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tBrains\WebstormProjects\pickleball\src\assets\stats\"/>
    </mc:Choice>
  </mc:AlternateContent>
  <xr:revisionPtr revIDLastSave="0" documentId="13_ncr:1_{E1FEAF9A-5B71-473A-ACC6-2A311D7ED058}" xr6:coauthVersionLast="47" xr6:coauthVersionMax="47" xr10:uidLastSave="{00000000-0000-0000-0000-000000000000}"/>
  <bookViews>
    <workbookView xWindow="22932" yWindow="-48" windowWidth="23256" windowHeight="12576" xr2:uid="{873C7A9D-2D74-254E-ABB6-E7B7C2F05764}"/>
  </bookViews>
  <sheets>
    <sheet name="Publishe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47" i="1" l="1"/>
  <c r="X147" i="1"/>
  <c r="V147" i="1"/>
  <c r="T147" i="1"/>
  <c r="R147" i="1"/>
  <c r="L147" i="1"/>
  <c r="Z146" i="1"/>
  <c r="X146" i="1"/>
  <c r="V146" i="1"/>
  <c r="T146" i="1"/>
  <c r="R146" i="1"/>
  <c r="L146" i="1"/>
  <c r="Z145" i="1"/>
  <c r="X145" i="1"/>
  <c r="V145" i="1"/>
  <c r="T145" i="1"/>
  <c r="R145" i="1"/>
  <c r="L145" i="1"/>
  <c r="Z144" i="1"/>
  <c r="X144" i="1"/>
  <c r="V144" i="1"/>
  <c r="T144" i="1"/>
  <c r="R144" i="1"/>
  <c r="L144" i="1"/>
  <c r="Z143" i="1"/>
  <c r="X143" i="1"/>
  <c r="V143" i="1"/>
  <c r="T143" i="1"/>
  <c r="R143" i="1"/>
  <c r="L143" i="1"/>
  <c r="Z142" i="1"/>
  <c r="X142" i="1"/>
  <c r="V142" i="1"/>
  <c r="T142" i="1"/>
  <c r="R142" i="1"/>
  <c r="L142" i="1"/>
  <c r="Z141" i="1"/>
  <c r="X141" i="1"/>
  <c r="V141" i="1"/>
  <c r="T141" i="1"/>
  <c r="R141" i="1"/>
  <c r="L141" i="1"/>
  <c r="Z140" i="1"/>
  <c r="X140" i="1"/>
  <c r="V140" i="1"/>
  <c r="T140" i="1"/>
  <c r="R140" i="1"/>
  <c r="L140" i="1"/>
  <c r="Z139" i="1"/>
  <c r="X139" i="1"/>
  <c r="V139" i="1"/>
  <c r="T139" i="1"/>
  <c r="R139" i="1"/>
  <c r="L139" i="1"/>
  <c r="Z138" i="1"/>
  <c r="X138" i="1"/>
  <c r="V138" i="1"/>
  <c r="T138" i="1"/>
  <c r="R138" i="1"/>
  <c r="L138" i="1"/>
  <c r="Z137" i="1"/>
  <c r="X137" i="1"/>
  <c r="V137" i="1"/>
  <c r="T137" i="1"/>
  <c r="R137" i="1"/>
  <c r="L137" i="1"/>
  <c r="Z136" i="1"/>
  <c r="X136" i="1"/>
  <c r="V136" i="1"/>
  <c r="T136" i="1"/>
  <c r="R136" i="1"/>
  <c r="L136" i="1"/>
  <c r="Z135" i="1"/>
  <c r="X135" i="1"/>
  <c r="V135" i="1"/>
  <c r="T135" i="1"/>
  <c r="R135" i="1"/>
  <c r="L135" i="1"/>
  <c r="Z134" i="1"/>
  <c r="X134" i="1"/>
  <c r="V134" i="1"/>
  <c r="T134" i="1"/>
  <c r="R134" i="1"/>
  <c r="L134" i="1"/>
  <c r="L133" i="1"/>
  <c r="Z132" i="1"/>
  <c r="X132" i="1"/>
  <c r="V132" i="1"/>
  <c r="T132" i="1"/>
  <c r="R132" i="1"/>
  <c r="L132" i="1"/>
  <c r="Z131" i="1"/>
  <c r="X131" i="1"/>
  <c r="V131" i="1"/>
  <c r="T131" i="1"/>
  <c r="R131" i="1"/>
  <c r="L131" i="1"/>
  <c r="L130" i="1"/>
  <c r="Z129" i="1"/>
  <c r="X129" i="1"/>
  <c r="V129" i="1"/>
  <c r="T129" i="1"/>
  <c r="R129" i="1"/>
  <c r="L129" i="1"/>
  <c r="Z128" i="1"/>
  <c r="X128" i="1"/>
  <c r="V128" i="1"/>
  <c r="T128" i="1"/>
  <c r="R128" i="1"/>
  <c r="L128" i="1"/>
  <c r="Z127" i="1"/>
  <c r="X127" i="1"/>
  <c r="V127" i="1"/>
  <c r="T127" i="1"/>
  <c r="R127" i="1"/>
  <c r="L127" i="1"/>
  <c r="Z126" i="1"/>
  <c r="X126" i="1"/>
  <c r="V126" i="1"/>
  <c r="T126" i="1"/>
  <c r="R126" i="1"/>
  <c r="L126" i="1"/>
  <c r="L125" i="1"/>
  <c r="Z124" i="1"/>
  <c r="X124" i="1"/>
  <c r="V124" i="1"/>
  <c r="T124" i="1"/>
  <c r="R124" i="1"/>
  <c r="L124" i="1"/>
  <c r="Z123" i="1"/>
  <c r="X123" i="1"/>
  <c r="V123" i="1"/>
  <c r="T123" i="1"/>
  <c r="R123" i="1"/>
  <c r="L123" i="1"/>
  <c r="L122" i="1"/>
  <c r="Z121" i="1"/>
  <c r="X121" i="1"/>
  <c r="V121" i="1"/>
  <c r="T121" i="1"/>
  <c r="R121" i="1"/>
  <c r="L121" i="1"/>
  <c r="Z120" i="1"/>
  <c r="X120" i="1"/>
  <c r="V120" i="1"/>
  <c r="T120" i="1"/>
  <c r="R120" i="1"/>
  <c r="L120" i="1"/>
  <c r="Z119" i="1"/>
  <c r="X119" i="1"/>
  <c r="V119" i="1"/>
  <c r="T119" i="1"/>
  <c r="R119" i="1"/>
  <c r="L119" i="1"/>
  <c r="L118" i="1"/>
  <c r="Z117" i="1"/>
  <c r="X117" i="1"/>
  <c r="V117" i="1"/>
  <c r="T117" i="1"/>
  <c r="R117" i="1"/>
  <c r="L117" i="1"/>
  <c r="R116" i="1"/>
  <c r="L116" i="1"/>
  <c r="L115" i="1"/>
  <c r="Z114" i="1"/>
  <c r="X114" i="1"/>
  <c r="V114" i="1"/>
  <c r="T114" i="1"/>
  <c r="R114" i="1"/>
  <c r="L114" i="1"/>
  <c r="Z113" i="1"/>
  <c r="X113" i="1"/>
  <c r="V113" i="1"/>
  <c r="T113" i="1"/>
  <c r="R113" i="1"/>
  <c r="L113" i="1"/>
  <c r="T112" i="1"/>
  <c r="R112" i="1"/>
  <c r="L112" i="1"/>
  <c r="Z111" i="1"/>
  <c r="X111" i="1"/>
  <c r="V111" i="1"/>
  <c r="T111" i="1"/>
  <c r="R111" i="1"/>
  <c r="L111" i="1"/>
  <c r="Z110" i="1"/>
  <c r="X110" i="1"/>
  <c r="V110" i="1"/>
  <c r="T110" i="1"/>
  <c r="R110" i="1"/>
  <c r="L110" i="1"/>
  <c r="Z109" i="1"/>
  <c r="X109" i="1"/>
  <c r="V109" i="1"/>
  <c r="T109" i="1"/>
  <c r="R109" i="1"/>
  <c r="L109" i="1"/>
  <c r="Z108" i="1"/>
  <c r="X108" i="1"/>
  <c r="V108" i="1"/>
  <c r="T108" i="1"/>
  <c r="R108" i="1"/>
  <c r="L108" i="1"/>
  <c r="Z107" i="1"/>
  <c r="X107" i="1"/>
  <c r="V107" i="1"/>
  <c r="T107" i="1"/>
  <c r="R107" i="1"/>
  <c r="L107" i="1"/>
  <c r="Z106" i="1"/>
  <c r="X106" i="1"/>
  <c r="V106" i="1"/>
  <c r="T106" i="1"/>
  <c r="R106" i="1"/>
  <c r="L106" i="1"/>
  <c r="L105" i="1"/>
  <c r="Z104" i="1"/>
  <c r="X104" i="1"/>
  <c r="V104" i="1"/>
  <c r="T104" i="1"/>
  <c r="R104" i="1"/>
  <c r="L104" i="1"/>
  <c r="Z103" i="1"/>
  <c r="X103" i="1"/>
  <c r="V103" i="1"/>
  <c r="T103" i="1"/>
  <c r="R103" i="1"/>
  <c r="L103" i="1"/>
  <c r="Z102" i="1"/>
  <c r="X102" i="1"/>
  <c r="V102" i="1"/>
  <c r="T102" i="1"/>
  <c r="R102" i="1"/>
  <c r="L102" i="1"/>
  <c r="F102" i="1"/>
  <c r="Z101" i="1"/>
  <c r="X101" i="1"/>
  <c r="V101" i="1"/>
  <c r="T101" i="1"/>
  <c r="R101" i="1"/>
  <c r="L101" i="1"/>
  <c r="F101" i="1"/>
  <c r="Z100" i="1"/>
  <c r="X100" i="1"/>
  <c r="V100" i="1"/>
  <c r="T100" i="1"/>
  <c r="R100" i="1"/>
  <c r="L100" i="1"/>
  <c r="Z99" i="1"/>
  <c r="X99" i="1"/>
  <c r="V99" i="1"/>
  <c r="T99" i="1"/>
  <c r="R99" i="1"/>
  <c r="L99" i="1"/>
  <c r="Z98" i="1"/>
  <c r="X98" i="1"/>
  <c r="V98" i="1"/>
  <c r="T98" i="1"/>
  <c r="R98" i="1"/>
  <c r="L98" i="1"/>
  <c r="L97" i="1"/>
  <c r="Z96" i="1"/>
  <c r="X96" i="1"/>
  <c r="V96" i="1"/>
  <c r="T96" i="1"/>
  <c r="R96" i="1"/>
  <c r="L96" i="1"/>
  <c r="Z95" i="1"/>
  <c r="X95" i="1"/>
  <c r="V95" i="1"/>
  <c r="T95" i="1"/>
  <c r="R95" i="1"/>
  <c r="L95" i="1"/>
  <c r="Z94" i="1"/>
  <c r="X94" i="1"/>
  <c r="V94" i="1"/>
  <c r="T94" i="1"/>
  <c r="R94" i="1"/>
  <c r="L94" i="1"/>
  <c r="Z93" i="1"/>
  <c r="X93" i="1"/>
  <c r="V93" i="1"/>
  <c r="T93" i="1"/>
  <c r="R93" i="1"/>
  <c r="L93" i="1"/>
  <c r="Z92" i="1"/>
  <c r="X92" i="1"/>
  <c r="V92" i="1"/>
  <c r="T92" i="1"/>
  <c r="R92" i="1"/>
  <c r="L92" i="1"/>
  <c r="Z91" i="1"/>
  <c r="X91" i="1"/>
  <c r="V91" i="1"/>
  <c r="T91" i="1"/>
  <c r="R91" i="1"/>
  <c r="L91" i="1"/>
  <c r="Z90" i="1"/>
  <c r="X90" i="1"/>
  <c r="V90" i="1"/>
  <c r="T90" i="1"/>
  <c r="R90" i="1"/>
  <c r="L90" i="1"/>
  <c r="Z89" i="1"/>
  <c r="X89" i="1"/>
  <c r="V89" i="1"/>
  <c r="T89" i="1"/>
  <c r="R89" i="1"/>
  <c r="L89" i="1"/>
  <c r="Z88" i="1"/>
  <c r="X88" i="1"/>
  <c r="V88" i="1"/>
  <c r="T88" i="1"/>
  <c r="R88" i="1"/>
  <c r="L88" i="1"/>
  <c r="Z87" i="1"/>
  <c r="X87" i="1"/>
  <c r="V87" i="1"/>
  <c r="T87" i="1"/>
  <c r="R87" i="1"/>
  <c r="L87" i="1"/>
  <c r="R86" i="1"/>
  <c r="L86" i="1"/>
  <c r="T85" i="1"/>
  <c r="R85" i="1"/>
  <c r="L85" i="1"/>
  <c r="Z84" i="1"/>
  <c r="X84" i="1"/>
  <c r="V84" i="1"/>
  <c r="T84" i="1"/>
  <c r="R84" i="1"/>
  <c r="L84" i="1"/>
  <c r="L83" i="1"/>
  <c r="L82" i="1"/>
  <c r="Z81" i="1"/>
  <c r="X81" i="1"/>
  <c r="V81" i="1"/>
  <c r="T81" i="1"/>
  <c r="R81" i="1"/>
  <c r="L81" i="1"/>
  <c r="L80" i="1"/>
  <c r="X79" i="1"/>
  <c r="V79" i="1"/>
  <c r="T79" i="1"/>
  <c r="R79" i="1"/>
  <c r="L79" i="1"/>
  <c r="X78" i="1"/>
  <c r="V78" i="1"/>
  <c r="T78" i="1"/>
  <c r="R78" i="1"/>
  <c r="L78" i="1"/>
  <c r="V77" i="1"/>
  <c r="T77" i="1"/>
  <c r="R77" i="1"/>
  <c r="L77" i="1"/>
  <c r="Z76" i="1"/>
  <c r="X76" i="1"/>
  <c r="V76" i="1"/>
  <c r="T76" i="1"/>
  <c r="R76" i="1"/>
  <c r="L76" i="1"/>
  <c r="Z75" i="1"/>
  <c r="X75" i="1"/>
  <c r="V75" i="1"/>
  <c r="T75" i="1"/>
  <c r="R75" i="1"/>
  <c r="L75" i="1"/>
  <c r="Z74" i="1"/>
  <c r="X74" i="1"/>
  <c r="V74" i="1"/>
  <c r="T74" i="1"/>
  <c r="R74" i="1"/>
  <c r="L74" i="1"/>
  <c r="Z73" i="1"/>
  <c r="X73" i="1"/>
  <c r="V73" i="1"/>
  <c r="T73" i="1"/>
  <c r="R73" i="1"/>
  <c r="L73" i="1"/>
  <c r="Z72" i="1"/>
  <c r="X72" i="1"/>
  <c r="V72" i="1"/>
  <c r="T72" i="1"/>
  <c r="R72" i="1"/>
  <c r="L72" i="1"/>
  <c r="Z71" i="1"/>
  <c r="X71" i="1"/>
  <c r="V71" i="1"/>
  <c r="T71" i="1"/>
  <c r="R71" i="1"/>
  <c r="L71" i="1"/>
  <c r="Z70" i="1"/>
  <c r="X70" i="1"/>
  <c r="V70" i="1"/>
  <c r="T70" i="1"/>
  <c r="R70" i="1"/>
  <c r="L70" i="1"/>
  <c r="Z69" i="1"/>
  <c r="X69" i="1"/>
  <c r="V69" i="1"/>
  <c r="T69" i="1"/>
  <c r="R69" i="1"/>
  <c r="L69" i="1"/>
  <c r="Z68" i="1"/>
  <c r="X68" i="1"/>
  <c r="V68" i="1"/>
  <c r="T68" i="1"/>
  <c r="R68" i="1"/>
  <c r="L68" i="1"/>
  <c r="Z67" i="1"/>
  <c r="X67" i="1"/>
  <c r="V67" i="1"/>
  <c r="T67" i="1"/>
  <c r="R67" i="1"/>
  <c r="L67" i="1"/>
  <c r="Z66" i="1"/>
  <c r="X66" i="1"/>
  <c r="V66" i="1"/>
  <c r="T66" i="1"/>
  <c r="R66" i="1"/>
  <c r="L66" i="1"/>
  <c r="Z65" i="1"/>
  <c r="X65" i="1"/>
  <c r="V65" i="1"/>
  <c r="T65" i="1"/>
  <c r="R65" i="1"/>
  <c r="L65" i="1"/>
  <c r="Z64" i="1"/>
  <c r="X64" i="1"/>
  <c r="V64" i="1"/>
  <c r="T64" i="1"/>
  <c r="R64" i="1"/>
  <c r="L64" i="1"/>
  <c r="Z63" i="1"/>
  <c r="X63" i="1"/>
  <c r="V63" i="1"/>
  <c r="T63" i="1"/>
  <c r="R63" i="1"/>
  <c r="L63" i="1"/>
  <c r="Z62" i="1"/>
  <c r="X62" i="1"/>
  <c r="V62" i="1"/>
  <c r="T62" i="1"/>
  <c r="R62" i="1"/>
  <c r="L62" i="1"/>
  <c r="Z61" i="1"/>
  <c r="X61" i="1"/>
  <c r="V61" i="1"/>
  <c r="T61" i="1"/>
  <c r="R61" i="1"/>
  <c r="L61" i="1"/>
  <c r="Z60" i="1"/>
  <c r="X60" i="1"/>
  <c r="V60" i="1"/>
  <c r="T60" i="1"/>
  <c r="R60" i="1"/>
  <c r="L60" i="1"/>
  <c r="Z59" i="1"/>
  <c r="X59" i="1"/>
  <c r="V59" i="1"/>
  <c r="T59" i="1"/>
  <c r="R59" i="1"/>
  <c r="L59" i="1"/>
  <c r="Z58" i="1"/>
  <c r="X58" i="1"/>
  <c r="V58" i="1"/>
  <c r="T58" i="1"/>
  <c r="R58" i="1"/>
  <c r="L58" i="1"/>
  <c r="Z57" i="1"/>
  <c r="X57" i="1"/>
  <c r="V57" i="1"/>
  <c r="T57" i="1"/>
  <c r="R57" i="1"/>
  <c r="L57" i="1"/>
  <c r="Z56" i="1"/>
  <c r="X56" i="1"/>
  <c r="V56" i="1"/>
  <c r="T56" i="1"/>
  <c r="R56" i="1"/>
  <c r="L56" i="1"/>
  <c r="Z55" i="1"/>
  <c r="X55" i="1"/>
  <c r="V55" i="1"/>
  <c r="T55" i="1"/>
  <c r="R55" i="1"/>
  <c r="L55" i="1"/>
  <c r="Z54" i="1"/>
  <c r="X54" i="1"/>
  <c r="V54" i="1"/>
  <c r="T54" i="1"/>
  <c r="R54" i="1"/>
  <c r="L54" i="1"/>
  <c r="Z53" i="1"/>
  <c r="X53" i="1"/>
  <c r="V53" i="1"/>
  <c r="T53" i="1"/>
  <c r="R53" i="1"/>
  <c r="L53" i="1"/>
  <c r="Z52" i="1"/>
  <c r="X52" i="1"/>
  <c r="V52" i="1"/>
  <c r="T52" i="1"/>
  <c r="R52" i="1"/>
  <c r="L52" i="1"/>
  <c r="Z51" i="1"/>
  <c r="X51" i="1"/>
  <c r="V51" i="1"/>
  <c r="T51" i="1"/>
  <c r="R51" i="1"/>
  <c r="L51" i="1"/>
  <c r="Z50" i="1"/>
  <c r="X50" i="1"/>
  <c r="V50" i="1"/>
  <c r="T50" i="1"/>
  <c r="R50" i="1"/>
  <c r="L50" i="1"/>
  <c r="Z49" i="1"/>
  <c r="X49" i="1"/>
  <c r="V49" i="1"/>
  <c r="T49" i="1"/>
  <c r="R49" i="1"/>
  <c r="L49" i="1"/>
  <c r="Z48" i="1"/>
  <c r="X48" i="1"/>
  <c r="V48" i="1"/>
  <c r="T48" i="1"/>
  <c r="R48" i="1"/>
  <c r="L48" i="1"/>
  <c r="Z47" i="1"/>
  <c r="X47" i="1"/>
  <c r="V47" i="1"/>
  <c r="T47" i="1"/>
  <c r="R47" i="1"/>
  <c r="L47" i="1"/>
  <c r="Z46" i="1"/>
  <c r="X46" i="1"/>
  <c r="V46" i="1"/>
  <c r="T46" i="1"/>
  <c r="R46" i="1"/>
  <c r="L46" i="1"/>
  <c r="Z45" i="1"/>
  <c r="X45" i="1"/>
  <c r="V45" i="1"/>
  <c r="T45" i="1"/>
  <c r="R45" i="1"/>
  <c r="L45" i="1"/>
  <c r="Z44" i="1"/>
  <c r="X44" i="1"/>
  <c r="V44" i="1"/>
  <c r="T44" i="1"/>
  <c r="R44" i="1"/>
  <c r="L44" i="1"/>
  <c r="Z43" i="1"/>
  <c r="X43" i="1"/>
  <c r="V43" i="1"/>
  <c r="T43" i="1"/>
  <c r="R43" i="1"/>
  <c r="L43" i="1"/>
  <c r="T42" i="1"/>
  <c r="R42" i="1"/>
  <c r="L42" i="1"/>
  <c r="Z41" i="1"/>
  <c r="X41" i="1"/>
  <c r="T41" i="1"/>
  <c r="R41" i="1"/>
  <c r="L41" i="1"/>
  <c r="Z40" i="1"/>
  <c r="X40" i="1"/>
  <c r="V40" i="1"/>
  <c r="T40" i="1"/>
  <c r="R40" i="1"/>
  <c r="L40" i="1"/>
  <c r="Z39" i="1"/>
  <c r="X39" i="1"/>
  <c r="V39" i="1"/>
  <c r="T39" i="1"/>
  <c r="R39" i="1"/>
  <c r="L39" i="1"/>
  <c r="Z38" i="1"/>
  <c r="X38" i="1"/>
  <c r="V38" i="1"/>
  <c r="T38" i="1"/>
  <c r="R38" i="1"/>
  <c r="L38" i="1"/>
  <c r="Z37" i="1"/>
  <c r="X37" i="1"/>
  <c r="V37" i="1"/>
  <c r="T37" i="1"/>
  <c r="R37" i="1"/>
  <c r="L37" i="1"/>
  <c r="Z36" i="1"/>
  <c r="X36" i="1"/>
  <c r="V36" i="1"/>
  <c r="T36" i="1"/>
  <c r="R36" i="1"/>
  <c r="L36" i="1"/>
  <c r="R35" i="1"/>
  <c r="L35" i="1"/>
  <c r="Z34" i="1"/>
  <c r="X34" i="1"/>
  <c r="V34" i="1"/>
  <c r="T34" i="1"/>
  <c r="R34" i="1"/>
  <c r="L34" i="1"/>
  <c r="Z33" i="1"/>
  <c r="X33" i="1"/>
  <c r="V33" i="1"/>
  <c r="T33" i="1"/>
  <c r="R33" i="1"/>
  <c r="L33" i="1"/>
  <c r="Z32" i="1"/>
  <c r="X32" i="1"/>
  <c r="V32" i="1"/>
  <c r="T32" i="1"/>
  <c r="R32" i="1"/>
  <c r="L32" i="1"/>
  <c r="Z31" i="1"/>
  <c r="X31" i="1"/>
  <c r="V31" i="1"/>
  <c r="T31" i="1"/>
  <c r="R31" i="1"/>
  <c r="L31" i="1"/>
  <c r="Z30" i="1"/>
  <c r="X30" i="1"/>
  <c r="V30" i="1"/>
  <c r="T30" i="1"/>
  <c r="R30" i="1"/>
  <c r="L30" i="1"/>
  <c r="Z29" i="1"/>
  <c r="X29" i="1"/>
  <c r="V29" i="1"/>
  <c r="T29" i="1"/>
  <c r="R29" i="1"/>
  <c r="L29" i="1"/>
  <c r="Z28" i="1"/>
  <c r="X28" i="1"/>
  <c r="V28" i="1"/>
  <c r="T28" i="1"/>
  <c r="R28" i="1"/>
  <c r="L28" i="1"/>
  <c r="Z27" i="1"/>
  <c r="X27" i="1"/>
  <c r="V27" i="1"/>
  <c r="T27" i="1"/>
  <c r="R27" i="1"/>
  <c r="L27" i="1"/>
  <c r="T26" i="1"/>
  <c r="R26" i="1"/>
  <c r="L26" i="1"/>
  <c r="Z25" i="1"/>
  <c r="X25" i="1"/>
  <c r="V25" i="1"/>
  <c r="T25" i="1"/>
  <c r="R25" i="1"/>
  <c r="L25" i="1"/>
  <c r="Z24" i="1"/>
  <c r="X24" i="1"/>
  <c r="T24" i="1"/>
  <c r="R24" i="1"/>
  <c r="L24" i="1"/>
  <c r="Z23" i="1"/>
  <c r="X23" i="1"/>
  <c r="V23" i="1"/>
  <c r="T23" i="1"/>
  <c r="R23" i="1"/>
  <c r="L23" i="1"/>
  <c r="Z22" i="1"/>
  <c r="X22" i="1"/>
  <c r="V22" i="1"/>
  <c r="T22" i="1"/>
  <c r="R22" i="1"/>
  <c r="L22" i="1"/>
  <c r="L21" i="1"/>
  <c r="L20" i="1"/>
  <c r="Z19" i="1"/>
  <c r="X19" i="1"/>
  <c r="V19" i="1"/>
  <c r="T19" i="1"/>
  <c r="R19" i="1"/>
  <c r="L19" i="1"/>
  <c r="Z18" i="1"/>
  <c r="X18" i="1"/>
  <c r="V18" i="1"/>
  <c r="T18" i="1"/>
  <c r="R18" i="1"/>
  <c r="L18" i="1"/>
  <c r="Z17" i="1"/>
  <c r="X17" i="1"/>
  <c r="V17" i="1"/>
  <c r="T17" i="1"/>
  <c r="R17" i="1"/>
  <c r="L17" i="1"/>
  <c r="Z16" i="1"/>
  <c r="X16" i="1"/>
  <c r="V16" i="1"/>
  <c r="T16" i="1"/>
  <c r="R16" i="1"/>
  <c r="L16" i="1"/>
  <c r="Z15" i="1"/>
  <c r="X15" i="1"/>
  <c r="V15" i="1"/>
  <c r="T15" i="1"/>
  <c r="R15" i="1"/>
  <c r="L15" i="1"/>
  <c r="Z14" i="1"/>
  <c r="X14" i="1"/>
  <c r="V14" i="1"/>
  <c r="T14" i="1"/>
  <c r="R14" i="1"/>
  <c r="L14" i="1"/>
  <c r="Z13" i="1"/>
  <c r="X13" i="1"/>
  <c r="V13" i="1"/>
  <c r="T13" i="1"/>
  <c r="R13" i="1"/>
  <c r="L13" i="1"/>
  <c r="Z12" i="1"/>
  <c r="X12" i="1"/>
  <c r="V12" i="1"/>
  <c r="T12" i="1"/>
  <c r="R12" i="1"/>
  <c r="L12" i="1"/>
  <c r="L11" i="1"/>
  <c r="L10" i="1"/>
  <c r="Z9" i="1"/>
  <c r="X9" i="1"/>
  <c r="V9" i="1"/>
  <c r="T9" i="1"/>
  <c r="R9" i="1"/>
  <c r="L9" i="1"/>
  <c r="Z8" i="1"/>
  <c r="X8" i="1"/>
  <c r="V8" i="1"/>
  <c r="T8" i="1"/>
  <c r="R8" i="1"/>
  <c r="L8" i="1"/>
  <c r="L7" i="1"/>
  <c r="L6" i="1"/>
  <c r="Z5" i="1"/>
  <c r="X5" i="1"/>
  <c r="V5" i="1"/>
  <c r="L5" i="1"/>
  <c r="Z4" i="1"/>
  <c r="X4" i="1"/>
  <c r="V4" i="1"/>
  <c r="T4" i="1"/>
  <c r="R4" i="1"/>
  <c r="L4" i="1"/>
  <c r="Z3" i="1"/>
  <c r="X3" i="1"/>
  <c r="V3" i="1"/>
  <c r="T3" i="1"/>
  <c r="R3" i="1"/>
  <c r="L3" i="1"/>
  <c r="Z2" i="1"/>
  <c r="X2" i="1"/>
  <c r="V2" i="1"/>
  <c r="T2" i="1"/>
  <c r="R2" i="1"/>
  <c r="L2" i="1"/>
</calcChain>
</file>

<file path=xl/sharedStrings.xml><?xml version="1.0" encoding="utf-8"?>
<sst xmlns="http://schemas.openxmlformats.org/spreadsheetml/2006/main" count="1194" uniqueCount="256">
  <si>
    <t>Company</t>
  </si>
  <si>
    <t>Paddle</t>
  </si>
  <si>
    <t>Core Thickness (mm)</t>
  </si>
  <si>
    <t>Condition</t>
  </si>
  <si>
    <t>Price</t>
  </si>
  <si>
    <t>Shape</t>
  </si>
  <si>
    <t>Manufacturing Process</t>
  </si>
  <si>
    <t>Surface Texture</t>
  </si>
  <si>
    <t>Surface Material</t>
  </si>
  <si>
    <t>Core Material</t>
  </si>
  <si>
    <t>Spin RPM</t>
  </si>
  <si>
    <t>Spin Percentile</t>
  </si>
  <si>
    <t>Length (in)</t>
  </si>
  <si>
    <t>Width (in)</t>
  </si>
  <si>
    <t>Handle Length (in)</t>
  </si>
  <si>
    <t>Static Weight (oz)</t>
  </si>
  <si>
    <t>Swing Weight</t>
  </si>
  <si>
    <t>Swing Weight Percentile</t>
  </si>
  <si>
    <t>Twist Weight</t>
  </si>
  <si>
    <t>Twist Weight Percentile</t>
  </si>
  <si>
    <t>Balance Point (cm)</t>
  </si>
  <si>
    <t>Balance Point Percentile</t>
  </si>
  <si>
    <t>Serve Speed-MPH (Power)</t>
  </si>
  <si>
    <t>Power Percentile</t>
  </si>
  <si>
    <t>Punch Volley Speed-MPH (Pop)</t>
  </si>
  <si>
    <t>Pop Percentile</t>
  </si>
  <si>
    <t>Surface Hardness (Shore D)</t>
  </si>
  <si>
    <t>11Six24</t>
  </si>
  <si>
    <t>Hurache Control</t>
  </si>
  <si>
    <t>New</t>
  </si>
  <si>
    <t>Elongated</t>
  </si>
  <si>
    <t>Cold Layered</t>
  </si>
  <si>
    <t>Peel Ply-Coarse</t>
  </si>
  <si>
    <t>Toray Carbon Fiber</t>
  </si>
  <si>
    <t>Polypropylene Honeycomb</t>
  </si>
  <si>
    <t>Hurache-X</t>
  </si>
  <si>
    <t>Thermoformed</t>
  </si>
  <si>
    <t>Toray Carbon Fiber and Fiberglass</t>
  </si>
  <si>
    <t>Bird</t>
  </si>
  <si>
    <t>Ball Hawk Classic</t>
  </si>
  <si>
    <t>Standard</t>
  </si>
  <si>
    <t>T700 Carbon Fiber</t>
  </si>
  <si>
    <t>Falcon Elite Ergo</t>
  </si>
  <si>
    <t>Ergo</t>
  </si>
  <si>
    <t>N/A</t>
  </si>
  <si>
    <t>Bread &amp; Butter</t>
  </si>
  <si>
    <t>Drip Contender</t>
  </si>
  <si>
    <t>Grit</t>
  </si>
  <si>
    <t>Drip Verge</t>
  </si>
  <si>
    <t>Filth</t>
  </si>
  <si>
    <t>Loco</t>
  </si>
  <si>
    <t>Hybrid</t>
  </si>
  <si>
    <t>Spear Breakout</t>
  </si>
  <si>
    <t>Spear Juno</t>
  </si>
  <si>
    <t>Cheetah</t>
  </si>
  <si>
    <t>Predion E16 Edgeless</t>
  </si>
  <si>
    <t>3K Woven Carbon Fiber</t>
  </si>
  <si>
    <t>Aramid Fiber Honeycomb</t>
  </si>
  <si>
    <t>Predion E16-with lead tape</t>
  </si>
  <si>
    <t>Chorus</t>
  </si>
  <si>
    <t>Shapeshifter</t>
  </si>
  <si>
    <t>Shapeshifter-prototype</t>
  </si>
  <si>
    <t>Core</t>
  </si>
  <si>
    <t>Reaction Pro Elongated</t>
  </si>
  <si>
    <t>Peel Ply-Fine</t>
  </si>
  <si>
    <t>Reaction Pro Standard</t>
  </si>
  <si>
    <t>CRBN</t>
  </si>
  <si>
    <t>CRBN 1X</t>
  </si>
  <si>
    <t>CRBN 2X</t>
  </si>
  <si>
    <t>CRBN 1</t>
  </si>
  <si>
    <t>CRBN1 Control</t>
  </si>
  <si>
    <t>CRBN1 Control (USAP-Banned 2021)</t>
  </si>
  <si>
    <t>Diadem</t>
  </si>
  <si>
    <t>Edge 18K</t>
  </si>
  <si>
    <t>18k Carbon Fiber</t>
  </si>
  <si>
    <t>Icon V2 XL</t>
  </si>
  <si>
    <t>Hot Molded</t>
  </si>
  <si>
    <t>Carbon Fiber (Japanese-Sourced)</t>
  </si>
  <si>
    <t>Polypropylene Honeycomb (2 sheets)</t>
  </si>
  <si>
    <t>Vice</t>
  </si>
  <si>
    <t>Unibody Edgeless</t>
  </si>
  <si>
    <t>Carbon Fiber</t>
  </si>
  <si>
    <t>EVA Foam</t>
  </si>
  <si>
    <t>Warrior</t>
  </si>
  <si>
    <t>Polypropylene + Aramid</t>
  </si>
  <si>
    <t>Electrum</t>
  </si>
  <si>
    <t>Model E</t>
  </si>
  <si>
    <t>Used-6 months</t>
  </si>
  <si>
    <t>Model E Elite</t>
  </si>
  <si>
    <t>Model E Stealth</t>
  </si>
  <si>
    <t>Model E Stealth-with 0.5 oz. lead tape</t>
  </si>
  <si>
    <t>Pro II</t>
  </si>
  <si>
    <t>Used-1 month</t>
  </si>
  <si>
    <t>Pro II Stealth</t>
  </si>
  <si>
    <t>Pro II Stealth-with 0.5 oz. lead tape</t>
  </si>
  <si>
    <t>Pro Stealth</t>
  </si>
  <si>
    <t>Wide Body</t>
  </si>
  <si>
    <t>Pro Stealth-with 0.5 oz. lead tape</t>
  </si>
  <si>
    <t>Franklin</t>
  </si>
  <si>
    <t>Ben Johns Signature</t>
  </si>
  <si>
    <t>Used-2 months</t>
  </si>
  <si>
    <t>Fiberglass</t>
  </si>
  <si>
    <t xml:space="preserve">Franklin </t>
  </si>
  <si>
    <t>Carbon STK</t>
  </si>
  <si>
    <t>Unknown</t>
  </si>
  <si>
    <t>Gamma</t>
  </si>
  <si>
    <t>Airbender</t>
  </si>
  <si>
    <t>Obsidian 10</t>
  </si>
  <si>
    <t>Obsidian 13</t>
  </si>
  <si>
    <t>Obsidian 16</t>
  </si>
  <si>
    <t>Gearbox</t>
  </si>
  <si>
    <t>CX11E Power</t>
  </si>
  <si>
    <t>Used-3 months</t>
  </si>
  <si>
    <t>Toray T700 Carbon Fiber</t>
  </si>
  <si>
    <t>CX14E</t>
  </si>
  <si>
    <t>CX14H Ultimate Power</t>
  </si>
  <si>
    <t>G2 Elongated</t>
  </si>
  <si>
    <t>Carbon Fiber; Fiberglass</t>
  </si>
  <si>
    <t>G2 Integra</t>
  </si>
  <si>
    <t>G2 Quad</t>
  </si>
  <si>
    <t>Pro Control Elongated</t>
  </si>
  <si>
    <t>Pro Control Fusion</t>
  </si>
  <si>
    <t>Pro Power Elongated</t>
  </si>
  <si>
    <t>Pro Power Fusion</t>
  </si>
  <si>
    <t>Gentle Booms Sports</t>
  </si>
  <si>
    <t>GBS-001</t>
  </si>
  <si>
    <t>Welded</t>
  </si>
  <si>
    <t>Aluminum</t>
  </si>
  <si>
    <t>Aluminum Honeycomb</t>
  </si>
  <si>
    <t>GRÜVN</t>
  </si>
  <si>
    <t>MÜVN-13S</t>
  </si>
  <si>
    <t>MÜVN-13X</t>
  </si>
  <si>
    <t>MÜVN-16E</t>
  </si>
  <si>
    <t>MÜVN-16H</t>
  </si>
  <si>
    <t>MÜVN-16S</t>
  </si>
  <si>
    <t>MÜVN-16X</t>
  </si>
  <si>
    <t>Raw-13R</t>
  </si>
  <si>
    <t>Raw-13S</t>
  </si>
  <si>
    <t>Raw-13V</t>
  </si>
  <si>
    <t>Raw-16H</t>
  </si>
  <si>
    <t>Raw-16R</t>
  </si>
  <si>
    <t>Raw-16RX</t>
  </si>
  <si>
    <t>Raw-16S</t>
  </si>
  <si>
    <t>Raw-16V</t>
  </si>
  <si>
    <t>Raw-16X</t>
  </si>
  <si>
    <t>GRYP</t>
  </si>
  <si>
    <t>Balance 1 - 10g cap</t>
  </si>
  <si>
    <t>Balance 1 - 30g cap</t>
  </si>
  <si>
    <t>Honolulu Pickleball Co.</t>
  </si>
  <si>
    <t>Sword &amp; Shield-J1</t>
  </si>
  <si>
    <t>Sword &amp; Shield-J1H</t>
  </si>
  <si>
    <t>Sword &amp; Shield-J2</t>
  </si>
  <si>
    <t>Sword &amp; Shield-J3</t>
  </si>
  <si>
    <t>Sword &amp; Shield-J5</t>
  </si>
  <si>
    <t>Hudef</t>
  </si>
  <si>
    <t>Mage Pro</t>
  </si>
  <si>
    <t>Viva Pro Gen1</t>
  </si>
  <si>
    <t>Viva Pro Gen2</t>
  </si>
  <si>
    <t>Joola</t>
  </si>
  <si>
    <t>Hyperion CAS</t>
  </si>
  <si>
    <t>Hyperion CFS</t>
  </si>
  <si>
    <t>Hyperion CFS Swift</t>
  </si>
  <si>
    <t>Scorpeus Collin Johns</t>
  </si>
  <si>
    <t>Solaire</t>
  </si>
  <si>
    <t>Komodo</t>
  </si>
  <si>
    <t>Katana</t>
  </si>
  <si>
    <t>Kevlar 3K Cloth</t>
  </si>
  <si>
    <t>Legacy</t>
  </si>
  <si>
    <t>Legacy Pro</t>
  </si>
  <si>
    <t>Monarch</t>
  </si>
  <si>
    <t>Mercenary Graphite 2</t>
  </si>
  <si>
    <t>Graphite</t>
  </si>
  <si>
    <t>Neonic</t>
  </si>
  <si>
    <t>Flow</t>
  </si>
  <si>
    <t>PCKL</t>
  </si>
  <si>
    <t>Pro 13</t>
  </si>
  <si>
    <t>Pro 16</t>
  </si>
  <si>
    <t>Pickleball Apes</t>
  </si>
  <si>
    <t>Pro Line Energy</t>
  </si>
  <si>
    <t>Kevlar &amp; Carbon Fiber</t>
  </si>
  <si>
    <t>Polypropylene Narrow-Cell Honeycomb</t>
  </si>
  <si>
    <t>Pro Line Energy S</t>
  </si>
  <si>
    <t>ProDrive</t>
  </si>
  <si>
    <t>Drive Carbon</t>
  </si>
  <si>
    <t>Polypropylene + Kevlar</t>
  </si>
  <si>
    <t>Encounter</t>
  </si>
  <si>
    <t>Ghost</t>
  </si>
  <si>
    <t>Kevlar</t>
  </si>
  <si>
    <t>ProKennex</t>
  </si>
  <si>
    <t>Black Ace Pro</t>
  </si>
  <si>
    <t>Peel Ply</t>
  </si>
  <si>
    <t>Prokennex</t>
  </si>
  <si>
    <t>Pro Spin</t>
  </si>
  <si>
    <t>Composit with Submerged Strings</t>
  </si>
  <si>
    <t>PROLITE</t>
  </si>
  <si>
    <t>K2 Power</t>
  </si>
  <si>
    <t>Proton</t>
  </si>
  <si>
    <t>Series One-Type A</t>
  </si>
  <si>
    <t>NanoTac</t>
  </si>
  <si>
    <t>Series One-Type B</t>
  </si>
  <si>
    <t>Nomex Honeycomb</t>
  </si>
  <si>
    <t>Series Three</t>
  </si>
  <si>
    <t>Series Two</t>
  </si>
  <si>
    <t>ProXR</t>
  </si>
  <si>
    <t>Connor Garnett</t>
  </si>
  <si>
    <t>Zane Navratil "The Standard"</t>
  </si>
  <si>
    <t>Revolin</t>
  </si>
  <si>
    <t>Revo Reach Control</t>
  </si>
  <si>
    <t>Flax &amp; Hemp</t>
  </si>
  <si>
    <t>Rokne</t>
  </si>
  <si>
    <t>Republic 2.16 Standard</t>
  </si>
  <si>
    <t>Mitsubishi T700 Carbon Fiber</t>
  </si>
  <si>
    <t>Ronbus</t>
  </si>
  <si>
    <t>EV1.16</t>
  </si>
  <si>
    <t>NOVA R1</t>
  </si>
  <si>
    <t>NOVA R3</t>
  </si>
  <si>
    <t>Pulsar R1</t>
  </si>
  <si>
    <t>Pulsar R3</t>
  </si>
  <si>
    <t>R1.16</t>
  </si>
  <si>
    <t>XPRO EV1.T700.R2</t>
  </si>
  <si>
    <t>XPRO EV1.T700.R3</t>
  </si>
  <si>
    <t>Selkirk</t>
  </si>
  <si>
    <t>Epic Vanguard</t>
  </si>
  <si>
    <t>Invikta Amped</t>
  </si>
  <si>
    <t>Luxx Control Air Invikta</t>
  </si>
  <si>
    <t>Fiberglass &amp; Carbon Fiber</t>
  </si>
  <si>
    <t>Project 003</t>
  </si>
  <si>
    <t>SLK Halo Power XL</t>
  </si>
  <si>
    <t>Vanguard Power Air Invikta</t>
  </si>
  <si>
    <t>Vanguard Power Air S2</t>
  </si>
  <si>
    <t>Six Zero</t>
  </si>
  <si>
    <t>Double Black Diamond</t>
  </si>
  <si>
    <t>Double Black Diamond (Early Batch)</t>
  </si>
  <si>
    <t>Infinity Black Diamond</t>
  </si>
  <si>
    <t>Toray Fiberglass</t>
  </si>
  <si>
    <t xml:space="preserve">Infinity Double Black Diamond </t>
  </si>
  <si>
    <t>Ruby</t>
  </si>
  <si>
    <t>Dupont Kevlar</t>
  </si>
  <si>
    <t xml:space="preserve">Six Zero </t>
  </si>
  <si>
    <t>Black Diamond Power</t>
  </si>
  <si>
    <t>Black Diamond Power (Early Batch)</t>
  </si>
  <si>
    <t>Speedup</t>
  </si>
  <si>
    <t>Fire 14</t>
  </si>
  <si>
    <t>Ice 16</t>
  </si>
  <si>
    <t>Vatic Pro</t>
  </si>
  <si>
    <t>Flash</t>
  </si>
  <si>
    <t>Prism Flash</t>
  </si>
  <si>
    <t>V7</t>
  </si>
  <si>
    <t>Volair</t>
  </si>
  <si>
    <t>Alto</t>
  </si>
  <si>
    <t>Corto</t>
  </si>
  <si>
    <t>Mach 1</t>
  </si>
  <si>
    <t>Mach 1 Forza</t>
  </si>
  <si>
    <t>Mach 2</t>
  </si>
  <si>
    <t xml:space="preserve">Volair </t>
  </si>
  <si>
    <t>Mach 2 Forza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</si>
</sst>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&quot;$&quot;#,##0.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Arial"/>
    </font>
    <font>
      <sz val="11"/>
      <color rgb="FF000000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3" fontId="1" fillId="0" borderId="0" xfId="0" applyNumberFormat="1" applyFont="1" applyAlignment="1">
      <alignment wrapText="1"/>
    </xf>
    <xf numFmtId="9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 applyAlignment="1">
      <alignment wrapText="1"/>
    </xf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/>
    <xf numFmtId="9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165" fontId="2" fillId="0" borderId="0" xfId="0" applyNumberFormat="1" applyFont="1"/>
    <xf numFmtId="165" fontId="1" fillId="0" borderId="1" xfId="0" applyNumberFormat="1" applyFont="1" applyBorder="1"/>
    <xf numFmtId="165" fontId="3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FBEB05-9CF9-BD43-BEBF-7CEB8C350142}" name="Data" displayName="Data" ref="A1:AA147" totalsRowShown="0" headerRowDxfId="28" dataDxfId="27">
  <autoFilter ref="A1:AA147" xr:uid="{95FBEB05-9CF9-BD43-BEBF-7CEB8C350142}"/>
  <sortState xmlns:xlrd2="http://schemas.microsoft.com/office/spreadsheetml/2017/richdata2" ref="A2:AA147">
    <sortCondition ref="A1:A147"/>
  </sortState>
  <tableColumns count="27">
    <tableColumn id="1" xr3:uid="{B48F8B71-894E-D647-91E7-AD5812AE22C5}" name="Company" dataDxfId="26"/>
    <tableColumn id="2" xr3:uid="{FEE91520-80F3-F941-A8D8-97D6E57695BF}" name="Paddle" dataDxfId="25"/>
    <tableColumn id="20" xr3:uid="{CA5DF738-C92D-CA46-9001-9878BE58A25B}" name="Core Thickness (mm)" dataDxfId="24"/>
    <tableColumn id="3" xr3:uid="{1EDAF525-78F0-0A49-87CF-E6BE181CAE4A}" name="Condition" dataDxfId="23"/>
    <tableColumn id="4" xr3:uid="{D8B4160A-C973-A341-BDCB-0717B46FF315}" name="Price" dataDxfId="22"/>
    <tableColumn id="5" xr3:uid="{FBBB6554-E693-E742-8C0F-4BE84D2B8B07}" name="Shape" dataDxfId="21"/>
    <tableColumn id="6" xr3:uid="{6F7B9550-2D70-834A-8F13-5BDA2119A14E}" name="Manufacturing Process" dataDxfId="20"/>
    <tableColumn id="7" xr3:uid="{33082711-0378-F544-9820-D9246F289DE4}" name="Surface Texture" dataDxfId="19"/>
    <tableColumn id="8" xr3:uid="{C34A55B6-8455-F449-965D-3B8B6F8323EE}" name="Surface Material" dataDxfId="18"/>
    <tableColumn id="9" xr3:uid="{B9645DFA-B8DF-244E-9482-CD0BAD8FEC84}" name="Core Material" dataDxfId="17"/>
    <tableColumn id="21" xr3:uid="{59BD8EB1-B4B9-8645-968E-C810FE59504C}" name="Spin RPM" dataDxfId="16"/>
    <tableColumn id="26" xr3:uid="{CB1C9EBC-5320-9D40-8457-8FA54E372B85}" name="Spin Percentile" dataDxfId="15">
      <calculatedColumnFormula>PERCENTRANK(Data[Spin RPM], Data[[#This Row],[Spin RPM]], )</calculatedColumnFormula>
    </tableColumn>
    <tableColumn id="16" xr3:uid="{D3CFFEB3-7F4C-9349-8C50-FEA7CD303BC9}" name="Length (in)" dataDxfId="14"/>
    <tableColumn id="10" xr3:uid="{8898215E-18EA-3842-B687-DE91E059E838}" name="Width (in)" dataDxfId="13"/>
    <tableColumn id="15" xr3:uid="{01D904E8-8E23-FB49-A19D-1B3D87711611}" name="Handle Length (in)" dataDxfId="12"/>
    <tableColumn id="11" xr3:uid="{79CD3AC7-15D1-C24C-86B4-9A94FD0D0873}" name="Static Weight (oz)" dataDxfId="11"/>
    <tableColumn id="12" xr3:uid="{02C4BB04-0210-FE48-8C58-8023605754A2}" name="Swing Weight" dataDxfId="10"/>
    <tableColumn id="14" xr3:uid="{9DA6B4AF-4E0D-F64F-9BA5-00BCCC1515A0}" name="Swing Weight Percentile" dataDxfId="9">
      <calculatedColumnFormula>PERCENTRANK(Data[Swing Weight], Data[[#This Row],[Swing Weight]], )</calculatedColumnFormula>
    </tableColumn>
    <tableColumn id="13" xr3:uid="{DC5DBD31-A8E5-7F47-A56F-4DBFB169B2F8}" name="Twist Weight" dataDxfId="8"/>
    <tableColumn id="22" xr3:uid="{EC06D36B-02C8-674D-A67C-E66F58A4E74E}" name="Twist Weight Percentile" dataDxfId="7">
      <calculatedColumnFormula>PERCENTRANK(Data[Twist Weight], Data[[#This Row],[Twist Weight]], )</calculatedColumnFormula>
    </tableColumn>
    <tableColumn id="23" xr3:uid="{1A1CA714-1F7B-5D49-BB35-B999BA943920}" name="Balance Point (cm)" dataDxfId="6"/>
    <tableColumn id="27" xr3:uid="{F24573A2-39FF-444C-8446-C84BCC7401D1}" name="Balance Point Percentile" dataDxfId="5"/>
    <tableColumn id="17" xr3:uid="{0CA856A6-F2A6-4043-A700-A4B8660FDF8E}" name="Serve Speed-MPH (Power)" dataDxfId="4"/>
    <tableColumn id="24" xr3:uid="{B8C64715-2024-C345-BCD8-EC8017F4E864}" name="Power Percentile" dataDxfId="3">
      <calculatedColumnFormula>PERCENTRANK(Data[Serve Speed-MPH (Power)],Data[[#This Row],[Serve Speed-MPH (Power)]],)</calculatedColumnFormula>
    </tableColumn>
    <tableColumn id="18" xr3:uid="{222CD791-0149-F84E-80E2-79B9667C5FE9}" name="Punch Volley Speed-MPH (Pop)" dataDxfId="2"/>
    <tableColumn id="25" xr3:uid="{BF615A00-3740-1549-B28D-FB308751E1B4}" name="Pop Percentile" dataDxfId="1">
      <calculatedColumnFormula>PERCENTRANK(Data[Punch Volley Speed-MPH (Pop)],Data[[#This Row],[Punch Volley Speed-MPH (Pop)]],)</calculatedColumnFormula>
    </tableColumn>
    <tableColumn id="19" xr3:uid="{D35A7E73-82A4-9848-BF1E-7345AF658C31}" name="Surface Hardness (Shore D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3E66-E1A6-EE48-9939-54138884FF59}">
  <dimension ref="A1:AA147"/>
  <sheetViews>
    <sheetView tabSelected="1" zoomScale="125" zoomScaleNormal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10.875" defaultRowHeight="14.25" x14ac:dyDescent="0.2"/>
  <cols>
    <col min="1" max="1" width="13.625" style="8" bestFit="1" customWidth="1"/>
    <col min="2" max="2" width="20.5" style="1" bestFit="1" customWidth="1"/>
    <col min="3" max="4" width="11.125" style="8" customWidth="1"/>
    <col min="5" max="5" width="10.875" style="9"/>
    <col min="6" max="6" width="10.875" style="8"/>
    <col min="7" max="7" width="14.375" style="8" customWidth="1"/>
    <col min="8" max="8" width="17.125" style="8" customWidth="1"/>
    <col min="9" max="9" width="17.5" style="1" customWidth="1"/>
    <col min="10" max="10" width="18.125" style="1" customWidth="1"/>
    <col min="11" max="11" width="9.875" style="8" customWidth="1"/>
    <col min="12" max="12" width="9.875" style="11" customWidth="1"/>
    <col min="13" max="14" width="9.875" style="12" customWidth="1"/>
    <col min="15" max="15" width="9.875" style="13" customWidth="1"/>
    <col min="16" max="16" width="9.875" style="12" customWidth="1"/>
    <col min="17" max="17" width="9.875" style="14" customWidth="1"/>
    <col min="18" max="18" width="9.875" style="11" customWidth="1"/>
    <col min="19" max="19" width="9.875" style="13" customWidth="1"/>
    <col min="20" max="20" width="9.875" style="11" customWidth="1"/>
    <col min="21" max="21" width="9.875" style="12" customWidth="1"/>
    <col min="22" max="22" width="9.875" style="11" customWidth="1"/>
    <col min="23" max="23" width="12.875" style="12" customWidth="1"/>
    <col min="24" max="24" width="12.875" style="11" customWidth="1"/>
    <col min="25" max="25" width="12.875" style="12" customWidth="1"/>
    <col min="26" max="26" width="12.875" style="11" customWidth="1"/>
    <col min="27" max="27" width="11.5" style="12" customWidth="1"/>
    <col min="28" max="16384" width="10.875" style="8"/>
  </cols>
  <sheetData>
    <row r="1" spans="1:27" s="1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6" t="s">
        <v>14</v>
      </c>
      <c r="P1" s="5" t="s">
        <v>15</v>
      </c>
      <c r="Q1" s="7" t="s">
        <v>16</v>
      </c>
      <c r="R1" s="4" t="s">
        <v>17</v>
      </c>
      <c r="S1" s="6" t="s">
        <v>18</v>
      </c>
      <c r="T1" s="4" t="s">
        <v>19</v>
      </c>
      <c r="U1" s="5" t="s">
        <v>20</v>
      </c>
      <c r="V1" s="4" t="s">
        <v>21</v>
      </c>
      <c r="W1" s="5" t="s">
        <v>22</v>
      </c>
      <c r="X1" s="4" t="s">
        <v>23</v>
      </c>
      <c r="Y1" s="5" t="s">
        <v>24</v>
      </c>
      <c r="Z1" s="4" t="s">
        <v>25</v>
      </c>
      <c r="AA1" s="5" t="s">
        <v>26</v>
      </c>
    </row>
    <row r="2" spans="1:27" ht="28.5" x14ac:dyDescent="0.2">
      <c r="A2" s="8" t="s">
        <v>27</v>
      </c>
      <c r="B2" s="1" t="s">
        <v>28</v>
      </c>
      <c r="C2" s="8">
        <v>16</v>
      </c>
      <c r="D2" s="8" t="s">
        <v>29</v>
      </c>
      <c r="E2" s="9">
        <v>79.989999999999995</v>
      </c>
      <c r="F2" s="8" t="s">
        <v>30</v>
      </c>
      <c r="G2" s="8" t="s">
        <v>31</v>
      </c>
      <c r="H2" s="8" t="s">
        <v>32</v>
      </c>
      <c r="I2" s="1" t="s">
        <v>33</v>
      </c>
      <c r="J2" s="1" t="s">
        <v>34</v>
      </c>
      <c r="K2" s="10">
        <v>2107</v>
      </c>
      <c r="L2" s="11">
        <f>PERCENTRANK(Data[Spin RPM], Data[[#This Row],[Spin RPM]], )</f>
        <v>0.70299999999999996</v>
      </c>
      <c r="M2" s="12">
        <v>16.5</v>
      </c>
      <c r="N2" s="12">
        <v>7.5</v>
      </c>
      <c r="O2" s="13">
        <v>5.5</v>
      </c>
      <c r="P2" s="12">
        <v>7.4</v>
      </c>
      <c r="Q2" s="14">
        <v>106</v>
      </c>
      <c r="R2" s="11">
        <f>PERCENTRANK(Data[Swing Weight], Data[[#This Row],[Swing Weight]], )</f>
        <v>0.14099999999999999</v>
      </c>
      <c r="S2" s="13">
        <v>5.55</v>
      </c>
      <c r="T2" s="11">
        <f>PERCENTRANK(Data[Twist Weight], Data[[#This Row],[Twist Weight]], )</f>
        <v>0.12</v>
      </c>
      <c r="U2" s="12">
        <v>23.7</v>
      </c>
      <c r="V2" s="11">
        <f>PERCENTRANK(Data[Balance Point (cm)],Data[[#This Row],[Balance Point (cm)]], )</f>
        <v>0.34399999999999997</v>
      </c>
      <c r="W2" s="12">
        <v>52.5</v>
      </c>
      <c r="X2" s="11">
        <f>PERCENTRANK(Data[Serve Speed-MPH (Power)],Data[[#This Row],[Serve Speed-MPH (Power)]],)</f>
        <v>0.125</v>
      </c>
      <c r="Y2" s="12">
        <v>33.9</v>
      </c>
      <c r="Z2" s="11">
        <f>PERCENTRANK(Data[Punch Volley Speed-MPH (Pop)],Data[[#This Row],[Punch Volley Speed-MPH (Pop)]],)</f>
        <v>0.29299999999999998</v>
      </c>
      <c r="AA2" s="12">
        <v>91</v>
      </c>
    </row>
    <row r="3" spans="1:27" ht="28.5" x14ac:dyDescent="0.2">
      <c r="A3" s="8" t="s">
        <v>27</v>
      </c>
      <c r="B3" s="1" t="s">
        <v>35</v>
      </c>
      <c r="C3" s="8">
        <v>16</v>
      </c>
      <c r="D3" s="8" t="s">
        <v>29</v>
      </c>
      <c r="E3" s="9">
        <v>139.99</v>
      </c>
      <c r="F3" s="8" t="s">
        <v>30</v>
      </c>
      <c r="G3" s="8" t="s">
        <v>36</v>
      </c>
      <c r="H3" s="8" t="s">
        <v>32</v>
      </c>
      <c r="I3" s="1" t="s">
        <v>37</v>
      </c>
      <c r="J3" s="1" t="s">
        <v>34</v>
      </c>
      <c r="K3" s="10">
        <v>1847</v>
      </c>
      <c r="L3" s="11">
        <f>PERCENTRANK(Data[Spin RPM], Data[[#This Row],[Spin RPM]], )</f>
        <v>0.317</v>
      </c>
      <c r="M3" s="12">
        <v>16.5</v>
      </c>
      <c r="N3" s="12">
        <v>7.5</v>
      </c>
      <c r="O3" s="13">
        <v>6</v>
      </c>
      <c r="P3" s="12">
        <v>8.17</v>
      </c>
      <c r="Q3" s="14">
        <v>119</v>
      </c>
      <c r="R3" s="11">
        <f>PERCENTRANK(Data[Swing Weight], Data[[#This Row],[Swing Weight]], )</f>
        <v>0.66900000000000004</v>
      </c>
      <c r="S3" s="13">
        <v>6.4</v>
      </c>
      <c r="T3" s="11">
        <f>PERCENTRANK(Data[Twist Weight], Data[[#This Row],[Twist Weight]], )</f>
        <v>0.58799999999999997</v>
      </c>
      <c r="U3" s="12">
        <v>24.1</v>
      </c>
      <c r="V3" s="11">
        <f>PERCENTRANK(Data[Balance Point (cm)],Data[[#This Row],[Balance Point (cm)]], )</f>
        <v>0.60499999999999998</v>
      </c>
      <c r="W3" s="12">
        <v>55.3</v>
      </c>
      <c r="X3" s="11">
        <f>PERCENTRANK(Data[Serve Speed-MPH (Power)],Data[[#This Row],[Serve Speed-MPH (Power)]],)</f>
        <v>0.76600000000000001</v>
      </c>
      <c r="Y3" s="12">
        <v>35</v>
      </c>
      <c r="Z3" s="11">
        <f>PERCENTRANK(Data[Punch Volley Speed-MPH (Pop)],Data[[#This Row],[Punch Volley Speed-MPH (Pop)]],)</f>
        <v>0.72399999999999998</v>
      </c>
      <c r="AA3" s="12">
        <v>91.3</v>
      </c>
    </row>
    <row r="4" spans="1:27" ht="28.5" x14ac:dyDescent="0.2">
      <c r="A4" s="8" t="s">
        <v>38</v>
      </c>
      <c r="B4" s="1" t="s">
        <v>39</v>
      </c>
      <c r="C4" s="8">
        <v>14</v>
      </c>
      <c r="D4" s="8" t="s">
        <v>29</v>
      </c>
      <c r="E4" s="9">
        <v>199</v>
      </c>
      <c r="F4" s="8" t="s">
        <v>40</v>
      </c>
      <c r="G4" s="8" t="s">
        <v>31</v>
      </c>
      <c r="H4" s="8" t="s">
        <v>32</v>
      </c>
      <c r="I4" s="1" t="s">
        <v>41</v>
      </c>
      <c r="J4" s="1" t="s">
        <v>34</v>
      </c>
      <c r="K4" s="10">
        <v>2099</v>
      </c>
      <c r="L4" s="11">
        <f>PERCENTRANK(Data[Spin RPM], Data[[#This Row],[Spin RPM]], )</f>
        <v>0.69599999999999995</v>
      </c>
      <c r="M4" s="12">
        <v>16</v>
      </c>
      <c r="N4" s="12">
        <v>8</v>
      </c>
      <c r="O4" s="13">
        <v>4.75</v>
      </c>
      <c r="P4" s="12">
        <v>7.9</v>
      </c>
      <c r="Q4" s="14">
        <v>106</v>
      </c>
      <c r="R4" s="11">
        <f>PERCENTRANK(Data[Swing Weight], Data[[#This Row],[Swing Weight]], )</f>
        <v>0.14099999999999999</v>
      </c>
      <c r="S4" s="13">
        <v>7.05</v>
      </c>
      <c r="T4" s="11">
        <f>PERCENTRANK(Data[Twist Weight], Data[[#This Row],[Twist Weight]], )</f>
        <v>0.91900000000000004</v>
      </c>
      <c r="U4" s="12">
        <v>23.5</v>
      </c>
      <c r="V4" s="11">
        <f>PERCENTRANK(Data[Balance Point (cm)],Data[[#This Row],[Balance Point (cm)]], )</f>
        <v>0.28499999999999998</v>
      </c>
      <c r="W4" s="12">
        <v>51.3</v>
      </c>
      <c r="X4" s="11">
        <f>PERCENTRANK(Data[Serve Speed-MPH (Power)],Data[[#This Row],[Serve Speed-MPH (Power)]],)</f>
        <v>2.5000000000000001E-2</v>
      </c>
      <c r="Y4" s="12">
        <v>32.4</v>
      </c>
      <c r="Z4" s="11">
        <f>PERCENTRANK(Data[Punch Volley Speed-MPH (Pop)],Data[[#This Row],[Punch Volley Speed-MPH (Pop)]],)</f>
        <v>6.8000000000000005E-2</v>
      </c>
      <c r="AA4" s="12">
        <v>89</v>
      </c>
    </row>
    <row r="5" spans="1:27" ht="28.5" x14ac:dyDescent="0.2">
      <c r="A5" s="8" t="s">
        <v>38</v>
      </c>
      <c r="B5" s="1" t="s">
        <v>42</v>
      </c>
      <c r="C5" s="8">
        <v>14</v>
      </c>
      <c r="D5" s="8" t="s">
        <v>29</v>
      </c>
      <c r="E5" s="9">
        <v>229</v>
      </c>
      <c r="F5" s="8" t="s">
        <v>43</v>
      </c>
      <c r="G5" s="8" t="s">
        <v>31</v>
      </c>
      <c r="H5" s="8" t="s">
        <v>32</v>
      </c>
      <c r="I5" s="1" t="s">
        <v>41</v>
      </c>
      <c r="J5" s="1" t="s">
        <v>34</v>
      </c>
      <c r="K5" s="10">
        <v>1806</v>
      </c>
      <c r="L5" s="11">
        <f>PERCENTRANK(Data[Spin RPM], Data[[#This Row],[Spin RPM]], )</f>
        <v>0.26200000000000001</v>
      </c>
      <c r="M5" s="12">
        <v>14.5</v>
      </c>
      <c r="N5" s="12">
        <v>8</v>
      </c>
      <c r="O5" s="13" t="s">
        <v>44</v>
      </c>
      <c r="P5" s="12">
        <v>8.74</v>
      </c>
      <c r="U5" s="12">
        <v>18.899999999999999</v>
      </c>
      <c r="V5" s="11">
        <f>PERCENTRANK(Data[Balance Point (cm)],Data[[#This Row],[Balance Point (cm)]], )</f>
        <v>0</v>
      </c>
      <c r="W5" s="12">
        <v>52.8</v>
      </c>
      <c r="X5" s="11">
        <f>PERCENTRANK(Data[Serve Speed-MPH (Power)],Data[[#This Row],[Serve Speed-MPH (Power)]],)</f>
        <v>0.20799999999999999</v>
      </c>
      <c r="Y5" s="12">
        <v>31</v>
      </c>
      <c r="Z5" s="11">
        <f>PERCENTRANK(Data[Punch Volley Speed-MPH (Pop)],Data[[#This Row],[Punch Volley Speed-MPH (Pop)]],)</f>
        <v>8.0000000000000002E-3</v>
      </c>
      <c r="AA5" s="12">
        <v>89.8</v>
      </c>
    </row>
    <row r="6" spans="1:27" ht="28.5" x14ac:dyDescent="0.2">
      <c r="A6" s="8" t="s">
        <v>45</v>
      </c>
      <c r="B6" s="1" t="s">
        <v>46</v>
      </c>
      <c r="C6" s="8">
        <v>16</v>
      </c>
      <c r="D6" s="8" t="s">
        <v>29</v>
      </c>
      <c r="E6" s="9">
        <v>95</v>
      </c>
      <c r="F6" s="8" t="s">
        <v>30</v>
      </c>
      <c r="G6" s="8" t="s">
        <v>31</v>
      </c>
      <c r="H6" s="8" t="s">
        <v>47</v>
      </c>
      <c r="I6" s="1" t="s">
        <v>41</v>
      </c>
      <c r="J6" s="1" t="s">
        <v>34</v>
      </c>
      <c r="K6" s="10">
        <v>1017</v>
      </c>
      <c r="L6" s="11">
        <f>PERCENTRANK(Data[Spin RPM], Data[[#This Row],[Spin RPM]], )</f>
        <v>0</v>
      </c>
      <c r="M6" s="12">
        <v>16.399999999999999</v>
      </c>
      <c r="N6" s="12">
        <v>7.48</v>
      </c>
      <c r="O6" s="13">
        <v>5</v>
      </c>
      <c r="P6" s="12">
        <v>8.25</v>
      </c>
    </row>
    <row r="7" spans="1:27" ht="28.5" x14ac:dyDescent="0.2">
      <c r="A7" s="8" t="s">
        <v>45</v>
      </c>
      <c r="B7" s="1" t="s">
        <v>48</v>
      </c>
      <c r="C7" s="8">
        <v>16</v>
      </c>
      <c r="D7" s="8" t="s">
        <v>29</v>
      </c>
      <c r="E7" s="9">
        <v>95</v>
      </c>
      <c r="F7" s="8" t="s">
        <v>30</v>
      </c>
      <c r="G7" s="8" t="s">
        <v>31</v>
      </c>
      <c r="H7" s="8" t="s">
        <v>47</v>
      </c>
      <c r="I7" s="1" t="s">
        <v>41</v>
      </c>
      <c r="J7" s="1" t="s">
        <v>34</v>
      </c>
      <c r="K7" s="10">
        <v>1046</v>
      </c>
      <c r="L7" s="11">
        <f>PERCENTRANK(Data[Spin RPM], Data[[#This Row],[Spin RPM]], )</f>
        <v>6.0000000000000001E-3</v>
      </c>
      <c r="M7" s="12">
        <v>16.399999999999999</v>
      </c>
      <c r="N7" s="12">
        <v>7.48</v>
      </c>
      <c r="O7" s="13">
        <v>5</v>
      </c>
      <c r="P7" s="12">
        <v>8.25</v>
      </c>
    </row>
    <row r="8" spans="1:27" ht="28.5" x14ac:dyDescent="0.2">
      <c r="A8" s="8" t="s">
        <v>45</v>
      </c>
      <c r="B8" s="1" t="s">
        <v>49</v>
      </c>
      <c r="C8" s="8">
        <v>16</v>
      </c>
      <c r="D8" s="8" t="s">
        <v>29</v>
      </c>
      <c r="E8" s="9">
        <v>165</v>
      </c>
      <c r="F8" s="8" t="s">
        <v>30</v>
      </c>
      <c r="G8" s="8" t="s">
        <v>36</v>
      </c>
      <c r="H8" s="8" t="s">
        <v>32</v>
      </c>
      <c r="I8" s="1" t="s">
        <v>41</v>
      </c>
      <c r="J8" s="1" t="s">
        <v>34</v>
      </c>
      <c r="K8" s="10">
        <v>1865</v>
      </c>
      <c r="L8" s="11">
        <f>PERCENTRANK(Data[Spin RPM], Data[[#This Row],[Spin RPM]], )</f>
        <v>0.372</v>
      </c>
      <c r="M8" s="12">
        <v>16.5</v>
      </c>
      <c r="N8" s="12">
        <v>7.375</v>
      </c>
      <c r="O8" s="13">
        <v>5.5</v>
      </c>
      <c r="P8" s="12">
        <v>7.9</v>
      </c>
      <c r="Q8" s="14">
        <v>121</v>
      </c>
      <c r="R8" s="11">
        <f>PERCENTRANK(Data[Swing Weight], Data[[#This Row],[Swing Weight]], )</f>
        <v>0.76300000000000001</v>
      </c>
      <c r="S8" s="13">
        <v>6.2</v>
      </c>
      <c r="T8" s="11">
        <f>PERCENTRANK(Data[Twist Weight], Data[[#This Row],[Twist Weight]], )</f>
        <v>0.47499999999999998</v>
      </c>
      <c r="U8" s="12">
        <v>24.2</v>
      </c>
      <c r="V8" s="11">
        <f>PERCENTRANK(Data[Balance Point (cm)],Data[[#This Row],[Balance Point (cm)]], )</f>
        <v>0.66300000000000003</v>
      </c>
      <c r="W8" s="12">
        <v>55.2</v>
      </c>
      <c r="X8" s="11">
        <f>PERCENTRANK(Data[Serve Speed-MPH (Power)],Data[[#This Row],[Serve Speed-MPH (Power)]],)</f>
        <v>0.74099999999999999</v>
      </c>
      <c r="Y8" s="12">
        <v>35.6</v>
      </c>
      <c r="Z8" s="11">
        <f>PERCENTRANK(Data[Punch Volley Speed-MPH (Pop)],Data[[#This Row],[Punch Volley Speed-MPH (Pop)]],)</f>
        <v>0.87</v>
      </c>
      <c r="AA8" s="12">
        <v>88.7</v>
      </c>
    </row>
    <row r="9" spans="1:27" ht="28.5" x14ac:dyDescent="0.2">
      <c r="A9" s="8" t="s">
        <v>45</v>
      </c>
      <c r="B9" s="1" t="s">
        <v>50</v>
      </c>
      <c r="C9" s="8">
        <v>16</v>
      </c>
      <c r="D9" s="8" t="s">
        <v>29</v>
      </c>
      <c r="E9" s="9">
        <v>165</v>
      </c>
      <c r="F9" s="8" t="s">
        <v>51</v>
      </c>
      <c r="G9" s="8" t="s">
        <v>36</v>
      </c>
      <c r="H9" s="8" t="s">
        <v>32</v>
      </c>
      <c r="I9" s="1" t="s">
        <v>41</v>
      </c>
      <c r="J9" s="1" t="s">
        <v>34</v>
      </c>
      <c r="K9" s="10">
        <v>2091</v>
      </c>
      <c r="L9" s="11">
        <f>PERCENTRANK(Data[Spin RPM], Data[[#This Row],[Spin RPM]], )</f>
        <v>0.68200000000000005</v>
      </c>
      <c r="M9" s="12">
        <v>16.3</v>
      </c>
      <c r="N9" s="12">
        <v>7.7</v>
      </c>
      <c r="O9" s="13">
        <v>5.3</v>
      </c>
      <c r="P9" s="12">
        <v>7.65</v>
      </c>
      <c r="Q9" s="14">
        <v>113.65</v>
      </c>
      <c r="R9" s="11">
        <f>PERCENTRANK(Data[Swing Weight], Data[[#This Row],[Swing Weight]], )</f>
        <v>0.42499999999999999</v>
      </c>
      <c r="S9" s="13">
        <v>6.1</v>
      </c>
      <c r="T9" s="11">
        <f>PERCENTRANK(Data[Twist Weight], Data[[#This Row],[Twist Weight]], )</f>
        <v>0.39500000000000002</v>
      </c>
      <c r="U9" s="12">
        <v>24.1</v>
      </c>
      <c r="V9" s="11">
        <f>PERCENTRANK(Data[Balance Point (cm)],Data[[#This Row],[Balance Point (cm)]], )</f>
        <v>0.60499999999999998</v>
      </c>
      <c r="W9" s="12">
        <v>54.6</v>
      </c>
      <c r="X9" s="11">
        <f>PERCENTRANK(Data[Serve Speed-MPH (Power)],Data[[#This Row],[Serve Speed-MPH (Power)]],)</f>
        <v>0.55000000000000004</v>
      </c>
      <c r="Y9" s="12">
        <v>35.200000000000003</v>
      </c>
      <c r="Z9" s="11">
        <f>PERCENTRANK(Data[Punch Volley Speed-MPH (Pop)],Data[[#This Row],[Punch Volley Speed-MPH (Pop)]],)</f>
        <v>0.81799999999999995</v>
      </c>
      <c r="AA9" s="12">
        <v>91.333333333333329</v>
      </c>
    </row>
    <row r="10" spans="1:27" ht="28.5" x14ac:dyDescent="0.2">
      <c r="A10" s="8" t="s">
        <v>45</v>
      </c>
      <c r="B10" s="1" t="s">
        <v>52</v>
      </c>
      <c r="C10" s="8">
        <v>13</v>
      </c>
      <c r="D10" s="8" t="s">
        <v>29</v>
      </c>
      <c r="E10" s="9">
        <v>80</v>
      </c>
      <c r="F10" s="8" t="s">
        <v>40</v>
      </c>
      <c r="G10" s="8" t="s">
        <v>31</v>
      </c>
      <c r="H10" s="8" t="s">
        <v>47</v>
      </c>
      <c r="I10" s="1" t="s">
        <v>41</v>
      </c>
      <c r="J10" s="1" t="s">
        <v>34</v>
      </c>
      <c r="K10" s="10">
        <v>1156</v>
      </c>
      <c r="L10" s="11">
        <f>PERCENTRANK(Data[Spin RPM], Data[[#This Row],[Spin RPM]], )</f>
        <v>4.1000000000000002E-2</v>
      </c>
      <c r="M10" s="12">
        <v>15.94</v>
      </c>
      <c r="N10" s="12">
        <v>7.87</v>
      </c>
      <c r="O10" s="13">
        <v>5</v>
      </c>
      <c r="P10" s="12">
        <v>7.6</v>
      </c>
    </row>
    <row r="11" spans="1:27" ht="28.5" x14ac:dyDescent="0.2">
      <c r="A11" s="8" t="s">
        <v>45</v>
      </c>
      <c r="B11" s="1" t="s">
        <v>53</v>
      </c>
      <c r="C11" s="8">
        <v>16</v>
      </c>
      <c r="D11" s="8" t="s">
        <v>29</v>
      </c>
      <c r="E11" s="9">
        <v>80</v>
      </c>
      <c r="F11" s="8" t="s">
        <v>40</v>
      </c>
      <c r="G11" s="8" t="s">
        <v>31</v>
      </c>
      <c r="H11" s="8" t="s">
        <v>47</v>
      </c>
      <c r="I11" s="1" t="s">
        <v>41</v>
      </c>
      <c r="J11" s="1" t="s">
        <v>34</v>
      </c>
      <c r="K11" s="10">
        <v>1081</v>
      </c>
      <c r="L11" s="11">
        <f>PERCENTRANK(Data[Spin RPM], Data[[#This Row],[Spin RPM]], )</f>
        <v>0.02</v>
      </c>
      <c r="M11" s="12">
        <v>15.94</v>
      </c>
      <c r="N11" s="12">
        <v>7.87</v>
      </c>
      <c r="O11" s="13">
        <v>5</v>
      </c>
      <c r="P11" s="12">
        <v>7.6</v>
      </c>
    </row>
    <row r="12" spans="1:27" ht="28.5" x14ac:dyDescent="0.2">
      <c r="A12" s="8" t="s">
        <v>54</v>
      </c>
      <c r="B12" s="1" t="s">
        <v>55</v>
      </c>
      <c r="C12" s="8">
        <v>16</v>
      </c>
      <c r="D12" s="8" t="s">
        <v>29</v>
      </c>
      <c r="E12" s="9">
        <v>200</v>
      </c>
      <c r="F12" s="8" t="s">
        <v>30</v>
      </c>
      <c r="G12" s="8" t="s">
        <v>36</v>
      </c>
      <c r="H12" s="8" t="s">
        <v>47</v>
      </c>
      <c r="I12" s="1" t="s">
        <v>56</v>
      </c>
      <c r="J12" s="1" t="s">
        <v>57</v>
      </c>
      <c r="K12" s="10">
        <v>1556</v>
      </c>
      <c r="L12" s="11">
        <f>PERCENTRANK(Data[Spin RPM], Data[[#This Row],[Spin RPM]], )</f>
        <v>0.14399999999999999</v>
      </c>
      <c r="M12" s="12">
        <v>16.5</v>
      </c>
      <c r="N12" s="12">
        <v>7.5</v>
      </c>
      <c r="O12" s="13">
        <v>5.5</v>
      </c>
      <c r="P12" s="12">
        <v>7.65</v>
      </c>
      <c r="Q12" s="14">
        <v>106</v>
      </c>
      <c r="R12" s="11">
        <f>PERCENTRANK(Data[Swing Weight], Data[[#This Row],[Swing Weight]], )</f>
        <v>0.14099999999999999</v>
      </c>
      <c r="S12" s="13">
        <v>5.37</v>
      </c>
      <c r="T12" s="11">
        <f>PERCENTRANK(Data[Twist Weight], Data[[#This Row],[Twist Weight]], )</f>
        <v>9.6000000000000002E-2</v>
      </c>
      <c r="U12" s="12">
        <v>23.3</v>
      </c>
      <c r="V12" s="11">
        <f>PERCENTRANK(Data[Balance Point (cm)],Data[[#This Row],[Balance Point (cm)]], )</f>
        <v>0.22600000000000001</v>
      </c>
      <c r="W12" s="12">
        <v>52.8</v>
      </c>
      <c r="X12" s="11">
        <f>PERCENTRANK(Data[Serve Speed-MPH (Power)],Data[[#This Row],[Serve Speed-MPH (Power)]],)</f>
        <v>0.20799999999999999</v>
      </c>
      <c r="Y12" s="12">
        <v>34.299999999999997</v>
      </c>
      <c r="Z12" s="11">
        <f>PERCENTRANK(Data[Punch Volley Speed-MPH (Pop)],Data[[#This Row],[Punch Volley Speed-MPH (Pop)]],)</f>
        <v>0.439</v>
      </c>
      <c r="AA12" s="12">
        <v>89.5</v>
      </c>
    </row>
    <row r="13" spans="1:27" ht="28.5" x14ac:dyDescent="0.2">
      <c r="A13" s="8" t="s">
        <v>54</v>
      </c>
      <c r="B13" s="1" t="s">
        <v>58</v>
      </c>
      <c r="C13" s="8">
        <v>16</v>
      </c>
      <c r="D13" s="8" t="s">
        <v>29</v>
      </c>
      <c r="E13" s="9">
        <v>200</v>
      </c>
      <c r="F13" s="8" t="s">
        <v>30</v>
      </c>
      <c r="G13" s="8" t="s">
        <v>36</v>
      </c>
      <c r="H13" s="8" t="s">
        <v>47</v>
      </c>
      <c r="I13" s="1" t="s">
        <v>56</v>
      </c>
      <c r="J13" s="1" t="s">
        <v>57</v>
      </c>
      <c r="K13" s="10">
        <v>1556</v>
      </c>
      <c r="L13" s="11">
        <f>PERCENTRANK(Data[Spin RPM], Data[[#This Row],[Spin RPM]], )</f>
        <v>0.14399999999999999</v>
      </c>
      <c r="M13" s="12">
        <v>16.5</v>
      </c>
      <c r="N13" s="12">
        <v>7.5</v>
      </c>
      <c r="O13" s="13">
        <v>5.5</v>
      </c>
      <c r="P13" s="12">
        <v>8.4</v>
      </c>
      <c r="Q13" s="14">
        <v>115</v>
      </c>
      <c r="R13" s="11">
        <f>PERCENTRANK(Data[Swing Weight], Data[[#This Row],[Swing Weight]], )</f>
        <v>0.48799999999999999</v>
      </c>
      <c r="S13" s="13">
        <v>7.23</v>
      </c>
      <c r="T13" s="11">
        <f>PERCENTRANK(Data[Twist Weight], Data[[#This Row],[Twist Weight]], )</f>
        <v>0.95099999999999996</v>
      </c>
      <c r="U13" s="12">
        <v>23.5</v>
      </c>
      <c r="V13" s="11">
        <f>PERCENTRANK(Data[Balance Point (cm)],Data[[#This Row],[Balance Point (cm)]], )</f>
        <v>0.28499999999999998</v>
      </c>
      <c r="W13" s="12">
        <v>54.1</v>
      </c>
      <c r="X13" s="11">
        <f>PERCENTRANK(Data[Serve Speed-MPH (Power)],Data[[#This Row],[Serve Speed-MPH (Power)]],)</f>
        <v>0.441</v>
      </c>
      <c r="Y13" s="12">
        <v>34.299999999999997</v>
      </c>
      <c r="Z13" s="11">
        <f>PERCENTRANK(Data[Punch Volley Speed-MPH (Pop)],Data[[#This Row],[Punch Volley Speed-MPH (Pop)]],)</f>
        <v>0.439</v>
      </c>
      <c r="AA13" s="12">
        <v>89.5</v>
      </c>
    </row>
    <row r="14" spans="1:27" ht="28.5" x14ac:dyDescent="0.2">
      <c r="A14" s="8" t="s">
        <v>59</v>
      </c>
      <c r="B14" s="1" t="s">
        <v>60</v>
      </c>
      <c r="C14" s="8">
        <v>16</v>
      </c>
      <c r="D14" s="8" t="s">
        <v>29</v>
      </c>
      <c r="E14" s="9">
        <v>189.99</v>
      </c>
      <c r="F14" s="8" t="s">
        <v>51</v>
      </c>
      <c r="G14" s="8" t="s">
        <v>36</v>
      </c>
      <c r="H14" s="8" t="s">
        <v>32</v>
      </c>
      <c r="I14" s="1" t="s">
        <v>33</v>
      </c>
      <c r="J14" s="1" t="s">
        <v>34</v>
      </c>
      <c r="K14" s="10">
        <v>2139</v>
      </c>
      <c r="L14" s="11">
        <f>PERCENTRANK(Data[Spin RPM], Data[[#This Row],[Spin RPM]], )</f>
        <v>0.74399999999999999</v>
      </c>
      <c r="M14" s="12">
        <v>16.3</v>
      </c>
      <c r="N14" s="12">
        <v>7.5</v>
      </c>
      <c r="O14" s="13">
        <v>5.3</v>
      </c>
      <c r="P14" s="12">
        <v>8.19</v>
      </c>
      <c r="Q14" s="14">
        <v>118.1</v>
      </c>
      <c r="R14" s="11">
        <f>PERCENTRANK(Data[Swing Weight], Data[[#This Row],[Swing Weight]], )</f>
        <v>0.65300000000000002</v>
      </c>
      <c r="S14" s="13">
        <v>6.73</v>
      </c>
      <c r="T14" s="11">
        <f>PERCENTRANK(Data[Twist Weight], Data[[#This Row],[Twist Weight]], )</f>
        <v>0.75800000000000001</v>
      </c>
      <c r="U14" s="12">
        <v>24</v>
      </c>
      <c r="V14" s="11">
        <f>PERCENTRANK(Data[Balance Point (cm)],Data[[#This Row],[Balance Point (cm)]], )</f>
        <v>0.55400000000000005</v>
      </c>
      <c r="W14" s="12">
        <v>55.1</v>
      </c>
      <c r="X14" s="11">
        <f>PERCENTRANK(Data[Serve Speed-MPH (Power)],Data[[#This Row],[Serve Speed-MPH (Power)]],)</f>
        <v>0.70799999999999996</v>
      </c>
      <c r="Y14" s="12">
        <v>34.5</v>
      </c>
      <c r="Z14" s="11">
        <f>PERCENTRANK(Data[Punch Volley Speed-MPH (Pop)],Data[[#This Row],[Punch Volley Speed-MPH (Pop)]],)</f>
        <v>0.51700000000000002</v>
      </c>
      <c r="AA14" s="12">
        <v>92.166666666666671</v>
      </c>
    </row>
    <row r="15" spans="1:27" ht="28.5" x14ac:dyDescent="0.2">
      <c r="A15" s="8" t="s">
        <v>59</v>
      </c>
      <c r="B15" s="1" t="s">
        <v>61</v>
      </c>
      <c r="C15" s="8">
        <v>16</v>
      </c>
      <c r="D15" s="8" t="s">
        <v>29</v>
      </c>
      <c r="E15" s="9">
        <v>189.99</v>
      </c>
      <c r="F15" s="8" t="s">
        <v>51</v>
      </c>
      <c r="G15" s="8" t="s">
        <v>36</v>
      </c>
      <c r="H15" s="8" t="s">
        <v>32</v>
      </c>
      <c r="I15" s="1" t="s">
        <v>33</v>
      </c>
      <c r="J15" s="1" t="s">
        <v>34</v>
      </c>
      <c r="K15" s="10">
        <v>2139</v>
      </c>
      <c r="L15" s="11">
        <f>PERCENTRANK(Data[Spin RPM], Data[[#This Row],[Spin RPM]], )</f>
        <v>0.74399999999999999</v>
      </c>
      <c r="M15" s="12">
        <v>16.3</v>
      </c>
      <c r="N15" s="12">
        <v>7.5</v>
      </c>
      <c r="O15" s="13">
        <v>5.3</v>
      </c>
      <c r="P15" s="12">
        <v>7.8</v>
      </c>
      <c r="Q15" s="14">
        <v>114.13</v>
      </c>
      <c r="R15" s="11">
        <f>PERCENTRANK(Data[Swing Weight], Data[[#This Row],[Swing Weight]], )</f>
        <v>0.48</v>
      </c>
      <c r="S15" s="13">
        <v>6.14</v>
      </c>
      <c r="T15" s="11">
        <f>PERCENTRANK(Data[Twist Weight], Data[[#This Row],[Twist Weight]], )</f>
        <v>0.41899999999999998</v>
      </c>
      <c r="U15" s="12">
        <v>24.1</v>
      </c>
      <c r="V15" s="11">
        <f>PERCENTRANK(Data[Balance Point (cm)],Data[[#This Row],[Balance Point (cm)]], )</f>
        <v>0.60499999999999998</v>
      </c>
      <c r="W15" s="12">
        <v>55.1</v>
      </c>
      <c r="X15" s="11">
        <f>PERCENTRANK(Data[Serve Speed-MPH (Power)],Data[[#This Row],[Serve Speed-MPH (Power)]],)</f>
        <v>0.70799999999999996</v>
      </c>
      <c r="Y15" s="12">
        <v>34.6</v>
      </c>
      <c r="Z15" s="11">
        <f>PERCENTRANK(Data[Punch Volley Speed-MPH (Pop)],Data[[#This Row],[Punch Volley Speed-MPH (Pop)]],)</f>
        <v>0.55100000000000005</v>
      </c>
      <c r="AA15" s="12">
        <v>93.666666666666671</v>
      </c>
    </row>
    <row r="16" spans="1:27" ht="28.5" x14ac:dyDescent="0.2">
      <c r="A16" s="8" t="s">
        <v>62</v>
      </c>
      <c r="B16" s="1" t="s">
        <v>63</v>
      </c>
      <c r="C16" s="8">
        <v>16</v>
      </c>
      <c r="D16" s="8" t="s">
        <v>29</v>
      </c>
      <c r="E16" s="9">
        <v>124.99</v>
      </c>
      <c r="F16" s="8" t="s">
        <v>30</v>
      </c>
      <c r="G16" s="8" t="s">
        <v>31</v>
      </c>
      <c r="H16" s="8" t="s">
        <v>64</v>
      </c>
      <c r="I16" s="1" t="s">
        <v>41</v>
      </c>
      <c r="J16" s="1" t="s">
        <v>34</v>
      </c>
      <c r="K16" s="10">
        <v>1863</v>
      </c>
      <c r="L16" s="11">
        <f>PERCENTRANK(Data[Spin RPM], Data[[#This Row],[Spin RPM]], )</f>
        <v>0.35799999999999998</v>
      </c>
      <c r="M16" s="12">
        <v>16.5</v>
      </c>
      <c r="N16" s="12">
        <v>7.375</v>
      </c>
      <c r="O16" s="13">
        <v>5.8</v>
      </c>
      <c r="P16" s="12">
        <v>8.15</v>
      </c>
      <c r="Q16" s="14">
        <v>125.37</v>
      </c>
      <c r="R16" s="11">
        <f>PERCENTRANK(Data[Swing Weight], Data[[#This Row],[Swing Weight]], )</f>
        <v>0.92100000000000004</v>
      </c>
      <c r="S16" s="13">
        <v>6.03</v>
      </c>
      <c r="T16" s="11">
        <f>PERCENTRANK(Data[Twist Weight], Data[[#This Row],[Twist Weight]], )</f>
        <v>0.37</v>
      </c>
      <c r="U16" s="12">
        <v>24.8</v>
      </c>
      <c r="V16" s="11">
        <f>PERCENTRANK(Data[Balance Point (cm)],Data[[#This Row],[Balance Point (cm)]], )</f>
        <v>0.93200000000000005</v>
      </c>
      <c r="W16" s="12">
        <v>54.4</v>
      </c>
      <c r="X16" s="11">
        <f>PERCENTRANK(Data[Serve Speed-MPH (Power)],Data[[#This Row],[Serve Speed-MPH (Power)]],)</f>
        <v>0.50800000000000001</v>
      </c>
      <c r="Y16" s="12">
        <v>33.9</v>
      </c>
      <c r="Z16" s="11">
        <f>PERCENTRANK(Data[Punch Volley Speed-MPH (Pop)],Data[[#This Row],[Punch Volley Speed-MPH (Pop)]],)</f>
        <v>0.29299999999999998</v>
      </c>
    </row>
    <row r="17" spans="1:27" ht="28.5" x14ac:dyDescent="0.2">
      <c r="A17" s="8" t="s">
        <v>62</v>
      </c>
      <c r="B17" s="1" t="s">
        <v>65</v>
      </c>
      <c r="C17" s="8">
        <v>16</v>
      </c>
      <c r="D17" s="8" t="s">
        <v>29</v>
      </c>
      <c r="E17" s="9">
        <v>124.99</v>
      </c>
      <c r="F17" s="8" t="s">
        <v>40</v>
      </c>
      <c r="G17" s="8" t="s">
        <v>31</v>
      </c>
      <c r="H17" s="8" t="s">
        <v>64</v>
      </c>
      <c r="I17" s="1" t="s">
        <v>41</v>
      </c>
      <c r="J17" s="1" t="s">
        <v>34</v>
      </c>
      <c r="K17" s="10">
        <v>1892</v>
      </c>
      <c r="L17" s="11">
        <f>PERCENTRANK(Data[Spin RPM], Data[[#This Row],[Spin RPM]], )</f>
        <v>0.41299999999999998</v>
      </c>
      <c r="M17" s="12">
        <v>15.75</v>
      </c>
      <c r="N17" s="12">
        <v>8</v>
      </c>
      <c r="O17" s="13">
        <v>5.125</v>
      </c>
      <c r="P17" s="12">
        <v>8.1999999999999993</v>
      </c>
      <c r="Q17" s="14">
        <v>111.73</v>
      </c>
      <c r="R17" s="11">
        <f>PERCENTRANK(Data[Swing Weight], Data[[#This Row],[Swing Weight]], )</f>
        <v>0.35399999999999998</v>
      </c>
      <c r="S17" s="13">
        <v>7.25</v>
      </c>
      <c r="T17" s="11">
        <f>PERCENTRANK(Data[Twist Weight], Data[[#This Row],[Twist Weight]], )</f>
        <v>0.96699999999999997</v>
      </c>
      <c r="U17" s="12">
        <v>23.8</v>
      </c>
      <c r="V17" s="11">
        <f>PERCENTRANK(Data[Balance Point (cm)],Data[[#This Row],[Balance Point (cm)]], )</f>
        <v>0.41099999999999998</v>
      </c>
      <c r="W17" s="12">
        <v>53.5</v>
      </c>
      <c r="X17" s="11">
        <f>PERCENTRANK(Data[Serve Speed-MPH (Power)],Data[[#This Row],[Serve Speed-MPH (Power)]],)</f>
        <v>0.35</v>
      </c>
      <c r="Y17" s="12">
        <v>34</v>
      </c>
      <c r="Z17" s="11">
        <f>PERCENTRANK(Data[Punch Volley Speed-MPH (Pop)],Data[[#This Row],[Punch Volley Speed-MPH (Pop)]],)</f>
        <v>0.318</v>
      </c>
      <c r="AA17" s="12">
        <v>93.833333333333329</v>
      </c>
    </row>
    <row r="18" spans="1:27" ht="28.5" x14ac:dyDescent="0.2">
      <c r="A18" s="8" t="s">
        <v>66</v>
      </c>
      <c r="B18" s="1" t="s">
        <v>67</v>
      </c>
      <c r="C18" s="8">
        <v>14</v>
      </c>
      <c r="D18" s="8" t="s">
        <v>29</v>
      </c>
      <c r="E18" s="9">
        <v>229.99</v>
      </c>
      <c r="F18" s="8" t="s">
        <v>30</v>
      </c>
      <c r="G18" s="8" t="s">
        <v>36</v>
      </c>
      <c r="H18" s="8" t="s">
        <v>32</v>
      </c>
      <c r="I18" s="1" t="s">
        <v>33</v>
      </c>
      <c r="J18" s="1" t="s">
        <v>34</v>
      </c>
      <c r="K18" s="10">
        <v>2244</v>
      </c>
      <c r="L18" s="11">
        <f>PERCENTRANK(Data[Spin RPM], Data[[#This Row],[Spin RPM]], )</f>
        <v>0.89600000000000002</v>
      </c>
      <c r="M18" s="12">
        <v>16.5</v>
      </c>
      <c r="N18" s="12">
        <v>7.25</v>
      </c>
      <c r="O18" s="13">
        <v>5.5</v>
      </c>
      <c r="P18" s="12">
        <v>8</v>
      </c>
      <c r="Q18" s="14">
        <v>116</v>
      </c>
      <c r="R18" s="11">
        <f>PERCENTRANK(Data[Swing Weight], Data[[#This Row],[Swing Weight]], )</f>
        <v>0.54300000000000004</v>
      </c>
      <c r="S18" s="13">
        <v>5.78</v>
      </c>
      <c r="T18" s="11">
        <f>PERCENTRANK(Data[Twist Weight], Data[[#This Row],[Twist Weight]], )</f>
        <v>0.26600000000000001</v>
      </c>
      <c r="U18" s="12">
        <v>24.2</v>
      </c>
      <c r="V18" s="11">
        <f>PERCENTRANK(Data[Balance Point (cm)],Data[[#This Row],[Balance Point (cm)]], )</f>
        <v>0.66300000000000003</v>
      </c>
      <c r="W18" s="12">
        <v>54.7</v>
      </c>
      <c r="X18" s="11">
        <f>PERCENTRANK(Data[Serve Speed-MPH (Power)],Data[[#This Row],[Serve Speed-MPH (Power)]],)</f>
        <v>0.57499999999999996</v>
      </c>
      <c r="Y18" s="12">
        <v>34.4</v>
      </c>
      <c r="Z18" s="11">
        <f>PERCENTRANK(Data[Punch Volley Speed-MPH (Pop)],Data[[#This Row],[Punch Volley Speed-MPH (Pop)]],)</f>
        <v>0.47399999999999998</v>
      </c>
      <c r="AA18" s="12">
        <v>89.5</v>
      </c>
    </row>
    <row r="19" spans="1:27" ht="28.5" x14ac:dyDescent="0.2">
      <c r="A19" s="8" t="s">
        <v>66</v>
      </c>
      <c r="B19" s="1" t="s">
        <v>68</v>
      </c>
      <c r="C19" s="8">
        <v>16</v>
      </c>
      <c r="D19" s="8" t="s">
        <v>29</v>
      </c>
      <c r="E19" s="9">
        <v>229.99</v>
      </c>
      <c r="F19" s="8" t="s">
        <v>40</v>
      </c>
      <c r="G19" s="8" t="s">
        <v>36</v>
      </c>
      <c r="H19" s="8" t="s">
        <v>32</v>
      </c>
      <c r="I19" s="1" t="s">
        <v>33</v>
      </c>
      <c r="J19" s="1" t="s">
        <v>34</v>
      </c>
      <c r="K19" s="10">
        <v>1975</v>
      </c>
      <c r="L19" s="11">
        <f>PERCENTRANK(Data[Spin RPM], Data[[#This Row],[Spin RPM]], )</f>
        <v>0.503</v>
      </c>
      <c r="M19" s="12">
        <v>15.75</v>
      </c>
      <c r="N19" s="12">
        <v>8</v>
      </c>
      <c r="O19" s="13">
        <v>4.75</v>
      </c>
      <c r="P19" s="12">
        <v>8</v>
      </c>
      <c r="Q19" s="14">
        <v>110</v>
      </c>
      <c r="R19" s="11">
        <f>PERCENTRANK(Data[Swing Weight], Data[[#This Row],[Swing Weight]], )</f>
        <v>0.28299999999999997</v>
      </c>
      <c r="S19" s="13">
        <v>7.5</v>
      </c>
      <c r="T19" s="11">
        <f>PERCENTRANK(Data[Twist Weight], Data[[#This Row],[Twist Weight]], )</f>
        <v>1</v>
      </c>
      <c r="U19" s="12">
        <v>23.5</v>
      </c>
      <c r="V19" s="11">
        <f>PERCENTRANK(Data[Balance Point (cm)],Data[[#This Row],[Balance Point (cm)]], )</f>
        <v>0.28499999999999998</v>
      </c>
      <c r="W19" s="12">
        <v>53.5</v>
      </c>
      <c r="X19" s="11">
        <f>PERCENTRANK(Data[Serve Speed-MPH (Power)],Data[[#This Row],[Serve Speed-MPH (Power)]],)</f>
        <v>0.35</v>
      </c>
      <c r="Y19" s="12">
        <v>34.4</v>
      </c>
      <c r="Z19" s="11">
        <f>PERCENTRANK(Data[Punch Volley Speed-MPH (Pop)],Data[[#This Row],[Punch Volley Speed-MPH (Pop)]],)</f>
        <v>0.47399999999999998</v>
      </c>
      <c r="AA19" s="12">
        <v>88.3</v>
      </c>
    </row>
    <row r="20" spans="1:27" ht="28.5" x14ac:dyDescent="0.2">
      <c r="A20" s="8" t="s">
        <v>69</v>
      </c>
      <c r="B20" s="1" t="s">
        <v>70</v>
      </c>
      <c r="C20" s="8">
        <v>14</v>
      </c>
      <c r="D20" s="8" t="s">
        <v>29</v>
      </c>
      <c r="E20" s="9">
        <v>179.99</v>
      </c>
      <c r="F20" s="8" t="s">
        <v>30</v>
      </c>
      <c r="G20" s="8" t="s">
        <v>31</v>
      </c>
      <c r="H20" s="8" t="s">
        <v>32</v>
      </c>
      <c r="I20" s="1" t="s">
        <v>41</v>
      </c>
      <c r="J20" s="1" t="s">
        <v>34</v>
      </c>
      <c r="K20" s="10">
        <v>2171</v>
      </c>
      <c r="L20" s="11">
        <f>PERCENTRANK(Data[Spin RPM], Data[[#This Row],[Spin RPM]], )</f>
        <v>0.79300000000000004</v>
      </c>
      <c r="M20" s="12">
        <v>16.5</v>
      </c>
      <c r="N20" s="12">
        <v>7.25</v>
      </c>
      <c r="O20" s="13">
        <v>5.5</v>
      </c>
      <c r="P20" s="12">
        <v>7.9</v>
      </c>
    </row>
    <row r="21" spans="1:27" ht="28.5" x14ac:dyDescent="0.2">
      <c r="A21" s="8" t="s">
        <v>69</v>
      </c>
      <c r="B21" s="1" t="s">
        <v>71</v>
      </c>
      <c r="C21" s="8">
        <v>14</v>
      </c>
      <c r="D21" s="8" t="s">
        <v>29</v>
      </c>
      <c r="E21" s="9">
        <v>179.99</v>
      </c>
      <c r="F21" s="8" t="s">
        <v>30</v>
      </c>
      <c r="G21" s="8" t="s">
        <v>31</v>
      </c>
      <c r="H21" s="8" t="s">
        <v>32</v>
      </c>
      <c r="I21" s="1" t="s">
        <v>41</v>
      </c>
      <c r="J21" s="1" t="s">
        <v>34</v>
      </c>
      <c r="K21" s="10">
        <v>1943</v>
      </c>
      <c r="L21" s="11">
        <f>PERCENTRANK(Data[Spin RPM], Data[[#This Row],[Spin RPM]], )</f>
        <v>0.47499999999999998</v>
      </c>
      <c r="M21" s="12">
        <v>16.5</v>
      </c>
      <c r="N21" s="12">
        <v>7.25</v>
      </c>
      <c r="O21" s="13">
        <v>5.5</v>
      </c>
      <c r="P21" s="12">
        <v>7.9</v>
      </c>
    </row>
    <row r="22" spans="1:27" ht="28.5" x14ac:dyDescent="0.2">
      <c r="A22" s="8" t="s">
        <v>72</v>
      </c>
      <c r="B22" s="1" t="s">
        <v>73</v>
      </c>
      <c r="C22" s="8">
        <v>16</v>
      </c>
      <c r="D22" s="8" t="s">
        <v>29</v>
      </c>
      <c r="E22" s="9">
        <v>229.95</v>
      </c>
      <c r="F22" s="8" t="s">
        <v>30</v>
      </c>
      <c r="G22" s="8" t="s">
        <v>31</v>
      </c>
      <c r="H22" s="8" t="s">
        <v>32</v>
      </c>
      <c r="I22" s="1" t="s">
        <v>74</v>
      </c>
      <c r="J22" s="1" t="s">
        <v>34</v>
      </c>
      <c r="K22" s="10">
        <v>2304</v>
      </c>
      <c r="L22" s="11">
        <f>PERCENTRANK(Data[Spin RPM], Data[[#This Row],[Spin RPM]], )</f>
        <v>0.94399999999999995</v>
      </c>
      <c r="M22" s="12">
        <v>16.399999999999999</v>
      </c>
      <c r="N22" s="12">
        <v>7.5</v>
      </c>
      <c r="O22" s="13">
        <v>5.3</v>
      </c>
      <c r="P22" s="12">
        <v>7.9</v>
      </c>
      <c r="Q22" s="14">
        <v>122</v>
      </c>
      <c r="R22" s="11">
        <f>PERCENTRANK(Data[Swing Weight], Data[[#This Row],[Swing Weight]], )</f>
        <v>0.80300000000000005</v>
      </c>
      <c r="S22" s="13">
        <v>6.25</v>
      </c>
      <c r="T22" s="11">
        <f>PERCENTRANK(Data[Twist Weight], Data[[#This Row],[Twist Weight]], )</f>
        <v>0.51600000000000001</v>
      </c>
      <c r="U22" s="12">
        <v>24.1</v>
      </c>
      <c r="V22" s="11">
        <f>PERCENTRANK(Data[Balance Point (cm)],Data[[#This Row],[Balance Point (cm)]], )</f>
        <v>0.60499999999999998</v>
      </c>
      <c r="W22" s="12">
        <v>53</v>
      </c>
      <c r="X22" s="11">
        <f>PERCENTRANK(Data[Serve Speed-MPH (Power)],Data[[#This Row],[Serve Speed-MPH (Power)]],)</f>
        <v>0.27500000000000002</v>
      </c>
      <c r="Y22" s="12">
        <v>34.1</v>
      </c>
      <c r="Z22" s="11">
        <f>PERCENTRANK(Data[Punch Volley Speed-MPH (Pop)],Data[[#This Row],[Punch Volley Speed-MPH (Pop)]],)</f>
        <v>0.34399999999999997</v>
      </c>
      <c r="AA22" s="12">
        <v>89</v>
      </c>
    </row>
    <row r="23" spans="1:27" ht="42.75" x14ac:dyDescent="0.2">
      <c r="A23" s="8" t="s">
        <v>72</v>
      </c>
      <c r="B23" s="1" t="s">
        <v>75</v>
      </c>
      <c r="C23" s="8">
        <v>13.7</v>
      </c>
      <c r="D23" s="8" t="s">
        <v>29</v>
      </c>
      <c r="E23" s="9">
        <v>199.95</v>
      </c>
      <c r="F23" s="8" t="s">
        <v>40</v>
      </c>
      <c r="G23" s="8" t="s">
        <v>76</v>
      </c>
      <c r="H23" s="8" t="s">
        <v>47</v>
      </c>
      <c r="I23" s="1" t="s">
        <v>77</v>
      </c>
      <c r="J23" s="1" t="s">
        <v>78</v>
      </c>
      <c r="K23" s="10">
        <v>1718</v>
      </c>
      <c r="L23" s="11">
        <f>PERCENTRANK(Data[Spin RPM], Data[[#This Row],[Spin RPM]], )</f>
        <v>0.186</v>
      </c>
      <c r="M23" s="12">
        <v>16</v>
      </c>
      <c r="N23" s="12">
        <v>7.6</v>
      </c>
      <c r="O23" s="13">
        <v>5.25</v>
      </c>
      <c r="P23" s="12">
        <v>8.1999999999999993</v>
      </c>
      <c r="Q23" s="14">
        <v>125</v>
      </c>
      <c r="R23" s="11">
        <f>PERCENTRANK(Data[Swing Weight], Data[[#This Row],[Swing Weight]], )</f>
        <v>0.89700000000000002</v>
      </c>
      <c r="S23" s="13">
        <v>5.69</v>
      </c>
      <c r="T23" s="11">
        <f>PERCENTRANK(Data[Twist Weight], Data[[#This Row],[Twist Weight]], )</f>
        <v>0.153</v>
      </c>
      <c r="U23" s="12">
        <v>24.5</v>
      </c>
      <c r="V23" s="11">
        <f>PERCENTRANK(Data[Balance Point (cm)],Data[[#This Row],[Balance Point (cm)]], )</f>
        <v>0.80600000000000005</v>
      </c>
      <c r="W23" s="12">
        <v>54.2</v>
      </c>
      <c r="X23" s="11">
        <f>PERCENTRANK(Data[Serve Speed-MPH (Power)],Data[[#This Row],[Serve Speed-MPH (Power)]],)</f>
        <v>0.47499999999999998</v>
      </c>
      <c r="Y23" s="12">
        <v>35</v>
      </c>
      <c r="Z23" s="11">
        <f>PERCENTRANK(Data[Punch Volley Speed-MPH (Pop)],Data[[#This Row],[Punch Volley Speed-MPH (Pop)]],)</f>
        <v>0.72399999999999998</v>
      </c>
      <c r="AA23" s="12">
        <v>85.8</v>
      </c>
    </row>
    <row r="24" spans="1:27" x14ac:dyDescent="0.2">
      <c r="A24" s="8" t="s">
        <v>72</v>
      </c>
      <c r="B24" s="1" t="s">
        <v>79</v>
      </c>
      <c r="C24" s="8">
        <v>16</v>
      </c>
      <c r="D24" s="8" t="s">
        <v>29</v>
      </c>
      <c r="E24" s="9">
        <v>224.95</v>
      </c>
      <c r="F24" s="8" t="s">
        <v>30</v>
      </c>
      <c r="G24" s="8" t="s">
        <v>80</v>
      </c>
      <c r="H24" s="8" t="s">
        <v>47</v>
      </c>
      <c r="I24" s="1" t="s">
        <v>81</v>
      </c>
      <c r="J24" s="1" t="s">
        <v>82</v>
      </c>
      <c r="K24" s="10">
        <v>1789</v>
      </c>
      <c r="L24" s="11">
        <f>PERCENTRANK(Data[Spin RPM], Data[[#This Row],[Spin RPM]], )</f>
        <v>0.248</v>
      </c>
      <c r="M24" s="12">
        <v>16.399999999999999</v>
      </c>
      <c r="N24" s="12">
        <v>7.4</v>
      </c>
      <c r="O24" s="13">
        <v>5.3</v>
      </c>
      <c r="P24" s="12">
        <v>7.9</v>
      </c>
      <c r="Q24" s="14">
        <v>114</v>
      </c>
      <c r="R24" s="11">
        <f>PERCENTRANK(Data[Swing Weight], Data[[#This Row],[Swing Weight]], )</f>
        <v>0.44</v>
      </c>
      <c r="S24" s="13">
        <v>5.73</v>
      </c>
      <c r="T24" s="11">
        <f>PERCENTRANK(Data[Twist Weight], Data[[#This Row],[Twist Weight]], )</f>
        <v>0.217</v>
      </c>
      <c r="W24" s="12">
        <v>59</v>
      </c>
      <c r="X24" s="11">
        <f>PERCENTRANK(Data[Serve Speed-MPH (Power)],Data[[#This Row],[Serve Speed-MPH (Power)]],)</f>
        <v>0.98299999999999998</v>
      </c>
      <c r="Y24" s="12">
        <v>33.799999999999997</v>
      </c>
      <c r="Z24" s="11">
        <f>PERCENTRANK(Data[Punch Volley Speed-MPH (Pop)],Data[[#This Row],[Punch Volley Speed-MPH (Pop)]],)</f>
        <v>0.25800000000000001</v>
      </c>
      <c r="AA24" s="12">
        <v>78</v>
      </c>
    </row>
    <row r="25" spans="1:27" ht="28.5" x14ac:dyDescent="0.2">
      <c r="A25" s="8" t="s">
        <v>72</v>
      </c>
      <c r="B25" s="1" t="s">
        <v>83</v>
      </c>
      <c r="C25" s="8">
        <v>19</v>
      </c>
      <c r="D25" s="8" t="s">
        <v>29</v>
      </c>
      <c r="E25" s="9">
        <v>229.95</v>
      </c>
      <c r="F25" s="8" t="s">
        <v>30</v>
      </c>
      <c r="G25" s="8" t="s">
        <v>31</v>
      </c>
      <c r="H25" s="8" t="s">
        <v>47</v>
      </c>
      <c r="I25" s="1" t="s">
        <v>81</v>
      </c>
      <c r="J25" s="1" t="s">
        <v>84</v>
      </c>
      <c r="K25" s="10">
        <v>1744</v>
      </c>
      <c r="L25" s="11">
        <f>PERCENTRANK(Data[Spin RPM], Data[[#This Row],[Spin RPM]], )</f>
        <v>0.22</v>
      </c>
      <c r="M25" s="12">
        <v>16.399999999999999</v>
      </c>
      <c r="N25" s="12">
        <v>7.4</v>
      </c>
      <c r="O25" s="13">
        <v>5.3</v>
      </c>
      <c r="P25" s="12">
        <v>8.6</v>
      </c>
      <c r="Q25" s="14">
        <v>133</v>
      </c>
      <c r="R25" s="11">
        <f>PERCENTRANK(Data[Swing Weight], Data[[#This Row],[Swing Weight]], )</f>
        <v>1</v>
      </c>
      <c r="S25" s="13">
        <v>7.25</v>
      </c>
      <c r="T25" s="11">
        <f>PERCENTRANK(Data[Twist Weight], Data[[#This Row],[Twist Weight]], )</f>
        <v>0.96699999999999997</v>
      </c>
      <c r="U25" s="12">
        <v>24.7</v>
      </c>
      <c r="V25" s="11">
        <f>PERCENTRANK(Data[Balance Point (cm)],Data[[#This Row],[Balance Point (cm)]], )</f>
        <v>0.90700000000000003</v>
      </c>
      <c r="W25" s="12">
        <v>52.6</v>
      </c>
      <c r="X25" s="11">
        <f>PERCENTRANK(Data[Serve Speed-MPH (Power)],Data[[#This Row],[Serve Speed-MPH (Power)]],)</f>
        <v>0.15</v>
      </c>
      <c r="Y25" s="12">
        <v>31</v>
      </c>
      <c r="Z25" s="11">
        <f>PERCENTRANK(Data[Punch Volley Speed-MPH (Pop)],Data[[#This Row],[Punch Volley Speed-MPH (Pop)]],)</f>
        <v>8.0000000000000002E-3</v>
      </c>
      <c r="AA25" s="12">
        <v>86.5</v>
      </c>
    </row>
    <row r="26" spans="1:27" ht="28.5" x14ac:dyDescent="0.2">
      <c r="A26" s="8" t="s">
        <v>85</v>
      </c>
      <c r="B26" s="1" t="s">
        <v>86</v>
      </c>
      <c r="C26" s="8">
        <v>16</v>
      </c>
      <c r="D26" s="8" t="s">
        <v>87</v>
      </c>
      <c r="E26" s="9">
        <v>119.99</v>
      </c>
      <c r="F26" s="8" t="s">
        <v>30</v>
      </c>
      <c r="G26" s="8" t="s">
        <v>31</v>
      </c>
      <c r="H26" s="8" t="s">
        <v>32</v>
      </c>
      <c r="I26" s="1" t="s">
        <v>33</v>
      </c>
      <c r="J26" s="1" t="s">
        <v>34</v>
      </c>
      <c r="K26" s="10">
        <v>1575</v>
      </c>
      <c r="L26" s="11">
        <f>PERCENTRANK(Data[Spin RPM], Data[[#This Row],[Spin RPM]], )</f>
        <v>0.158</v>
      </c>
      <c r="M26" s="12">
        <v>16.5</v>
      </c>
      <c r="N26" s="12">
        <v>7.37</v>
      </c>
      <c r="O26" s="13">
        <v>5.25</v>
      </c>
      <c r="P26" s="12">
        <v>8.1999999999999993</v>
      </c>
      <c r="Q26" s="14">
        <v>122</v>
      </c>
      <c r="R26" s="11">
        <f>PERCENTRANK(Data[Swing Weight], Data[[#This Row],[Swing Weight]], )</f>
        <v>0.80300000000000005</v>
      </c>
      <c r="S26" s="13">
        <v>6.8</v>
      </c>
      <c r="T26" s="11">
        <f>PERCENTRANK(Data[Twist Weight], Data[[#This Row],[Twist Weight]], )</f>
        <v>0.79800000000000004</v>
      </c>
    </row>
    <row r="27" spans="1:27" ht="28.5" x14ac:dyDescent="0.2">
      <c r="A27" s="8" t="s">
        <v>85</v>
      </c>
      <c r="B27" s="1" t="s">
        <v>88</v>
      </c>
      <c r="C27" s="8">
        <v>16</v>
      </c>
      <c r="D27" s="8" t="s">
        <v>29</v>
      </c>
      <c r="E27" s="9">
        <v>199.99</v>
      </c>
      <c r="F27" s="8" t="s">
        <v>30</v>
      </c>
      <c r="G27" s="8" t="s">
        <v>36</v>
      </c>
      <c r="H27" s="8" t="s">
        <v>32</v>
      </c>
      <c r="I27" s="1" t="s">
        <v>33</v>
      </c>
      <c r="J27" s="1" t="s">
        <v>34</v>
      </c>
      <c r="K27" s="10">
        <v>2028</v>
      </c>
      <c r="L27" s="11">
        <f>PERCENTRANK(Data[Spin RPM], Data[[#This Row],[Spin RPM]], )</f>
        <v>0.57899999999999996</v>
      </c>
      <c r="M27" s="12">
        <v>16.5</v>
      </c>
      <c r="N27" s="12">
        <v>7.37</v>
      </c>
      <c r="O27" s="13">
        <v>5.25</v>
      </c>
      <c r="P27" s="12">
        <v>8.3699999999999992</v>
      </c>
      <c r="Q27" s="14">
        <v>124</v>
      </c>
      <c r="R27" s="11">
        <f>PERCENTRANK(Data[Swing Weight], Data[[#This Row],[Swing Weight]], )</f>
        <v>0.88100000000000001</v>
      </c>
      <c r="S27" s="13">
        <v>7.14</v>
      </c>
      <c r="T27" s="11">
        <f>PERCENTRANK(Data[Twist Weight], Data[[#This Row],[Twist Weight]], )</f>
        <v>0.93500000000000005</v>
      </c>
      <c r="U27" s="12">
        <v>24.7</v>
      </c>
      <c r="V27" s="11">
        <f>PERCENTRANK(Data[Balance Point (cm)],Data[[#This Row],[Balance Point (cm)]], )</f>
        <v>0.90700000000000003</v>
      </c>
      <c r="W27" s="12">
        <v>55.7</v>
      </c>
      <c r="X27" s="11">
        <f>PERCENTRANK(Data[Serve Speed-MPH (Power)],Data[[#This Row],[Serve Speed-MPH (Power)]],)</f>
        <v>0.86599999999999999</v>
      </c>
      <c r="Y27" s="12">
        <v>35.700000000000003</v>
      </c>
      <c r="Z27" s="11">
        <f>PERCENTRANK(Data[Punch Volley Speed-MPH (Pop)],Data[[#This Row],[Punch Volley Speed-MPH (Pop)]],)</f>
        <v>0.89600000000000002</v>
      </c>
      <c r="AA27" s="12">
        <v>87.7</v>
      </c>
    </row>
    <row r="28" spans="1:27" ht="28.5" x14ac:dyDescent="0.2">
      <c r="A28" s="8" t="s">
        <v>85</v>
      </c>
      <c r="B28" s="1" t="s">
        <v>89</v>
      </c>
      <c r="C28" s="8">
        <v>16</v>
      </c>
      <c r="D28" s="8" t="s">
        <v>29</v>
      </c>
      <c r="E28" s="9">
        <v>220</v>
      </c>
      <c r="F28" s="8" t="s">
        <v>30</v>
      </c>
      <c r="G28" s="8" t="s">
        <v>36</v>
      </c>
      <c r="H28" s="8" t="s">
        <v>32</v>
      </c>
      <c r="I28" s="1" t="s">
        <v>33</v>
      </c>
      <c r="J28" s="1" t="s">
        <v>34</v>
      </c>
      <c r="K28" s="10">
        <v>1810</v>
      </c>
      <c r="L28" s="11">
        <f>PERCENTRANK(Data[Spin RPM], Data[[#This Row],[Spin RPM]], )</f>
        <v>0.26800000000000002</v>
      </c>
      <c r="M28" s="12">
        <v>16.5</v>
      </c>
      <c r="N28" s="12">
        <v>7.3125</v>
      </c>
      <c r="O28" s="13">
        <v>5.375</v>
      </c>
      <c r="P28" s="12">
        <v>7.71</v>
      </c>
      <c r="Q28" s="14">
        <v>107</v>
      </c>
      <c r="R28" s="11">
        <f>PERCENTRANK(Data[Swing Weight], Data[[#This Row],[Swing Weight]], )</f>
        <v>0.21199999999999999</v>
      </c>
      <c r="S28" s="13">
        <v>5</v>
      </c>
      <c r="T28" s="11">
        <f>PERCENTRANK(Data[Twist Weight], Data[[#This Row],[Twist Weight]], )</f>
        <v>2.4E-2</v>
      </c>
      <c r="U28" s="13">
        <v>23.3</v>
      </c>
      <c r="V28" s="11">
        <f>PERCENTRANK(Data[Balance Point (cm)],Data[[#This Row],[Balance Point (cm)]], )</f>
        <v>0.22600000000000001</v>
      </c>
      <c r="W28" s="12">
        <v>55.6</v>
      </c>
      <c r="X28" s="11">
        <f>PERCENTRANK(Data[Serve Speed-MPH (Power)],Data[[#This Row],[Serve Speed-MPH (Power)]],)</f>
        <v>0.82499999999999996</v>
      </c>
      <c r="Y28" s="12">
        <v>35.6</v>
      </c>
      <c r="Z28" s="11">
        <f>PERCENTRANK(Data[Punch Volley Speed-MPH (Pop)],Data[[#This Row],[Punch Volley Speed-MPH (Pop)]],)</f>
        <v>0.87</v>
      </c>
      <c r="AA28" s="12">
        <v>92.7</v>
      </c>
    </row>
    <row r="29" spans="1:27" ht="28.5" x14ac:dyDescent="0.2">
      <c r="A29" s="8" t="s">
        <v>85</v>
      </c>
      <c r="B29" s="1" t="s">
        <v>90</v>
      </c>
      <c r="C29" s="8">
        <v>16</v>
      </c>
      <c r="D29" s="8" t="s">
        <v>29</v>
      </c>
      <c r="E29" s="9">
        <v>220</v>
      </c>
      <c r="F29" s="8" t="s">
        <v>30</v>
      </c>
      <c r="G29" s="8" t="s">
        <v>36</v>
      </c>
      <c r="H29" s="8" t="s">
        <v>32</v>
      </c>
      <c r="I29" s="1" t="s">
        <v>33</v>
      </c>
      <c r="J29" s="1" t="s">
        <v>34</v>
      </c>
      <c r="K29" s="10">
        <v>1810</v>
      </c>
      <c r="L29" s="11">
        <f>PERCENTRANK(Data[Spin RPM], Data[[#This Row],[Spin RPM]], )</f>
        <v>0.26800000000000002</v>
      </c>
      <c r="M29" s="12">
        <v>16.5</v>
      </c>
      <c r="N29" s="12">
        <v>7.3125</v>
      </c>
      <c r="O29" s="13">
        <v>5.375</v>
      </c>
      <c r="P29" s="12">
        <v>8.1999999999999993</v>
      </c>
      <c r="Q29" s="14">
        <v>109</v>
      </c>
      <c r="R29" s="11">
        <f>PERCENTRANK(Data[Swing Weight], Data[[#This Row],[Swing Weight]], )</f>
        <v>0.26700000000000002</v>
      </c>
      <c r="S29" s="13">
        <v>6.1</v>
      </c>
      <c r="T29" s="11">
        <f>PERCENTRANK(Data[Twist Weight], Data[[#This Row],[Twist Weight]], )</f>
        <v>0.39500000000000002</v>
      </c>
      <c r="U29" s="13">
        <v>23.2</v>
      </c>
      <c r="V29" s="11">
        <f>PERCENTRANK(Data[Balance Point (cm)],Data[[#This Row],[Balance Point (cm)]], )</f>
        <v>0.193</v>
      </c>
      <c r="W29" s="12">
        <v>55</v>
      </c>
      <c r="X29" s="11">
        <f>PERCENTRANK(Data[Serve Speed-MPH (Power)],Data[[#This Row],[Serve Speed-MPH (Power)]],)</f>
        <v>0.67500000000000004</v>
      </c>
      <c r="Y29" s="12">
        <v>35</v>
      </c>
      <c r="Z29" s="11">
        <f>PERCENTRANK(Data[Punch Volley Speed-MPH (Pop)],Data[[#This Row],[Punch Volley Speed-MPH (Pop)]],)</f>
        <v>0.72399999999999998</v>
      </c>
      <c r="AA29" s="12">
        <v>92.7</v>
      </c>
    </row>
    <row r="30" spans="1:27" ht="28.5" x14ac:dyDescent="0.2">
      <c r="A30" s="8" t="s">
        <v>85</v>
      </c>
      <c r="B30" s="1" t="s">
        <v>91</v>
      </c>
      <c r="C30" s="8">
        <v>11</v>
      </c>
      <c r="D30" s="8" t="s">
        <v>92</v>
      </c>
      <c r="E30" s="9">
        <v>149.99</v>
      </c>
      <c r="F30" s="8" t="s">
        <v>40</v>
      </c>
      <c r="G30" s="8" t="s">
        <v>76</v>
      </c>
      <c r="H30" s="8" t="s">
        <v>32</v>
      </c>
      <c r="I30" s="1" t="s">
        <v>33</v>
      </c>
      <c r="J30" s="1" t="s">
        <v>34</v>
      </c>
      <c r="K30" s="10">
        <v>2089</v>
      </c>
      <c r="L30" s="11">
        <f>PERCENTRANK(Data[Spin RPM], Data[[#This Row],[Spin RPM]], )</f>
        <v>0.67500000000000004</v>
      </c>
      <c r="M30" s="12">
        <v>16</v>
      </c>
      <c r="N30" s="12">
        <v>8</v>
      </c>
      <c r="O30" s="13">
        <v>5.25</v>
      </c>
      <c r="P30" s="12">
        <v>7.6</v>
      </c>
      <c r="Q30" s="14">
        <v>106</v>
      </c>
      <c r="R30" s="11">
        <f>PERCENTRANK(Data[Swing Weight], Data[[#This Row],[Swing Weight]], )</f>
        <v>0.14099999999999999</v>
      </c>
      <c r="S30" s="13">
        <v>6.75</v>
      </c>
      <c r="T30" s="11">
        <f>PERCENTRANK(Data[Twist Weight], Data[[#This Row],[Twist Weight]], )</f>
        <v>0.77400000000000002</v>
      </c>
      <c r="U30" s="12">
        <v>23.7</v>
      </c>
      <c r="V30" s="11">
        <f>PERCENTRANK(Data[Balance Point (cm)],Data[[#This Row],[Balance Point (cm)]], )</f>
        <v>0.34399999999999997</v>
      </c>
      <c r="W30" s="12">
        <v>51</v>
      </c>
      <c r="X30" s="11">
        <f>PERCENTRANK(Data[Serve Speed-MPH (Power)],Data[[#This Row],[Serve Speed-MPH (Power)]],)</f>
        <v>8.0000000000000002E-3</v>
      </c>
      <c r="Y30" s="12">
        <v>34.299999999999997</v>
      </c>
      <c r="Z30" s="11">
        <f>PERCENTRANK(Data[Punch Volley Speed-MPH (Pop)],Data[[#This Row],[Punch Volley Speed-MPH (Pop)]],)</f>
        <v>0.439</v>
      </c>
      <c r="AA30" s="12">
        <v>89.8</v>
      </c>
    </row>
    <row r="31" spans="1:27" ht="28.5" x14ac:dyDescent="0.2">
      <c r="A31" s="8" t="s">
        <v>85</v>
      </c>
      <c r="B31" s="1" t="s">
        <v>93</v>
      </c>
      <c r="C31" s="8">
        <v>12</v>
      </c>
      <c r="D31" s="8" t="s">
        <v>29</v>
      </c>
      <c r="E31" s="9">
        <v>220</v>
      </c>
      <c r="F31" s="8" t="s">
        <v>40</v>
      </c>
      <c r="G31" s="8" t="s">
        <v>36</v>
      </c>
      <c r="H31" s="8" t="s">
        <v>32</v>
      </c>
      <c r="I31" s="1" t="s">
        <v>33</v>
      </c>
      <c r="J31" s="1" t="s">
        <v>34</v>
      </c>
      <c r="K31" s="10">
        <v>2204</v>
      </c>
      <c r="L31" s="11">
        <f>PERCENTRANK(Data[Spin RPM], Data[[#This Row],[Spin RPM]], )</f>
        <v>0.84799999999999998</v>
      </c>
      <c r="M31" s="12">
        <v>16</v>
      </c>
      <c r="N31" s="12">
        <v>7.75</v>
      </c>
      <c r="O31" s="13">
        <v>5.25</v>
      </c>
      <c r="P31" s="12">
        <v>7</v>
      </c>
      <c r="Q31" s="14">
        <v>93</v>
      </c>
      <c r="R31" s="11">
        <f>PERCENTRANK(Data[Swing Weight], Data[[#This Row],[Swing Weight]], )</f>
        <v>7.0000000000000001E-3</v>
      </c>
      <c r="S31" s="13">
        <v>4.83</v>
      </c>
      <c r="T31" s="11">
        <f>PERCENTRANK(Data[Twist Weight], Data[[#This Row],[Twist Weight]], )</f>
        <v>1.6E-2</v>
      </c>
      <c r="U31" s="13">
        <v>23.1</v>
      </c>
      <c r="V31" s="11">
        <f>PERCENTRANK(Data[Balance Point (cm)],Data[[#This Row],[Balance Point (cm)]], )</f>
        <v>0.159</v>
      </c>
      <c r="W31" s="12">
        <v>53.1</v>
      </c>
      <c r="X31" s="11">
        <f>PERCENTRANK(Data[Serve Speed-MPH (Power)],Data[[#This Row],[Serve Speed-MPH (Power)]],)</f>
        <v>0.28299999999999997</v>
      </c>
      <c r="Y31" s="12">
        <v>36.4</v>
      </c>
      <c r="Z31" s="11">
        <f>PERCENTRANK(Data[Punch Volley Speed-MPH (Pop)],Data[[#This Row],[Punch Volley Speed-MPH (Pop)]],)</f>
        <v>0.95599999999999996</v>
      </c>
      <c r="AA31" s="12">
        <v>93.8</v>
      </c>
    </row>
    <row r="32" spans="1:27" ht="28.5" x14ac:dyDescent="0.2">
      <c r="A32" s="8" t="s">
        <v>85</v>
      </c>
      <c r="B32" s="1" t="s">
        <v>94</v>
      </c>
      <c r="C32" s="8">
        <v>12</v>
      </c>
      <c r="D32" s="8" t="s">
        <v>29</v>
      </c>
      <c r="E32" s="9">
        <v>220</v>
      </c>
      <c r="F32" s="8" t="s">
        <v>40</v>
      </c>
      <c r="G32" s="8" t="s">
        <v>36</v>
      </c>
      <c r="H32" s="8" t="s">
        <v>32</v>
      </c>
      <c r="I32" s="1" t="s">
        <v>33</v>
      </c>
      <c r="J32" s="1" t="s">
        <v>34</v>
      </c>
      <c r="K32" s="10">
        <v>2204</v>
      </c>
      <c r="L32" s="11">
        <f>PERCENTRANK(Data[Spin RPM], Data[[#This Row],[Spin RPM]], )</f>
        <v>0.84799999999999998</v>
      </c>
      <c r="M32" s="12">
        <v>16</v>
      </c>
      <c r="N32" s="12">
        <v>7.75</v>
      </c>
      <c r="O32" s="13">
        <v>5.25</v>
      </c>
      <c r="P32" s="12">
        <v>7.5</v>
      </c>
      <c r="Q32" s="14">
        <v>97</v>
      </c>
      <c r="R32" s="11">
        <f>PERCENTRANK(Data[Swing Weight], Data[[#This Row],[Swing Weight]], )</f>
        <v>3.1E-2</v>
      </c>
      <c r="S32" s="13">
        <v>6.35</v>
      </c>
      <c r="T32" s="11">
        <f>PERCENTRANK(Data[Twist Weight], Data[[#This Row],[Twist Weight]], )</f>
        <v>0.55600000000000005</v>
      </c>
      <c r="U32" s="13">
        <v>22.8</v>
      </c>
      <c r="V32" s="11">
        <f>PERCENTRANK(Data[Balance Point (cm)],Data[[#This Row],[Balance Point (cm)]], )</f>
        <v>0.126</v>
      </c>
      <c r="W32" s="12">
        <v>55</v>
      </c>
      <c r="X32" s="11">
        <f>PERCENTRANK(Data[Serve Speed-MPH (Power)],Data[[#This Row],[Serve Speed-MPH (Power)]],)</f>
        <v>0.67500000000000004</v>
      </c>
      <c r="Y32" s="12">
        <v>36</v>
      </c>
      <c r="Z32" s="11">
        <f>PERCENTRANK(Data[Punch Volley Speed-MPH (Pop)],Data[[#This Row],[Punch Volley Speed-MPH (Pop)]],)</f>
        <v>0.93899999999999995</v>
      </c>
      <c r="AA32" s="12">
        <v>93.8</v>
      </c>
    </row>
    <row r="33" spans="1:27" ht="28.5" x14ac:dyDescent="0.2">
      <c r="A33" s="8" t="s">
        <v>85</v>
      </c>
      <c r="B33" s="1" t="s">
        <v>95</v>
      </c>
      <c r="C33" s="8">
        <v>12</v>
      </c>
      <c r="D33" s="8" t="s">
        <v>29</v>
      </c>
      <c r="E33" s="9">
        <v>220</v>
      </c>
      <c r="F33" s="8" t="s">
        <v>96</v>
      </c>
      <c r="G33" s="8" t="s">
        <v>80</v>
      </c>
      <c r="H33" s="8" t="s">
        <v>32</v>
      </c>
      <c r="I33" s="1" t="s">
        <v>33</v>
      </c>
      <c r="J33" s="1" t="s">
        <v>34</v>
      </c>
      <c r="K33" s="10">
        <v>1927</v>
      </c>
      <c r="L33" s="11">
        <f>PERCENTRANK(Data[Spin RPM], Data[[#This Row],[Spin RPM]], )</f>
        <v>0.46200000000000002</v>
      </c>
      <c r="M33" s="12">
        <v>15.6</v>
      </c>
      <c r="N33" s="12">
        <v>8.3000000000000007</v>
      </c>
      <c r="O33" s="13">
        <v>5</v>
      </c>
      <c r="P33" s="12">
        <v>7.34</v>
      </c>
      <c r="Q33" s="14">
        <v>92</v>
      </c>
      <c r="R33" s="11">
        <f>PERCENTRANK(Data[Swing Weight], Data[[#This Row],[Swing Weight]], )</f>
        <v>0</v>
      </c>
      <c r="S33" s="13">
        <v>5.63</v>
      </c>
      <c r="T33" s="11">
        <f>PERCENTRANK(Data[Twist Weight], Data[[#This Row],[Twist Weight]], )</f>
        <v>0.13700000000000001</v>
      </c>
      <c r="U33" s="12">
        <v>22.5</v>
      </c>
      <c r="V33" s="11">
        <f>PERCENTRANK(Data[Balance Point (cm)],Data[[#This Row],[Balance Point (cm)]], )</f>
        <v>3.3000000000000002E-2</v>
      </c>
      <c r="W33" s="12">
        <v>52.6</v>
      </c>
      <c r="X33" s="11">
        <f>PERCENTRANK(Data[Serve Speed-MPH (Power)],Data[[#This Row],[Serve Speed-MPH (Power)]],)</f>
        <v>0.15</v>
      </c>
      <c r="Y33" s="12">
        <v>36.1</v>
      </c>
      <c r="Z33" s="11">
        <f>PERCENTRANK(Data[Punch Volley Speed-MPH (Pop)],Data[[#This Row],[Punch Volley Speed-MPH (Pop)]],)</f>
        <v>0.94799999999999995</v>
      </c>
      <c r="AA33" s="12">
        <v>93.2</v>
      </c>
    </row>
    <row r="34" spans="1:27" ht="28.5" x14ac:dyDescent="0.2">
      <c r="A34" s="8" t="s">
        <v>85</v>
      </c>
      <c r="B34" s="1" t="s">
        <v>97</v>
      </c>
      <c r="C34" s="8">
        <v>12</v>
      </c>
      <c r="D34" s="8" t="s">
        <v>29</v>
      </c>
      <c r="E34" s="9">
        <v>220</v>
      </c>
      <c r="F34" s="8" t="s">
        <v>96</v>
      </c>
      <c r="G34" s="8" t="s">
        <v>80</v>
      </c>
      <c r="H34" s="8" t="s">
        <v>32</v>
      </c>
      <c r="I34" s="1" t="s">
        <v>33</v>
      </c>
      <c r="J34" s="1" t="s">
        <v>34</v>
      </c>
      <c r="K34" s="10">
        <v>1927</v>
      </c>
      <c r="L34" s="11">
        <f>PERCENTRANK(Data[Spin RPM], Data[[#This Row],[Spin RPM]], )</f>
        <v>0.46200000000000002</v>
      </c>
      <c r="M34" s="12">
        <v>15.6</v>
      </c>
      <c r="N34" s="12">
        <v>8.3000000000000007</v>
      </c>
      <c r="O34" s="13">
        <v>5</v>
      </c>
      <c r="P34" s="12">
        <v>7.34</v>
      </c>
      <c r="Q34" s="14">
        <v>93</v>
      </c>
      <c r="R34" s="11">
        <f>PERCENTRANK(Data[Swing Weight], Data[[#This Row],[Swing Weight]], )</f>
        <v>7.0000000000000001E-3</v>
      </c>
      <c r="S34" s="13">
        <v>6.9</v>
      </c>
      <c r="T34" s="11">
        <f>PERCENTRANK(Data[Twist Weight], Data[[#This Row],[Twist Weight]], )</f>
        <v>0.87</v>
      </c>
      <c r="U34" s="12">
        <v>22.3</v>
      </c>
      <c r="V34" s="11">
        <f>PERCENTRANK(Data[Balance Point (cm)],Data[[#This Row],[Balance Point (cm)]], )</f>
        <v>2.5000000000000001E-2</v>
      </c>
      <c r="W34" s="12">
        <v>55</v>
      </c>
      <c r="X34" s="11">
        <f>PERCENTRANK(Data[Serve Speed-MPH (Power)],Data[[#This Row],[Serve Speed-MPH (Power)]],)</f>
        <v>0.67500000000000004</v>
      </c>
      <c r="Y34" s="12">
        <v>35.700000000000003</v>
      </c>
      <c r="Z34" s="11">
        <f>PERCENTRANK(Data[Punch Volley Speed-MPH (Pop)],Data[[#This Row],[Punch Volley Speed-MPH (Pop)]],)</f>
        <v>0.89600000000000002</v>
      </c>
      <c r="AA34" s="12">
        <v>93.2</v>
      </c>
    </row>
    <row r="35" spans="1:27" ht="28.5" x14ac:dyDescent="0.2">
      <c r="A35" s="8" t="s">
        <v>98</v>
      </c>
      <c r="B35" s="1" t="s">
        <v>99</v>
      </c>
      <c r="C35" s="8">
        <v>13</v>
      </c>
      <c r="D35" s="8" t="s">
        <v>100</v>
      </c>
      <c r="E35" s="9">
        <v>100</v>
      </c>
      <c r="F35" s="8" t="s">
        <v>30</v>
      </c>
      <c r="G35" s="8" t="s">
        <v>31</v>
      </c>
      <c r="H35" s="8" t="s">
        <v>47</v>
      </c>
      <c r="I35" s="1" t="s">
        <v>101</v>
      </c>
      <c r="J35" s="1" t="s">
        <v>34</v>
      </c>
      <c r="K35" s="10">
        <v>1267</v>
      </c>
      <c r="L35" s="11">
        <f>PERCENTRANK(Data[Spin RPM], Data[[#This Row],[Spin RPM]], )</f>
        <v>8.2000000000000003E-2</v>
      </c>
      <c r="M35" s="12">
        <v>16.5</v>
      </c>
      <c r="N35" s="12">
        <v>7.3</v>
      </c>
      <c r="O35" s="13">
        <v>5.5</v>
      </c>
      <c r="P35" s="12">
        <v>8.1</v>
      </c>
      <c r="Q35" s="14">
        <v>120</v>
      </c>
      <c r="R35" s="11">
        <f>PERCENTRANK(Data[Swing Weight], Data[[#This Row],[Swing Weight]], )</f>
        <v>0.72399999999999998</v>
      </c>
      <c r="AA35" s="12">
        <v>86.7</v>
      </c>
    </row>
    <row r="36" spans="1:27" ht="28.5" x14ac:dyDescent="0.2">
      <c r="A36" s="8" t="s">
        <v>102</v>
      </c>
      <c r="B36" s="1" t="s">
        <v>103</v>
      </c>
      <c r="C36" s="8">
        <v>14.5</v>
      </c>
      <c r="D36" s="8" t="s">
        <v>29</v>
      </c>
      <c r="E36" s="9">
        <v>149.99</v>
      </c>
      <c r="F36" s="8" t="s">
        <v>30</v>
      </c>
      <c r="G36" s="8" t="s">
        <v>31</v>
      </c>
      <c r="H36" s="8" t="s">
        <v>104</v>
      </c>
      <c r="I36" s="1" t="s">
        <v>81</v>
      </c>
      <c r="J36" s="1" t="s">
        <v>34</v>
      </c>
      <c r="K36" s="10">
        <v>1251</v>
      </c>
      <c r="L36" s="11">
        <f>PERCENTRANK(Data[Spin RPM], Data[[#This Row],[Spin RPM]], )</f>
        <v>7.4999999999999997E-2</v>
      </c>
      <c r="M36" s="12">
        <v>16.5</v>
      </c>
      <c r="N36" s="12">
        <v>7.5</v>
      </c>
      <c r="O36" s="13">
        <v>4.25</v>
      </c>
      <c r="P36" s="12">
        <v>7.6</v>
      </c>
      <c r="Q36" s="14">
        <v>118</v>
      </c>
      <c r="R36" s="11">
        <f>PERCENTRANK(Data[Swing Weight], Data[[#This Row],[Swing Weight]], )</f>
        <v>0.629</v>
      </c>
      <c r="S36" s="13">
        <v>5.76</v>
      </c>
      <c r="T36" s="11">
        <f>PERCENTRANK(Data[Twist Weight], Data[[#This Row],[Twist Weight]], )</f>
        <v>0.25</v>
      </c>
      <c r="U36" s="12">
        <v>24.6</v>
      </c>
      <c r="V36" s="11">
        <f>PERCENTRANK(Data[Balance Point (cm)],Data[[#This Row],[Balance Point (cm)]], )</f>
        <v>0.89</v>
      </c>
      <c r="W36" s="12">
        <v>51.7</v>
      </c>
      <c r="X36" s="11">
        <f>PERCENTRANK(Data[Serve Speed-MPH (Power)],Data[[#This Row],[Serve Speed-MPH (Power)]],)</f>
        <v>6.6000000000000003E-2</v>
      </c>
      <c r="Y36" s="12">
        <v>30.9</v>
      </c>
      <c r="Z36" s="11">
        <f>PERCENTRANK(Data[Punch Volley Speed-MPH (Pop)],Data[[#This Row],[Punch Volley Speed-MPH (Pop)]],)</f>
        <v>0</v>
      </c>
      <c r="AA36" s="12">
        <v>89.7</v>
      </c>
    </row>
    <row r="37" spans="1:27" ht="28.5" x14ac:dyDescent="0.2">
      <c r="A37" s="8" t="s">
        <v>105</v>
      </c>
      <c r="B37" s="1" t="s">
        <v>106</v>
      </c>
      <c r="C37" s="8">
        <v>16</v>
      </c>
      <c r="D37" s="8" t="s">
        <v>29</v>
      </c>
      <c r="E37" s="9">
        <v>199.99</v>
      </c>
      <c r="F37" s="8" t="s">
        <v>30</v>
      </c>
      <c r="G37" s="8" t="s">
        <v>36</v>
      </c>
      <c r="H37" s="8" t="s">
        <v>32</v>
      </c>
      <c r="I37" s="1" t="s">
        <v>33</v>
      </c>
      <c r="J37" s="1" t="s">
        <v>34</v>
      </c>
      <c r="K37" s="10">
        <v>1903</v>
      </c>
      <c r="L37" s="11">
        <f>PERCENTRANK(Data[Spin RPM], Data[[#This Row],[Spin RPM]], )</f>
        <v>0.42699999999999999</v>
      </c>
      <c r="M37" s="12">
        <v>16.5</v>
      </c>
      <c r="N37" s="12">
        <v>7.375</v>
      </c>
      <c r="O37" s="13">
        <v>5.375</v>
      </c>
      <c r="P37" s="12">
        <v>8.48</v>
      </c>
      <c r="Q37" s="14">
        <v>115.31</v>
      </c>
      <c r="R37" s="11">
        <f>PERCENTRANK(Data[Swing Weight], Data[[#This Row],[Swing Weight]], )</f>
        <v>0.53500000000000003</v>
      </c>
      <c r="S37" s="13">
        <v>5.57</v>
      </c>
      <c r="T37" s="11">
        <f>PERCENTRANK(Data[Twist Weight], Data[[#This Row],[Twist Weight]], )</f>
        <v>0.129</v>
      </c>
      <c r="U37" s="12">
        <v>23.3</v>
      </c>
      <c r="V37" s="11">
        <f>PERCENTRANK(Data[Balance Point (cm)],Data[[#This Row],[Balance Point (cm)]], )</f>
        <v>0.22600000000000001</v>
      </c>
      <c r="W37" s="12">
        <v>55.9</v>
      </c>
      <c r="X37" s="11">
        <f>PERCENTRANK(Data[Serve Speed-MPH (Power)],Data[[#This Row],[Serve Speed-MPH (Power)]],)</f>
        <v>0.9</v>
      </c>
      <c r="Y37" s="12">
        <v>34.1</v>
      </c>
      <c r="Z37" s="11">
        <f>PERCENTRANK(Data[Punch Volley Speed-MPH (Pop)],Data[[#This Row],[Punch Volley Speed-MPH (Pop)]],)</f>
        <v>0.34399999999999997</v>
      </c>
      <c r="AA37" s="12">
        <v>94</v>
      </c>
    </row>
    <row r="38" spans="1:27" ht="28.5" x14ac:dyDescent="0.2">
      <c r="A38" s="8" t="s">
        <v>105</v>
      </c>
      <c r="B38" s="1" t="s">
        <v>107</v>
      </c>
      <c r="C38" s="8">
        <v>10</v>
      </c>
      <c r="D38" s="8" t="s">
        <v>29</v>
      </c>
      <c r="E38" s="9">
        <v>159.99</v>
      </c>
      <c r="F38" s="8" t="s">
        <v>30</v>
      </c>
      <c r="G38" s="8" t="s">
        <v>36</v>
      </c>
      <c r="H38" s="8" t="s">
        <v>32</v>
      </c>
      <c r="I38" s="1" t="s">
        <v>33</v>
      </c>
      <c r="J38" s="1" t="s">
        <v>34</v>
      </c>
      <c r="K38" s="10">
        <v>1992</v>
      </c>
      <c r="L38" s="11">
        <f>PERCENTRANK(Data[Spin RPM], Data[[#This Row],[Spin RPM]], )</f>
        <v>0.53100000000000003</v>
      </c>
      <c r="M38" s="12">
        <v>16.375</v>
      </c>
      <c r="N38" s="12">
        <v>7.625</v>
      </c>
      <c r="O38" s="13">
        <v>5.75</v>
      </c>
      <c r="P38" s="12">
        <v>8</v>
      </c>
      <c r="Q38" s="14">
        <v>118.25</v>
      </c>
      <c r="R38" s="11">
        <f>PERCENTRANK(Data[Swing Weight], Data[[#This Row],[Swing Weight]], )</f>
        <v>0.66100000000000003</v>
      </c>
      <c r="S38" s="13">
        <v>5.77</v>
      </c>
      <c r="T38" s="11">
        <f>PERCENTRANK(Data[Twist Weight], Data[[#This Row],[Twist Weight]], )</f>
        <v>0.25800000000000001</v>
      </c>
      <c r="U38" s="12">
        <v>24.4</v>
      </c>
      <c r="V38" s="11">
        <f>PERCENTRANK(Data[Balance Point (cm)],Data[[#This Row],[Balance Point (cm)]], )</f>
        <v>0.76400000000000001</v>
      </c>
      <c r="W38" s="12">
        <v>54.7</v>
      </c>
      <c r="X38" s="11">
        <f>PERCENTRANK(Data[Serve Speed-MPH (Power)],Data[[#This Row],[Serve Speed-MPH (Power)]],)</f>
        <v>0.57499999999999996</v>
      </c>
      <c r="Y38" s="12">
        <v>35.5</v>
      </c>
      <c r="Z38" s="11">
        <f>PERCENTRANK(Data[Punch Volley Speed-MPH (Pop)],Data[[#This Row],[Punch Volley Speed-MPH (Pop)]],)</f>
        <v>0.86199999999999999</v>
      </c>
      <c r="AA38" s="12">
        <v>94.833333333333329</v>
      </c>
    </row>
    <row r="39" spans="1:27" ht="28.5" x14ac:dyDescent="0.2">
      <c r="A39" s="8" t="s">
        <v>105</v>
      </c>
      <c r="B39" s="1" t="s">
        <v>108</v>
      </c>
      <c r="C39" s="8">
        <v>13</v>
      </c>
      <c r="D39" s="8" t="s">
        <v>29</v>
      </c>
      <c r="E39" s="9">
        <v>159.99</v>
      </c>
      <c r="F39" s="8" t="s">
        <v>30</v>
      </c>
      <c r="G39" s="8" t="s">
        <v>36</v>
      </c>
      <c r="H39" s="8" t="s">
        <v>32</v>
      </c>
      <c r="I39" s="1" t="s">
        <v>33</v>
      </c>
      <c r="J39" s="1" t="s">
        <v>34</v>
      </c>
      <c r="K39" s="10">
        <v>1854</v>
      </c>
      <c r="L39" s="11">
        <f>PERCENTRANK(Data[Spin RPM], Data[[#This Row],[Spin RPM]], )</f>
        <v>0.34399999999999997</v>
      </c>
      <c r="M39" s="12">
        <v>16.375</v>
      </c>
      <c r="N39" s="12">
        <v>7.625</v>
      </c>
      <c r="O39" s="13">
        <v>5.75</v>
      </c>
      <c r="P39" s="12">
        <v>7.92</v>
      </c>
      <c r="Q39" s="14">
        <v>112.2</v>
      </c>
      <c r="R39" s="11">
        <f>PERCENTRANK(Data[Swing Weight], Data[[#This Row],[Swing Weight]], )</f>
        <v>0.39300000000000002</v>
      </c>
      <c r="S39" s="13">
        <v>6</v>
      </c>
      <c r="T39" s="11">
        <f>PERCENTRANK(Data[Twist Weight], Data[[#This Row],[Twist Weight]], )</f>
        <v>0.34599999999999997</v>
      </c>
      <c r="U39" s="12">
        <v>23.8</v>
      </c>
      <c r="V39" s="11">
        <f>PERCENTRANK(Data[Balance Point (cm)],Data[[#This Row],[Balance Point (cm)]], )</f>
        <v>0.41099999999999998</v>
      </c>
      <c r="W39" s="12">
        <v>55.1</v>
      </c>
      <c r="X39" s="11">
        <f>PERCENTRANK(Data[Serve Speed-MPH (Power)],Data[[#This Row],[Serve Speed-MPH (Power)]],)</f>
        <v>0.70799999999999996</v>
      </c>
      <c r="Y39" s="12">
        <v>35.200000000000003</v>
      </c>
      <c r="Z39" s="11">
        <f>PERCENTRANK(Data[Punch Volley Speed-MPH (Pop)],Data[[#This Row],[Punch Volley Speed-MPH (Pop)]],)</f>
        <v>0.81799999999999995</v>
      </c>
      <c r="AA39" s="12">
        <v>93.5</v>
      </c>
    </row>
    <row r="40" spans="1:27" ht="28.5" x14ac:dyDescent="0.2">
      <c r="A40" s="8" t="s">
        <v>105</v>
      </c>
      <c r="B40" s="1" t="s">
        <v>109</v>
      </c>
      <c r="C40" s="8">
        <v>16</v>
      </c>
      <c r="D40" s="8" t="s">
        <v>29</v>
      </c>
      <c r="E40" s="9">
        <v>159.99</v>
      </c>
      <c r="F40" s="8" t="s">
        <v>30</v>
      </c>
      <c r="G40" s="8" t="s">
        <v>36</v>
      </c>
      <c r="H40" s="8" t="s">
        <v>32</v>
      </c>
      <c r="I40" s="1" t="s">
        <v>33</v>
      </c>
      <c r="J40" s="1" t="s">
        <v>34</v>
      </c>
      <c r="K40" s="10">
        <v>1877</v>
      </c>
      <c r="L40" s="11">
        <f>PERCENTRANK(Data[Spin RPM], Data[[#This Row],[Spin RPM]], )</f>
        <v>0.38600000000000001</v>
      </c>
      <c r="M40" s="12">
        <v>16.375</v>
      </c>
      <c r="N40" s="12">
        <v>7.625</v>
      </c>
      <c r="O40" s="13">
        <v>5.75</v>
      </c>
      <c r="P40" s="12">
        <v>8.1</v>
      </c>
      <c r="Q40" s="14">
        <v>119.6</v>
      </c>
      <c r="R40" s="11">
        <f>PERCENTRANK(Data[Swing Weight], Data[[#This Row],[Swing Weight]], )</f>
        <v>0.70799999999999996</v>
      </c>
      <c r="S40" s="13">
        <v>6.46</v>
      </c>
      <c r="T40" s="11">
        <f>PERCENTRANK(Data[Twist Weight], Data[[#This Row],[Twist Weight]], )</f>
        <v>0.629</v>
      </c>
      <c r="U40" s="12">
        <v>24.5</v>
      </c>
      <c r="V40" s="11">
        <f>PERCENTRANK(Data[Balance Point (cm)],Data[[#This Row],[Balance Point (cm)]], )</f>
        <v>0.80600000000000005</v>
      </c>
      <c r="W40" s="12">
        <v>55.8</v>
      </c>
      <c r="X40" s="11">
        <f>PERCENTRANK(Data[Serve Speed-MPH (Power)],Data[[#This Row],[Serve Speed-MPH (Power)]],)</f>
        <v>0.88300000000000001</v>
      </c>
      <c r="Y40" s="12">
        <v>34.4</v>
      </c>
      <c r="Z40" s="11">
        <f>PERCENTRANK(Data[Punch Volley Speed-MPH (Pop)],Data[[#This Row],[Punch Volley Speed-MPH (Pop)]],)</f>
        <v>0.47399999999999998</v>
      </c>
      <c r="AA40" s="12">
        <v>93.5</v>
      </c>
    </row>
    <row r="41" spans="1:27" ht="28.5" x14ac:dyDescent="0.2">
      <c r="A41" s="8" t="s">
        <v>110</v>
      </c>
      <c r="B41" s="1" t="s">
        <v>111</v>
      </c>
      <c r="C41" s="8">
        <v>14</v>
      </c>
      <c r="D41" s="8" t="s">
        <v>112</v>
      </c>
      <c r="E41" s="9">
        <v>199.99</v>
      </c>
      <c r="F41" s="8" t="s">
        <v>30</v>
      </c>
      <c r="G41" s="8" t="s">
        <v>80</v>
      </c>
      <c r="H41" s="8" t="s">
        <v>47</v>
      </c>
      <c r="I41" s="1" t="s">
        <v>56</v>
      </c>
      <c r="J41" s="1" t="s">
        <v>113</v>
      </c>
      <c r="K41" s="10">
        <v>1480</v>
      </c>
      <c r="L41" s="11">
        <f>PERCENTRANK(Data[Spin RPM], Data[[#This Row],[Spin RPM]], )</f>
        <v>0.11700000000000001</v>
      </c>
      <c r="M41" s="12">
        <v>16.625</v>
      </c>
      <c r="N41" s="12">
        <v>8</v>
      </c>
      <c r="O41" s="13">
        <v>5.375</v>
      </c>
      <c r="P41" s="12">
        <v>7.8</v>
      </c>
      <c r="Q41" s="14">
        <v>98</v>
      </c>
      <c r="R41" s="11">
        <f>PERCENTRANK(Data[Swing Weight], Data[[#This Row],[Swing Weight]], )</f>
        <v>4.7E-2</v>
      </c>
      <c r="S41" s="13">
        <v>4.6900000000000004</v>
      </c>
      <c r="T41" s="11">
        <f>PERCENTRANK(Data[Twist Weight], Data[[#This Row],[Twist Weight]], )</f>
        <v>8.0000000000000002E-3</v>
      </c>
      <c r="W41" s="12">
        <v>47.8</v>
      </c>
      <c r="X41" s="11">
        <f>PERCENTRANK(Data[Serve Speed-MPH (Power)],Data[[#This Row],[Serve Speed-MPH (Power)]],)</f>
        <v>0</v>
      </c>
      <c r="Y41" s="12">
        <v>31.5</v>
      </c>
      <c r="Z41" s="11">
        <f>PERCENTRANK(Data[Punch Volley Speed-MPH (Pop)],Data[[#This Row],[Punch Volley Speed-MPH (Pop)]],)</f>
        <v>2.5000000000000001E-2</v>
      </c>
    </row>
    <row r="42" spans="1:27" ht="28.5" x14ac:dyDescent="0.2">
      <c r="A42" s="8" t="s">
        <v>110</v>
      </c>
      <c r="B42" s="1" t="s">
        <v>114</v>
      </c>
      <c r="C42" s="8">
        <v>14</v>
      </c>
      <c r="D42" s="8" t="s">
        <v>92</v>
      </c>
      <c r="E42" s="9">
        <v>199.99</v>
      </c>
      <c r="F42" s="8" t="s">
        <v>30</v>
      </c>
      <c r="G42" s="8" t="s">
        <v>80</v>
      </c>
      <c r="H42" s="8" t="s">
        <v>47</v>
      </c>
      <c r="I42" s="1" t="s">
        <v>56</v>
      </c>
      <c r="J42" s="1" t="s">
        <v>113</v>
      </c>
      <c r="K42" s="10">
        <v>1523</v>
      </c>
      <c r="L42" s="11">
        <f>PERCENTRANK(Data[Spin RPM], Data[[#This Row],[Spin RPM]], )</f>
        <v>0.13100000000000001</v>
      </c>
      <c r="M42" s="12">
        <v>16.625</v>
      </c>
      <c r="N42" s="12">
        <v>7.4</v>
      </c>
      <c r="O42" s="13">
        <v>5.375</v>
      </c>
      <c r="P42" s="12">
        <v>8</v>
      </c>
      <c r="Q42" s="14">
        <v>101</v>
      </c>
      <c r="R42" s="11">
        <f>PERCENTRANK(Data[Swing Weight], Data[[#This Row],[Swing Weight]], )</f>
        <v>7.0000000000000007E-2</v>
      </c>
      <c r="S42" s="13">
        <v>4.32</v>
      </c>
      <c r="T42" s="11">
        <f>PERCENTRANK(Data[Twist Weight], Data[[#This Row],[Twist Weight]], )</f>
        <v>0</v>
      </c>
    </row>
    <row r="43" spans="1:27" ht="28.5" x14ac:dyDescent="0.2">
      <c r="A43" s="8" t="s">
        <v>110</v>
      </c>
      <c r="B43" s="1" t="s">
        <v>115</v>
      </c>
      <c r="C43" s="8">
        <v>14</v>
      </c>
      <c r="D43" s="8" t="s">
        <v>29</v>
      </c>
      <c r="E43" s="9">
        <v>249.99</v>
      </c>
      <c r="F43" s="8" t="s">
        <v>40</v>
      </c>
      <c r="G43" s="8" t="s">
        <v>80</v>
      </c>
      <c r="H43" s="8" t="s">
        <v>47</v>
      </c>
      <c r="I43" s="1" t="s">
        <v>56</v>
      </c>
      <c r="J43" s="1" t="s">
        <v>113</v>
      </c>
      <c r="K43" s="10">
        <v>1962</v>
      </c>
      <c r="L43" s="11">
        <f>PERCENTRANK(Data[Spin RPM], Data[[#This Row],[Spin RPM]], )</f>
        <v>0.48199999999999998</v>
      </c>
      <c r="M43" s="12">
        <v>15.6</v>
      </c>
      <c r="N43" s="12">
        <v>8</v>
      </c>
      <c r="O43" s="13">
        <v>5.375</v>
      </c>
      <c r="P43" s="12">
        <v>8.5</v>
      </c>
      <c r="Q43" s="14">
        <v>107</v>
      </c>
      <c r="R43" s="11">
        <f>PERCENTRANK(Data[Swing Weight], Data[[#This Row],[Swing Weight]], )</f>
        <v>0.21199999999999999</v>
      </c>
      <c r="S43" s="13">
        <v>5.78</v>
      </c>
      <c r="T43" s="11">
        <f>PERCENTRANK(Data[Twist Weight], Data[[#This Row],[Twist Weight]], )</f>
        <v>0.26600000000000001</v>
      </c>
      <c r="U43" s="12">
        <v>22</v>
      </c>
      <c r="V43" s="11">
        <f>PERCENTRANK(Data[Balance Point (cm)],Data[[#This Row],[Balance Point (cm)]], )</f>
        <v>1.6E-2</v>
      </c>
      <c r="W43" s="12">
        <v>51.1</v>
      </c>
      <c r="X43" s="11">
        <f>PERCENTRANK(Data[Serve Speed-MPH (Power)],Data[[#This Row],[Serve Speed-MPH (Power)]],)</f>
        <v>1.6E-2</v>
      </c>
      <c r="Y43" s="12">
        <v>33.1</v>
      </c>
      <c r="Z43" s="11">
        <f>PERCENTRANK(Data[Punch Volley Speed-MPH (Pop)],Data[[#This Row],[Punch Volley Speed-MPH (Pop)]],)</f>
        <v>0.10299999999999999</v>
      </c>
      <c r="AA43" s="12">
        <v>88.7</v>
      </c>
    </row>
    <row r="44" spans="1:27" ht="28.5" x14ac:dyDescent="0.2">
      <c r="A44" s="8" t="s">
        <v>110</v>
      </c>
      <c r="B44" s="1" t="s">
        <v>116</v>
      </c>
      <c r="C44" s="8">
        <v>14</v>
      </c>
      <c r="D44" s="8" t="s">
        <v>29</v>
      </c>
      <c r="E44" s="9">
        <v>119.99</v>
      </c>
      <c r="F44" s="8" t="s">
        <v>30</v>
      </c>
      <c r="G44" s="8" t="s">
        <v>80</v>
      </c>
      <c r="H44" s="8" t="s">
        <v>47</v>
      </c>
      <c r="I44" s="1" t="s">
        <v>117</v>
      </c>
      <c r="J44" s="1" t="s">
        <v>34</v>
      </c>
      <c r="K44" s="10">
        <v>2030</v>
      </c>
      <c r="L44" s="11">
        <f>PERCENTRANK(Data[Spin RPM], Data[[#This Row],[Spin RPM]], )</f>
        <v>0.58599999999999997</v>
      </c>
      <c r="M44" s="12">
        <v>16.5</v>
      </c>
      <c r="N44" s="12">
        <v>7.4</v>
      </c>
      <c r="O44" s="13">
        <v>5.5</v>
      </c>
      <c r="P44" s="12">
        <v>7.9</v>
      </c>
      <c r="Q44" s="14">
        <v>122.87</v>
      </c>
      <c r="R44" s="11">
        <f>PERCENTRANK(Data[Swing Weight], Data[[#This Row],[Swing Weight]], )</f>
        <v>0.874</v>
      </c>
      <c r="S44" s="13">
        <v>5.35</v>
      </c>
      <c r="T44" s="11">
        <f>PERCENTRANK(Data[Twist Weight], Data[[#This Row],[Twist Weight]], )</f>
        <v>8.7999999999999995E-2</v>
      </c>
      <c r="U44" s="12">
        <v>25.4</v>
      </c>
      <c r="V44" s="11">
        <f>PERCENTRANK(Data[Balance Point (cm)],Data[[#This Row],[Balance Point (cm)]], )</f>
        <v>1</v>
      </c>
      <c r="W44" s="12">
        <v>54.4</v>
      </c>
      <c r="X44" s="11">
        <f>PERCENTRANK(Data[Serve Speed-MPH (Power)],Data[[#This Row],[Serve Speed-MPH (Power)]],)</f>
        <v>0.50800000000000001</v>
      </c>
      <c r="Y44" s="12">
        <v>32.700000000000003</v>
      </c>
      <c r="Z44" s="11">
        <f>PERCENTRANK(Data[Punch Volley Speed-MPH (Pop)],Data[[#This Row],[Punch Volley Speed-MPH (Pop)]],)</f>
        <v>8.5999999999999993E-2</v>
      </c>
      <c r="AA44" s="12">
        <v>89.833333333333329</v>
      </c>
    </row>
    <row r="45" spans="1:27" ht="28.5" x14ac:dyDescent="0.2">
      <c r="A45" s="8" t="s">
        <v>110</v>
      </c>
      <c r="B45" s="1" t="s">
        <v>118</v>
      </c>
      <c r="C45" s="8">
        <v>14</v>
      </c>
      <c r="D45" s="8" t="s">
        <v>29</v>
      </c>
      <c r="E45" s="9">
        <v>139.99</v>
      </c>
      <c r="F45" s="8" t="s">
        <v>51</v>
      </c>
      <c r="G45" s="8" t="s">
        <v>80</v>
      </c>
      <c r="H45" s="8" t="s">
        <v>47</v>
      </c>
      <c r="I45" s="1" t="s">
        <v>117</v>
      </c>
      <c r="J45" s="1" t="s">
        <v>34</v>
      </c>
      <c r="K45" s="10">
        <v>2113</v>
      </c>
      <c r="L45" s="11">
        <f>PERCENTRANK(Data[Spin RPM], Data[[#This Row],[Spin RPM]], )</f>
        <v>0.71699999999999997</v>
      </c>
      <c r="M45" s="12">
        <v>16</v>
      </c>
      <c r="N45" s="12">
        <v>7.375</v>
      </c>
      <c r="O45" s="13">
        <v>5.5</v>
      </c>
      <c r="P45" s="12">
        <v>7.94</v>
      </c>
      <c r="Q45" s="14">
        <v>113.3</v>
      </c>
      <c r="R45" s="11">
        <f>PERCENTRANK(Data[Swing Weight], Data[[#This Row],[Swing Weight]], )</f>
        <v>0.40899999999999997</v>
      </c>
      <c r="S45" s="13">
        <v>5.64</v>
      </c>
      <c r="T45" s="11">
        <f>PERCENTRANK(Data[Twist Weight], Data[[#This Row],[Twist Weight]], )</f>
        <v>0.14499999999999999</v>
      </c>
      <c r="U45" s="12">
        <v>24.5</v>
      </c>
      <c r="V45" s="11">
        <f>PERCENTRANK(Data[Balance Point (cm)],Data[[#This Row],[Balance Point (cm)]], )</f>
        <v>0.80600000000000005</v>
      </c>
      <c r="W45" s="12">
        <v>54.2</v>
      </c>
      <c r="X45" s="11">
        <f>PERCENTRANK(Data[Serve Speed-MPH (Power)],Data[[#This Row],[Serve Speed-MPH (Power)]],)</f>
        <v>0.47499999999999998</v>
      </c>
      <c r="Y45" s="12">
        <v>32.6</v>
      </c>
      <c r="Z45" s="11">
        <f>PERCENTRANK(Data[Punch Volley Speed-MPH (Pop)],Data[[#This Row],[Punch Volley Speed-MPH (Pop)]],)</f>
        <v>7.6999999999999999E-2</v>
      </c>
      <c r="AA45" s="12">
        <v>87.666666666666671</v>
      </c>
    </row>
    <row r="46" spans="1:27" ht="28.5" x14ac:dyDescent="0.2">
      <c r="A46" s="8" t="s">
        <v>110</v>
      </c>
      <c r="B46" s="1" t="s">
        <v>119</v>
      </c>
      <c r="C46" s="8">
        <v>14</v>
      </c>
      <c r="D46" s="8" t="s">
        <v>29</v>
      </c>
      <c r="E46" s="9">
        <v>99.99</v>
      </c>
      <c r="F46" s="8" t="s">
        <v>40</v>
      </c>
      <c r="G46" s="8" t="s">
        <v>80</v>
      </c>
      <c r="H46" s="8" t="s">
        <v>47</v>
      </c>
      <c r="I46" s="1" t="s">
        <v>117</v>
      </c>
      <c r="J46" s="1" t="s">
        <v>34</v>
      </c>
      <c r="K46" s="10">
        <v>2139</v>
      </c>
      <c r="L46" s="11">
        <f>PERCENTRANK(Data[Spin RPM], Data[[#This Row],[Spin RPM]], )</f>
        <v>0.74399999999999999</v>
      </c>
      <c r="M46" s="12">
        <v>15.875</v>
      </c>
      <c r="N46" s="12">
        <v>8</v>
      </c>
      <c r="O46" s="13">
        <v>4.75</v>
      </c>
      <c r="P46" s="12">
        <v>7.91</v>
      </c>
      <c r="Q46" s="14">
        <v>107.95</v>
      </c>
      <c r="R46" s="11">
        <f>PERCENTRANK(Data[Swing Weight], Data[[#This Row],[Swing Weight]], )</f>
        <v>0.251</v>
      </c>
      <c r="S46" s="13">
        <v>6.23</v>
      </c>
      <c r="T46" s="11">
        <f>PERCENTRANK(Data[Twist Weight], Data[[#This Row],[Twist Weight]], )</f>
        <v>0.50800000000000001</v>
      </c>
      <c r="U46" s="12">
        <v>23.7</v>
      </c>
      <c r="V46" s="11">
        <f>PERCENTRANK(Data[Balance Point (cm)],Data[[#This Row],[Balance Point (cm)]], )</f>
        <v>0.34399999999999997</v>
      </c>
      <c r="W46" s="12">
        <v>53.3</v>
      </c>
      <c r="X46" s="11">
        <f>PERCENTRANK(Data[Serve Speed-MPH (Power)],Data[[#This Row],[Serve Speed-MPH (Power)]],)</f>
        <v>0.316</v>
      </c>
      <c r="Y46" s="12">
        <v>33.4</v>
      </c>
      <c r="Z46" s="11">
        <f>PERCENTRANK(Data[Punch Volley Speed-MPH (Pop)],Data[[#This Row],[Punch Volley Speed-MPH (Pop)]],)</f>
        <v>0.13700000000000001</v>
      </c>
      <c r="AA46" s="12">
        <v>90.333333333333329</v>
      </c>
    </row>
    <row r="47" spans="1:27" x14ac:dyDescent="0.2">
      <c r="A47" s="8" t="s">
        <v>110</v>
      </c>
      <c r="B47" s="1" t="s">
        <v>120</v>
      </c>
      <c r="C47" s="8">
        <v>14</v>
      </c>
      <c r="D47" s="8" t="s">
        <v>29</v>
      </c>
      <c r="E47" s="9">
        <v>274.99</v>
      </c>
      <c r="F47" s="8" t="s">
        <v>30</v>
      </c>
      <c r="G47" s="8" t="s">
        <v>76</v>
      </c>
      <c r="H47" s="8" t="s">
        <v>32</v>
      </c>
      <c r="I47" s="1" t="s">
        <v>33</v>
      </c>
      <c r="J47" s="1" t="s">
        <v>33</v>
      </c>
      <c r="K47" s="10">
        <v>2130</v>
      </c>
      <c r="L47" s="11">
        <f>PERCENTRANK(Data[Spin RPM], Data[[#This Row],[Spin RPM]], )</f>
        <v>0.73699999999999999</v>
      </c>
      <c r="M47" s="12">
        <v>16.5</v>
      </c>
      <c r="N47" s="12">
        <v>7.375</v>
      </c>
      <c r="O47" s="12">
        <v>5.5</v>
      </c>
      <c r="P47" s="15">
        <v>8.07</v>
      </c>
      <c r="Q47" s="8">
        <v>122</v>
      </c>
      <c r="R47" s="11">
        <f>PERCENTRANK(Data[Swing Weight], Data[[#This Row],[Swing Weight]], )</f>
        <v>0.80300000000000005</v>
      </c>
      <c r="S47" s="13">
        <v>5.07</v>
      </c>
      <c r="T47" s="11">
        <f>PERCENTRANK(Data[Twist Weight], Data[[#This Row],[Twist Weight]], )</f>
        <v>3.2000000000000001E-2</v>
      </c>
      <c r="U47" s="12">
        <v>25</v>
      </c>
      <c r="V47" s="11">
        <f>PERCENTRANK(Data[Balance Point (cm)],Data[[#This Row],[Balance Point (cm)]], )</f>
        <v>0.97399999999999998</v>
      </c>
      <c r="W47" s="12">
        <v>56</v>
      </c>
      <c r="X47" s="11">
        <f>PERCENTRANK(Data[Serve Speed-MPH (Power)],Data[[#This Row],[Serve Speed-MPH (Power)]],)</f>
        <v>0.91600000000000004</v>
      </c>
      <c r="Y47" s="12">
        <v>35.1</v>
      </c>
      <c r="Z47" s="11">
        <f>PERCENTRANK(Data[Punch Volley Speed-MPH (Pop)],Data[[#This Row],[Punch Volley Speed-MPH (Pop)]],)</f>
        <v>0.77500000000000002</v>
      </c>
      <c r="AA47" s="12">
        <v>91.166666666666671</v>
      </c>
    </row>
    <row r="48" spans="1:27" x14ac:dyDescent="0.2">
      <c r="A48" s="8" t="s">
        <v>110</v>
      </c>
      <c r="B48" s="1" t="s">
        <v>121</v>
      </c>
      <c r="C48" s="8">
        <v>14</v>
      </c>
      <c r="D48" s="8" t="s">
        <v>29</v>
      </c>
      <c r="E48" s="9">
        <v>274.99</v>
      </c>
      <c r="F48" s="8" t="s">
        <v>51</v>
      </c>
      <c r="G48" s="8" t="s">
        <v>76</v>
      </c>
      <c r="H48" s="8" t="s">
        <v>32</v>
      </c>
      <c r="I48" s="1" t="s">
        <v>33</v>
      </c>
      <c r="J48" s="1" t="s">
        <v>33</v>
      </c>
      <c r="K48" s="10">
        <v>2091</v>
      </c>
      <c r="L48" s="11">
        <f>PERCENTRANK(Data[Spin RPM], Data[[#This Row],[Spin RPM]], )</f>
        <v>0.68200000000000005</v>
      </c>
      <c r="M48" s="12">
        <v>16</v>
      </c>
      <c r="N48" s="12">
        <v>7.375</v>
      </c>
      <c r="O48" s="12">
        <v>5.5</v>
      </c>
      <c r="P48" s="12">
        <v>8</v>
      </c>
      <c r="Q48" s="8">
        <v>115</v>
      </c>
      <c r="R48" s="11">
        <f>PERCENTRANK(Data[Swing Weight], Data[[#This Row],[Swing Weight]], )</f>
        <v>0.48799999999999999</v>
      </c>
      <c r="S48" s="13">
        <v>5.14</v>
      </c>
      <c r="T48" s="11">
        <f>PERCENTRANK(Data[Twist Weight], Data[[#This Row],[Twist Weight]], )</f>
        <v>0.04</v>
      </c>
      <c r="U48" s="12">
        <v>24.5</v>
      </c>
      <c r="V48" s="11">
        <f>PERCENTRANK(Data[Balance Point (cm)],Data[[#This Row],[Balance Point (cm)]], )</f>
        <v>0.80600000000000005</v>
      </c>
      <c r="W48" s="12">
        <v>55.8</v>
      </c>
      <c r="X48" s="11">
        <f>PERCENTRANK(Data[Serve Speed-MPH (Power)],Data[[#This Row],[Serve Speed-MPH (Power)]],)</f>
        <v>0.88300000000000001</v>
      </c>
      <c r="Y48" s="12">
        <v>35.4</v>
      </c>
      <c r="Z48" s="11">
        <f>PERCENTRANK(Data[Punch Volley Speed-MPH (Pop)],Data[[#This Row],[Punch Volley Speed-MPH (Pop)]],)</f>
        <v>0.85299999999999998</v>
      </c>
      <c r="AA48" s="12">
        <v>90</v>
      </c>
    </row>
    <row r="49" spans="1:27" x14ac:dyDescent="0.2">
      <c r="A49" s="8" t="s">
        <v>110</v>
      </c>
      <c r="B49" s="1" t="s">
        <v>122</v>
      </c>
      <c r="C49" s="8">
        <v>14</v>
      </c>
      <c r="D49" s="8" t="s">
        <v>29</v>
      </c>
      <c r="E49" s="9">
        <v>274.99</v>
      </c>
      <c r="F49" s="8" t="s">
        <v>30</v>
      </c>
      <c r="G49" s="8" t="s">
        <v>76</v>
      </c>
      <c r="H49" s="8" t="s">
        <v>32</v>
      </c>
      <c r="I49" s="1" t="s">
        <v>33</v>
      </c>
      <c r="J49" s="1" t="s">
        <v>33</v>
      </c>
      <c r="K49" s="10">
        <v>2062</v>
      </c>
      <c r="L49" s="11">
        <f>PERCENTRANK(Data[Spin RPM], Data[[#This Row],[Spin RPM]], )</f>
        <v>0.62</v>
      </c>
      <c r="M49" s="12">
        <v>16.5</v>
      </c>
      <c r="N49" s="12">
        <v>7.375</v>
      </c>
      <c r="O49" s="12">
        <v>5.5</v>
      </c>
      <c r="P49" s="12">
        <v>8</v>
      </c>
      <c r="Q49" s="8">
        <v>120</v>
      </c>
      <c r="R49" s="11">
        <f>PERCENTRANK(Data[Swing Weight], Data[[#This Row],[Swing Weight]], )</f>
        <v>0.72399999999999998</v>
      </c>
      <c r="S49" s="13">
        <v>5.22</v>
      </c>
      <c r="T49" s="11">
        <f>PERCENTRANK(Data[Twist Weight], Data[[#This Row],[Twist Weight]], )</f>
        <v>5.6000000000000001E-2</v>
      </c>
      <c r="U49" s="12">
        <v>24.9</v>
      </c>
      <c r="V49" s="11">
        <f>PERCENTRANK(Data[Balance Point (cm)],Data[[#This Row],[Balance Point (cm)]], )</f>
        <v>0.95699999999999996</v>
      </c>
      <c r="W49" s="12">
        <v>57.7</v>
      </c>
      <c r="X49" s="11">
        <f>PERCENTRANK(Data[Serve Speed-MPH (Power)],Data[[#This Row],[Serve Speed-MPH (Power)]],)</f>
        <v>0.95799999999999996</v>
      </c>
      <c r="Y49" s="12">
        <v>36.6</v>
      </c>
      <c r="Z49" s="11">
        <f>PERCENTRANK(Data[Punch Volley Speed-MPH (Pop)],Data[[#This Row],[Punch Volley Speed-MPH (Pop)]],)</f>
        <v>0.97399999999999998</v>
      </c>
      <c r="AA49" s="12">
        <v>90.5</v>
      </c>
    </row>
    <row r="50" spans="1:27" x14ac:dyDescent="0.2">
      <c r="A50" s="8" t="s">
        <v>110</v>
      </c>
      <c r="B50" s="1" t="s">
        <v>123</v>
      </c>
      <c r="C50" s="8">
        <v>14</v>
      </c>
      <c r="D50" s="8" t="s">
        <v>29</v>
      </c>
      <c r="E50" s="9">
        <v>274.99</v>
      </c>
      <c r="F50" s="8" t="s">
        <v>51</v>
      </c>
      <c r="G50" s="8" t="s">
        <v>76</v>
      </c>
      <c r="H50" s="8" t="s">
        <v>32</v>
      </c>
      <c r="I50" s="1" t="s">
        <v>33</v>
      </c>
      <c r="J50" s="1" t="s">
        <v>33</v>
      </c>
      <c r="K50" s="10">
        <v>2113</v>
      </c>
      <c r="L50" s="11">
        <f>PERCENTRANK(Data[Spin RPM], Data[[#This Row],[Spin RPM]], )</f>
        <v>0.71699999999999997</v>
      </c>
      <c r="M50" s="12">
        <v>16</v>
      </c>
      <c r="N50" s="12">
        <v>7.375</v>
      </c>
      <c r="O50" s="12">
        <v>5.5</v>
      </c>
      <c r="P50" s="12">
        <v>8</v>
      </c>
      <c r="Q50" s="8">
        <v>112</v>
      </c>
      <c r="R50" s="11">
        <f>PERCENTRANK(Data[Swing Weight], Data[[#This Row],[Swing Weight]], )</f>
        <v>0.36199999999999999</v>
      </c>
      <c r="S50" s="13">
        <v>5.14</v>
      </c>
      <c r="T50" s="11">
        <f>PERCENTRANK(Data[Twist Weight], Data[[#This Row],[Twist Weight]], )</f>
        <v>0.04</v>
      </c>
      <c r="U50" s="12">
        <v>24.2</v>
      </c>
      <c r="V50" s="11">
        <f>PERCENTRANK(Data[Balance Point (cm)],Data[[#This Row],[Balance Point (cm)]], )</f>
        <v>0.66300000000000003</v>
      </c>
      <c r="W50" s="12">
        <v>57.9</v>
      </c>
      <c r="X50" s="11">
        <f>PERCENTRANK(Data[Serve Speed-MPH (Power)],Data[[#This Row],[Serve Speed-MPH (Power)]],)</f>
        <v>0.96599999999999997</v>
      </c>
      <c r="Y50" s="12">
        <v>36.799999999999997</v>
      </c>
      <c r="Z50" s="11">
        <f>PERCENTRANK(Data[Punch Volley Speed-MPH (Pop)],Data[[#This Row],[Punch Volley Speed-MPH (Pop)]],)</f>
        <v>0.98199999999999998</v>
      </c>
      <c r="AA50" s="12">
        <v>90.333333333333329</v>
      </c>
    </row>
    <row r="51" spans="1:27" ht="28.5" x14ac:dyDescent="0.2">
      <c r="A51" s="8" t="s">
        <v>124</v>
      </c>
      <c r="B51" s="1" t="s">
        <v>125</v>
      </c>
      <c r="C51" s="8">
        <v>11</v>
      </c>
      <c r="D51" s="8" t="s">
        <v>29</v>
      </c>
      <c r="E51" s="9">
        <v>49.99</v>
      </c>
      <c r="F51" s="8" t="s">
        <v>40</v>
      </c>
      <c r="G51" s="8" t="s">
        <v>126</v>
      </c>
      <c r="H51" s="8" t="s">
        <v>47</v>
      </c>
      <c r="I51" s="1" t="s">
        <v>127</v>
      </c>
      <c r="J51" s="1" t="s">
        <v>128</v>
      </c>
      <c r="K51" s="10">
        <v>1493</v>
      </c>
      <c r="L51" s="11">
        <f>PERCENTRANK(Data[Spin RPM], Data[[#This Row],[Spin RPM]], )</f>
        <v>0.124</v>
      </c>
      <c r="M51" s="12">
        <v>15.7</v>
      </c>
      <c r="N51" s="12">
        <v>7.8</v>
      </c>
      <c r="O51" s="13">
        <v>5</v>
      </c>
      <c r="P51" s="12">
        <v>8.4700000000000006</v>
      </c>
      <c r="Q51" s="14">
        <v>115</v>
      </c>
      <c r="R51" s="11">
        <f>PERCENTRANK(Data[Swing Weight], Data[[#This Row],[Swing Weight]], )</f>
        <v>0.48799999999999999</v>
      </c>
      <c r="S51" s="13">
        <v>6.65</v>
      </c>
      <c r="T51" s="11">
        <f>PERCENTRANK(Data[Twist Weight], Data[[#This Row],[Twist Weight]], )</f>
        <v>0.71699999999999997</v>
      </c>
      <c r="U51" s="12">
        <v>23.1</v>
      </c>
      <c r="V51" s="11">
        <f>PERCENTRANK(Data[Balance Point (cm)],Data[[#This Row],[Balance Point (cm)]], )</f>
        <v>0.159</v>
      </c>
      <c r="W51" s="12">
        <v>51.9</v>
      </c>
      <c r="X51" s="11">
        <f>PERCENTRANK(Data[Serve Speed-MPH (Power)],Data[[#This Row],[Serve Speed-MPH (Power)]],)</f>
        <v>7.4999999999999997E-2</v>
      </c>
      <c r="Y51" s="12">
        <v>31.7</v>
      </c>
      <c r="Z51" s="11">
        <f>PERCENTRANK(Data[Punch Volley Speed-MPH (Pop)],Data[[#This Row],[Punch Volley Speed-MPH (Pop)]],)</f>
        <v>3.4000000000000002E-2</v>
      </c>
      <c r="AA51" s="12">
        <v>94.2</v>
      </c>
    </row>
    <row r="52" spans="1:27" ht="28.5" x14ac:dyDescent="0.2">
      <c r="A52" s="8" t="s">
        <v>129</v>
      </c>
      <c r="B52" s="1" t="s">
        <v>130</v>
      </c>
      <c r="C52" s="8">
        <v>13</v>
      </c>
      <c r="D52" s="8" t="s">
        <v>29</v>
      </c>
      <c r="E52" s="9">
        <v>179</v>
      </c>
      <c r="F52" s="8" t="s">
        <v>96</v>
      </c>
      <c r="G52" s="8" t="s">
        <v>36</v>
      </c>
      <c r="H52" s="8" t="s">
        <v>32</v>
      </c>
      <c r="I52" s="1" t="s">
        <v>41</v>
      </c>
      <c r="J52" s="1" t="s">
        <v>34</v>
      </c>
      <c r="K52" s="10">
        <v>1846</v>
      </c>
      <c r="L52" s="11">
        <f>PERCENTRANK(Data[Spin RPM], Data[[#This Row],[Spin RPM]], )</f>
        <v>0.31</v>
      </c>
      <c r="M52" s="12">
        <v>15.7</v>
      </c>
      <c r="N52" s="12">
        <v>8.1</v>
      </c>
      <c r="O52" s="13">
        <v>5.3</v>
      </c>
      <c r="P52" s="12">
        <v>7.9</v>
      </c>
      <c r="Q52" s="14">
        <v>101</v>
      </c>
      <c r="R52" s="11">
        <f>PERCENTRANK(Data[Swing Weight], Data[[#This Row],[Swing Weight]], )</f>
        <v>7.0000000000000007E-2</v>
      </c>
      <c r="S52" s="13">
        <v>6.35</v>
      </c>
      <c r="T52" s="11">
        <f>PERCENTRANK(Data[Twist Weight], Data[[#This Row],[Twist Weight]], )</f>
        <v>0.55600000000000005</v>
      </c>
      <c r="U52" s="12">
        <v>22.5</v>
      </c>
      <c r="V52" s="11">
        <f>PERCENTRANK(Data[Balance Point (cm)],Data[[#This Row],[Balance Point (cm)]], )</f>
        <v>3.3000000000000002E-2</v>
      </c>
      <c r="W52" s="12">
        <v>54.8</v>
      </c>
      <c r="X52" s="11">
        <f>PERCENTRANK(Data[Serve Speed-MPH (Power)],Data[[#This Row],[Serve Speed-MPH (Power)]],)</f>
        <v>0.625</v>
      </c>
      <c r="Y52" s="12">
        <v>36.4</v>
      </c>
      <c r="Z52" s="11">
        <f>PERCENTRANK(Data[Punch Volley Speed-MPH (Pop)],Data[[#This Row],[Punch Volley Speed-MPH (Pop)]],)</f>
        <v>0.95599999999999996</v>
      </c>
      <c r="AA52" s="12">
        <v>93.833333333333329</v>
      </c>
    </row>
    <row r="53" spans="1:27" ht="28.5" x14ac:dyDescent="0.2">
      <c r="A53" s="8" t="s">
        <v>129</v>
      </c>
      <c r="B53" s="1" t="s">
        <v>131</v>
      </c>
      <c r="C53" s="8">
        <v>13</v>
      </c>
      <c r="D53" s="8" t="s">
        <v>29</v>
      </c>
      <c r="E53" s="9">
        <v>179</v>
      </c>
      <c r="F53" s="8" t="s">
        <v>30</v>
      </c>
      <c r="G53" s="8" t="s">
        <v>36</v>
      </c>
      <c r="H53" s="8" t="s">
        <v>32</v>
      </c>
      <c r="I53" s="1" t="s">
        <v>41</v>
      </c>
      <c r="J53" s="1" t="s">
        <v>34</v>
      </c>
      <c r="K53" s="10">
        <v>1975</v>
      </c>
      <c r="L53" s="11">
        <f>PERCENTRANK(Data[Spin RPM], Data[[#This Row],[Spin RPM]], )</f>
        <v>0.503</v>
      </c>
      <c r="M53" s="12">
        <v>16.5</v>
      </c>
      <c r="N53" s="12">
        <v>7.375</v>
      </c>
      <c r="O53" s="13">
        <v>5.5</v>
      </c>
      <c r="P53" s="12">
        <v>7.8</v>
      </c>
      <c r="Q53" s="14">
        <v>114</v>
      </c>
      <c r="R53" s="11">
        <f>PERCENTRANK(Data[Swing Weight], Data[[#This Row],[Swing Weight]], )</f>
        <v>0.44</v>
      </c>
      <c r="S53" s="13">
        <v>5.93</v>
      </c>
      <c r="T53" s="11">
        <f>PERCENTRANK(Data[Twist Weight], Data[[#This Row],[Twist Weight]], )</f>
        <v>0.314</v>
      </c>
      <c r="U53" s="12">
        <v>23.9</v>
      </c>
      <c r="V53" s="11">
        <f>PERCENTRANK(Data[Balance Point (cm)],Data[[#This Row],[Balance Point (cm)]], )</f>
        <v>0.48699999999999999</v>
      </c>
      <c r="W53" s="12">
        <v>55.4</v>
      </c>
      <c r="X53" s="11">
        <f>PERCENTRANK(Data[Serve Speed-MPH (Power)],Data[[#This Row],[Serve Speed-MPH (Power)]],)</f>
        <v>0.79100000000000004</v>
      </c>
      <c r="Y53" s="12">
        <v>34.9</v>
      </c>
      <c r="Z53" s="11">
        <f>PERCENTRANK(Data[Punch Volley Speed-MPH (Pop)],Data[[#This Row],[Punch Volley Speed-MPH (Pop)]],)</f>
        <v>0.67200000000000004</v>
      </c>
      <c r="AA53" s="12">
        <v>92.666666666666671</v>
      </c>
    </row>
    <row r="54" spans="1:27" ht="28.5" x14ac:dyDescent="0.2">
      <c r="A54" s="8" t="s">
        <v>129</v>
      </c>
      <c r="B54" s="1" t="s">
        <v>132</v>
      </c>
      <c r="C54" s="8">
        <v>16</v>
      </c>
      <c r="D54" s="8" t="s">
        <v>29</v>
      </c>
      <c r="E54" s="9">
        <v>179</v>
      </c>
      <c r="F54" s="8" t="s">
        <v>30</v>
      </c>
      <c r="G54" s="8" t="s">
        <v>36</v>
      </c>
      <c r="H54" s="8" t="s">
        <v>32</v>
      </c>
      <c r="I54" s="1" t="s">
        <v>41</v>
      </c>
      <c r="J54" s="1" t="s">
        <v>34</v>
      </c>
      <c r="K54" s="10">
        <v>1862</v>
      </c>
      <c r="L54" s="11">
        <f>PERCENTRANK(Data[Spin RPM], Data[[#This Row],[Spin RPM]], )</f>
        <v>0.35099999999999998</v>
      </c>
      <c r="M54" s="12">
        <v>16.5</v>
      </c>
      <c r="N54" s="12">
        <v>7.375</v>
      </c>
      <c r="O54" s="13">
        <v>4.75</v>
      </c>
      <c r="P54" s="16">
        <v>8.3000000000000007</v>
      </c>
      <c r="Q54" s="14">
        <v>118</v>
      </c>
      <c r="R54" s="11">
        <f>PERCENTRANK(Data[Swing Weight], Data[[#This Row],[Swing Weight]], )</f>
        <v>0.629</v>
      </c>
      <c r="S54" s="13">
        <v>6.35</v>
      </c>
      <c r="T54" s="11">
        <f>PERCENTRANK(Data[Twist Weight], Data[[#This Row],[Twist Weight]], )</f>
        <v>0.55600000000000005</v>
      </c>
      <c r="U54" s="12">
        <v>23.8</v>
      </c>
      <c r="V54" s="11">
        <f>PERCENTRANK(Data[Balance Point (cm)],Data[[#This Row],[Balance Point (cm)]], )</f>
        <v>0.41099999999999998</v>
      </c>
      <c r="W54" s="12">
        <v>55</v>
      </c>
      <c r="X54" s="11">
        <f>PERCENTRANK(Data[Serve Speed-MPH (Power)],Data[[#This Row],[Serve Speed-MPH (Power)]],)</f>
        <v>0.67500000000000004</v>
      </c>
      <c r="Y54" s="12">
        <v>34.9</v>
      </c>
      <c r="Z54" s="11">
        <f>PERCENTRANK(Data[Punch Volley Speed-MPH (Pop)],Data[[#This Row],[Punch Volley Speed-MPH (Pop)]],)</f>
        <v>0.67200000000000004</v>
      </c>
      <c r="AA54" s="12">
        <v>93.5</v>
      </c>
    </row>
    <row r="55" spans="1:27" ht="28.5" x14ac:dyDescent="0.2">
      <c r="A55" s="8" t="s">
        <v>129</v>
      </c>
      <c r="B55" s="1" t="s">
        <v>133</v>
      </c>
      <c r="C55" s="8">
        <v>16</v>
      </c>
      <c r="D55" s="8" t="s">
        <v>29</v>
      </c>
      <c r="E55" s="9">
        <v>179</v>
      </c>
      <c r="F55" s="8" t="s">
        <v>30</v>
      </c>
      <c r="G55" s="8" t="s">
        <v>36</v>
      </c>
      <c r="H55" s="8" t="s">
        <v>64</v>
      </c>
      <c r="I55" s="1" t="s">
        <v>41</v>
      </c>
      <c r="J55" s="1" t="s">
        <v>34</v>
      </c>
      <c r="K55" s="10">
        <v>1821</v>
      </c>
      <c r="L55" s="11">
        <f>PERCENTRANK(Data[Spin RPM], Data[[#This Row],[Spin RPM]], )</f>
        <v>0.29599999999999999</v>
      </c>
      <c r="M55" s="12">
        <v>16.5</v>
      </c>
      <c r="N55" s="12">
        <v>7.375</v>
      </c>
      <c r="O55" s="13">
        <v>5.875</v>
      </c>
      <c r="P55" s="12">
        <v>8.19</v>
      </c>
      <c r="Q55" s="14">
        <v>122</v>
      </c>
      <c r="R55" s="11">
        <f>PERCENTRANK(Data[Swing Weight], Data[[#This Row],[Swing Weight]], )</f>
        <v>0.80300000000000005</v>
      </c>
      <c r="S55" s="13">
        <v>6.15</v>
      </c>
      <c r="T55" s="11">
        <f>PERCENTRANK(Data[Twist Weight], Data[[#This Row],[Twist Weight]], )</f>
        <v>0.42699999999999999</v>
      </c>
      <c r="U55" s="12">
        <v>24.2</v>
      </c>
      <c r="V55" s="11">
        <f>PERCENTRANK(Data[Balance Point (cm)],Data[[#This Row],[Balance Point (cm)]], )</f>
        <v>0.66300000000000003</v>
      </c>
      <c r="W55" s="12">
        <v>55.6</v>
      </c>
      <c r="X55" s="11">
        <f>PERCENTRANK(Data[Serve Speed-MPH (Power)],Data[[#This Row],[Serve Speed-MPH (Power)]],)</f>
        <v>0.82499999999999996</v>
      </c>
      <c r="Y55" s="12">
        <v>35.700000000000003</v>
      </c>
      <c r="Z55" s="11">
        <f>PERCENTRANK(Data[Punch Volley Speed-MPH (Pop)],Data[[#This Row],[Punch Volley Speed-MPH (Pop)]],)</f>
        <v>0.89600000000000002</v>
      </c>
      <c r="AA55" s="12">
        <v>93.7</v>
      </c>
    </row>
    <row r="56" spans="1:27" ht="28.5" x14ac:dyDescent="0.2">
      <c r="A56" s="8" t="s">
        <v>129</v>
      </c>
      <c r="B56" s="1" t="s">
        <v>134</v>
      </c>
      <c r="C56" s="8">
        <v>16</v>
      </c>
      <c r="D56" s="8" t="s">
        <v>29</v>
      </c>
      <c r="E56" s="9">
        <v>179</v>
      </c>
      <c r="F56" s="8" t="s">
        <v>96</v>
      </c>
      <c r="G56" s="8" t="s">
        <v>36</v>
      </c>
      <c r="H56" s="8" t="s">
        <v>32</v>
      </c>
      <c r="I56" s="1" t="s">
        <v>41</v>
      </c>
      <c r="J56" s="1" t="s">
        <v>34</v>
      </c>
      <c r="K56" s="10">
        <v>2002</v>
      </c>
      <c r="L56" s="11">
        <f>PERCENTRANK(Data[Spin RPM], Data[[#This Row],[Spin RPM]], )</f>
        <v>0.53700000000000003</v>
      </c>
      <c r="M56" s="12">
        <v>15.7</v>
      </c>
      <c r="N56" s="12">
        <v>8.1</v>
      </c>
      <c r="O56" s="13">
        <v>5.3</v>
      </c>
      <c r="P56" s="12">
        <v>8.01</v>
      </c>
      <c r="Q56" s="14">
        <v>103.9</v>
      </c>
      <c r="R56" s="11">
        <f>PERCENTRANK(Data[Swing Weight], Data[[#This Row],[Swing Weight]], )</f>
        <v>0.10199999999999999</v>
      </c>
      <c r="S56" s="13">
        <v>6.8</v>
      </c>
      <c r="T56" s="11">
        <f>PERCENTRANK(Data[Twist Weight], Data[[#This Row],[Twist Weight]], )</f>
        <v>0.79800000000000004</v>
      </c>
      <c r="U56" s="12">
        <v>22.7</v>
      </c>
      <c r="V56" s="11">
        <f>PERCENTRANK(Data[Balance Point (cm)],Data[[#This Row],[Balance Point (cm)]], )</f>
        <v>8.4000000000000005E-2</v>
      </c>
      <c r="W56" s="12">
        <v>54.3</v>
      </c>
      <c r="X56" s="11">
        <f>PERCENTRANK(Data[Serve Speed-MPH (Power)],Data[[#This Row],[Serve Speed-MPH (Power)]],)</f>
        <v>0.49099999999999999</v>
      </c>
      <c r="Y56" s="12">
        <v>35</v>
      </c>
      <c r="Z56" s="11">
        <f>PERCENTRANK(Data[Punch Volley Speed-MPH (Pop)],Data[[#This Row],[Punch Volley Speed-MPH (Pop)]],)</f>
        <v>0.72399999999999998</v>
      </c>
      <c r="AA56" s="12">
        <v>92.833333333333329</v>
      </c>
    </row>
    <row r="57" spans="1:27" ht="28.5" x14ac:dyDescent="0.2">
      <c r="A57" s="8" t="s">
        <v>129</v>
      </c>
      <c r="B57" s="1" t="s">
        <v>135</v>
      </c>
      <c r="C57" s="8">
        <v>16</v>
      </c>
      <c r="D57" s="8" t="s">
        <v>29</v>
      </c>
      <c r="E57" s="9">
        <v>179</v>
      </c>
      <c r="F57" s="8" t="s">
        <v>30</v>
      </c>
      <c r="G57" s="8" t="s">
        <v>36</v>
      </c>
      <c r="H57" s="8" t="s">
        <v>64</v>
      </c>
      <c r="I57" s="1" t="s">
        <v>41</v>
      </c>
      <c r="J57" s="1" t="s">
        <v>34</v>
      </c>
      <c r="K57" s="10">
        <v>2013</v>
      </c>
      <c r="L57" s="11">
        <f>PERCENTRANK(Data[Spin RPM], Data[[#This Row],[Spin RPM]], )</f>
        <v>0.55800000000000005</v>
      </c>
      <c r="M57" s="12">
        <v>16.5</v>
      </c>
      <c r="N57" s="12">
        <v>7.375</v>
      </c>
      <c r="O57" s="13">
        <v>5.5</v>
      </c>
      <c r="P57" s="12">
        <v>8.2200000000000006</v>
      </c>
      <c r="Q57" s="14">
        <v>116.7</v>
      </c>
      <c r="R57" s="11">
        <f>PERCENTRANK(Data[Swing Weight], Data[[#This Row],[Swing Weight]], )</f>
        <v>0.57399999999999995</v>
      </c>
      <c r="S57" s="13">
        <v>6.3</v>
      </c>
      <c r="T57" s="11">
        <f>PERCENTRANK(Data[Twist Weight], Data[[#This Row],[Twist Weight]], )</f>
        <v>0.53200000000000003</v>
      </c>
      <c r="U57" s="12">
        <v>23.7</v>
      </c>
      <c r="V57" s="11">
        <f>PERCENTRANK(Data[Balance Point (cm)],Data[[#This Row],[Balance Point (cm)]], )</f>
        <v>0.34399999999999997</v>
      </c>
      <c r="W57" s="12">
        <v>54.3</v>
      </c>
      <c r="X57" s="11">
        <f>PERCENTRANK(Data[Serve Speed-MPH (Power)],Data[[#This Row],[Serve Speed-MPH (Power)]],)</f>
        <v>0.49099999999999999</v>
      </c>
      <c r="Y57" s="12">
        <v>34.200000000000003</v>
      </c>
      <c r="Z57" s="11">
        <f>PERCENTRANK(Data[Punch Volley Speed-MPH (Pop)],Data[[#This Row],[Punch Volley Speed-MPH (Pop)]],)</f>
        <v>0.40500000000000003</v>
      </c>
      <c r="AA57" s="12">
        <v>92.466666666666654</v>
      </c>
    </row>
    <row r="58" spans="1:27" ht="28.5" x14ac:dyDescent="0.2">
      <c r="A58" s="8" t="s">
        <v>129</v>
      </c>
      <c r="B58" s="1" t="s">
        <v>136</v>
      </c>
      <c r="C58" s="8">
        <v>13</v>
      </c>
      <c r="D58" s="8" t="s">
        <v>29</v>
      </c>
      <c r="E58" s="9">
        <v>139</v>
      </c>
      <c r="F58" s="8" t="s">
        <v>96</v>
      </c>
      <c r="G58" s="8" t="s">
        <v>31</v>
      </c>
      <c r="H58" s="8" t="s">
        <v>32</v>
      </c>
      <c r="I58" s="1" t="s">
        <v>41</v>
      </c>
      <c r="J58" s="1" t="s">
        <v>34</v>
      </c>
      <c r="K58" s="10">
        <v>2171</v>
      </c>
      <c r="L58" s="11">
        <f>PERCENTRANK(Data[Spin RPM], Data[[#This Row],[Spin RPM]], )</f>
        <v>0.79300000000000004</v>
      </c>
      <c r="M58" s="12">
        <v>15.55</v>
      </c>
      <c r="N58" s="12">
        <v>8.23</v>
      </c>
      <c r="O58" s="13">
        <v>5.25</v>
      </c>
      <c r="P58" s="12">
        <v>7.63</v>
      </c>
      <c r="Q58" s="14">
        <v>96.75</v>
      </c>
      <c r="R58" s="11">
        <f>PERCENTRANK(Data[Swing Weight], Data[[#This Row],[Swing Weight]], )</f>
        <v>2.3E-2</v>
      </c>
      <c r="S58" s="13">
        <v>6.51</v>
      </c>
      <c r="T58" s="11">
        <f>PERCENTRANK(Data[Twist Weight], Data[[#This Row],[Twist Weight]], )</f>
        <v>0.66100000000000003</v>
      </c>
      <c r="U58" s="12">
        <v>22.7</v>
      </c>
      <c r="V58" s="11">
        <f>PERCENTRANK(Data[Balance Point (cm)],Data[[#This Row],[Balance Point (cm)]], )</f>
        <v>8.4000000000000005E-2</v>
      </c>
      <c r="W58" s="12">
        <v>52.3</v>
      </c>
      <c r="X58" s="11">
        <f>PERCENTRANK(Data[Serve Speed-MPH (Power)],Data[[#This Row],[Serve Speed-MPH (Power)]],)</f>
        <v>0.108</v>
      </c>
      <c r="Y58" s="12">
        <v>34.6</v>
      </c>
      <c r="Z58" s="11">
        <f>PERCENTRANK(Data[Punch Volley Speed-MPH (Pop)],Data[[#This Row],[Punch Volley Speed-MPH (Pop)]],)</f>
        <v>0.55100000000000005</v>
      </c>
      <c r="AA58" s="12">
        <v>93.166666666666671</v>
      </c>
    </row>
    <row r="59" spans="1:27" ht="28.5" x14ac:dyDescent="0.2">
      <c r="A59" s="8" t="s">
        <v>129</v>
      </c>
      <c r="B59" s="1" t="s">
        <v>137</v>
      </c>
      <c r="C59" s="8">
        <v>13</v>
      </c>
      <c r="D59" s="8" t="s">
        <v>29</v>
      </c>
      <c r="E59" s="9">
        <v>139</v>
      </c>
      <c r="F59" s="8" t="s">
        <v>96</v>
      </c>
      <c r="G59" s="8" t="s">
        <v>31</v>
      </c>
      <c r="H59" s="8" t="s">
        <v>32</v>
      </c>
      <c r="I59" s="1" t="s">
        <v>41</v>
      </c>
      <c r="J59" s="1" t="s">
        <v>34</v>
      </c>
      <c r="K59" s="10">
        <v>2255</v>
      </c>
      <c r="L59" s="11">
        <f>PERCENTRANK(Data[Spin RPM], Data[[#This Row],[Spin RPM]], )</f>
        <v>0.90300000000000002</v>
      </c>
      <c r="M59" s="12">
        <v>15.7</v>
      </c>
      <c r="N59" s="12">
        <v>8.1</v>
      </c>
      <c r="O59" s="13">
        <v>5.3</v>
      </c>
      <c r="P59" s="12">
        <v>7.83</v>
      </c>
      <c r="Q59" s="14">
        <v>106.36</v>
      </c>
      <c r="R59" s="11">
        <f>PERCENTRANK(Data[Swing Weight], Data[[#This Row],[Swing Weight]], )</f>
        <v>0.19600000000000001</v>
      </c>
      <c r="S59" s="13">
        <v>6.8</v>
      </c>
      <c r="T59" s="11">
        <f>PERCENTRANK(Data[Twist Weight], Data[[#This Row],[Twist Weight]], )</f>
        <v>0.79800000000000004</v>
      </c>
      <c r="U59" s="12">
        <v>23.5</v>
      </c>
      <c r="V59" s="11">
        <f>PERCENTRANK(Data[Balance Point (cm)],Data[[#This Row],[Balance Point (cm)]], )</f>
        <v>0.28499999999999998</v>
      </c>
      <c r="W59" s="12">
        <v>53.4</v>
      </c>
      <c r="X59" s="11">
        <f>PERCENTRANK(Data[Serve Speed-MPH (Power)],Data[[#This Row],[Serve Speed-MPH (Power)]],)</f>
        <v>0.33300000000000002</v>
      </c>
      <c r="Y59" s="12">
        <v>34.9</v>
      </c>
      <c r="Z59" s="11">
        <f>PERCENTRANK(Data[Punch Volley Speed-MPH (Pop)],Data[[#This Row],[Punch Volley Speed-MPH (Pop)]],)</f>
        <v>0.67200000000000004</v>
      </c>
      <c r="AA59" s="12">
        <v>94</v>
      </c>
    </row>
    <row r="60" spans="1:27" ht="28.5" x14ac:dyDescent="0.2">
      <c r="A60" s="8" t="s">
        <v>129</v>
      </c>
      <c r="B60" s="1" t="s">
        <v>138</v>
      </c>
      <c r="C60" s="8">
        <v>13</v>
      </c>
      <c r="D60" s="8" t="s">
        <v>29</v>
      </c>
      <c r="E60" s="9">
        <v>139</v>
      </c>
      <c r="F60" s="8" t="s">
        <v>96</v>
      </c>
      <c r="G60" s="8" t="s">
        <v>31</v>
      </c>
      <c r="H60" s="8" t="s">
        <v>32</v>
      </c>
      <c r="I60" s="1" t="s">
        <v>41</v>
      </c>
      <c r="J60" s="1" t="s">
        <v>34</v>
      </c>
      <c r="K60" s="10">
        <v>1965</v>
      </c>
      <c r="L60" s="11">
        <f>PERCENTRANK(Data[Spin RPM], Data[[#This Row],[Spin RPM]], )</f>
        <v>0.48899999999999999</v>
      </c>
      <c r="M60" s="12">
        <v>15.5</v>
      </c>
      <c r="N60" s="12">
        <v>8.1</v>
      </c>
      <c r="O60" s="13">
        <v>4.75</v>
      </c>
      <c r="P60" s="12">
        <v>7.66</v>
      </c>
      <c r="Q60" s="14">
        <v>99.03</v>
      </c>
      <c r="R60" s="11">
        <f>PERCENTRANK(Data[Swing Weight], Data[[#This Row],[Swing Weight]], )</f>
        <v>5.5E-2</v>
      </c>
      <c r="S60" s="13">
        <v>6.8</v>
      </c>
      <c r="T60" s="11">
        <f>PERCENTRANK(Data[Twist Weight], Data[[#This Row],[Twist Weight]], )</f>
        <v>0.79800000000000004</v>
      </c>
      <c r="U60" s="12">
        <v>22.8</v>
      </c>
      <c r="V60" s="11">
        <f>PERCENTRANK(Data[Balance Point (cm)],Data[[#This Row],[Balance Point (cm)]], )</f>
        <v>0.126</v>
      </c>
      <c r="W60" s="12">
        <v>52.5</v>
      </c>
      <c r="X60" s="11">
        <f>PERCENTRANK(Data[Serve Speed-MPH (Power)],Data[[#This Row],[Serve Speed-MPH (Power)]],)</f>
        <v>0.125</v>
      </c>
      <c r="Y60" s="12">
        <v>34.799999999999997</v>
      </c>
      <c r="Z60" s="11">
        <f>PERCENTRANK(Data[Punch Volley Speed-MPH (Pop)],Data[[#This Row],[Punch Volley Speed-MPH (Pop)]],)</f>
        <v>0.63700000000000001</v>
      </c>
      <c r="AA60" s="12">
        <v>94.333333333333329</v>
      </c>
    </row>
    <row r="61" spans="1:27" ht="28.5" x14ac:dyDescent="0.2">
      <c r="A61" s="8" t="s">
        <v>129</v>
      </c>
      <c r="B61" s="1" t="s">
        <v>139</v>
      </c>
      <c r="C61" s="8">
        <v>16</v>
      </c>
      <c r="D61" s="8" t="s">
        <v>29</v>
      </c>
      <c r="E61" s="9">
        <v>139</v>
      </c>
      <c r="F61" s="8" t="s">
        <v>30</v>
      </c>
      <c r="G61" s="8" t="s">
        <v>31</v>
      </c>
      <c r="H61" s="8" t="s">
        <v>32</v>
      </c>
      <c r="I61" s="1" t="s">
        <v>41</v>
      </c>
      <c r="J61" s="1" t="s">
        <v>34</v>
      </c>
      <c r="K61" s="10">
        <v>2166</v>
      </c>
      <c r="L61" s="11">
        <f>PERCENTRANK(Data[Spin RPM], Data[[#This Row],[Spin RPM]], )</f>
        <v>0.78600000000000003</v>
      </c>
      <c r="M61" s="12">
        <v>16.5</v>
      </c>
      <c r="N61" s="12">
        <v>7.375</v>
      </c>
      <c r="O61" s="13">
        <v>5.875</v>
      </c>
      <c r="P61" s="12">
        <v>7.7</v>
      </c>
      <c r="Q61" s="14">
        <v>121</v>
      </c>
      <c r="R61" s="11">
        <f>PERCENTRANK(Data[Swing Weight], Data[[#This Row],[Swing Weight]], )</f>
        <v>0.76300000000000001</v>
      </c>
      <c r="S61" s="13">
        <v>5.74</v>
      </c>
      <c r="T61" s="11">
        <f>PERCENTRANK(Data[Twist Weight], Data[[#This Row],[Twist Weight]], )</f>
        <v>0.22500000000000001</v>
      </c>
      <c r="U61" s="12">
        <v>25</v>
      </c>
      <c r="V61" s="11">
        <f>PERCENTRANK(Data[Balance Point (cm)],Data[[#This Row],[Balance Point (cm)]], )</f>
        <v>0.97399999999999998</v>
      </c>
      <c r="W61" s="12">
        <v>52.6</v>
      </c>
      <c r="X61" s="11">
        <f>PERCENTRANK(Data[Serve Speed-MPH (Power)],Data[[#This Row],[Serve Speed-MPH (Power)]],)</f>
        <v>0.15</v>
      </c>
      <c r="Y61" s="12">
        <v>33.799999999999997</v>
      </c>
      <c r="Z61" s="11">
        <f>PERCENTRANK(Data[Punch Volley Speed-MPH (Pop)],Data[[#This Row],[Punch Volley Speed-MPH (Pop)]],)</f>
        <v>0.25800000000000001</v>
      </c>
      <c r="AA61" s="12">
        <v>93.3</v>
      </c>
    </row>
    <row r="62" spans="1:27" ht="28.5" x14ac:dyDescent="0.2">
      <c r="A62" s="8" t="s">
        <v>129</v>
      </c>
      <c r="B62" s="1" t="s">
        <v>140</v>
      </c>
      <c r="C62" s="8">
        <v>16</v>
      </c>
      <c r="D62" s="8" t="s">
        <v>29</v>
      </c>
      <c r="E62" s="9">
        <v>139</v>
      </c>
      <c r="F62" s="8" t="s">
        <v>96</v>
      </c>
      <c r="G62" s="8" t="s">
        <v>31</v>
      </c>
      <c r="H62" s="8" t="s">
        <v>32</v>
      </c>
      <c r="I62" s="1" t="s">
        <v>41</v>
      </c>
      <c r="J62" s="1" t="s">
        <v>34</v>
      </c>
      <c r="K62" s="10">
        <v>1597</v>
      </c>
      <c r="L62" s="11">
        <f>PERCENTRANK(Data[Spin RPM], Data[[#This Row],[Spin RPM]], )</f>
        <v>0.16500000000000001</v>
      </c>
      <c r="M62" s="12">
        <v>15.55</v>
      </c>
      <c r="N62" s="12">
        <v>8.23</v>
      </c>
      <c r="O62" s="13">
        <v>5.25</v>
      </c>
      <c r="P62" s="12">
        <v>7.7</v>
      </c>
      <c r="Q62" s="14">
        <v>97.26</v>
      </c>
      <c r="R62" s="11">
        <f>PERCENTRANK(Data[Swing Weight], Data[[#This Row],[Swing Weight]], )</f>
        <v>3.9E-2</v>
      </c>
      <c r="S62" s="13">
        <v>6.72</v>
      </c>
      <c r="T62" s="11">
        <f>PERCENTRANK(Data[Twist Weight], Data[[#This Row],[Twist Weight]], )</f>
        <v>0.74099999999999999</v>
      </c>
      <c r="U62" s="12">
        <v>22.6</v>
      </c>
      <c r="V62" s="11">
        <f>PERCENTRANK(Data[Balance Point (cm)],Data[[#This Row],[Balance Point (cm)]], )</f>
        <v>5.8000000000000003E-2</v>
      </c>
      <c r="W62" s="12">
        <v>52.6</v>
      </c>
      <c r="X62" s="11">
        <f>PERCENTRANK(Data[Serve Speed-MPH (Power)],Data[[#This Row],[Serve Speed-MPH (Power)]],)</f>
        <v>0.15</v>
      </c>
      <c r="Y62" s="12">
        <v>33.4</v>
      </c>
      <c r="Z62" s="11">
        <f>PERCENTRANK(Data[Punch Volley Speed-MPH (Pop)],Data[[#This Row],[Punch Volley Speed-MPH (Pop)]],)</f>
        <v>0.13700000000000001</v>
      </c>
      <c r="AA62" s="12">
        <v>93.333333333333329</v>
      </c>
    </row>
    <row r="63" spans="1:27" ht="28.5" x14ac:dyDescent="0.2">
      <c r="A63" s="8" t="s">
        <v>129</v>
      </c>
      <c r="B63" s="1" t="s">
        <v>141</v>
      </c>
      <c r="C63" s="8">
        <v>16</v>
      </c>
      <c r="D63" s="8" t="s">
        <v>29</v>
      </c>
      <c r="E63" s="9">
        <v>139</v>
      </c>
      <c r="F63" s="8" t="s">
        <v>30</v>
      </c>
      <c r="G63" s="8" t="s">
        <v>31</v>
      </c>
      <c r="H63" s="8" t="s">
        <v>32</v>
      </c>
      <c r="I63" s="1" t="s">
        <v>41</v>
      </c>
      <c r="J63" s="1" t="s">
        <v>34</v>
      </c>
      <c r="K63" s="10">
        <v>1877</v>
      </c>
      <c r="L63" s="11">
        <f>PERCENTRANK(Data[Spin RPM], Data[[#This Row],[Spin RPM]], )</f>
        <v>0.38600000000000001</v>
      </c>
      <c r="M63" s="12">
        <v>16.5</v>
      </c>
      <c r="N63" s="12">
        <v>7.375</v>
      </c>
      <c r="O63" s="13">
        <v>6</v>
      </c>
      <c r="P63" s="12">
        <v>7.8</v>
      </c>
      <c r="Q63" s="14">
        <v>119</v>
      </c>
      <c r="R63" s="11">
        <f>PERCENTRANK(Data[Swing Weight], Data[[#This Row],[Swing Weight]], )</f>
        <v>0.66900000000000004</v>
      </c>
      <c r="S63" s="13">
        <v>5.7</v>
      </c>
      <c r="T63" s="11">
        <f>PERCENTRANK(Data[Twist Weight], Data[[#This Row],[Twist Weight]], )</f>
        <v>0.161</v>
      </c>
      <c r="U63" s="12">
        <v>24.5</v>
      </c>
      <c r="V63" s="11">
        <f>PERCENTRANK(Data[Balance Point (cm)],Data[[#This Row],[Balance Point (cm)]], )</f>
        <v>0.80600000000000005</v>
      </c>
      <c r="W63" s="12">
        <v>52.8</v>
      </c>
      <c r="X63" s="11">
        <f>PERCENTRANK(Data[Serve Speed-MPH (Power)],Data[[#This Row],[Serve Speed-MPH (Power)]],)</f>
        <v>0.20799999999999999</v>
      </c>
      <c r="Y63" s="12">
        <v>34.200000000000003</v>
      </c>
      <c r="Z63" s="11">
        <f>PERCENTRANK(Data[Punch Volley Speed-MPH (Pop)],Data[[#This Row],[Punch Volley Speed-MPH (Pop)]],)</f>
        <v>0.40500000000000003</v>
      </c>
      <c r="AA63" s="12">
        <v>93.5</v>
      </c>
    </row>
    <row r="64" spans="1:27" ht="28.5" x14ac:dyDescent="0.2">
      <c r="A64" s="8" t="s">
        <v>129</v>
      </c>
      <c r="B64" s="1" t="s">
        <v>142</v>
      </c>
      <c r="C64" s="8">
        <v>16</v>
      </c>
      <c r="D64" s="8" t="s">
        <v>29</v>
      </c>
      <c r="E64" s="9">
        <v>139</v>
      </c>
      <c r="F64" s="8" t="s">
        <v>96</v>
      </c>
      <c r="G64" s="8" t="s">
        <v>31</v>
      </c>
      <c r="H64" s="8" t="s">
        <v>32</v>
      </c>
      <c r="I64" s="1" t="s">
        <v>41</v>
      </c>
      <c r="J64" s="1" t="s">
        <v>34</v>
      </c>
      <c r="K64" s="10">
        <v>2202</v>
      </c>
      <c r="L64" s="11">
        <f>PERCENTRANK(Data[Spin RPM], Data[[#This Row],[Spin RPM]], )</f>
        <v>0.84099999999999997</v>
      </c>
      <c r="M64" s="12">
        <v>15.7</v>
      </c>
      <c r="N64" s="12">
        <v>8.1</v>
      </c>
      <c r="O64" s="13">
        <v>5.3</v>
      </c>
      <c r="P64" s="12">
        <v>7.77</v>
      </c>
      <c r="Q64" s="14">
        <v>105.31</v>
      </c>
      <c r="R64" s="11">
        <f>PERCENTRANK(Data[Swing Weight], Data[[#This Row],[Swing Weight]], )</f>
        <v>0.13300000000000001</v>
      </c>
      <c r="S64" s="13">
        <v>6.83</v>
      </c>
      <c r="T64" s="11">
        <f>PERCENTRANK(Data[Twist Weight], Data[[#This Row],[Twist Weight]], )</f>
        <v>0.85399999999999998</v>
      </c>
      <c r="U64" s="12">
        <v>23.3</v>
      </c>
      <c r="V64" s="11">
        <f>PERCENTRANK(Data[Balance Point (cm)],Data[[#This Row],[Balance Point (cm)]], )</f>
        <v>0.22600000000000001</v>
      </c>
      <c r="W64" s="12">
        <v>54.1</v>
      </c>
      <c r="X64" s="11">
        <f>PERCENTRANK(Data[Serve Speed-MPH (Power)],Data[[#This Row],[Serve Speed-MPH (Power)]],)</f>
        <v>0.441</v>
      </c>
      <c r="Y64" s="12">
        <v>33.6</v>
      </c>
      <c r="Z64" s="11">
        <f>PERCENTRANK(Data[Punch Volley Speed-MPH (Pop)],Data[[#This Row],[Punch Volley Speed-MPH (Pop)]],)</f>
        <v>0.215</v>
      </c>
      <c r="AA64" s="12">
        <v>93</v>
      </c>
    </row>
    <row r="65" spans="1:27" ht="28.5" x14ac:dyDescent="0.2">
      <c r="A65" s="8" t="s">
        <v>129</v>
      </c>
      <c r="B65" s="1" t="s">
        <v>143</v>
      </c>
      <c r="C65" s="8">
        <v>16</v>
      </c>
      <c r="D65" s="8" t="s">
        <v>29</v>
      </c>
      <c r="E65" s="9">
        <v>139</v>
      </c>
      <c r="F65" s="8" t="s">
        <v>96</v>
      </c>
      <c r="G65" s="8" t="s">
        <v>31</v>
      </c>
      <c r="H65" s="8" t="s">
        <v>32</v>
      </c>
      <c r="I65" s="1" t="s">
        <v>41</v>
      </c>
      <c r="J65" s="1" t="s">
        <v>34</v>
      </c>
      <c r="K65" s="10">
        <v>2152</v>
      </c>
      <c r="L65" s="11">
        <f>PERCENTRANK(Data[Spin RPM], Data[[#This Row],[Spin RPM]], )</f>
        <v>0.76500000000000001</v>
      </c>
      <c r="M65" s="12">
        <v>15.5</v>
      </c>
      <c r="N65" s="12">
        <v>8.1</v>
      </c>
      <c r="O65" s="13">
        <v>4.75</v>
      </c>
      <c r="P65" s="12">
        <v>7.77</v>
      </c>
      <c r="Q65" s="14">
        <v>100.18</v>
      </c>
      <c r="R65" s="11">
        <f>PERCENTRANK(Data[Swing Weight], Data[[#This Row],[Swing Weight]], )</f>
        <v>6.2E-2</v>
      </c>
      <c r="S65" s="13">
        <v>7.32</v>
      </c>
      <c r="T65" s="11">
        <f>PERCENTRANK(Data[Twist Weight], Data[[#This Row],[Twist Weight]], )</f>
        <v>0.99099999999999999</v>
      </c>
      <c r="U65" s="12">
        <v>22.9</v>
      </c>
      <c r="V65" s="11">
        <f>PERCENTRANK(Data[Balance Point (cm)],Data[[#This Row],[Balance Point (cm)]], )</f>
        <v>0.14199999999999999</v>
      </c>
      <c r="W65" s="12">
        <v>52.9</v>
      </c>
      <c r="X65" s="11">
        <f>PERCENTRANK(Data[Serve Speed-MPH (Power)],Data[[#This Row],[Serve Speed-MPH (Power)]],)</f>
        <v>0.26600000000000001</v>
      </c>
      <c r="Y65" s="12">
        <v>33.4</v>
      </c>
      <c r="Z65" s="11">
        <f>PERCENTRANK(Data[Punch Volley Speed-MPH (Pop)],Data[[#This Row],[Punch Volley Speed-MPH (Pop)]],)</f>
        <v>0.13700000000000001</v>
      </c>
      <c r="AA65" s="12">
        <v>93.5</v>
      </c>
    </row>
    <row r="66" spans="1:27" ht="28.5" x14ac:dyDescent="0.2">
      <c r="A66" s="8" t="s">
        <v>129</v>
      </c>
      <c r="B66" s="1" t="s">
        <v>144</v>
      </c>
      <c r="C66" s="8">
        <v>16</v>
      </c>
      <c r="D66" s="8" t="s">
        <v>29</v>
      </c>
      <c r="E66" s="9">
        <v>139</v>
      </c>
      <c r="F66" s="8" t="s">
        <v>30</v>
      </c>
      <c r="G66" s="8" t="s">
        <v>31</v>
      </c>
      <c r="H66" s="8" t="s">
        <v>32</v>
      </c>
      <c r="I66" s="1" t="s">
        <v>41</v>
      </c>
      <c r="J66" s="1" t="s">
        <v>34</v>
      </c>
      <c r="K66" s="10">
        <v>2152</v>
      </c>
      <c r="L66" s="11">
        <f>PERCENTRANK(Data[Spin RPM], Data[[#This Row],[Spin RPM]], )</f>
        <v>0.76500000000000001</v>
      </c>
      <c r="M66" s="12">
        <v>16.5</v>
      </c>
      <c r="N66" s="12">
        <v>7.375</v>
      </c>
      <c r="O66" s="13">
        <v>5.5</v>
      </c>
      <c r="P66" s="12">
        <v>8</v>
      </c>
      <c r="Q66" s="14">
        <v>122</v>
      </c>
      <c r="R66" s="11">
        <f>PERCENTRANK(Data[Swing Weight], Data[[#This Row],[Swing Weight]], )</f>
        <v>0.80300000000000005</v>
      </c>
      <c r="S66" s="13">
        <v>6.07</v>
      </c>
      <c r="T66" s="11">
        <f>PERCENTRANK(Data[Twist Weight], Data[[#This Row],[Twist Weight]], )</f>
        <v>0.38700000000000001</v>
      </c>
      <c r="U66" s="12">
        <v>24.5</v>
      </c>
      <c r="V66" s="11">
        <f>PERCENTRANK(Data[Balance Point (cm)],Data[[#This Row],[Balance Point (cm)]], )</f>
        <v>0.80600000000000005</v>
      </c>
      <c r="W66" s="12">
        <v>53.8</v>
      </c>
      <c r="X66" s="11">
        <f>PERCENTRANK(Data[Serve Speed-MPH (Power)],Data[[#This Row],[Serve Speed-MPH (Power)]],)</f>
        <v>0.38300000000000001</v>
      </c>
      <c r="Y66" s="12">
        <v>33.799999999999997</v>
      </c>
      <c r="Z66" s="11">
        <f>PERCENTRANK(Data[Punch Volley Speed-MPH (Pop)],Data[[#This Row],[Punch Volley Speed-MPH (Pop)]],)</f>
        <v>0.25800000000000001</v>
      </c>
      <c r="AA66" s="12">
        <v>93.2</v>
      </c>
    </row>
    <row r="67" spans="1:27" ht="28.5" x14ac:dyDescent="0.2">
      <c r="A67" s="8" t="s">
        <v>145</v>
      </c>
      <c r="B67" s="1" t="s">
        <v>146</v>
      </c>
      <c r="C67" s="8">
        <v>15</v>
      </c>
      <c r="D67" s="8" t="s">
        <v>29</v>
      </c>
      <c r="E67" s="9">
        <v>200</v>
      </c>
      <c r="F67" s="8" t="s">
        <v>30</v>
      </c>
      <c r="G67" s="8" t="s">
        <v>36</v>
      </c>
      <c r="H67" s="8" t="s">
        <v>32</v>
      </c>
      <c r="I67" s="1" t="s">
        <v>41</v>
      </c>
      <c r="J67" s="1" t="s">
        <v>34</v>
      </c>
      <c r="K67" s="10">
        <v>2107</v>
      </c>
      <c r="L67" s="11">
        <f>PERCENTRANK(Data[Spin RPM], Data[[#This Row],[Spin RPM]], )</f>
        <v>0.70299999999999996</v>
      </c>
      <c r="M67" s="12">
        <v>16.5</v>
      </c>
      <c r="N67" s="12">
        <v>7.5</v>
      </c>
      <c r="O67" s="13">
        <v>5.5</v>
      </c>
      <c r="P67" s="12">
        <v>8.2899999999999991</v>
      </c>
      <c r="Q67" s="14">
        <v>112.95</v>
      </c>
      <c r="R67" s="11">
        <f>PERCENTRANK(Data[Swing Weight], Data[[#This Row],[Swing Weight]], )</f>
        <v>0.40100000000000002</v>
      </c>
      <c r="S67" s="13">
        <v>6</v>
      </c>
      <c r="T67" s="11">
        <f>PERCENTRANK(Data[Twist Weight], Data[[#This Row],[Twist Weight]], )</f>
        <v>0.34599999999999997</v>
      </c>
      <c r="U67" s="12">
        <v>22.7</v>
      </c>
      <c r="V67" s="11">
        <f>PERCENTRANK(Data[Balance Point (cm)],Data[[#This Row],[Balance Point (cm)]], )</f>
        <v>8.4000000000000005E-2</v>
      </c>
      <c r="W67" s="12">
        <v>54.9</v>
      </c>
      <c r="X67" s="11">
        <f>PERCENTRANK(Data[Serve Speed-MPH (Power)],Data[[#This Row],[Serve Speed-MPH (Power)]],)</f>
        <v>0.64100000000000001</v>
      </c>
      <c r="Y67" s="12">
        <v>34.700000000000003</v>
      </c>
      <c r="Z67" s="11">
        <f>PERCENTRANK(Data[Punch Volley Speed-MPH (Pop)],Data[[#This Row],[Punch Volley Speed-MPH (Pop)]],)</f>
        <v>0.62</v>
      </c>
      <c r="AA67" s="12">
        <v>93</v>
      </c>
    </row>
    <row r="68" spans="1:27" ht="28.5" x14ac:dyDescent="0.2">
      <c r="A68" s="8" t="s">
        <v>145</v>
      </c>
      <c r="B68" s="1" t="s">
        <v>147</v>
      </c>
      <c r="C68" s="8">
        <v>15</v>
      </c>
      <c r="D68" s="8" t="s">
        <v>29</v>
      </c>
      <c r="E68" s="9">
        <v>200</v>
      </c>
      <c r="F68" s="8" t="s">
        <v>30</v>
      </c>
      <c r="G68" s="8" t="s">
        <v>36</v>
      </c>
      <c r="H68" s="8" t="s">
        <v>32</v>
      </c>
      <c r="I68" s="1" t="s">
        <v>41</v>
      </c>
      <c r="J68" s="1" t="s">
        <v>34</v>
      </c>
      <c r="K68" s="10">
        <v>2042</v>
      </c>
      <c r="L68" s="11">
        <f>PERCENTRANK(Data[Spin RPM], Data[[#This Row],[Spin RPM]], )</f>
        <v>0.60599999999999998</v>
      </c>
      <c r="M68" s="12">
        <v>16.5</v>
      </c>
      <c r="N68" s="12">
        <v>7.5</v>
      </c>
      <c r="O68" s="13">
        <v>5.5</v>
      </c>
      <c r="P68" s="12">
        <v>8.82</v>
      </c>
      <c r="Q68" s="14">
        <v>113.95</v>
      </c>
      <c r="R68" s="11">
        <f>PERCENTRANK(Data[Swing Weight], Data[[#This Row],[Swing Weight]], )</f>
        <v>0.433</v>
      </c>
      <c r="S68" s="13">
        <v>6</v>
      </c>
      <c r="T68" s="11">
        <f>PERCENTRANK(Data[Twist Weight], Data[[#This Row],[Twist Weight]], )</f>
        <v>0.34599999999999997</v>
      </c>
      <c r="U68" s="12">
        <v>21.5</v>
      </c>
      <c r="V68" s="11">
        <f>PERCENTRANK(Data[Balance Point (cm)],Data[[#This Row],[Balance Point (cm)]], )</f>
        <v>8.0000000000000002E-3</v>
      </c>
      <c r="W68" s="12">
        <v>55.5</v>
      </c>
      <c r="X68" s="11">
        <f>PERCENTRANK(Data[Serve Speed-MPH (Power)],Data[[#This Row],[Serve Speed-MPH (Power)]],)</f>
        <v>0.80800000000000005</v>
      </c>
      <c r="Y68" s="12">
        <v>34.9</v>
      </c>
      <c r="Z68" s="11">
        <f>PERCENTRANK(Data[Punch Volley Speed-MPH (Pop)],Data[[#This Row],[Punch Volley Speed-MPH (Pop)]],)</f>
        <v>0.67200000000000004</v>
      </c>
      <c r="AA68" s="12">
        <v>93</v>
      </c>
    </row>
    <row r="69" spans="1:27" ht="28.5" x14ac:dyDescent="0.2">
      <c r="A69" s="8" t="s">
        <v>148</v>
      </c>
      <c r="B69" s="8" t="s">
        <v>149</v>
      </c>
      <c r="C69" s="8">
        <v>16</v>
      </c>
      <c r="D69" s="8" t="s">
        <v>29</v>
      </c>
      <c r="E69" s="9">
        <v>166.5</v>
      </c>
      <c r="F69" s="8" t="s">
        <v>30</v>
      </c>
      <c r="G69" s="8" t="s">
        <v>36</v>
      </c>
      <c r="H69" s="8" t="s">
        <v>32</v>
      </c>
      <c r="I69" s="1" t="s">
        <v>33</v>
      </c>
      <c r="J69" s="1" t="s">
        <v>34</v>
      </c>
      <c r="K69" s="10">
        <v>1880</v>
      </c>
      <c r="L69" s="11">
        <f>PERCENTRANK(Data[Spin RPM], Data[[#This Row],[Spin RPM]], )</f>
        <v>0.4</v>
      </c>
      <c r="M69" s="12">
        <v>16.5</v>
      </c>
      <c r="N69" s="12">
        <v>7.5</v>
      </c>
      <c r="O69" s="13">
        <v>5.75</v>
      </c>
      <c r="P69" s="12">
        <v>8.83</v>
      </c>
      <c r="Q69" s="14">
        <v>127.8</v>
      </c>
      <c r="R69" s="11">
        <f>PERCENTRANK(Data[Swing Weight], Data[[#This Row],[Swing Weight]], )</f>
        <v>0.95199999999999996</v>
      </c>
      <c r="S69" s="13">
        <v>6.9</v>
      </c>
      <c r="T69" s="11">
        <f>PERCENTRANK(Data[Twist Weight], Data[[#This Row],[Twist Weight]], )</f>
        <v>0.87</v>
      </c>
      <c r="U69" s="12">
        <v>24.1</v>
      </c>
      <c r="V69" s="11">
        <f>PERCENTRANK(Data[Balance Point (cm)],Data[[#This Row],[Balance Point (cm)]], )</f>
        <v>0.60499999999999998</v>
      </c>
      <c r="W69" s="12">
        <v>54.9</v>
      </c>
      <c r="X69" s="11">
        <f>PERCENTRANK(Data[Serve Speed-MPH (Power)],Data[[#This Row],[Serve Speed-MPH (Power)]],)</f>
        <v>0.64100000000000001</v>
      </c>
      <c r="Y69" s="12">
        <v>34.299999999999997</v>
      </c>
      <c r="Z69" s="11">
        <f>PERCENTRANK(Data[Punch Volley Speed-MPH (Pop)],Data[[#This Row],[Punch Volley Speed-MPH (Pop)]],)</f>
        <v>0.439</v>
      </c>
      <c r="AA69" s="12">
        <v>91.333333333333329</v>
      </c>
    </row>
    <row r="70" spans="1:27" ht="28.5" x14ac:dyDescent="0.2">
      <c r="A70" s="8" t="s">
        <v>148</v>
      </c>
      <c r="B70" s="8" t="s">
        <v>150</v>
      </c>
      <c r="C70" s="8">
        <v>16</v>
      </c>
      <c r="D70" s="8" t="s">
        <v>29</v>
      </c>
      <c r="E70" s="9">
        <v>166.5</v>
      </c>
      <c r="F70" s="8" t="s">
        <v>30</v>
      </c>
      <c r="G70" s="8" t="s">
        <v>36</v>
      </c>
      <c r="H70" s="8" t="s">
        <v>32</v>
      </c>
      <c r="I70" s="1" t="s">
        <v>33</v>
      </c>
      <c r="J70" s="1" t="s">
        <v>34</v>
      </c>
      <c r="K70" s="10">
        <v>2032</v>
      </c>
      <c r="L70" s="11">
        <f>PERCENTRANK(Data[Spin RPM], Data[[#This Row],[Spin RPM]], )</f>
        <v>0.59299999999999997</v>
      </c>
      <c r="M70" s="12">
        <v>16.5</v>
      </c>
      <c r="N70" s="12">
        <v>7.5</v>
      </c>
      <c r="O70" s="13">
        <v>5.75</v>
      </c>
      <c r="P70" s="12">
        <v>8.7100000000000009</v>
      </c>
      <c r="Q70" s="14">
        <v>129.85</v>
      </c>
      <c r="R70" s="11">
        <f>PERCENTRANK(Data[Swing Weight], Data[[#This Row],[Swing Weight]], )</f>
        <v>0.97599999999999998</v>
      </c>
      <c r="S70" s="13">
        <v>6.8</v>
      </c>
      <c r="T70" s="11">
        <f>PERCENTRANK(Data[Twist Weight], Data[[#This Row],[Twist Weight]], )</f>
        <v>0.79800000000000004</v>
      </c>
      <c r="U70" s="12">
        <v>24</v>
      </c>
      <c r="V70" s="11">
        <f>PERCENTRANK(Data[Balance Point (cm)],Data[[#This Row],[Balance Point (cm)]], )</f>
        <v>0.55400000000000005</v>
      </c>
      <c r="W70" s="12">
        <v>56.9</v>
      </c>
      <c r="X70" s="11">
        <f>PERCENTRANK(Data[Serve Speed-MPH (Power)],Data[[#This Row],[Serve Speed-MPH (Power)]],)</f>
        <v>0.95</v>
      </c>
      <c r="Y70" s="12">
        <v>34.6</v>
      </c>
      <c r="Z70" s="11">
        <f>PERCENTRANK(Data[Punch Volley Speed-MPH (Pop)],Data[[#This Row],[Punch Volley Speed-MPH (Pop)]],)</f>
        <v>0.55100000000000005</v>
      </c>
      <c r="AA70" s="12">
        <v>92.333333333333329</v>
      </c>
    </row>
    <row r="71" spans="1:27" ht="28.5" x14ac:dyDescent="0.2">
      <c r="A71" s="8" t="s">
        <v>148</v>
      </c>
      <c r="B71" s="8" t="s">
        <v>151</v>
      </c>
      <c r="C71" s="8">
        <v>16</v>
      </c>
      <c r="D71" s="8" t="s">
        <v>29</v>
      </c>
      <c r="E71" s="9">
        <v>145</v>
      </c>
      <c r="F71" s="8" t="s">
        <v>51</v>
      </c>
      <c r="G71" s="8" t="s">
        <v>36</v>
      </c>
      <c r="H71" s="8" t="s">
        <v>32</v>
      </c>
      <c r="I71" s="1" t="s">
        <v>33</v>
      </c>
      <c r="J71" s="1" t="s">
        <v>34</v>
      </c>
      <c r="K71" s="10">
        <v>1714</v>
      </c>
      <c r="L71" s="11">
        <f>PERCENTRANK(Data[Spin RPM], Data[[#This Row],[Spin RPM]], )</f>
        <v>0.17899999999999999</v>
      </c>
      <c r="M71" s="12">
        <v>16.2</v>
      </c>
      <c r="N71" s="12">
        <v>7.8</v>
      </c>
      <c r="O71" s="13">
        <v>5.5</v>
      </c>
      <c r="P71" s="12">
        <v>8</v>
      </c>
      <c r="Q71" s="14">
        <v>117.65</v>
      </c>
      <c r="R71" s="11">
        <f>PERCENTRANK(Data[Swing Weight], Data[[#This Row],[Swing Weight]], )</f>
        <v>0.622</v>
      </c>
      <c r="S71" s="13">
        <v>6.55</v>
      </c>
      <c r="T71" s="11">
        <f>PERCENTRANK(Data[Twist Weight], Data[[#This Row],[Twist Weight]], )</f>
        <v>0.67700000000000005</v>
      </c>
      <c r="U71" s="12">
        <v>24</v>
      </c>
      <c r="V71" s="11">
        <f>PERCENTRANK(Data[Balance Point (cm)],Data[[#This Row],[Balance Point (cm)]], )</f>
        <v>0.55400000000000005</v>
      </c>
      <c r="W71" s="12">
        <v>55.2</v>
      </c>
      <c r="X71" s="11">
        <f>PERCENTRANK(Data[Serve Speed-MPH (Power)],Data[[#This Row],[Serve Speed-MPH (Power)]],)</f>
        <v>0.74099999999999999</v>
      </c>
      <c r="Y71" s="12">
        <v>34.4</v>
      </c>
      <c r="Z71" s="11">
        <f>PERCENTRANK(Data[Punch Volley Speed-MPH (Pop)],Data[[#This Row],[Punch Volley Speed-MPH (Pop)]],)</f>
        <v>0.47399999999999998</v>
      </c>
      <c r="AA71" s="12">
        <v>90</v>
      </c>
    </row>
    <row r="72" spans="1:27" ht="28.5" x14ac:dyDescent="0.2">
      <c r="A72" s="8" t="s">
        <v>148</v>
      </c>
      <c r="B72" s="8" t="s">
        <v>152</v>
      </c>
      <c r="C72" s="8">
        <v>16</v>
      </c>
      <c r="D72" s="8" t="s">
        <v>29</v>
      </c>
      <c r="E72" s="9">
        <v>130.5</v>
      </c>
      <c r="F72" s="8" t="s">
        <v>40</v>
      </c>
      <c r="G72" s="8" t="s">
        <v>36</v>
      </c>
      <c r="H72" s="8" t="s">
        <v>32</v>
      </c>
      <c r="I72" s="1" t="s">
        <v>33</v>
      </c>
      <c r="J72" s="1" t="s">
        <v>34</v>
      </c>
      <c r="K72" s="10">
        <v>1778</v>
      </c>
      <c r="L72" s="11">
        <f>PERCENTRANK(Data[Spin RPM], Data[[#This Row],[Spin RPM]], )</f>
        <v>0.24099999999999999</v>
      </c>
      <c r="M72" s="12">
        <v>16</v>
      </c>
      <c r="N72" s="12">
        <v>8</v>
      </c>
      <c r="O72" s="13">
        <v>6</v>
      </c>
      <c r="P72" s="12">
        <v>8</v>
      </c>
      <c r="Q72" s="14">
        <v>111.35</v>
      </c>
      <c r="R72" s="11">
        <f>PERCENTRANK(Data[Swing Weight], Data[[#This Row],[Swing Weight]], )</f>
        <v>0.34599999999999997</v>
      </c>
      <c r="S72" s="13">
        <v>7</v>
      </c>
      <c r="T72" s="11">
        <f>PERCENTRANK(Data[Twist Weight], Data[[#This Row],[Twist Weight]], )</f>
        <v>0.91100000000000003</v>
      </c>
      <c r="U72" s="12">
        <v>23.6</v>
      </c>
      <c r="V72" s="11">
        <f>PERCENTRANK(Data[Balance Point (cm)],Data[[#This Row],[Balance Point (cm)]], )</f>
        <v>0.32700000000000001</v>
      </c>
      <c r="W72" s="12">
        <v>55.1</v>
      </c>
      <c r="X72" s="11">
        <f>PERCENTRANK(Data[Serve Speed-MPH (Power)],Data[[#This Row],[Serve Speed-MPH (Power)]],)</f>
        <v>0.70799999999999996</v>
      </c>
      <c r="Y72" s="12">
        <v>34.5</v>
      </c>
      <c r="Z72" s="11">
        <f>PERCENTRANK(Data[Punch Volley Speed-MPH (Pop)],Data[[#This Row],[Punch Volley Speed-MPH (Pop)]],)</f>
        <v>0.51700000000000002</v>
      </c>
      <c r="AA72" s="12">
        <v>89.5</v>
      </c>
    </row>
    <row r="73" spans="1:27" ht="28.5" x14ac:dyDescent="0.2">
      <c r="A73" s="8" t="s">
        <v>148</v>
      </c>
      <c r="B73" s="8" t="s">
        <v>153</v>
      </c>
      <c r="C73" s="8">
        <v>16</v>
      </c>
      <c r="D73" s="8" t="s">
        <v>29</v>
      </c>
      <c r="E73" s="9">
        <v>166.5</v>
      </c>
      <c r="F73" s="8" t="s">
        <v>30</v>
      </c>
      <c r="G73" s="8" t="s">
        <v>36</v>
      </c>
      <c r="H73" s="8" t="s">
        <v>32</v>
      </c>
      <c r="I73" s="1" t="s">
        <v>33</v>
      </c>
      <c r="J73" s="1" t="s">
        <v>34</v>
      </c>
      <c r="K73" s="10">
        <v>2067</v>
      </c>
      <c r="L73" s="11">
        <f>PERCENTRANK(Data[Spin RPM], Data[[#This Row],[Spin RPM]], )</f>
        <v>0.63400000000000001</v>
      </c>
      <c r="M73" s="12">
        <v>17</v>
      </c>
      <c r="N73" s="12">
        <v>7</v>
      </c>
      <c r="O73" s="13">
        <v>5.75</v>
      </c>
      <c r="P73" s="12">
        <v>8.64</v>
      </c>
      <c r="Q73" s="14">
        <v>130.05000000000001</v>
      </c>
      <c r="R73" s="11">
        <f>PERCENTRANK(Data[Swing Weight], Data[[#This Row],[Swing Weight]], )</f>
        <v>0.99199999999999999</v>
      </c>
      <c r="S73" s="13">
        <v>6.15</v>
      </c>
      <c r="T73" s="11">
        <f>PERCENTRANK(Data[Twist Weight], Data[[#This Row],[Twist Weight]], )</f>
        <v>0.42699999999999999</v>
      </c>
      <c r="U73" s="12">
        <v>24.3</v>
      </c>
      <c r="V73" s="11">
        <f>PERCENTRANK(Data[Balance Point (cm)],Data[[#This Row],[Balance Point (cm)]], )</f>
        <v>0.73899999999999999</v>
      </c>
      <c r="W73" s="12">
        <v>55.7</v>
      </c>
      <c r="X73" s="11">
        <f>PERCENTRANK(Data[Serve Speed-MPH (Power)],Data[[#This Row],[Serve Speed-MPH (Power)]],)</f>
        <v>0.86599999999999999</v>
      </c>
      <c r="Y73" s="12">
        <v>34.200000000000003</v>
      </c>
      <c r="Z73" s="11">
        <f>PERCENTRANK(Data[Punch Volley Speed-MPH (Pop)],Data[[#This Row],[Punch Volley Speed-MPH (Pop)]],)</f>
        <v>0.40500000000000003</v>
      </c>
      <c r="AA73" s="12">
        <v>92.166666666666671</v>
      </c>
    </row>
    <row r="74" spans="1:27" ht="28.5" x14ac:dyDescent="0.2">
      <c r="A74" s="8" t="s">
        <v>154</v>
      </c>
      <c r="B74" s="1" t="s">
        <v>155</v>
      </c>
      <c r="C74" s="8">
        <v>16</v>
      </c>
      <c r="D74" s="8" t="s">
        <v>29</v>
      </c>
      <c r="E74" s="9">
        <v>99</v>
      </c>
      <c r="F74" s="8" t="s">
        <v>30</v>
      </c>
      <c r="G74" s="8" t="s">
        <v>36</v>
      </c>
      <c r="H74" s="8" t="s">
        <v>32</v>
      </c>
      <c r="I74" s="1" t="s">
        <v>41</v>
      </c>
      <c r="J74" s="1" t="s">
        <v>34</v>
      </c>
      <c r="K74" s="10">
        <v>2004</v>
      </c>
      <c r="L74" s="11">
        <f>PERCENTRANK(Data[Spin RPM], Data[[#This Row],[Spin RPM]], )</f>
        <v>0.55100000000000005</v>
      </c>
      <c r="M74" s="12">
        <v>16.5</v>
      </c>
      <c r="N74" s="12">
        <v>7.4</v>
      </c>
      <c r="O74" s="13">
        <v>5.35</v>
      </c>
      <c r="P74" s="12">
        <v>8.07</v>
      </c>
      <c r="Q74" s="14">
        <v>119</v>
      </c>
      <c r="R74" s="11">
        <f>PERCENTRANK(Data[Swing Weight], Data[[#This Row],[Swing Weight]], )</f>
        <v>0.66900000000000004</v>
      </c>
      <c r="S74" s="13">
        <v>6.4</v>
      </c>
      <c r="T74" s="11">
        <f>PERCENTRANK(Data[Twist Weight], Data[[#This Row],[Twist Weight]], )</f>
        <v>0.58799999999999997</v>
      </c>
      <c r="U74" s="12">
        <v>24.2</v>
      </c>
      <c r="V74" s="11">
        <f>PERCENTRANK(Data[Balance Point (cm)],Data[[#This Row],[Balance Point (cm)]], )</f>
        <v>0.66300000000000003</v>
      </c>
      <c r="W74" s="12">
        <v>54.1</v>
      </c>
      <c r="X74" s="11">
        <f>PERCENTRANK(Data[Serve Speed-MPH (Power)],Data[[#This Row],[Serve Speed-MPH (Power)]],)</f>
        <v>0.441</v>
      </c>
      <c r="Y74" s="12">
        <v>34.1</v>
      </c>
      <c r="Z74" s="11">
        <f>PERCENTRANK(Data[Punch Volley Speed-MPH (Pop)],Data[[#This Row],[Punch Volley Speed-MPH (Pop)]],)</f>
        <v>0.34399999999999997</v>
      </c>
      <c r="AA74" s="12">
        <v>92.3</v>
      </c>
    </row>
    <row r="75" spans="1:27" ht="28.5" x14ac:dyDescent="0.2">
      <c r="A75" s="8" t="s">
        <v>154</v>
      </c>
      <c r="B75" s="1" t="s">
        <v>156</v>
      </c>
      <c r="C75" s="8">
        <v>16</v>
      </c>
      <c r="D75" s="8" t="s">
        <v>29</v>
      </c>
      <c r="E75" s="9">
        <v>99</v>
      </c>
      <c r="F75" s="8" t="s">
        <v>30</v>
      </c>
      <c r="G75" s="8" t="s">
        <v>36</v>
      </c>
      <c r="H75" s="8" t="s">
        <v>32</v>
      </c>
      <c r="I75" s="1" t="s">
        <v>41</v>
      </c>
      <c r="J75" s="1" t="s">
        <v>34</v>
      </c>
      <c r="K75" s="10">
        <v>2077</v>
      </c>
      <c r="L75" s="11">
        <f>PERCENTRANK(Data[Spin RPM], Data[[#This Row],[Spin RPM]], )</f>
        <v>0.64100000000000001</v>
      </c>
      <c r="M75" s="12">
        <v>16.5</v>
      </c>
      <c r="N75" s="12">
        <v>7.4</v>
      </c>
      <c r="O75" s="13">
        <v>5.5</v>
      </c>
      <c r="P75" s="12">
        <v>8.1</v>
      </c>
      <c r="Q75" s="14">
        <v>122</v>
      </c>
      <c r="R75" s="11">
        <f>PERCENTRANK(Data[Swing Weight], Data[[#This Row],[Swing Weight]], )</f>
        <v>0.80300000000000005</v>
      </c>
      <c r="S75" s="13">
        <v>6.16</v>
      </c>
      <c r="T75" s="11">
        <f>PERCENTRANK(Data[Twist Weight], Data[[#This Row],[Twist Weight]], )</f>
        <v>0.443</v>
      </c>
      <c r="U75" s="12">
        <v>24.4</v>
      </c>
      <c r="V75" s="11">
        <f>PERCENTRANK(Data[Balance Point (cm)],Data[[#This Row],[Balance Point (cm)]], )</f>
        <v>0.76400000000000001</v>
      </c>
      <c r="W75" s="12">
        <v>52.1</v>
      </c>
      <c r="X75" s="11">
        <f>PERCENTRANK(Data[Serve Speed-MPH (Power)],Data[[#This Row],[Serve Speed-MPH (Power)]],)</f>
        <v>9.0999999999999998E-2</v>
      </c>
      <c r="Y75" s="12">
        <v>33.9</v>
      </c>
      <c r="Z75" s="11">
        <f>PERCENTRANK(Data[Punch Volley Speed-MPH (Pop)],Data[[#This Row],[Punch Volley Speed-MPH (Pop)]],)</f>
        <v>0.29299999999999998</v>
      </c>
      <c r="AA75" s="12">
        <v>89.3</v>
      </c>
    </row>
    <row r="76" spans="1:27" ht="28.5" x14ac:dyDescent="0.2">
      <c r="A76" s="8" t="s">
        <v>154</v>
      </c>
      <c r="B76" s="1" t="s">
        <v>157</v>
      </c>
      <c r="C76" s="8">
        <v>16</v>
      </c>
      <c r="D76" s="8" t="s">
        <v>29</v>
      </c>
      <c r="E76" s="9">
        <v>129.99</v>
      </c>
      <c r="F76" s="8" t="s">
        <v>30</v>
      </c>
      <c r="G76" s="8" t="s">
        <v>36</v>
      </c>
      <c r="H76" s="8" t="s">
        <v>32</v>
      </c>
      <c r="I76" s="1" t="s">
        <v>41</v>
      </c>
      <c r="J76" s="1" t="s">
        <v>34</v>
      </c>
      <c r="K76" s="10">
        <v>2060</v>
      </c>
      <c r="L76" s="11">
        <f>PERCENTRANK(Data[Spin RPM], Data[[#This Row],[Spin RPM]], )</f>
        <v>0.61299999999999999</v>
      </c>
      <c r="M76" s="12">
        <v>16.5</v>
      </c>
      <c r="N76" s="12">
        <v>7.4</v>
      </c>
      <c r="O76" s="13">
        <v>5.5</v>
      </c>
      <c r="P76" s="12">
        <v>8.1</v>
      </c>
      <c r="Q76" s="14">
        <v>128</v>
      </c>
      <c r="R76" s="11">
        <f>PERCENTRANK(Data[Swing Weight], Data[[#This Row],[Swing Weight]], )</f>
        <v>0.96</v>
      </c>
      <c r="S76" s="13">
        <v>6.5</v>
      </c>
      <c r="T76" s="11">
        <f>PERCENTRANK(Data[Twist Weight], Data[[#This Row],[Twist Weight]], )</f>
        <v>0.64500000000000002</v>
      </c>
      <c r="U76" s="12">
        <v>25.3</v>
      </c>
      <c r="V76" s="11">
        <f>PERCENTRANK(Data[Balance Point (cm)],Data[[#This Row],[Balance Point (cm)]], )</f>
        <v>0.99099999999999999</v>
      </c>
      <c r="W76" s="12">
        <v>55.5</v>
      </c>
      <c r="X76" s="11">
        <f>PERCENTRANK(Data[Serve Speed-MPH (Power)],Data[[#This Row],[Serve Speed-MPH (Power)]],)</f>
        <v>0.80800000000000005</v>
      </c>
      <c r="Y76" s="12">
        <v>34.799999999999997</v>
      </c>
      <c r="Z76" s="11">
        <f>PERCENTRANK(Data[Punch Volley Speed-MPH (Pop)],Data[[#This Row],[Punch Volley Speed-MPH (Pop)]],)</f>
        <v>0.63700000000000001</v>
      </c>
      <c r="AA76" s="12">
        <v>90.3</v>
      </c>
    </row>
    <row r="77" spans="1:27" ht="28.5" x14ac:dyDescent="0.2">
      <c r="A77" s="8" t="s">
        <v>158</v>
      </c>
      <c r="B77" s="1" t="s">
        <v>159</v>
      </c>
      <c r="C77" s="8">
        <v>16</v>
      </c>
      <c r="D77" s="8" t="s">
        <v>100</v>
      </c>
      <c r="E77" s="9">
        <v>159.94999999999999</v>
      </c>
      <c r="F77" s="8" t="s">
        <v>30</v>
      </c>
      <c r="G77" s="8" t="s">
        <v>31</v>
      </c>
      <c r="H77" s="8" t="s">
        <v>47</v>
      </c>
      <c r="I77" s="1" t="s">
        <v>101</v>
      </c>
      <c r="J77" s="1" t="s">
        <v>34</v>
      </c>
      <c r="K77" s="10">
        <v>1234</v>
      </c>
      <c r="L77" s="11">
        <f>PERCENTRANK(Data[Spin RPM], Data[[#This Row],[Spin RPM]], )</f>
        <v>6.8000000000000005E-2</v>
      </c>
      <c r="M77" s="12">
        <v>16.5</v>
      </c>
      <c r="N77" s="12">
        <v>7.5</v>
      </c>
      <c r="O77" s="13">
        <v>5.5</v>
      </c>
      <c r="P77" s="12">
        <v>8.3000000000000007</v>
      </c>
      <c r="Q77" s="14">
        <v>125</v>
      </c>
      <c r="R77" s="11">
        <f>PERCENTRANK(Data[Swing Weight], Data[[#This Row],[Swing Weight]], )</f>
        <v>0.89700000000000002</v>
      </c>
      <c r="S77" s="13">
        <v>6.37</v>
      </c>
      <c r="T77" s="11">
        <f>PERCENTRANK(Data[Twist Weight], Data[[#This Row],[Twist Weight]], )</f>
        <v>0.57999999999999996</v>
      </c>
      <c r="U77" s="12">
        <v>24.5</v>
      </c>
      <c r="V77" s="11">
        <f>PERCENTRANK(Data[Balance Point (cm)],Data[[#This Row],[Balance Point (cm)]], )</f>
        <v>0.80600000000000005</v>
      </c>
      <c r="AA77" s="12">
        <v>88.7</v>
      </c>
    </row>
    <row r="78" spans="1:27" ht="28.5" x14ac:dyDescent="0.2">
      <c r="A78" s="8" t="s">
        <v>158</v>
      </c>
      <c r="B78" s="1" t="s">
        <v>160</v>
      </c>
      <c r="C78" s="8">
        <v>16</v>
      </c>
      <c r="D78" s="8" t="s">
        <v>29</v>
      </c>
      <c r="E78" s="9">
        <v>219.95</v>
      </c>
      <c r="F78" s="8" t="s">
        <v>30</v>
      </c>
      <c r="G78" s="8" t="s">
        <v>51</v>
      </c>
      <c r="H78" s="8" t="s">
        <v>32</v>
      </c>
      <c r="I78" s="1" t="s">
        <v>81</v>
      </c>
      <c r="J78" s="1" t="s">
        <v>34</v>
      </c>
      <c r="K78" s="10">
        <v>1725</v>
      </c>
      <c r="L78" s="11">
        <f>PERCENTRANK(Data[Spin RPM], Data[[#This Row],[Spin RPM]], )</f>
        <v>0.193</v>
      </c>
      <c r="M78" s="12">
        <v>16.5</v>
      </c>
      <c r="N78" s="12">
        <v>7.5</v>
      </c>
      <c r="O78" s="13">
        <v>5.5</v>
      </c>
      <c r="P78" s="12">
        <v>8.4</v>
      </c>
      <c r="Q78" s="14">
        <v>127</v>
      </c>
      <c r="R78" s="11">
        <f>PERCENTRANK(Data[Swing Weight], Data[[#This Row],[Swing Weight]], )</f>
        <v>0.93700000000000006</v>
      </c>
      <c r="S78" s="13">
        <v>6.57</v>
      </c>
      <c r="T78" s="11">
        <f>PERCENTRANK(Data[Twist Weight], Data[[#This Row],[Twist Weight]], )</f>
        <v>0.70099999999999996</v>
      </c>
      <c r="U78" s="12">
        <v>24.8</v>
      </c>
      <c r="V78" s="11">
        <f>PERCENTRANK(Data[Balance Point (cm)],Data[[#This Row],[Balance Point (cm)]], )</f>
        <v>0.93200000000000005</v>
      </c>
      <c r="W78" s="12">
        <v>51.6</v>
      </c>
      <c r="X78" s="11">
        <f>PERCENTRANK(Data[Serve Speed-MPH (Power)],Data[[#This Row],[Serve Speed-MPH (Power)]],)</f>
        <v>4.1000000000000002E-2</v>
      </c>
      <c r="AA78" s="12">
        <v>90.8</v>
      </c>
    </row>
    <row r="79" spans="1:27" ht="28.5" x14ac:dyDescent="0.2">
      <c r="A79" s="8" t="s">
        <v>158</v>
      </c>
      <c r="B79" s="1" t="s">
        <v>160</v>
      </c>
      <c r="C79" s="8">
        <v>16</v>
      </c>
      <c r="D79" s="8" t="s">
        <v>112</v>
      </c>
      <c r="E79" s="9">
        <v>219.95</v>
      </c>
      <c r="F79" s="8" t="s">
        <v>30</v>
      </c>
      <c r="G79" s="8" t="s">
        <v>51</v>
      </c>
      <c r="H79" s="8" t="s">
        <v>32</v>
      </c>
      <c r="I79" s="1" t="s">
        <v>81</v>
      </c>
      <c r="J79" s="1" t="s">
        <v>34</v>
      </c>
      <c r="K79" s="10">
        <v>1333</v>
      </c>
      <c r="L79" s="11">
        <f>PERCENTRANK(Data[Spin RPM], Data[[#This Row],[Spin RPM]], )</f>
        <v>9.6000000000000002E-2</v>
      </c>
      <c r="M79" s="12">
        <v>16.5</v>
      </c>
      <c r="N79" s="12">
        <v>7.5</v>
      </c>
      <c r="O79" s="13">
        <v>5.5</v>
      </c>
      <c r="P79" s="12">
        <v>8.4</v>
      </c>
      <c r="Q79" s="14">
        <v>127</v>
      </c>
      <c r="R79" s="11">
        <f>PERCENTRANK(Data[Swing Weight], Data[[#This Row],[Swing Weight]], )</f>
        <v>0.93700000000000006</v>
      </c>
      <c r="S79" s="13">
        <v>6.57</v>
      </c>
      <c r="T79" s="11">
        <f>PERCENTRANK(Data[Twist Weight], Data[[#This Row],[Twist Weight]], )</f>
        <v>0.70099999999999996</v>
      </c>
      <c r="U79" s="12">
        <v>24.8</v>
      </c>
      <c r="V79" s="11">
        <f>PERCENTRANK(Data[Balance Point (cm)],Data[[#This Row],[Balance Point (cm)]], )</f>
        <v>0.93200000000000005</v>
      </c>
      <c r="W79" s="12">
        <v>51.6</v>
      </c>
      <c r="X79" s="11">
        <f>PERCENTRANK(Data[Serve Speed-MPH (Power)],Data[[#This Row],[Serve Speed-MPH (Power)]],)</f>
        <v>4.1000000000000002E-2</v>
      </c>
      <c r="AA79" s="12">
        <v>90.8</v>
      </c>
    </row>
    <row r="80" spans="1:27" ht="28.5" x14ac:dyDescent="0.2">
      <c r="A80" s="8" t="s">
        <v>158</v>
      </c>
      <c r="B80" s="1" t="s">
        <v>161</v>
      </c>
      <c r="C80" s="8">
        <v>16</v>
      </c>
      <c r="D80" s="8" t="s">
        <v>29</v>
      </c>
      <c r="E80" s="9">
        <v>219.95</v>
      </c>
      <c r="F80" s="8" t="s">
        <v>30</v>
      </c>
      <c r="G80" s="8" t="s">
        <v>51</v>
      </c>
      <c r="H80" s="8" t="s">
        <v>32</v>
      </c>
      <c r="I80" s="1" t="s">
        <v>81</v>
      </c>
      <c r="J80" s="1" t="s">
        <v>34</v>
      </c>
      <c r="K80" s="10">
        <v>1420</v>
      </c>
      <c r="L80" s="11">
        <f>PERCENTRANK(Data[Spin RPM], Data[[#This Row],[Spin RPM]], )</f>
        <v>0.10299999999999999</v>
      </c>
      <c r="M80" s="12">
        <v>16.5</v>
      </c>
      <c r="N80" s="12">
        <v>7.5</v>
      </c>
      <c r="O80" s="13">
        <v>5.5</v>
      </c>
      <c r="P80" s="12">
        <v>7.9</v>
      </c>
    </row>
    <row r="81" spans="1:27" ht="28.5" x14ac:dyDescent="0.2">
      <c r="A81" s="8" t="s">
        <v>158</v>
      </c>
      <c r="B81" s="1" t="s">
        <v>162</v>
      </c>
      <c r="C81" s="8">
        <v>16</v>
      </c>
      <c r="D81" s="8" t="s">
        <v>29</v>
      </c>
      <c r="E81" s="9">
        <v>249.95</v>
      </c>
      <c r="F81" s="8" t="s">
        <v>40</v>
      </c>
      <c r="G81" s="8" t="s">
        <v>36</v>
      </c>
      <c r="H81" s="8" t="s">
        <v>32</v>
      </c>
      <c r="I81" s="1" t="s">
        <v>81</v>
      </c>
      <c r="J81" s="1" t="s">
        <v>34</v>
      </c>
      <c r="K81" s="10">
        <v>1889</v>
      </c>
      <c r="L81" s="11">
        <f>PERCENTRANK(Data[Spin RPM], Data[[#This Row],[Spin RPM]], )</f>
        <v>0.40600000000000003</v>
      </c>
      <c r="M81" s="12">
        <v>16</v>
      </c>
      <c r="N81" s="12">
        <v>8</v>
      </c>
      <c r="O81" s="13">
        <v>5.25</v>
      </c>
      <c r="P81" s="12">
        <v>8.06</v>
      </c>
      <c r="Q81" s="14">
        <v>114</v>
      </c>
      <c r="R81" s="11">
        <f>PERCENTRANK(Data[Swing Weight], Data[[#This Row],[Swing Weight]], )</f>
        <v>0.44</v>
      </c>
      <c r="S81" s="13">
        <v>6.95</v>
      </c>
      <c r="T81" s="11">
        <f>PERCENTRANK(Data[Twist Weight], Data[[#This Row],[Twist Weight]], )</f>
        <v>0.90300000000000002</v>
      </c>
      <c r="U81" s="12">
        <v>23.9</v>
      </c>
      <c r="V81" s="11">
        <f>PERCENTRANK(Data[Balance Point (cm)],Data[[#This Row],[Balance Point (cm)]], )</f>
        <v>0.48699999999999999</v>
      </c>
      <c r="W81" s="12">
        <v>52.2</v>
      </c>
      <c r="X81" s="11">
        <f>PERCENTRANK(Data[Serve Speed-MPH (Power)],Data[[#This Row],[Serve Speed-MPH (Power)]],)</f>
        <v>0.1</v>
      </c>
      <c r="Y81" s="12">
        <v>34.1</v>
      </c>
      <c r="Z81" s="11">
        <f>PERCENTRANK(Data[Punch Volley Speed-MPH (Pop)],Data[[#This Row],[Punch Volley Speed-MPH (Pop)]],)</f>
        <v>0.34399999999999997</v>
      </c>
      <c r="AA81" s="12">
        <v>92</v>
      </c>
    </row>
    <row r="82" spans="1:27" ht="28.5" x14ac:dyDescent="0.2">
      <c r="A82" s="8" t="s">
        <v>158</v>
      </c>
      <c r="B82" s="1" t="s">
        <v>163</v>
      </c>
      <c r="C82" s="8">
        <v>14</v>
      </c>
      <c r="D82" s="8" t="s">
        <v>29</v>
      </c>
      <c r="E82" s="9">
        <v>189.95</v>
      </c>
      <c r="F82" s="8" t="s">
        <v>40</v>
      </c>
      <c r="G82" s="8" t="s">
        <v>51</v>
      </c>
      <c r="H82" s="8" t="s">
        <v>32</v>
      </c>
      <c r="I82" s="1" t="s">
        <v>81</v>
      </c>
      <c r="J82" s="1" t="s">
        <v>34</v>
      </c>
      <c r="K82" s="10">
        <v>1917</v>
      </c>
      <c r="L82" s="11">
        <f>PERCENTRANK(Data[Spin RPM], Data[[#This Row],[Spin RPM]], )</f>
        <v>0.45500000000000002</v>
      </c>
      <c r="M82" s="12">
        <v>16</v>
      </c>
      <c r="N82" s="12">
        <v>8</v>
      </c>
      <c r="O82" s="13">
        <v>5.5</v>
      </c>
      <c r="P82" s="12">
        <v>8.4</v>
      </c>
    </row>
    <row r="83" spans="1:27" ht="28.5" x14ac:dyDescent="0.2">
      <c r="A83" s="8" t="s">
        <v>158</v>
      </c>
      <c r="B83" s="1" t="s">
        <v>163</v>
      </c>
      <c r="C83" s="8">
        <v>14</v>
      </c>
      <c r="D83" s="8" t="s">
        <v>92</v>
      </c>
      <c r="E83" s="9">
        <v>189.95</v>
      </c>
      <c r="F83" s="8" t="s">
        <v>40</v>
      </c>
      <c r="G83" s="8" t="s">
        <v>51</v>
      </c>
      <c r="H83" s="8" t="s">
        <v>32</v>
      </c>
      <c r="I83" s="1" t="s">
        <v>81</v>
      </c>
      <c r="J83" s="1" t="s">
        <v>34</v>
      </c>
      <c r="K83" s="10">
        <v>1774</v>
      </c>
      <c r="L83" s="11">
        <f>PERCENTRANK(Data[Spin RPM], Data[[#This Row],[Spin RPM]], )</f>
        <v>0.23400000000000001</v>
      </c>
      <c r="M83" s="12">
        <v>16</v>
      </c>
      <c r="N83" s="12">
        <v>8</v>
      </c>
      <c r="O83" s="13">
        <v>5.5</v>
      </c>
      <c r="P83" s="12">
        <v>8.4</v>
      </c>
    </row>
    <row r="84" spans="1:27" ht="28.5" x14ac:dyDescent="0.2">
      <c r="A84" s="8" t="s">
        <v>164</v>
      </c>
      <c r="B84" s="1" t="s">
        <v>165</v>
      </c>
      <c r="C84" s="8">
        <v>16</v>
      </c>
      <c r="D84" s="8" t="s">
        <v>29</v>
      </c>
      <c r="E84" s="9">
        <v>227.97</v>
      </c>
      <c r="F84" s="8" t="s">
        <v>30</v>
      </c>
      <c r="G84" s="8" t="s">
        <v>31</v>
      </c>
      <c r="H84" s="8" t="s">
        <v>32</v>
      </c>
      <c r="I84" s="1" t="s">
        <v>166</v>
      </c>
      <c r="J84" s="1" t="s">
        <v>34</v>
      </c>
      <c r="K84" s="10">
        <v>2032</v>
      </c>
      <c r="L84" s="11">
        <f>PERCENTRANK(Data[Spin RPM], Data[[#This Row],[Spin RPM]], )</f>
        <v>0.59299999999999997</v>
      </c>
      <c r="M84" s="12">
        <v>16.5</v>
      </c>
      <c r="N84" s="12">
        <v>7.5</v>
      </c>
      <c r="O84" s="13">
        <v>5.25</v>
      </c>
      <c r="P84" s="12">
        <v>7.47</v>
      </c>
      <c r="Q84" s="14">
        <v>106.49</v>
      </c>
      <c r="R84" s="11">
        <f>PERCENTRANK(Data[Swing Weight], Data[[#This Row],[Swing Weight]], )</f>
        <v>0.20399999999999999</v>
      </c>
      <c r="S84" s="13">
        <v>5.75</v>
      </c>
      <c r="T84" s="11">
        <f>PERCENTRANK(Data[Twist Weight], Data[[#This Row],[Twist Weight]], )</f>
        <v>0.23300000000000001</v>
      </c>
      <c r="U84" s="12">
        <v>23.8</v>
      </c>
      <c r="V84" s="11">
        <f>PERCENTRANK(Data[Balance Point (cm)],Data[[#This Row],[Balance Point (cm)]], )</f>
        <v>0.41099999999999998</v>
      </c>
      <c r="W84" s="12">
        <v>53.9</v>
      </c>
      <c r="X84" s="11">
        <f>PERCENTRANK(Data[Serve Speed-MPH (Power)],Data[[#This Row],[Serve Speed-MPH (Power)]],)</f>
        <v>0.40799999999999997</v>
      </c>
      <c r="Y84" s="12">
        <v>33.4</v>
      </c>
      <c r="Z84" s="11">
        <f>PERCENTRANK(Data[Punch Volley Speed-MPH (Pop)],Data[[#This Row],[Punch Volley Speed-MPH (Pop)]],)</f>
        <v>0.13700000000000001</v>
      </c>
      <c r="AA84" s="12">
        <v>93.166666666666671</v>
      </c>
    </row>
    <row r="85" spans="1:27" ht="28.5" x14ac:dyDescent="0.2">
      <c r="A85" s="8" t="s">
        <v>167</v>
      </c>
      <c r="B85" s="1" t="s">
        <v>168</v>
      </c>
      <c r="C85" s="8">
        <v>16</v>
      </c>
      <c r="D85" s="8" t="s">
        <v>29</v>
      </c>
      <c r="E85" s="9">
        <v>150</v>
      </c>
      <c r="F85" s="8" t="s">
        <v>30</v>
      </c>
      <c r="G85" s="8" t="s">
        <v>36</v>
      </c>
      <c r="H85" s="8" t="s">
        <v>64</v>
      </c>
      <c r="I85" s="1" t="s">
        <v>33</v>
      </c>
      <c r="J85" s="1" t="s">
        <v>34</v>
      </c>
      <c r="K85" s="10">
        <v>1913</v>
      </c>
      <c r="L85" s="11">
        <f>PERCENTRANK(Data[Spin RPM], Data[[#This Row],[Spin RPM]], )</f>
        <v>0.441</v>
      </c>
      <c r="M85" s="12">
        <v>16.5</v>
      </c>
      <c r="N85" s="12">
        <v>7.5</v>
      </c>
      <c r="O85" s="13">
        <v>5.3</v>
      </c>
      <c r="P85" s="12">
        <v>8</v>
      </c>
      <c r="Q85" s="14">
        <v>121</v>
      </c>
      <c r="R85" s="11">
        <f>PERCENTRANK(Data[Swing Weight], Data[[#This Row],[Swing Weight]], )</f>
        <v>0.76300000000000001</v>
      </c>
      <c r="S85" s="13">
        <v>6.43</v>
      </c>
      <c r="T85" s="11">
        <f>PERCENTRANK(Data[Twist Weight], Data[[#This Row],[Twist Weight]], )</f>
        <v>0.62</v>
      </c>
    </row>
    <row r="86" spans="1:27" ht="28.5" x14ac:dyDescent="0.2">
      <c r="A86" s="8" t="s">
        <v>169</v>
      </c>
      <c r="B86" s="1" t="s">
        <v>170</v>
      </c>
      <c r="C86" s="8">
        <v>10.3</v>
      </c>
      <c r="D86" s="8" t="s">
        <v>112</v>
      </c>
      <c r="E86" s="9">
        <v>79.989999999999995</v>
      </c>
      <c r="F86" s="8" t="s">
        <v>40</v>
      </c>
      <c r="G86" s="8" t="s">
        <v>31</v>
      </c>
      <c r="H86" s="8" t="s">
        <v>47</v>
      </c>
      <c r="I86" s="1" t="s">
        <v>171</v>
      </c>
      <c r="J86" s="1" t="s">
        <v>34</v>
      </c>
      <c r="K86" s="10">
        <v>1099</v>
      </c>
      <c r="L86" s="11">
        <f>PERCENTRANK(Data[Spin RPM], Data[[#This Row],[Spin RPM]], )</f>
        <v>2.7E-2</v>
      </c>
      <c r="M86" s="12">
        <v>15.5</v>
      </c>
      <c r="N86" s="12">
        <v>8.1999999999999993</v>
      </c>
      <c r="O86" s="13">
        <v>4.5</v>
      </c>
      <c r="P86" s="12">
        <v>7.8</v>
      </c>
      <c r="Q86" s="14">
        <v>108</v>
      </c>
      <c r="R86" s="11">
        <f>PERCENTRANK(Data[Swing Weight], Data[[#This Row],[Swing Weight]], )</f>
        <v>0.25900000000000001</v>
      </c>
    </row>
    <row r="87" spans="1:27" ht="28.5" x14ac:dyDescent="0.2">
      <c r="A87" s="8" t="s">
        <v>172</v>
      </c>
      <c r="B87" s="1" t="s">
        <v>173</v>
      </c>
      <c r="C87" s="8">
        <v>16</v>
      </c>
      <c r="D87" s="8" t="s">
        <v>29</v>
      </c>
      <c r="E87" s="9">
        <v>119.99</v>
      </c>
      <c r="F87" s="8" t="s">
        <v>51</v>
      </c>
      <c r="G87" s="8" t="s">
        <v>36</v>
      </c>
      <c r="H87" s="8" t="s">
        <v>32</v>
      </c>
      <c r="I87" s="1" t="s">
        <v>33</v>
      </c>
      <c r="J87" s="1" t="s">
        <v>34</v>
      </c>
      <c r="K87" s="10">
        <v>2310</v>
      </c>
      <c r="L87" s="11">
        <f>PERCENTRANK(Data[Spin RPM], Data[[#This Row],[Spin RPM]], )</f>
        <v>0.95799999999999996</v>
      </c>
      <c r="M87" s="12">
        <v>16.25</v>
      </c>
      <c r="N87" s="12">
        <v>7.625</v>
      </c>
      <c r="O87" s="13">
        <v>5.5</v>
      </c>
      <c r="P87" s="12">
        <v>8.1300000000000008</v>
      </c>
      <c r="Q87" s="14">
        <v>116.28</v>
      </c>
      <c r="R87" s="11">
        <f>PERCENTRANK(Data[Swing Weight], Data[[#This Row],[Swing Weight]], )</f>
        <v>0.56599999999999995</v>
      </c>
      <c r="S87" s="13">
        <v>6.53</v>
      </c>
      <c r="T87" s="11">
        <f>PERCENTRANK(Data[Twist Weight], Data[[#This Row],[Twist Weight]], )</f>
        <v>0.66900000000000004</v>
      </c>
      <c r="U87" s="12">
        <v>23.9</v>
      </c>
      <c r="V87" s="11">
        <f>PERCENTRANK(Data[Balance Point (cm)],Data[[#This Row],[Balance Point (cm)]], )</f>
        <v>0.48699999999999999</v>
      </c>
      <c r="W87" s="12">
        <v>54.9</v>
      </c>
      <c r="X87" s="11">
        <f>PERCENTRANK(Data[Serve Speed-MPH (Power)],Data[[#This Row],[Serve Speed-MPH (Power)]],)</f>
        <v>0.64100000000000001</v>
      </c>
      <c r="Y87" s="12">
        <v>34.6</v>
      </c>
      <c r="Z87" s="11">
        <f>PERCENTRANK(Data[Punch Volley Speed-MPH (Pop)],Data[[#This Row],[Punch Volley Speed-MPH (Pop)]],)</f>
        <v>0.55100000000000005</v>
      </c>
      <c r="AA87" s="12">
        <v>93.5</v>
      </c>
    </row>
    <row r="88" spans="1:27" ht="28.5" x14ac:dyDescent="0.2">
      <c r="A88" s="8" t="s">
        <v>174</v>
      </c>
      <c r="B88" s="1" t="s">
        <v>175</v>
      </c>
      <c r="C88" s="8">
        <v>13</v>
      </c>
      <c r="D88" s="8" t="s">
        <v>29</v>
      </c>
      <c r="E88" s="9">
        <v>159.99</v>
      </c>
      <c r="F88" s="8" t="s">
        <v>51</v>
      </c>
      <c r="G88" s="8" t="s">
        <v>36</v>
      </c>
      <c r="H88" s="8" t="s">
        <v>32</v>
      </c>
      <c r="I88" s="1" t="s">
        <v>33</v>
      </c>
      <c r="J88" s="1" t="s">
        <v>34</v>
      </c>
      <c r="K88" s="10">
        <v>1834</v>
      </c>
      <c r="L88" s="11">
        <f>PERCENTRANK(Data[Spin RPM], Data[[#This Row],[Spin RPM]], )</f>
        <v>0.30299999999999999</v>
      </c>
      <c r="M88" s="12">
        <v>16.25</v>
      </c>
      <c r="N88" s="12">
        <v>7.5</v>
      </c>
      <c r="O88" s="13">
        <v>5.5</v>
      </c>
      <c r="P88" s="12">
        <v>8.1</v>
      </c>
      <c r="Q88" s="14">
        <v>120</v>
      </c>
      <c r="R88" s="11">
        <f>PERCENTRANK(Data[Swing Weight], Data[[#This Row],[Swing Weight]], )</f>
        <v>0.72399999999999998</v>
      </c>
      <c r="S88" s="13">
        <v>5.91</v>
      </c>
      <c r="T88" s="11">
        <f>PERCENTRANK(Data[Twist Weight], Data[[#This Row],[Twist Weight]], )</f>
        <v>0.29799999999999999</v>
      </c>
      <c r="U88" s="12">
        <v>23.2</v>
      </c>
      <c r="V88" s="11">
        <f>PERCENTRANK(Data[Balance Point (cm)],Data[[#This Row],[Balance Point (cm)]], )</f>
        <v>0.193</v>
      </c>
      <c r="W88" s="12">
        <v>51.3</v>
      </c>
      <c r="X88" s="11">
        <f>PERCENTRANK(Data[Serve Speed-MPH (Power)],Data[[#This Row],[Serve Speed-MPH (Power)]],)</f>
        <v>2.5000000000000001E-2</v>
      </c>
      <c r="Y88" s="12">
        <v>32.299999999999997</v>
      </c>
      <c r="Z88" s="11">
        <f>PERCENTRANK(Data[Punch Volley Speed-MPH (Pop)],Data[[#This Row],[Punch Volley Speed-MPH (Pop)]],)</f>
        <v>0.06</v>
      </c>
      <c r="AA88" s="12">
        <v>88.7</v>
      </c>
    </row>
    <row r="89" spans="1:27" ht="28.5" x14ac:dyDescent="0.2">
      <c r="A89" s="8" t="s">
        <v>174</v>
      </c>
      <c r="B89" s="1" t="s">
        <v>176</v>
      </c>
      <c r="C89" s="8">
        <v>16</v>
      </c>
      <c r="D89" s="8" t="s">
        <v>29</v>
      </c>
      <c r="E89" s="9">
        <v>159.99</v>
      </c>
      <c r="F89" s="8" t="s">
        <v>51</v>
      </c>
      <c r="G89" s="8" t="s">
        <v>36</v>
      </c>
      <c r="H89" s="8" t="s">
        <v>32</v>
      </c>
      <c r="I89" s="1" t="s">
        <v>33</v>
      </c>
      <c r="J89" s="1" t="s">
        <v>34</v>
      </c>
      <c r="K89" s="10">
        <v>1853</v>
      </c>
      <c r="L89" s="11">
        <f>PERCENTRANK(Data[Spin RPM], Data[[#This Row],[Spin RPM]], )</f>
        <v>0.33700000000000002</v>
      </c>
      <c r="M89" s="12">
        <v>16.25</v>
      </c>
      <c r="N89" s="12">
        <v>7.5</v>
      </c>
      <c r="O89" s="13">
        <v>5.5</v>
      </c>
      <c r="P89" s="12">
        <v>7.8</v>
      </c>
      <c r="Q89" s="14">
        <v>121</v>
      </c>
      <c r="R89" s="11">
        <f>PERCENTRANK(Data[Swing Weight], Data[[#This Row],[Swing Weight]], )</f>
        <v>0.76300000000000001</v>
      </c>
      <c r="S89" s="13">
        <v>6.56</v>
      </c>
      <c r="T89" s="11">
        <f>PERCENTRANK(Data[Twist Weight], Data[[#This Row],[Twist Weight]], )</f>
        <v>0.69299999999999995</v>
      </c>
      <c r="U89" s="12">
        <v>23.8</v>
      </c>
      <c r="V89" s="11">
        <f>PERCENTRANK(Data[Balance Point (cm)],Data[[#This Row],[Balance Point (cm)]], )</f>
        <v>0.41099999999999998</v>
      </c>
      <c r="W89" s="12">
        <v>52.8</v>
      </c>
      <c r="X89" s="11">
        <f>PERCENTRANK(Data[Serve Speed-MPH (Power)],Data[[#This Row],[Serve Speed-MPH (Power)]],)</f>
        <v>0.20799999999999999</v>
      </c>
      <c r="Y89" s="12">
        <v>32.1</v>
      </c>
      <c r="Z89" s="11">
        <f>PERCENTRANK(Data[Punch Volley Speed-MPH (Pop)],Data[[#This Row],[Punch Volley Speed-MPH (Pop)]],)</f>
        <v>5.0999999999999997E-2</v>
      </c>
      <c r="AA89" s="12">
        <v>89.8</v>
      </c>
    </row>
    <row r="90" spans="1:27" ht="42.75" x14ac:dyDescent="0.2">
      <c r="A90" s="8" t="s">
        <v>177</v>
      </c>
      <c r="B90" s="1" t="s">
        <v>178</v>
      </c>
      <c r="C90" s="8">
        <v>16.5</v>
      </c>
      <c r="D90" s="8" t="s">
        <v>29</v>
      </c>
      <c r="E90" s="9">
        <v>149.99</v>
      </c>
      <c r="F90" s="8" t="s">
        <v>30</v>
      </c>
      <c r="G90" s="8" t="s">
        <v>36</v>
      </c>
      <c r="H90" s="8" t="s">
        <v>32</v>
      </c>
      <c r="I90" s="1" t="s">
        <v>179</v>
      </c>
      <c r="J90" s="1" t="s">
        <v>180</v>
      </c>
      <c r="K90" s="10">
        <v>2081</v>
      </c>
      <c r="L90" s="11">
        <f>PERCENTRANK(Data[Spin RPM], Data[[#This Row],[Spin RPM]], )</f>
        <v>0.66800000000000004</v>
      </c>
      <c r="M90" s="12">
        <v>17</v>
      </c>
      <c r="N90" s="12">
        <v>7</v>
      </c>
      <c r="O90" s="13">
        <v>6.25</v>
      </c>
      <c r="P90" s="12">
        <v>8.32</v>
      </c>
      <c r="Q90" s="14">
        <v>122</v>
      </c>
      <c r="R90" s="11">
        <f>PERCENTRANK(Data[Swing Weight], Data[[#This Row],[Swing Weight]], )</f>
        <v>0.80300000000000005</v>
      </c>
      <c r="S90" s="13">
        <v>5.7</v>
      </c>
      <c r="T90" s="11">
        <f>PERCENTRANK(Data[Twist Weight], Data[[#This Row],[Twist Weight]], )</f>
        <v>0.161</v>
      </c>
      <c r="U90" s="12">
        <v>24.7</v>
      </c>
      <c r="V90" s="11">
        <f>PERCENTRANK(Data[Balance Point (cm)],Data[[#This Row],[Balance Point (cm)]], )</f>
        <v>0.90700000000000003</v>
      </c>
      <c r="W90" s="12">
        <v>55.3</v>
      </c>
      <c r="X90" s="11">
        <f>PERCENTRANK(Data[Serve Speed-MPH (Power)],Data[[#This Row],[Serve Speed-MPH (Power)]],)</f>
        <v>0.76600000000000001</v>
      </c>
      <c r="Y90" s="12">
        <v>34.9</v>
      </c>
      <c r="Z90" s="11">
        <f>PERCENTRANK(Data[Punch Volley Speed-MPH (Pop)],Data[[#This Row],[Punch Volley Speed-MPH (Pop)]],)</f>
        <v>0.67200000000000004</v>
      </c>
      <c r="AA90" s="12">
        <v>88.2</v>
      </c>
    </row>
    <row r="91" spans="1:27" ht="42.75" x14ac:dyDescent="0.2">
      <c r="A91" s="8" t="s">
        <v>177</v>
      </c>
      <c r="B91" s="1" t="s">
        <v>181</v>
      </c>
      <c r="C91" s="8">
        <v>16.5</v>
      </c>
      <c r="D91" s="8" t="s">
        <v>29</v>
      </c>
      <c r="E91" s="9">
        <v>169.99</v>
      </c>
      <c r="F91" s="8" t="s">
        <v>30</v>
      </c>
      <c r="G91" s="8" t="s">
        <v>36</v>
      </c>
      <c r="H91" s="8" t="s">
        <v>32</v>
      </c>
      <c r="I91" s="1" t="s">
        <v>179</v>
      </c>
      <c r="J91" s="1" t="s">
        <v>180</v>
      </c>
      <c r="K91" s="10">
        <v>2192</v>
      </c>
      <c r="L91" s="11">
        <f>PERCENTRANK(Data[Spin RPM], Data[[#This Row],[Spin RPM]], )</f>
        <v>0.82699999999999996</v>
      </c>
      <c r="M91" s="12">
        <v>16.399999999999999</v>
      </c>
      <c r="N91" s="12">
        <v>7.6</v>
      </c>
      <c r="O91" s="13">
        <v>5.5</v>
      </c>
      <c r="P91" s="12">
        <v>8.1</v>
      </c>
      <c r="Q91" s="14">
        <v>118</v>
      </c>
      <c r="R91" s="11">
        <f>PERCENTRANK(Data[Swing Weight], Data[[#This Row],[Swing Weight]], )</f>
        <v>0.629</v>
      </c>
      <c r="S91" s="13">
        <v>6.34</v>
      </c>
      <c r="T91" s="11">
        <f>PERCENTRANK(Data[Twist Weight], Data[[#This Row],[Twist Weight]], )</f>
        <v>0.54800000000000004</v>
      </c>
      <c r="U91" s="12">
        <v>24.2</v>
      </c>
      <c r="V91" s="11">
        <f>PERCENTRANK(Data[Balance Point (cm)],Data[[#This Row],[Balance Point (cm)]], )</f>
        <v>0.66300000000000003</v>
      </c>
      <c r="W91" s="12">
        <v>55.9</v>
      </c>
      <c r="X91" s="11">
        <f>PERCENTRANK(Data[Serve Speed-MPH (Power)],Data[[#This Row],[Serve Speed-MPH (Power)]],)</f>
        <v>0.9</v>
      </c>
      <c r="Y91" s="12">
        <v>35.6</v>
      </c>
      <c r="Z91" s="11">
        <f>PERCENTRANK(Data[Punch Volley Speed-MPH (Pop)],Data[[#This Row],[Punch Volley Speed-MPH (Pop)]],)</f>
        <v>0.87</v>
      </c>
      <c r="AA91" s="12">
        <v>91</v>
      </c>
    </row>
    <row r="92" spans="1:27" ht="28.5" x14ac:dyDescent="0.2">
      <c r="A92" s="8" t="s">
        <v>182</v>
      </c>
      <c r="B92" s="1" t="s">
        <v>183</v>
      </c>
      <c r="C92" s="8">
        <v>19</v>
      </c>
      <c r="D92" s="8" t="s">
        <v>29</v>
      </c>
      <c r="E92" s="9">
        <v>199</v>
      </c>
      <c r="F92" s="8" t="s">
        <v>30</v>
      </c>
      <c r="G92" s="8" t="s">
        <v>36</v>
      </c>
      <c r="H92" s="8" t="s">
        <v>32</v>
      </c>
      <c r="I92" s="1" t="s">
        <v>33</v>
      </c>
      <c r="J92" s="1" t="s">
        <v>184</v>
      </c>
      <c r="K92" s="10">
        <v>1870</v>
      </c>
      <c r="L92" s="11">
        <f>PERCENTRANK(Data[Spin RPM], Data[[#This Row],[Spin RPM]], )</f>
        <v>0.379</v>
      </c>
      <c r="M92" s="12">
        <v>16.399999999999999</v>
      </c>
      <c r="N92" s="12">
        <v>7.6</v>
      </c>
      <c r="O92" s="13">
        <v>5.3</v>
      </c>
      <c r="P92" s="12">
        <v>8.6</v>
      </c>
      <c r="Q92" s="14">
        <v>130</v>
      </c>
      <c r="R92" s="11">
        <f>PERCENTRANK(Data[Swing Weight], Data[[#This Row],[Swing Weight]], )</f>
        <v>0.98399999999999999</v>
      </c>
      <c r="S92" s="13">
        <v>7.24</v>
      </c>
      <c r="T92" s="11">
        <f>PERCENTRANK(Data[Twist Weight], Data[[#This Row],[Twist Weight]], )</f>
        <v>0.95899999999999996</v>
      </c>
      <c r="U92" s="12">
        <v>24.5</v>
      </c>
      <c r="V92" s="11">
        <f>PERCENTRANK(Data[Balance Point (cm)],Data[[#This Row],[Balance Point (cm)]], )</f>
        <v>0.80600000000000005</v>
      </c>
      <c r="W92" s="12">
        <v>55.6</v>
      </c>
      <c r="X92" s="11">
        <f>PERCENTRANK(Data[Serve Speed-MPH (Power)],Data[[#This Row],[Serve Speed-MPH (Power)]],)</f>
        <v>0.82499999999999996</v>
      </c>
      <c r="Y92" s="12">
        <v>33.4</v>
      </c>
      <c r="Z92" s="11">
        <f>PERCENTRANK(Data[Punch Volley Speed-MPH (Pop)],Data[[#This Row],[Punch Volley Speed-MPH (Pop)]],)</f>
        <v>0.13700000000000001</v>
      </c>
      <c r="AA92" s="12">
        <v>89.3</v>
      </c>
    </row>
    <row r="93" spans="1:27" ht="28.5" x14ac:dyDescent="0.2">
      <c r="A93" s="8" t="s">
        <v>182</v>
      </c>
      <c r="B93" s="1" t="s">
        <v>185</v>
      </c>
      <c r="C93" s="8">
        <v>16</v>
      </c>
      <c r="D93" s="8" t="s">
        <v>29</v>
      </c>
      <c r="E93" s="9">
        <v>219</v>
      </c>
      <c r="F93" s="8" t="s">
        <v>30</v>
      </c>
      <c r="G93" s="8" t="s">
        <v>36</v>
      </c>
      <c r="H93" s="8" t="s">
        <v>32</v>
      </c>
      <c r="I93" s="1" t="s">
        <v>41</v>
      </c>
      <c r="J93" s="1" t="s">
        <v>184</v>
      </c>
      <c r="K93" s="10">
        <v>2020</v>
      </c>
      <c r="L93" s="11">
        <f>PERCENTRANK(Data[Spin RPM], Data[[#This Row],[Spin RPM]], )</f>
        <v>0.57199999999999995</v>
      </c>
      <c r="M93" s="12">
        <v>16.5</v>
      </c>
      <c r="N93" s="12">
        <v>7.3</v>
      </c>
      <c r="O93" s="13">
        <v>5.5</v>
      </c>
      <c r="P93" s="12">
        <v>8.18</v>
      </c>
      <c r="Q93" s="14">
        <v>119.17</v>
      </c>
      <c r="R93" s="11">
        <f>PERCENTRANK(Data[Swing Weight], Data[[#This Row],[Swing Weight]], )</f>
        <v>0.7</v>
      </c>
      <c r="S93" s="13">
        <v>5.49</v>
      </c>
      <c r="T93" s="11">
        <f>PERCENTRANK(Data[Twist Weight], Data[[#This Row],[Twist Weight]], )</f>
        <v>0.104</v>
      </c>
      <c r="U93" s="12">
        <v>24.1</v>
      </c>
      <c r="V93" s="11">
        <f>PERCENTRANK(Data[Balance Point (cm)],Data[[#This Row],[Balance Point (cm)]], )</f>
        <v>0.60499999999999998</v>
      </c>
      <c r="W93" s="12">
        <v>56.7</v>
      </c>
      <c r="X93" s="11">
        <f>PERCENTRANK(Data[Serve Speed-MPH (Power)],Data[[#This Row],[Serve Speed-MPH (Power)]],)</f>
        <v>0.94099999999999995</v>
      </c>
      <c r="Y93" s="12">
        <v>34.5</v>
      </c>
      <c r="Z93" s="11">
        <f>PERCENTRANK(Data[Punch Volley Speed-MPH (Pop)],Data[[#This Row],[Punch Volley Speed-MPH (Pop)]],)</f>
        <v>0.51700000000000002</v>
      </c>
      <c r="AA93" s="12">
        <v>91.666666666666671</v>
      </c>
    </row>
    <row r="94" spans="1:27" x14ac:dyDescent="0.2">
      <c r="A94" s="8" t="s">
        <v>182</v>
      </c>
      <c r="B94" s="1" t="s">
        <v>186</v>
      </c>
      <c r="C94" s="8">
        <v>16</v>
      </c>
      <c r="D94" s="8" t="s">
        <v>29</v>
      </c>
      <c r="E94" s="9">
        <v>189</v>
      </c>
      <c r="F94" s="8" t="s">
        <v>30</v>
      </c>
      <c r="G94" s="8" t="s">
        <v>36</v>
      </c>
      <c r="H94" s="8" t="s">
        <v>32</v>
      </c>
      <c r="I94" s="1" t="s">
        <v>33</v>
      </c>
      <c r="J94" s="1" t="s">
        <v>187</v>
      </c>
      <c r="K94" s="10">
        <v>1817</v>
      </c>
      <c r="L94" s="11">
        <f>PERCENTRANK(Data[Spin RPM], Data[[#This Row],[Spin RPM]], )</f>
        <v>0.28199999999999997</v>
      </c>
      <c r="M94" s="12">
        <v>16.399999999999999</v>
      </c>
      <c r="N94" s="12">
        <v>7.6</v>
      </c>
      <c r="O94" s="13">
        <v>5.3</v>
      </c>
      <c r="P94" s="12">
        <v>8</v>
      </c>
      <c r="Q94" s="14">
        <v>117</v>
      </c>
      <c r="R94" s="11">
        <f>PERCENTRANK(Data[Swing Weight], Data[[#This Row],[Swing Weight]], )</f>
        <v>0.58199999999999996</v>
      </c>
      <c r="S94" s="13">
        <v>6.73</v>
      </c>
      <c r="T94" s="11">
        <f>PERCENTRANK(Data[Twist Weight], Data[[#This Row],[Twist Weight]], )</f>
        <v>0.75800000000000001</v>
      </c>
      <c r="U94" s="12">
        <v>23.9</v>
      </c>
      <c r="V94" s="11">
        <f>PERCENTRANK(Data[Balance Point (cm)],Data[[#This Row],[Balance Point (cm)]], )</f>
        <v>0.48699999999999999</v>
      </c>
      <c r="W94" s="12">
        <v>55.6</v>
      </c>
      <c r="X94" s="11">
        <f>PERCENTRANK(Data[Serve Speed-MPH (Power)],Data[[#This Row],[Serve Speed-MPH (Power)]],)</f>
        <v>0.82499999999999996</v>
      </c>
      <c r="Y94" s="12">
        <v>35.1</v>
      </c>
      <c r="Z94" s="11">
        <f>PERCENTRANK(Data[Punch Volley Speed-MPH (Pop)],Data[[#This Row],[Punch Volley Speed-MPH (Pop)]],)</f>
        <v>0.77500000000000002</v>
      </c>
      <c r="AA94" s="12">
        <v>90.5</v>
      </c>
    </row>
    <row r="95" spans="1:27" ht="28.5" x14ac:dyDescent="0.2">
      <c r="A95" s="8" t="s">
        <v>188</v>
      </c>
      <c r="B95" s="1" t="s">
        <v>189</v>
      </c>
      <c r="C95" s="8">
        <v>10</v>
      </c>
      <c r="D95" s="8" t="s">
        <v>29</v>
      </c>
      <c r="E95" s="9">
        <v>250</v>
      </c>
      <c r="F95" s="8" t="s">
        <v>40</v>
      </c>
      <c r="G95" s="8" t="s">
        <v>36</v>
      </c>
      <c r="H95" s="8" t="s">
        <v>190</v>
      </c>
      <c r="I95" s="1" t="s">
        <v>33</v>
      </c>
      <c r="J95" s="1" t="s">
        <v>34</v>
      </c>
      <c r="K95" s="10">
        <v>1848</v>
      </c>
      <c r="L95" s="11">
        <f>PERCENTRANK(Data[Spin RPM], Data[[#This Row],[Spin RPM]], )</f>
        <v>0.32400000000000001</v>
      </c>
      <c r="M95" s="12">
        <v>15.8</v>
      </c>
      <c r="N95" s="12">
        <v>7.6</v>
      </c>
      <c r="O95" s="13">
        <v>5.3</v>
      </c>
      <c r="P95" s="12">
        <v>8.09</v>
      </c>
      <c r="Q95" s="14">
        <v>105</v>
      </c>
      <c r="R95" s="11">
        <f>PERCENTRANK(Data[Swing Weight], Data[[#This Row],[Swing Weight]], )</f>
        <v>0.11</v>
      </c>
      <c r="S95" s="13">
        <v>6.17</v>
      </c>
      <c r="T95" s="11">
        <f>PERCENTRANK(Data[Twist Weight], Data[[#This Row],[Twist Weight]], )</f>
        <v>0.45900000000000002</v>
      </c>
      <c r="U95" s="12">
        <v>22.6</v>
      </c>
      <c r="V95" s="11">
        <f>PERCENTRANK(Data[Balance Point (cm)],Data[[#This Row],[Balance Point (cm)]], )</f>
        <v>5.8000000000000003E-2</v>
      </c>
      <c r="W95" s="12">
        <v>54.5</v>
      </c>
      <c r="X95" s="11">
        <f>PERCENTRANK(Data[Serve Speed-MPH (Power)],Data[[#This Row],[Serve Speed-MPH (Power)]],)</f>
        <v>0.52500000000000002</v>
      </c>
      <c r="Y95" s="12">
        <v>37.4</v>
      </c>
      <c r="Z95" s="11">
        <f>PERCENTRANK(Data[Punch Volley Speed-MPH (Pop)],Data[[#This Row],[Punch Volley Speed-MPH (Pop)]],)</f>
        <v>0.99099999999999999</v>
      </c>
      <c r="AA95" s="12">
        <v>88.7</v>
      </c>
    </row>
    <row r="96" spans="1:27" ht="28.5" x14ac:dyDescent="0.2">
      <c r="A96" s="8" t="s">
        <v>188</v>
      </c>
      <c r="B96" s="1" t="s">
        <v>189</v>
      </c>
      <c r="C96" s="8">
        <v>10</v>
      </c>
      <c r="D96" s="8" t="s">
        <v>112</v>
      </c>
      <c r="E96" s="9">
        <v>250</v>
      </c>
      <c r="F96" s="8" t="s">
        <v>40</v>
      </c>
      <c r="G96" s="8" t="s">
        <v>76</v>
      </c>
      <c r="H96" s="8" t="s">
        <v>190</v>
      </c>
      <c r="I96" s="1" t="s">
        <v>33</v>
      </c>
      <c r="J96" s="1" t="s">
        <v>34</v>
      </c>
      <c r="K96" s="10">
        <v>1525</v>
      </c>
      <c r="L96" s="11">
        <f>PERCENTRANK(Data[Spin RPM], Data[[#This Row],[Spin RPM]], )</f>
        <v>0.13700000000000001</v>
      </c>
      <c r="M96" s="12">
        <v>15.8</v>
      </c>
      <c r="N96" s="12">
        <v>7.6</v>
      </c>
      <c r="O96" s="13">
        <v>5.3</v>
      </c>
      <c r="P96" s="12">
        <v>8.09</v>
      </c>
      <c r="Q96" s="14">
        <v>105</v>
      </c>
      <c r="R96" s="11">
        <f>PERCENTRANK(Data[Swing Weight], Data[[#This Row],[Swing Weight]], )</f>
        <v>0.11</v>
      </c>
      <c r="S96" s="13">
        <v>6.17</v>
      </c>
      <c r="T96" s="11">
        <f>PERCENTRANK(Data[Twist Weight], Data[[#This Row],[Twist Weight]], )</f>
        <v>0.45900000000000002</v>
      </c>
      <c r="U96" s="12">
        <v>22.6</v>
      </c>
      <c r="V96" s="11">
        <f>PERCENTRANK(Data[Balance Point (cm)],Data[[#This Row],[Balance Point (cm)]], )</f>
        <v>5.8000000000000003E-2</v>
      </c>
      <c r="W96" s="12">
        <v>54.5</v>
      </c>
      <c r="X96" s="11">
        <f>PERCENTRANK(Data[Serve Speed-MPH (Power)],Data[[#This Row],[Serve Speed-MPH (Power)]],)</f>
        <v>0.52500000000000002</v>
      </c>
      <c r="Y96" s="12">
        <v>37.4</v>
      </c>
      <c r="Z96" s="11">
        <f>PERCENTRANK(Data[Punch Volley Speed-MPH (Pop)],Data[[#This Row],[Punch Volley Speed-MPH (Pop)]],)</f>
        <v>0.99099999999999999</v>
      </c>
      <c r="AA96" s="12">
        <v>88.7</v>
      </c>
    </row>
    <row r="97" spans="1:27" ht="28.5" x14ac:dyDescent="0.2">
      <c r="A97" s="8" t="s">
        <v>191</v>
      </c>
      <c r="B97" s="1" t="s">
        <v>192</v>
      </c>
      <c r="C97" s="8">
        <v>11</v>
      </c>
      <c r="D97" s="8" t="s">
        <v>29</v>
      </c>
      <c r="E97" s="9">
        <v>220</v>
      </c>
      <c r="F97" s="8" t="s">
        <v>40</v>
      </c>
      <c r="G97" s="8" t="s">
        <v>80</v>
      </c>
      <c r="H97" s="8" t="s">
        <v>47</v>
      </c>
      <c r="I97" s="1" t="s">
        <v>193</v>
      </c>
      <c r="J97" s="1" t="s">
        <v>34</v>
      </c>
      <c r="K97" s="10">
        <v>1477</v>
      </c>
      <c r="L97" s="11">
        <f>PERCENTRANK(Data[Spin RPM], Data[[#This Row],[Spin RPM]], )</f>
        <v>0.11</v>
      </c>
      <c r="M97" s="12">
        <v>15.67</v>
      </c>
      <c r="N97" s="12">
        <v>7.6</v>
      </c>
      <c r="O97" s="13">
        <v>5.12</v>
      </c>
      <c r="P97" s="12">
        <v>7.6</v>
      </c>
    </row>
    <row r="98" spans="1:27" ht="28.5" x14ac:dyDescent="0.2">
      <c r="A98" s="8" t="s">
        <v>194</v>
      </c>
      <c r="B98" s="1" t="s">
        <v>195</v>
      </c>
      <c r="C98" s="8">
        <v>14</v>
      </c>
      <c r="D98" s="8" t="s">
        <v>29</v>
      </c>
      <c r="E98" s="9">
        <v>180</v>
      </c>
      <c r="F98" s="8" t="s">
        <v>40</v>
      </c>
      <c r="G98" s="8" t="s">
        <v>36</v>
      </c>
      <c r="H98" s="8" t="s">
        <v>47</v>
      </c>
      <c r="I98" s="1" t="s">
        <v>33</v>
      </c>
      <c r="J98" s="1" t="s">
        <v>34</v>
      </c>
      <c r="K98" s="10">
        <v>1628</v>
      </c>
      <c r="L98" s="11">
        <f>PERCENTRANK(Data[Spin RPM], Data[[#This Row],[Spin RPM]], )</f>
        <v>0.17199999999999999</v>
      </c>
      <c r="M98" s="12">
        <v>15.7</v>
      </c>
      <c r="N98" s="12">
        <v>8.1</v>
      </c>
      <c r="O98" s="13">
        <v>4.75</v>
      </c>
      <c r="P98" s="12">
        <v>7.83</v>
      </c>
      <c r="Q98" s="14">
        <v>101</v>
      </c>
      <c r="R98" s="11">
        <f>PERCENTRANK(Data[Swing Weight], Data[[#This Row],[Swing Weight]], )</f>
        <v>7.0000000000000007E-2</v>
      </c>
      <c r="S98" s="13">
        <v>6.4</v>
      </c>
      <c r="T98" s="11">
        <f>PERCENTRANK(Data[Twist Weight], Data[[#This Row],[Twist Weight]], )</f>
        <v>0.58799999999999997</v>
      </c>
      <c r="U98" s="12">
        <v>22.7</v>
      </c>
      <c r="V98" s="11">
        <f>PERCENTRANK(Data[Balance Point (cm)],Data[[#This Row],[Balance Point (cm)]], )</f>
        <v>8.4000000000000005E-2</v>
      </c>
      <c r="W98" s="12">
        <v>54</v>
      </c>
      <c r="X98" s="11">
        <f>PERCENTRANK(Data[Serve Speed-MPH (Power)],Data[[#This Row],[Serve Speed-MPH (Power)]],)</f>
        <v>0.41599999999999998</v>
      </c>
      <c r="Y98" s="12">
        <v>33.6</v>
      </c>
      <c r="Z98" s="11">
        <f>PERCENTRANK(Data[Punch Volley Speed-MPH (Pop)],Data[[#This Row],[Punch Volley Speed-MPH (Pop)]],)</f>
        <v>0.215</v>
      </c>
      <c r="AA98" s="12">
        <v>90.2</v>
      </c>
    </row>
    <row r="99" spans="1:27" ht="28.5" x14ac:dyDescent="0.2">
      <c r="A99" s="8" t="s">
        <v>196</v>
      </c>
      <c r="B99" s="1" t="s">
        <v>197</v>
      </c>
      <c r="C99" s="8">
        <v>15</v>
      </c>
      <c r="D99" s="8" t="s">
        <v>29</v>
      </c>
      <c r="E99" s="9">
        <v>280</v>
      </c>
      <c r="F99" s="8" t="s">
        <v>40</v>
      </c>
      <c r="G99" s="8" t="s">
        <v>36</v>
      </c>
      <c r="H99" s="8" t="s">
        <v>198</v>
      </c>
      <c r="I99" s="1" t="s">
        <v>81</v>
      </c>
      <c r="J99" s="1" t="s">
        <v>34</v>
      </c>
      <c r="K99" s="10">
        <v>2276</v>
      </c>
      <c r="L99" s="11">
        <f>PERCENTRANK(Data[Spin RPM], Data[[#This Row],[Spin RPM]], )</f>
        <v>0.93100000000000005</v>
      </c>
      <c r="M99" s="12">
        <v>15.75</v>
      </c>
      <c r="N99" s="12">
        <v>8.25</v>
      </c>
      <c r="O99" s="13">
        <v>5.25</v>
      </c>
      <c r="P99" s="17">
        <v>8.39</v>
      </c>
      <c r="Q99" s="14">
        <v>119.05</v>
      </c>
      <c r="R99" s="11">
        <f>PERCENTRANK(Data[Swing Weight], Data[[#This Row],[Swing Weight]], )</f>
        <v>0.69199999999999995</v>
      </c>
      <c r="S99" s="13">
        <v>7.2</v>
      </c>
      <c r="T99" s="11">
        <f>PERCENTRANK(Data[Twist Weight], Data[[#This Row],[Twist Weight]], )</f>
        <v>0.94299999999999995</v>
      </c>
      <c r="U99" s="12">
        <v>23.9</v>
      </c>
      <c r="V99" s="11">
        <f>PERCENTRANK(Data[Balance Point (cm)],Data[[#This Row],[Balance Point (cm)]], )</f>
        <v>0.48699999999999999</v>
      </c>
      <c r="W99" s="12">
        <v>54.8</v>
      </c>
      <c r="X99" s="11">
        <f>PERCENTRANK(Data[Serve Speed-MPH (Power)],Data[[#This Row],[Serve Speed-MPH (Power)]],)</f>
        <v>0.625</v>
      </c>
      <c r="Y99" s="12">
        <v>33.4</v>
      </c>
      <c r="Z99" s="11">
        <f>PERCENTRANK(Data[Punch Volley Speed-MPH (Pop)],Data[[#This Row],[Punch Volley Speed-MPH (Pop)]],)</f>
        <v>0.13700000000000001</v>
      </c>
      <c r="AA99" s="12">
        <v>92.833333333333329</v>
      </c>
    </row>
    <row r="100" spans="1:27" ht="15" x14ac:dyDescent="0.2">
      <c r="A100" s="8" t="s">
        <v>196</v>
      </c>
      <c r="B100" s="1" t="s">
        <v>199</v>
      </c>
      <c r="C100" s="8">
        <v>15</v>
      </c>
      <c r="D100" s="8" t="s">
        <v>29</v>
      </c>
      <c r="E100" s="9">
        <v>280</v>
      </c>
      <c r="F100" s="8" t="s">
        <v>30</v>
      </c>
      <c r="G100" s="8" t="s">
        <v>36</v>
      </c>
      <c r="H100" s="8" t="s">
        <v>198</v>
      </c>
      <c r="I100" s="1" t="s">
        <v>81</v>
      </c>
      <c r="J100" s="1" t="s">
        <v>200</v>
      </c>
      <c r="K100" s="10">
        <v>2336</v>
      </c>
      <c r="L100" s="11">
        <f>PERCENTRANK(Data[Spin RPM], Data[[#This Row],[Spin RPM]], )</f>
        <v>0.99299999999999999</v>
      </c>
      <c r="M100" s="12">
        <v>16.75</v>
      </c>
      <c r="N100" s="12">
        <v>7.25</v>
      </c>
      <c r="O100" s="13">
        <v>5.25</v>
      </c>
      <c r="P100" s="17">
        <v>8.83</v>
      </c>
      <c r="Q100" s="14">
        <v>129.6</v>
      </c>
      <c r="R100" s="11">
        <f>PERCENTRANK(Data[Swing Weight], Data[[#This Row],[Swing Weight]], )</f>
        <v>0.96799999999999997</v>
      </c>
      <c r="S100" s="13">
        <v>6.55</v>
      </c>
      <c r="T100" s="11">
        <f>PERCENTRANK(Data[Twist Weight], Data[[#This Row],[Twist Weight]], )</f>
        <v>0.67700000000000005</v>
      </c>
      <c r="U100" s="12">
        <v>24.3</v>
      </c>
      <c r="V100" s="11">
        <f>PERCENTRANK(Data[Balance Point (cm)],Data[[#This Row],[Balance Point (cm)]], )</f>
        <v>0.73899999999999999</v>
      </c>
      <c r="W100" s="12">
        <v>56.1</v>
      </c>
      <c r="X100" s="11">
        <f>PERCENTRANK(Data[Serve Speed-MPH (Power)],Data[[#This Row],[Serve Speed-MPH (Power)]],)</f>
        <v>0.92500000000000004</v>
      </c>
      <c r="Y100" s="12">
        <v>34.200000000000003</v>
      </c>
      <c r="Z100" s="11">
        <f>PERCENTRANK(Data[Punch Volley Speed-MPH (Pop)],Data[[#This Row],[Punch Volley Speed-MPH (Pop)]],)</f>
        <v>0.40500000000000003</v>
      </c>
      <c r="AA100" s="12">
        <v>92</v>
      </c>
    </row>
    <row r="101" spans="1:27" ht="28.5" x14ac:dyDescent="0.2">
      <c r="A101" s="8" t="s">
        <v>196</v>
      </c>
      <c r="B101" s="1" t="s">
        <v>201</v>
      </c>
      <c r="C101" s="8">
        <v>15.6</v>
      </c>
      <c r="D101" s="8" t="s">
        <v>29</v>
      </c>
      <c r="E101" s="9">
        <v>240</v>
      </c>
      <c r="F101" s="18">
        <f>240-(Data[[#This Row],[Price]]*0.2)</f>
        <v>192</v>
      </c>
      <c r="G101" s="8" t="s">
        <v>36</v>
      </c>
      <c r="H101" s="8" t="s">
        <v>32</v>
      </c>
      <c r="I101" s="1" t="s">
        <v>81</v>
      </c>
      <c r="J101" s="1" t="s">
        <v>34</v>
      </c>
      <c r="K101" s="10">
        <v>1755</v>
      </c>
      <c r="L101" s="11">
        <f>PERCENTRANK(Data[Spin RPM], Data[[#This Row],[Spin RPM]], )</f>
        <v>0.22700000000000001</v>
      </c>
      <c r="M101" s="12">
        <v>16.5</v>
      </c>
      <c r="N101" s="12">
        <v>7.5</v>
      </c>
      <c r="O101" s="13">
        <v>5.375</v>
      </c>
      <c r="P101" s="17">
        <v>8.18</v>
      </c>
      <c r="Q101" s="14">
        <v>122.5</v>
      </c>
      <c r="R101" s="11">
        <f>PERCENTRANK(Data[Swing Weight], Data[[#This Row],[Swing Weight]], )</f>
        <v>0.86599999999999999</v>
      </c>
      <c r="S101" s="13">
        <v>6.72</v>
      </c>
      <c r="T101" s="11">
        <f>PERCENTRANK(Data[Twist Weight], Data[[#This Row],[Twist Weight]], )</f>
        <v>0.74099999999999999</v>
      </c>
      <c r="U101" s="12">
        <v>24.5</v>
      </c>
      <c r="V101" s="11">
        <f>PERCENTRANK(Data[Balance Point (cm)],Data[[#This Row],[Balance Point (cm)]], )</f>
        <v>0.80600000000000005</v>
      </c>
      <c r="W101" s="12">
        <v>56.1</v>
      </c>
      <c r="X101" s="11">
        <f>PERCENTRANK(Data[Serve Speed-MPH (Power)],Data[[#This Row],[Serve Speed-MPH (Power)]],)</f>
        <v>0.92500000000000004</v>
      </c>
      <c r="Y101" s="12">
        <v>33.700000000000003</v>
      </c>
      <c r="Z101" s="11">
        <f>PERCENTRANK(Data[Punch Volley Speed-MPH (Pop)],Data[[#This Row],[Punch Volley Speed-MPH (Pop)]],)</f>
        <v>0.25</v>
      </c>
      <c r="AA101" s="12">
        <v>92.333333333333329</v>
      </c>
    </row>
    <row r="102" spans="1:27" ht="28.5" x14ac:dyDescent="0.2">
      <c r="A102" s="8" t="s">
        <v>196</v>
      </c>
      <c r="B102" s="1" t="s">
        <v>202</v>
      </c>
      <c r="C102" s="8">
        <v>16.2</v>
      </c>
      <c r="D102" s="8" t="s">
        <v>29</v>
      </c>
      <c r="E102" s="9">
        <v>220</v>
      </c>
      <c r="F102" s="18">
        <f>220-(Data[[#This Row],[Price]]*0.2)</f>
        <v>176</v>
      </c>
      <c r="G102" s="8" t="s">
        <v>36</v>
      </c>
      <c r="H102" s="8" t="s">
        <v>47</v>
      </c>
      <c r="I102" s="1" t="s">
        <v>81</v>
      </c>
      <c r="J102" s="1" t="s">
        <v>34</v>
      </c>
      <c r="K102" s="10">
        <v>1818</v>
      </c>
      <c r="L102" s="11">
        <f>PERCENTRANK(Data[Spin RPM], Data[[#This Row],[Spin RPM]], )</f>
        <v>0.28899999999999998</v>
      </c>
      <c r="M102" s="12">
        <v>16.5</v>
      </c>
      <c r="N102" s="12">
        <v>7.5</v>
      </c>
      <c r="O102" s="13">
        <v>5.375</v>
      </c>
      <c r="P102" s="17">
        <v>8.27</v>
      </c>
      <c r="Q102" s="14">
        <v>120.55</v>
      </c>
      <c r="R102" s="11">
        <f>PERCENTRANK(Data[Swing Weight], Data[[#This Row],[Swing Weight]], )</f>
        <v>0.755</v>
      </c>
      <c r="S102" s="13">
        <v>5.98</v>
      </c>
      <c r="T102" s="11">
        <f>PERCENTRANK(Data[Twist Weight], Data[[#This Row],[Twist Weight]], )</f>
        <v>0.33800000000000002</v>
      </c>
      <c r="U102" s="12">
        <v>24.2</v>
      </c>
      <c r="V102" s="11">
        <f>PERCENTRANK(Data[Balance Point (cm)],Data[[#This Row],[Balance Point (cm)]], )</f>
        <v>0.66300000000000003</v>
      </c>
      <c r="W102" s="12">
        <v>53.1</v>
      </c>
      <c r="X102" s="11">
        <f>PERCENTRANK(Data[Serve Speed-MPH (Power)],Data[[#This Row],[Serve Speed-MPH (Power)]],)</f>
        <v>0.28299999999999997</v>
      </c>
      <c r="Y102" s="12">
        <v>34.4</v>
      </c>
      <c r="Z102" s="11">
        <f>PERCENTRANK(Data[Punch Volley Speed-MPH (Pop)],Data[[#This Row],[Punch Volley Speed-MPH (Pop)]],)</f>
        <v>0.47399999999999998</v>
      </c>
      <c r="AA102" s="12">
        <v>93</v>
      </c>
    </row>
    <row r="103" spans="1:27" ht="28.5" x14ac:dyDescent="0.2">
      <c r="A103" s="8" t="s">
        <v>203</v>
      </c>
      <c r="B103" s="1" t="s">
        <v>204</v>
      </c>
      <c r="C103" s="8">
        <v>14</v>
      </c>
      <c r="D103" s="8" t="s">
        <v>29</v>
      </c>
      <c r="E103" s="9">
        <v>209.99</v>
      </c>
      <c r="F103" s="8" t="s">
        <v>30</v>
      </c>
      <c r="G103" s="8" t="s">
        <v>36</v>
      </c>
      <c r="H103" s="8" t="s">
        <v>32</v>
      </c>
      <c r="I103" s="1" t="s">
        <v>41</v>
      </c>
      <c r="J103" s="1" t="s">
        <v>34</v>
      </c>
      <c r="K103" s="10">
        <v>2163</v>
      </c>
      <c r="L103" s="11">
        <f>PERCENTRANK(Data[Spin RPM], Data[[#This Row],[Spin RPM]], )</f>
        <v>0.77900000000000003</v>
      </c>
      <c r="M103" s="12">
        <v>16.5</v>
      </c>
      <c r="N103" s="12">
        <v>7.5</v>
      </c>
      <c r="O103" s="13">
        <v>6</v>
      </c>
      <c r="P103" s="12">
        <v>8.1999999999999993</v>
      </c>
      <c r="Q103" s="14">
        <v>110</v>
      </c>
      <c r="R103" s="11">
        <f>PERCENTRANK(Data[Swing Weight], Data[[#This Row],[Swing Weight]], )</f>
        <v>0.28299999999999997</v>
      </c>
      <c r="S103" s="13">
        <v>5.52</v>
      </c>
      <c r="T103" s="11">
        <f>PERCENTRANK(Data[Twist Weight], Data[[#This Row],[Twist Weight]], )</f>
        <v>0.112</v>
      </c>
      <c r="U103" s="12">
        <v>22.5</v>
      </c>
      <c r="V103" s="11">
        <f>PERCENTRANK(Data[Balance Point (cm)],Data[[#This Row],[Balance Point (cm)]], )</f>
        <v>3.3000000000000002E-2</v>
      </c>
      <c r="W103" s="12">
        <v>54.1</v>
      </c>
      <c r="X103" s="11">
        <f>PERCENTRANK(Data[Serve Speed-MPH (Power)],Data[[#This Row],[Serve Speed-MPH (Power)]],)</f>
        <v>0.441</v>
      </c>
      <c r="Y103" s="12">
        <v>34.1</v>
      </c>
      <c r="Z103" s="11">
        <f>PERCENTRANK(Data[Punch Volley Speed-MPH (Pop)],Data[[#This Row],[Punch Volley Speed-MPH (Pop)]],)</f>
        <v>0.34399999999999997</v>
      </c>
      <c r="AA103" s="12">
        <v>88.2</v>
      </c>
    </row>
    <row r="104" spans="1:27" ht="28.5" x14ac:dyDescent="0.2">
      <c r="A104" s="8" t="s">
        <v>203</v>
      </c>
      <c r="B104" s="1" t="s">
        <v>205</v>
      </c>
      <c r="C104" s="8">
        <v>14</v>
      </c>
      <c r="D104" s="8" t="s">
        <v>29</v>
      </c>
      <c r="E104" s="9">
        <v>209.99</v>
      </c>
      <c r="F104" s="8" t="s">
        <v>40</v>
      </c>
      <c r="G104" s="8" t="s">
        <v>36</v>
      </c>
      <c r="H104" s="8" t="s">
        <v>32</v>
      </c>
      <c r="I104" s="1" t="s">
        <v>41</v>
      </c>
      <c r="J104" s="1" t="s">
        <v>34</v>
      </c>
      <c r="K104" s="10">
        <v>2260</v>
      </c>
      <c r="L104" s="11">
        <f>PERCENTRANK(Data[Spin RPM], Data[[#This Row],[Spin RPM]], )</f>
        <v>0.91</v>
      </c>
      <c r="M104" s="12">
        <v>16</v>
      </c>
      <c r="N104" s="12">
        <v>8</v>
      </c>
      <c r="O104" s="13">
        <v>5.25</v>
      </c>
      <c r="P104" s="12">
        <v>8.1999999999999993</v>
      </c>
      <c r="Q104" s="14">
        <v>107</v>
      </c>
      <c r="R104" s="11">
        <f>PERCENTRANK(Data[Swing Weight], Data[[#This Row],[Swing Weight]], )</f>
        <v>0.21199999999999999</v>
      </c>
      <c r="S104" s="13">
        <v>6.92</v>
      </c>
      <c r="T104" s="11">
        <f>PERCENTRANK(Data[Twist Weight], Data[[#This Row],[Twist Weight]], )</f>
        <v>0.89500000000000002</v>
      </c>
      <c r="U104" s="12">
        <v>22.7</v>
      </c>
      <c r="V104" s="11">
        <f>PERCENTRANK(Data[Balance Point (cm)],Data[[#This Row],[Balance Point (cm)]], )</f>
        <v>8.4000000000000005E-2</v>
      </c>
      <c r="W104" s="12">
        <v>54.6</v>
      </c>
      <c r="X104" s="11">
        <f>PERCENTRANK(Data[Serve Speed-MPH (Power)],Data[[#This Row],[Serve Speed-MPH (Power)]],)</f>
        <v>0.55000000000000004</v>
      </c>
      <c r="Y104" s="12">
        <v>34.700000000000003</v>
      </c>
      <c r="Z104" s="11">
        <f>PERCENTRANK(Data[Punch Volley Speed-MPH (Pop)],Data[[#This Row],[Punch Volley Speed-MPH (Pop)]],)</f>
        <v>0.62</v>
      </c>
      <c r="AA104" s="12">
        <v>89</v>
      </c>
    </row>
    <row r="105" spans="1:27" ht="28.5" x14ac:dyDescent="0.2">
      <c r="A105" s="8" t="s">
        <v>206</v>
      </c>
      <c r="B105" s="1" t="s">
        <v>207</v>
      </c>
      <c r="C105" s="8">
        <v>16</v>
      </c>
      <c r="D105" s="8" t="s">
        <v>29</v>
      </c>
      <c r="E105" s="9">
        <v>189</v>
      </c>
      <c r="F105" s="8" t="s">
        <v>30</v>
      </c>
      <c r="G105" s="8" t="s">
        <v>31</v>
      </c>
      <c r="H105" s="8" t="s">
        <v>47</v>
      </c>
      <c r="I105" s="1" t="s">
        <v>208</v>
      </c>
      <c r="J105" s="1" t="s">
        <v>34</v>
      </c>
      <c r="K105" s="10">
        <v>1056</v>
      </c>
      <c r="L105" s="11">
        <f>PERCENTRANK(Data[Spin RPM], Data[[#This Row],[Spin RPM]], )</f>
        <v>1.2999999999999999E-2</v>
      </c>
      <c r="M105" s="12">
        <v>16.5</v>
      </c>
      <c r="N105" s="12">
        <v>7.5</v>
      </c>
      <c r="O105" s="13">
        <v>5.5</v>
      </c>
      <c r="P105" s="12">
        <v>7.9</v>
      </c>
    </row>
    <row r="106" spans="1:27" ht="28.5" x14ac:dyDescent="0.2">
      <c r="A106" s="8" t="s">
        <v>209</v>
      </c>
      <c r="B106" s="1" t="s">
        <v>210</v>
      </c>
      <c r="C106" s="8">
        <v>16</v>
      </c>
      <c r="D106" s="8" t="s">
        <v>29</v>
      </c>
      <c r="E106" s="9">
        <v>209.99</v>
      </c>
      <c r="F106" s="8" t="s">
        <v>51</v>
      </c>
      <c r="G106" s="8" t="s">
        <v>31</v>
      </c>
      <c r="H106" s="8" t="s">
        <v>47</v>
      </c>
      <c r="I106" s="1" t="s">
        <v>211</v>
      </c>
      <c r="J106" s="1" t="s">
        <v>34</v>
      </c>
      <c r="K106" s="10">
        <v>1176</v>
      </c>
      <c r="L106" s="11">
        <f>PERCENTRANK(Data[Spin RPM], Data[[#This Row],[Spin RPM]], )</f>
        <v>5.5E-2</v>
      </c>
      <c r="M106" s="12">
        <v>16.25</v>
      </c>
      <c r="N106" s="12">
        <v>7.5</v>
      </c>
      <c r="O106" s="13">
        <v>5.5</v>
      </c>
      <c r="P106" s="12">
        <v>8.3800000000000008</v>
      </c>
      <c r="Q106" s="14">
        <v>126.15</v>
      </c>
      <c r="R106" s="11">
        <f>PERCENTRANK(Data[Swing Weight], Data[[#This Row],[Swing Weight]], )</f>
        <v>0.92900000000000005</v>
      </c>
      <c r="S106" s="13">
        <v>6.5</v>
      </c>
      <c r="T106" s="11">
        <f>PERCENTRANK(Data[Twist Weight], Data[[#This Row],[Twist Weight]], )</f>
        <v>0.64500000000000002</v>
      </c>
      <c r="U106" s="12">
        <v>24.6</v>
      </c>
      <c r="V106" s="11">
        <f>PERCENTRANK(Data[Balance Point (cm)],Data[[#This Row],[Balance Point (cm)]], )</f>
        <v>0.89</v>
      </c>
      <c r="W106" s="12">
        <v>52.7</v>
      </c>
      <c r="X106" s="11">
        <f>PERCENTRANK(Data[Serve Speed-MPH (Power)],Data[[#This Row],[Serve Speed-MPH (Power)]],)</f>
        <v>0.2</v>
      </c>
      <c r="Y106" s="12">
        <v>32.799999999999997</v>
      </c>
      <c r="Z106" s="11">
        <f>PERCENTRANK(Data[Punch Volley Speed-MPH (Pop)],Data[[#This Row],[Punch Volley Speed-MPH (Pop)]],)</f>
        <v>9.4E-2</v>
      </c>
      <c r="AA106" s="12">
        <v>91.166666666666671</v>
      </c>
    </row>
    <row r="107" spans="1:27" x14ac:dyDescent="0.2">
      <c r="A107" s="8" t="s">
        <v>212</v>
      </c>
      <c r="B107" s="1" t="s">
        <v>213</v>
      </c>
      <c r="C107" s="8">
        <v>16</v>
      </c>
      <c r="D107" s="8" t="s">
        <v>29</v>
      </c>
      <c r="E107" s="9">
        <v>180</v>
      </c>
      <c r="F107" s="8" t="s">
        <v>30</v>
      </c>
      <c r="G107" s="8" t="s">
        <v>80</v>
      </c>
      <c r="H107" s="8" t="s">
        <v>47</v>
      </c>
      <c r="I107" s="1" t="s">
        <v>104</v>
      </c>
      <c r="J107" s="1" t="s">
        <v>82</v>
      </c>
      <c r="K107" s="10">
        <v>1148</v>
      </c>
      <c r="L107" s="11">
        <f>PERCENTRANK(Data[Spin RPM], Data[[#This Row],[Spin RPM]], )</f>
        <v>3.4000000000000002E-2</v>
      </c>
      <c r="M107" s="12">
        <v>16.399999999999999</v>
      </c>
      <c r="N107" s="12">
        <v>7.4</v>
      </c>
      <c r="O107" s="13">
        <v>5.25</v>
      </c>
      <c r="P107" s="12">
        <v>8.1</v>
      </c>
      <c r="Q107" s="14">
        <v>117</v>
      </c>
      <c r="R107" s="11">
        <f>PERCENTRANK(Data[Swing Weight], Data[[#This Row],[Swing Weight]], )</f>
        <v>0.58199999999999996</v>
      </c>
      <c r="S107" s="13">
        <v>5.94</v>
      </c>
      <c r="T107" s="11">
        <f>PERCENTRANK(Data[Twist Weight], Data[[#This Row],[Twist Weight]], )</f>
        <v>0.32200000000000001</v>
      </c>
      <c r="U107" s="12">
        <v>23.8</v>
      </c>
      <c r="V107" s="11">
        <f>PERCENTRANK(Data[Balance Point (cm)],Data[[#This Row],[Balance Point (cm)]], )</f>
        <v>0.41099999999999998</v>
      </c>
      <c r="W107" s="12">
        <v>58.8</v>
      </c>
      <c r="X107" s="11">
        <f>PERCENTRANK(Data[Serve Speed-MPH (Power)],Data[[#This Row],[Serve Speed-MPH (Power)]],)</f>
        <v>0.97499999999999998</v>
      </c>
      <c r="Y107" s="12">
        <v>34.6</v>
      </c>
      <c r="Z107" s="11">
        <f>PERCENTRANK(Data[Punch Volley Speed-MPH (Pop)],Data[[#This Row],[Punch Volley Speed-MPH (Pop)]],)</f>
        <v>0.55100000000000005</v>
      </c>
      <c r="AA107" s="12">
        <v>79</v>
      </c>
    </row>
    <row r="108" spans="1:27" ht="28.5" x14ac:dyDescent="0.2">
      <c r="A108" s="8" t="s">
        <v>212</v>
      </c>
      <c r="B108" s="1" t="s">
        <v>214</v>
      </c>
      <c r="C108" s="8">
        <v>16</v>
      </c>
      <c r="D108" s="8" t="s">
        <v>29</v>
      </c>
      <c r="E108" s="9">
        <v>180</v>
      </c>
      <c r="F108" s="8" t="s">
        <v>30</v>
      </c>
      <c r="G108" s="8" t="s">
        <v>36</v>
      </c>
      <c r="H108" s="8" t="s">
        <v>64</v>
      </c>
      <c r="I108" s="1" t="s">
        <v>33</v>
      </c>
      <c r="J108" s="1" t="s">
        <v>34</v>
      </c>
      <c r="K108" s="10">
        <v>1729</v>
      </c>
      <c r="L108" s="11">
        <f>PERCENTRANK(Data[Spin RPM], Data[[#This Row],[Spin RPM]], )</f>
        <v>0.2</v>
      </c>
      <c r="M108" s="12">
        <v>16.5</v>
      </c>
      <c r="N108" s="12">
        <v>7.5</v>
      </c>
      <c r="O108" s="13">
        <v>5.5</v>
      </c>
      <c r="P108" s="12">
        <v>7.7</v>
      </c>
      <c r="Q108" s="14">
        <v>115</v>
      </c>
      <c r="R108" s="11">
        <f>PERCENTRANK(Data[Swing Weight], Data[[#This Row],[Swing Weight]], )</f>
        <v>0.48799999999999999</v>
      </c>
      <c r="S108" s="13">
        <v>5.72</v>
      </c>
      <c r="T108" s="11">
        <f>PERCENTRANK(Data[Twist Weight], Data[[#This Row],[Twist Weight]], )</f>
        <v>0.20100000000000001</v>
      </c>
      <c r="U108" s="12">
        <v>24.5</v>
      </c>
      <c r="V108" s="11">
        <f>PERCENTRANK(Data[Balance Point (cm)],Data[[#This Row],[Balance Point (cm)]], )</f>
        <v>0.80600000000000005</v>
      </c>
      <c r="W108" s="12">
        <v>55.2</v>
      </c>
      <c r="X108" s="11">
        <f>PERCENTRANK(Data[Serve Speed-MPH (Power)],Data[[#This Row],[Serve Speed-MPH (Power)]],)</f>
        <v>0.74099999999999999</v>
      </c>
      <c r="Y108" s="12">
        <v>34.799999999999997</v>
      </c>
      <c r="Z108" s="11">
        <f>PERCENTRANK(Data[Punch Volley Speed-MPH (Pop)],Data[[#This Row],[Punch Volley Speed-MPH (Pop)]],)</f>
        <v>0.63700000000000001</v>
      </c>
      <c r="AA108" s="12">
        <v>89.2</v>
      </c>
    </row>
    <row r="109" spans="1:27" ht="28.5" x14ac:dyDescent="0.2">
      <c r="A109" s="8" t="s">
        <v>212</v>
      </c>
      <c r="B109" s="1" t="s">
        <v>215</v>
      </c>
      <c r="C109" s="8">
        <v>16</v>
      </c>
      <c r="D109" s="8" t="s">
        <v>29</v>
      </c>
      <c r="E109" s="9">
        <v>180</v>
      </c>
      <c r="F109" s="8" t="s">
        <v>30</v>
      </c>
      <c r="G109" s="8" t="s">
        <v>36</v>
      </c>
      <c r="H109" s="8" t="s">
        <v>64</v>
      </c>
      <c r="I109" s="1" t="s">
        <v>33</v>
      </c>
      <c r="J109" s="1" t="s">
        <v>34</v>
      </c>
      <c r="K109" s="10">
        <v>1732</v>
      </c>
      <c r="L109" s="11">
        <f>PERCENTRANK(Data[Spin RPM], Data[[#This Row],[Spin RPM]], )</f>
        <v>0.20599999999999999</v>
      </c>
      <c r="M109" s="12">
        <v>16.5</v>
      </c>
      <c r="N109" s="12">
        <v>7.5</v>
      </c>
      <c r="O109" s="12">
        <v>5.5</v>
      </c>
      <c r="P109" s="12">
        <v>8.11</v>
      </c>
      <c r="Q109" s="14">
        <v>121</v>
      </c>
      <c r="R109" s="11">
        <f>PERCENTRANK(Data[Swing Weight], Data[[#This Row],[Swing Weight]], )</f>
        <v>0.76300000000000001</v>
      </c>
      <c r="S109" s="13">
        <v>6.1</v>
      </c>
      <c r="T109" s="11">
        <f>PERCENTRANK(Data[Twist Weight], Data[[#This Row],[Twist Weight]], )</f>
        <v>0.39500000000000002</v>
      </c>
      <c r="U109" s="12">
        <v>24.4</v>
      </c>
      <c r="V109" s="11">
        <f>PERCENTRANK(Data[Balance Point (cm)],Data[[#This Row],[Balance Point (cm)]], )</f>
        <v>0.76400000000000001</v>
      </c>
      <c r="W109" s="12">
        <v>55.4</v>
      </c>
      <c r="X109" s="11">
        <f>PERCENTRANK(Data[Serve Speed-MPH (Power)],Data[[#This Row],[Serve Speed-MPH (Power)]],)</f>
        <v>0.79100000000000004</v>
      </c>
      <c r="Y109" s="12">
        <v>34.799999999999997</v>
      </c>
      <c r="Z109" s="11">
        <f>PERCENTRANK(Data[Punch Volley Speed-MPH (Pop)],Data[[#This Row],[Punch Volley Speed-MPH (Pop)]],)</f>
        <v>0.63700000000000001</v>
      </c>
      <c r="AA109" s="8">
        <v>89.8</v>
      </c>
    </row>
    <row r="110" spans="1:27" ht="28.5" x14ac:dyDescent="0.2">
      <c r="A110" s="8" t="s">
        <v>212</v>
      </c>
      <c r="B110" s="1" t="s">
        <v>216</v>
      </c>
      <c r="C110" s="8">
        <v>16</v>
      </c>
      <c r="D110" s="8" t="s">
        <v>29</v>
      </c>
      <c r="E110" s="9">
        <v>180</v>
      </c>
      <c r="F110" s="8" t="s">
        <v>30</v>
      </c>
      <c r="G110" s="8" t="s">
        <v>36</v>
      </c>
      <c r="H110" s="8" t="s">
        <v>64</v>
      </c>
      <c r="I110" s="1" t="s">
        <v>33</v>
      </c>
      <c r="J110" s="1" t="s">
        <v>34</v>
      </c>
      <c r="K110" s="10">
        <v>1915</v>
      </c>
      <c r="L110" s="11">
        <f>PERCENTRANK(Data[Spin RPM], Data[[#This Row],[Spin RPM]], )</f>
        <v>0.44800000000000001</v>
      </c>
      <c r="M110" s="12">
        <v>16.5</v>
      </c>
      <c r="N110" s="12">
        <v>7.5</v>
      </c>
      <c r="O110" s="13">
        <v>5.5</v>
      </c>
      <c r="P110" s="12">
        <v>7.9</v>
      </c>
      <c r="Q110" s="14">
        <v>116</v>
      </c>
      <c r="R110" s="11">
        <f>PERCENTRANK(Data[Swing Weight], Data[[#This Row],[Swing Weight]], )</f>
        <v>0.54300000000000004</v>
      </c>
      <c r="S110" s="13">
        <v>6.21</v>
      </c>
      <c r="T110" s="11">
        <f>PERCENTRANK(Data[Twist Weight], Data[[#This Row],[Twist Weight]], )</f>
        <v>0.5</v>
      </c>
      <c r="U110" s="12">
        <v>23.9</v>
      </c>
      <c r="V110" s="11">
        <f>PERCENTRANK(Data[Balance Point (cm)],Data[[#This Row],[Balance Point (cm)]], )</f>
        <v>0.48699999999999999</v>
      </c>
      <c r="W110" s="12">
        <v>54.7</v>
      </c>
      <c r="X110" s="11">
        <f>PERCENTRANK(Data[Serve Speed-MPH (Power)],Data[[#This Row],[Serve Speed-MPH (Power)]],)</f>
        <v>0.57499999999999996</v>
      </c>
      <c r="Y110" s="12">
        <v>35.1</v>
      </c>
      <c r="Z110" s="11">
        <f>PERCENTRANK(Data[Punch Volley Speed-MPH (Pop)],Data[[#This Row],[Punch Volley Speed-MPH (Pop)]],)</f>
        <v>0.77500000000000002</v>
      </c>
      <c r="AA110" s="12">
        <v>89.7</v>
      </c>
    </row>
    <row r="111" spans="1:27" ht="28.5" x14ac:dyDescent="0.2">
      <c r="A111" s="8" t="s">
        <v>212</v>
      </c>
      <c r="B111" s="1" t="s">
        <v>217</v>
      </c>
      <c r="C111" s="8">
        <v>16</v>
      </c>
      <c r="D111" s="8" t="s">
        <v>29</v>
      </c>
      <c r="E111" s="9">
        <v>180</v>
      </c>
      <c r="F111" s="8" t="s">
        <v>30</v>
      </c>
      <c r="G111" s="8" t="s">
        <v>36</v>
      </c>
      <c r="H111" s="8" t="s">
        <v>64</v>
      </c>
      <c r="I111" s="1" t="s">
        <v>33</v>
      </c>
      <c r="J111" s="1" t="s">
        <v>34</v>
      </c>
      <c r="K111" s="10">
        <v>1970</v>
      </c>
      <c r="L111" s="11">
        <f>PERCENTRANK(Data[Spin RPM], Data[[#This Row],[Spin RPM]], )</f>
        <v>0.496</v>
      </c>
      <c r="M111" s="12">
        <v>16.5</v>
      </c>
      <c r="N111" s="12">
        <v>7.5</v>
      </c>
      <c r="O111" s="13">
        <v>5.5</v>
      </c>
      <c r="P111" s="12">
        <v>8.3000000000000007</v>
      </c>
      <c r="Q111" s="14">
        <v>125</v>
      </c>
      <c r="R111" s="11">
        <f>PERCENTRANK(Data[Swing Weight], Data[[#This Row],[Swing Weight]], )</f>
        <v>0.89700000000000002</v>
      </c>
      <c r="S111" s="13">
        <v>6.47</v>
      </c>
      <c r="T111" s="11">
        <f>PERCENTRANK(Data[Twist Weight], Data[[#This Row],[Twist Weight]], )</f>
        <v>0.63700000000000001</v>
      </c>
      <c r="U111" s="12">
        <v>23.8</v>
      </c>
      <c r="V111" s="11">
        <f>PERCENTRANK(Data[Balance Point (cm)],Data[[#This Row],[Balance Point (cm)]], )</f>
        <v>0.41099999999999998</v>
      </c>
      <c r="W111" s="12">
        <v>54</v>
      </c>
      <c r="X111" s="11">
        <f>PERCENTRANK(Data[Serve Speed-MPH (Power)],Data[[#This Row],[Serve Speed-MPH (Power)]],)</f>
        <v>0.41599999999999998</v>
      </c>
      <c r="Y111" s="12">
        <v>33.1</v>
      </c>
      <c r="Z111" s="11">
        <f>PERCENTRANK(Data[Punch Volley Speed-MPH (Pop)],Data[[#This Row],[Punch Volley Speed-MPH (Pop)]],)</f>
        <v>0.10299999999999999</v>
      </c>
      <c r="AA111" s="12">
        <v>89.2</v>
      </c>
    </row>
    <row r="112" spans="1:27" ht="28.5" x14ac:dyDescent="0.2">
      <c r="A112" s="8" t="s">
        <v>212</v>
      </c>
      <c r="B112" s="1" t="s">
        <v>218</v>
      </c>
      <c r="C112" s="8">
        <v>16</v>
      </c>
      <c r="D112" s="8" t="s">
        <v>29</v>
      </c>
      <c r="E112" s="9">
        <v>120</v>
      </c>
      <c r="F112" s="8" t="s">
        <v>30</v>
      </c>
      <c r="G112" s="8" t="s">
        <v>31</v>
      </c>
      <c r="H112" s="8" t="s">
        <v>32</v>
      </c>
      <c r="I112" s="1" t="s">
        <v>33</v>
      </c>
      <c r="J112" s="1" t="s">
        <v>34</v>
      </c>
      <c r="K112" s="10">
        <v>2307</v>
      </c>
      <c r="L112" s="11">
        <f>PERCENTRANK(Data[Spin RPM], Data[[#This Row],[Spin RPM]], )</f>
        <v>0.95099999999999996</v>
      </c>
      <c r="M112" s="12">
        <v>16.5</v>
      </c>
      <c r="N112" s="12">
        <v>7.5</v>
      </c>
      <c r="O112" s="13">
        <v>5.5</v>
      </c>
      <c r="P112" s="12">
        <v>8.1</v>
      </c>
      <c r="Q112" s="14">
        <v>117</v>
      </c>
      <c r="R112" s="11">
        <f>PERCENTRANK(Data[Swing Weight], Data[[#This Row],[Swing Weight]], )</f>
        <v>0.58199999999999996</v>
      </c>
      <c r="S112" s="13">
        <v>6.2</v>
      </c>
      <c r="T112" s="11">
        <f>PERCENTRANK(Data[Twist Weight], Data[[#This Row],[Twist Weight]], )</f>
        <v>0.47499999999999998</v>
      </c>
    </row>
    <row r="113" spans="1:27" x14ac:dyDescent="0.2">
      <c r="A113" s="8" t="s">
        <v>212</v>
      </c>
      <c r="B113" s="1" t="s">
        <v>219</v>
      </c>
      <c r="C113" s="8">
        <v>16</v>
      </c>
      <c r="D113" s="8" t="s">
        <v>29</v>
      </c>
      <c r="E113" s="9">
        <v>180</v>
      </c>
      <c r="F113" s="8" t="s">
        <v>30</v>
      </c>
      <c r="G113" s="8" t="s">
        <v>80</v>
      </c>
      <c r="H113" s="8" t="s">
        <v>64</v>
      </c>
      <c r="I113" s="1" t="s">
        <v>33</v>
      </c>
      <c r="J113" s="1" t="s">
        <v>82</v>
      </c>
      <c r="K113" s="10">
        <v>2280</v>
      </c>
      <c r="L113" s="11">
        <f>PERCENTRANK(Data[Spin RPM], Data[[#This Row],[Spin RPM]], )</f>
        <v>0.93700000000000006</v>
      </c>
      <c r="M113" s="12">
        <v>16.5</v>
      </c>
      <c r="N113" s="12">
        <v>7.5</v>
      </c>
      <c r="O113" s="13">
        <v>5.5</v>
      </c>
      <c r="P113" s="12">
        <v>7.9</v>
      </c>
      <c r="Q113" s="14">
        <v>112</v>
      </c>
      <c r="R113" s="11">
        <f>PERCENTRANK(Data[Swing Weight], Data[[#This Row],[Swing Weight]], )</f>
        <v>0.36199999999999999</v>
      </c>
      <c r="S113" s="13">
        <v>5.7</v>
      </c>
      <c r="T113" s="11">
        <f>PERCENTRANK(Data[Twist Weight], Data[[#This Row],[Twist Weight]], )</f>
        <v>0.161</v>
      </c>
      <c r="U113" s="12">
        <v>23.5</v>
      </c>
      <c r="V113" s="11">
        <f>PERCENTRANK(Data[Balance Point (cm)],Data[[#This Row],[Balance Point (cm)]], )</f>
        <v>0.28499999999999998</v>
      </c>
      <c r="W113" s="12">
        <v>59.7</v>
      </c>
      <c r="X113" s="11">
        <f>PERCENTRANK(Data[Serve Speed-MPH (Power)],Data[[#This Row],[Serve Speed-MPH (Power)]],)</f>
        <v>1</v>
      </c>
      <c r="Z113" s="11" t="e">
        <f>PERCENTRANK(Data[Punch Volley Speed-MPH (Pop)],Data[[#This Row],[Punch Volley Speed-MPH (Pop)]],)</f>
        <v>#N/A</v>
      </c>
      <c r="AA113" s="12">
        <v>82.8</v>
      </c>
    </row>
    <row r="114" spans="1:27" x14ac:dyDescent="0.2">
      <c r="A114" s="8" t="s">
        <v>212</v>
      </c>
      <c r="B114" s="1" t="s">
        <v>220</v>
      </c>
      <c r="C114" s="8">
        <v>16</v>
      </c>
      <c r="D114" s="8" t="s">
        <v>29</v>
      </c>
      <c r="E114" s="9">
        <v>180</v>
      </c>
      <c r="F114" s="8" t="s">
        <v>30</v>
      </c>
      <c r="G114" s="8" t="s">
        <v>80</v>
      </c>
      <c r="H114" s="8" t="s">
        <v>64</v>
      </c>
      <c r="I114" s="1" t="s">
        <v>33</v>
      </c>
      <c r="J114" s="1" t="s">
        <v>82</v>
      </c>
      <c r="K114" s="10">
        <v>2210</v>
      </c>
      <c r="L114" s="11">
        <f>PERCENTRANK(Data[Spin RPM], Data[[#This Row],[Spin RPM]], )</f>
        <v>0.86799999999999999</v>
      </c>
      <c r="M114" s="12">
        <v>16.5</v>
      </c>
      <c r="N114" s="12">
        <v>7.5</v>
      </c>
      <c r="O114" s="13">
        <v>5.5</v>
      </c>
      <c r="P114" s="12">
        <v>7.9</v>
      </c>
      <c r="Q114" s="14">
        <v>112</v>
      </c>
      <c r="R114" s="11">
        <f>PERCENTRANK(Data[Swing Weight], Data[[#This Row],[Swing Weight]], )</f>
        <v>0.36199999999999999</v>
      </c>
      <c r="S114" s="13">
        <v>5.7</v>
      </c>
      <c r="T114" s="11">
        <f>PERCENTRANK(Data[Twist Weight], Data[[#This Row],[Twist Weight]], )</f>
        <v>0.161</v>
      </c>
      <c r="U114" s="12">
        <v>23.7</v>
      </c>
      <c r="V114" s="11">
        <f>PERCENTRANK(Data[Balance Point (cm)],Data[[#This Row],[Balance Point (cm)]], )</f>
        <v>0.34399999999999997</v>
      </c>
      <c r="W114" s="12">
        <v>59.6</v>
      </c>
      <c r="X114" s="11">
        <f>PERCENTRANK(Data[Serve Speed-MPH (Power)],Data[[#This Row],[Serve Speed-MPH (Power)]],)</f>
        <v>0.99099999999999999</v>
      </c>
      <c r="Z114" s="11" t="e">
        <f>PERCENTRANK(Data[Punch Volley Speed-MPH (Pop)],Data[[#This Row],[Punch Volley Speed-MPH (Pop)]],)</f>
        <v>#N/A</v>
      </c>
      <c r="AA114" s="12">
        <v>82.8</v>
      </c>
    </row>
    <row r="115" spans="1:27" ht="28.5" x14ac:dyDescent="0.2">
      <c r="A115" s="8" t="s">
        <v>221</v>
      </c>
      <c r="B115" s="1" t="s">
        <v>222</v>
      </c>
      <c r="C115" s="8">
        <v>16</v>
      </c>
      <c r="D115" s="8" t="s">
        <v>29</v>
      </c>
      <c r="E115" s="9">
        <v>200</v>
      </c>
      <c r="F115" s="8" t="s">
        <v>40</v>
      </c>
      <c r="G115" s="8" t="s">
        <v>31</v>
      </c>
      <c r="H115" s="8" t="s">
        <v>47</v>
      </c>
      <c r="I115" s="1" t="s">
        <v>81</v>
      </c>
      <c r="J115" s="1" t="s">
        <v>34</v>
      </c>
      <c r="K115" s="10">
        <v>1285</v>
      </c>
      <c r="L115" s="11">
        <f>PERCENTRANK(Data[Spin RPM], Data[[#This Row],[Spin RPM]], )</f>
        <v>8.8999999999999996E-2</v>
      </c>
      <c r="M115" s="12">
        <v>15.75</v>
      </c>
      <c r="N115" s="12">
        <v>8</v>
      </c>
      <c r="O115" s="13">
        <v>5.25</v>
      </c>
      <c r="P115" s="12">
        <v>7.9</v>
      </c>
    </row>
    <row r="116" spans="1:27" ht="28.5" x14ac:dyDescent="0.2">
      <c r="A116" s="8" t="s">
        <v>221</v>
      </c>
      <c r="B116" s="1" t="s">
        <v>223</v>
      </c>
      <c r="C116" s="8">
        <v>16</v>
      </c>
      <c r="D116" s="8" t="s">
        <v>112</v>
      </c>
      <c r="E116" s="9">
        <v>150</v>
      </c>
      <c r="F116" s="8" t="s">
        <v>30</v>
      </c>
      <c r="G116" s="8" t="s">
        <v>31</v>
      </c>
      <c r="H116" s="8" t="s">
        <v>47</v>
      </c>
      <c r="I116" s="1" t="s">
        <v>101</v>
      </c>
      <c r="J116" s="1" t="s">
        <v>34</v>
      </c>
      <c r="K116" s="10">
        <v>1220</v>
      </c>
      <c r="L116" s="11">
        <f>PERCENTRANK(Data[Spin RPM], Data[[#This Row],[Spin RPM]], )</f>
        <v>6.2E-2</v>
      </c>
      <c r="M116" s="12">
        <v>16.5</v>
      </c>
      <c r="N116" s="12">
        <v>7.375</v>
      </c>
      <c r="O116" s="13">
        <v>5.25</v>
      </c>
      <c r="P116" s="12">
        <v>7.3</v>
      </c>
      <c r="Q116" s="14">
        <v>109</v>
      </c>
      <c r="R116" s="11">
        <f>PERCENTRANK(Data[Swing Weight], Data[[#This Row],[Swing Weight]], )</f>
        <v>0.26700000000000002</v>
      </c>
    </row>
    <row r="117" spans="1:27" ht="28.5" x14ac:dyDescent="0.2">
      <c r="A117" s="8" t="s">
        <v>221</v>
      </c>
      <c r="B117" s="1" t="s">
        <v>224</v>
      </c>
      <c r="C117" s="8">
        <v>20</v>
      </c>
      <c r="D117" s="8" t="s">
        <v>29</v>
      </c>
      <c r="E117" s="9">
        <v>250</v>
      </c>
      <c r="F117" s="8" t="s">
        <v>30</v>
      </c>
      <c r="G117" s="8" t="s">
        <v>80</v>
      </c>
      <c r="H117" s="8" t="s">
        <v>47</v>
      </c>
      <c r="I117" s="1" t="s">
        <v>225</v>
      </c>
      <c r="J117" s="1" t="s">
        <v>34</v>
      </c>
      <c r="K117" s="10">
        <v>2229</v>
      </c>
      <c r="L117" s="11">
        <f>PERCENTRANK(Data[Spin RPM], Data[[#This Row],[Spin RPM]], )</f>
        <v>0.88200000000000001</v>
      </c>
      <c r="M117" s="12">
        <v>16.45</v>
      </c>
      <c r="N117" s="12">
        <v>7.5</v>
      </c>
      <c r="O117" s="13">
        <v>5.35</v>
      </c>
      <c r="P117" s="12">
        <v>8.11</v>
      </c>
      <c r="Q117" s="14">
        <v>120</v>
      </c>
      <c r="R117" s="11">
        <f>PERCENTRANK(Data[Swing Weight], Data[[#This Row],[Swing Weight]], )</f>
        <v>0.72399999999999998</v>
      </c>
      <c r="S117" s="13">
        <v>5.96</v>
      </c>
      <c r="T117" s="11">
        <f>PERCENTRANK(Data[Twist Weight], Data[[#This Row],[Twist Weight]], )</f>
        <v>0.33</v>
      </c>
      <c r="U117" s="12">
        <v>24.4</v>
      </c>
      <c r="V117" s="11">
        <f>PERCENTRANK(Data[Balance Point (cm)],Data[[#This Row],[Balance Point (cm)]], )</f>
        <v>0.76400000000000001</v>
      </c>
      <c r="W117" s="12">
        <v>51.6</v>
      </c>
      <c r="X117" s="11">
        <f>PERCENTRANK(Data[Serve Speed-MPH (Power)],Data[[#This Row],[Serve Speed-MPH (Power)]],)</f>
        <v>4.1000000000000002E-2</v>
      </c>
      <c r="Y117" s="12">
        <v>33.1</v>
      </c>
      <c r="Z117" s="11">
        <f>PERCENTRANK(Data[Punch Volley Speed-MPH (Pop)],Data[[#This Row],[Punch Volley Speed-MPH (Pop)]],)</f>
        <v>0.10299999999999999</v>
      </c>
      <c r="AA117" s="12">
        <v>87.3</v>
      </c>
    </row>
    <row r="118" spans="1:27" ht="28.5" x14ac:dyDescent="0.2">
      <c r="A118" s="8" t="s">
        <v>221</v>
      </c>
      <c r="B118" s="1" t="s">
        <v>226</v>
      </c>
      <c r="C118" s="8">
        <v>20</v>
      </c>
      <c r="D118" s="8" t="s">
        <v>29</v>
      </c>
      <c r="E118" s="9">
        <v>333</v>
      </c>
      <c r="F118" s="8" t="s">
        <v>40</v>
      </c>
      <c r="G118" s="8" t="s">
        <v>80</v>
      </c>
      <c r="H118" s="8" t="s">
        <v>47</v>
      </c>
      <c r="I118" s="1" t="s">
        <v>56</v>
      </c>
      <c r="J118" s="1" t="s">
        <v>34</v>
      </c>
      <c r="K118" s="10">
        <v>1903</v>
      </c>
      <c r="L118" s="11">
        <f>PERCENTRANK(Data[Spin RPM], Data[[#This Row],[Spin RPM]], )</f>
        <v>0.42699999999999999</v>
      </c>
      <c r="M118" s="12">
        <v>15.85</v>
      </c>
      <c r="N118" s="12">
        <v>7.85</v>
      </c>
      <c r="O118" s="13">
        <v>5.25</v>
      </c>
      <c r="P118" s="12">
        <v>7.7</v>
      </c>
    </row>
    <row r="119" spans="1:27" ht="28.5" x14ac:dyDescent="0.2">
      <c r="A119" s="8" t="s">
        <v>221</v>
      </c>
      <c r="B119" s="1" t="s">
        <v>227</v>
      </c>
      <c r="C119" s="8">
        <v>13</v>
      </c>
      <c r="D119" s="8" t="s">
        <v>29</v>
      </c>
      <c r="E119" s="9">
        <v>140</v>
      </c>
      <c r="F119" s="8" t="s">
        <v>30</v>
      </c>
      <c r="G119" s="8" t="s">
        <v>31</v>
      </c>
      <c r="H119" s="8" t="s">
        <v>32</v>
      </c>
      <c r="I119" s="1" t="s">
        <v>41</v>
      </c>
      <c r="J119" s="1" t="s">
        <v>34</v>
      </c>
      <c r="K119" s="10">
        <v>1849</v>
      </c>
      <c r="L119" s="11">
        <f>PERCENTRANK(Data[Spin RPM], Data[[#This Row],[Spin RPM]], )</f>
        <v>0.33100000000000002</v>
      </c>
      <c r="M119" s="12">
        <v>16.399999999999999</v>
      </c>
      <c r="N119" s="12">
        <v>7.4</v>
      </c>
      <c r="O119" s="13">
        <v>5.75</v>
      </c>
      <c r="P119" s="12">
        <v>7.5</v>
      </c>
      <c r="Q119" s="14">
        <v>115</v>
      </c>
      <c r="R119" s="11">
        <f>PERCENTRANK(Data[Swing Weight], Data[[#This Row],[Swing Weight]], )</f>
        <v>0.48799999999999999</v>
      </c>
      <c r="S119" s="13">
        <v>5.27</v>
      </c>
      <c r="T119" s="11">
        <f>PERCENTRANK(Data[Twist Weight], Data[[#This Row],[Twist Weight]], )</f>
        <v>6.4000000000000001E-2</v>
      </c>
      <c r="U119" s="12">
        <v>24.2</v>
      </c>
      <c r="V119" s="11">
        <f>PERCENTRANK(Data[Balance Point (cm)],Data[[#This Row],[Balance Point (cm)]], )</f>
        <v>0.66300000000000003</v>
      </c>
      <c r="W119" s="12">
        <v>51.9</v>
      </c>
      <c r="X119" s="11">
        <f>PERCENTRANK(Data[Serve Speed-MPH (Power)],Data[[#This Row],[Serve Speed-MPH (Power)]],)</f>
        <v>7.4999999999999997E-2</v>
      </c>
      <c r="Y119" s="12">
        <v>31.7</v>
      </c>
      <c r="Z119" s="11">
        <f>PERCENTRANK(Data[Punch Volley Speed-MPH (Pop)],Data[[#This Row],[Punch Volley Speed-MPH (Pop)]],)</f>
        <v>3.4000000000000002E-2</v>
      </c>
      <c r="AA119" s="12">
        <v>89.7</v>
      </c>
    </row>
    <row r="120" spans="1:27" ht="28.5" x14ac:dyDescent="0.2">
      <c r="A120" s="8" t="s">
        <v>221</v>
      </c>
      <c r="B120" s="1" t="s">
        <v>228</v>
      </c>
      <c r="C120" s="8">
        <v>12.7</v>
      </c>
      <c r="D120" s="8" t="s">
        <v>29</v>
      </c>
      <c r="E120" s="9">
        <v>250</v>
      </c>
      <c r="F120" s="8" t="s">
        <v>30</v>
      </c>
      <c r="G120" s="8" t="s">
        <v>80</v>
      </c>
      <c r="H120" s="8" t="s">
        <v>47</v>
      </c>
      <c r="I120" s="1" t="s">
        <v>225</v>
      </c>
      <c r="J120" s="1" t="s">
        <v>34</v>
      </c>
      <c r="K120" s="10">
        <v>2176</v>
      </c>
      <c r="L120" s="11">
        <f>PERCENTRANK(Data[Spin RPM], Data[[#This Row],[Spin RPM]], )</f>
        <v>0.81299999999999994</v>
      </c>
      <c r="M120" s="12">
        <v>16.5</v>
      </c>
      <c r="N120" s="12">
        <v>7.375</v>
      </c>
      <c r="O120" s="13">
        <v>5.25</v>
      </c>
      <c r="P120" s="12">
        <v>7.77</v>
      </c>
      <c r="Q120" s="14">
        <v>106</v>
      </c>
      <c r="R120" s="11">
        <f>PERCENTRANK(Data[Swing Weight], Data[[#This Row],[Swing Weight]], )</f>
        <v>0.14099999999999999</v>
      </c>
      <c r="S120" s="13">
        <v>5.31</v>
      </c>
      <c r="T120" s="11">
        <f>PERCENTRANK(Data[Twist Weight], Data[[#This Row],[Twist Weight]], )</f>
        <v>7.1999999999999995E-2</v>
      </c>
      <c r="U120" s="12">
        <v>23.1</v>
      </c>
      <c r="V120" s="11">
        <f>PERCENTRANK(Data[Balance Point (cm)],Data[[#This Row],[Balance Point (cm)]], )</f>
        <v>0.159</v>
      </c>
      <c r="W120" s="12">
        <v>52.6</v>
      </c>
      <c r="X120" s="11">
        <f>PERCENTRANK(Data[Serve Speed-MPH (Power)],Data[[#This Row],[Serve Speed-MPH (Power)]],)</f>
        <v>0.15</v>
      </c>
      <c r="Y120" s="12">
        <v>35.799999999999997</v>
      </c>
      <c r="Z120" s="11">
        <f>PERCENTRANK(Data[Punch Volley Speed-MPH (Pop)],Data[[#This Row],[Punch Volley Speed-MPH (Pop)]],)</f>
        <v>0.92200000000000004</v>
      </c>
      <c r="AA120" s="12">
        <v>84.2</v>
      </c>
    </row>
    <row r="121" spans="1:27" ht="28.5" x14ac:dyDescent="0.2">
      <c r="A121" s="8" t="s">
        <v>221</v>
      </c>
      <c r="B121" s="1" t="s">
        <v>228</v>
      </c>
      <c r="C121" s="8">
        <v>12.7</v>
      </c>
      <c r="D121" s="8" t="s">
        <v>92</v>
      </c>
      <c r="E121" s="9">
        <v>250</v>
      </c>
      <c r="F121" s="8" t="s">
        <v>30</v>
      </c>
      <c r="G121" s="8" t="s">
        <v>80</v>
      </c>
      <c r="H121" s="8" t="s">
        <v>47</v>
      </c>
      <c r="I121" s="1" t="s">
        <v>225</v>
      </c>
      <c r="J121" s="1" t="s">
        <v>34</v>
      </c>
      <c r="K121" s="10">
        <v>1172</v>
      </c>
      <c r="L121" s="11">
        <f>PERCENTRANK(Data[Spin RPM], Data[[#This Row],[Spin RPM]], )</f>
        <v>4.8000000000000001E-2</v>
      </c>
      <c r="M121" s="12">
        <v>16.5</v>
      </c>
      <c r="N121" s="12">
        <v>7.375</v>
      </c>
      <c r="O121" s="13">
        <v>5.25</v>
      </c>
      <c r="P121" s="12">
        <v>7.77</v>
      </c>
      <c r="Q121" s="14">
        <v>106</v>
      </c>
      <c r="R121" s="11">
        <f>PERCENTRANK(Data[Swing Weight], Data[[#This Row],[Swing Weight]], )</f>
        <v>0.14099999999999999</v>
      </c>
      <c r="S121" s="13">
        <v>5.31</v>
      </c>
      <c r="T121" s="11">
        <f>PERCENTRANK(Data[Twist Weight], Data[[#This Row],[Twist Weight]], )</f>
        <v>7.1999999999999995E-2</v>
      </c>
      <c r="U121" s="12">
        <v>23.1</v>
      </c>
      <c r="V121" s="11">
        <f>PERCENTRANK(Data[Balance Point (cm)],Data[[#This Row],[Balance Point (cm)]], )</f>
        <v>0.159</v>
      </c>
      <c r="W121" s="12">
        <v>52.6</v>
      </c>
      <c r="X121" s="11">
        <f>PERCENTRANK(Data[Serve Speed-MPH (Power)],Data[[#This Row],[Serve Speed-MPH (Power)]],)</f>
        <v>0.15</v>
      </c>
      <c r="Y121" s="12">
        <v>35.799999999999997</v>
      </c>
      <c r="Z121" s="11">
        <f>PERCENTRANK(Data[Punch Volley Speed-MPH (Pop)],Data[[#This Row],[Punch Volley Speed-MPH (Pop)]],)</f>
        <v>0.92200000000000004</v>
      </c>
      <c r="AA121" s="12">
        <v>84.2</v>
      </c>
    </row>
    <row r="122" spans="1:27" ht="28.5" x14ac:dyDescent="0.2">
      <c r="A122" s="8" t="s">
        <v>221</v>
      </c>
      <c r="B122" s="1" t="s">
        <v>229</v>
      </c>
      <c r="C122" s="8">
        <v>12.7</v>
      </c>
      <c r="D122" s="8" t="s">
        <v>29</v>
      </c>
      <c r="E122" s="9">
        <v>250</v>
      </c>
      <c r="F122" s="8" t="s">
        <v>40</v>
      </c>
      <c r="G122" s="8" t="s">
        <v>80</v>
      </c>
      <c r="H122" s="8" t="s">
        <v>47</v>
      </c>
      <c r="I122" s="1" t="s">
        <v>225</v>
      </c>
      <c r="J122" s="1" t="s">
        <v>34</v>
      </c>
      <c r="K122" s="10">
        <v>2077</v>
      </c>
      <c r="L122" s="11">
        <f>PERCENTRANK(Data[Spin RPM], Data[[#This Row],[Spin RPM]], )</f>
        <v>0.64100000000000001</v>
      </c>
      <c r="M122" s="12">
        <v>15.75</v>
      </c>
      <c r="N122" s="12">
        <v>8</v>
      </c>
      <c r="O122" s="13">
        <v>5.38</v>
      </c>
      <c r="P122" s="12">
        <v>7.8</v>
      </c>
      <c r="AA122" s="12">
        <v>84.2</v>
      </c>
    </row>
    <row r="123" spans="1:27" ht="28.5" x14ac:dyDescent="0.2">
      <c r="A123" s="8" t="s">
        <v>230</v>
      </c>
      <c r="B123" s="1" t="s">
        <v>231</v>
      </c>
      <c r="C123" s="8">
        <v>16</v>
      </c>
      <c r="D123" s="8" t="s">
        <v>29</v>
      </c>
      <c r="E123" s="9">
        <v>180</v>
      </c>
      <c r="F123" s="8" t="s">
        <v>51</v>
      </c>
      <c r="G123" s="8" t="s">
        <v>36</v>
      </c>
      <c r="H123" s="8" t="s">
        <v>64</v>
      </c>
      <c r="I123" s="1" t="s">
        <v>33</v>
      </c>
      <c r="J123" s="1" t="s">
        <v>34</v>
      </c>
      <c r="K123" s="10">
        <v>2062</v>
      </c>
      <c r="L123" s="11">
        <f>PERCENTRANK(Data[Spin RPM], Data[[#This Row],[Spin RPM]], )</f>
        <v>0.62</v>
      </c>
      <c r="M123" s="12">
        <v>16.3</v>
      </c>
      <c r="N123" s="12">
        <v>7.7</v>
      </c>
      <c r="O123" s="13">
        <v>5.5</v>
      </c>
      <c r="P123" s="12">
        <v>8.1</v>
      </c>
      <c r="Q123" s="14">
        <v>114</v>
      </c>
      <c r="R123" s="11">
        <f>PERCENTRANK(Data[Swing Weight], Data[[#This Row],[Swing Weight]], )</f>
        <v>0.44</v>
      </c>
      <c r="S123" s="13">
        <v>6.66</v>
      </c>
      <c r="T123" s="11">
        <f>PERCENTRANK(Data[Twist Weight], Data[[#This Row],[Twist Weight]], )</f>
        <v>0.72499999999999998</v>
      </c>
      <c r="U123" s="12">
        <v>23.9</v>
      </c>
      <c r="V123" s="11">
        <f>PERCENTRANK(Data[Balance Point (cm)],Data[[#This Row],[Balance Point (cm)]], )</f>
        <v>0.48699999999999999</v>
      </c>
      <c r="W123" s="12">
        <v>54.7</v>
      </c>
      <c r="X123" s="11">
        <f>PERCENTRANK(Data[Serve Speed-MPH (Power)],Data[[#This Row],[Serve Speed-MPH (Power)]],)</f>
        <v>0.57499999999999996</v>
      </c>
      <c r="Y123" s="12">
        <v>33.6</v>
      </c>
      <c r="Z123" s="11">
        <f>PERCENTRANK(Data[Punch Volley Speed-MPH (Pop)],Data[[#This Row],[Punch Volley Speed-MPH (Pop)]],)</f>
        <v>0.215</v>
      </c>
      <c r="AA123" s="12">
        <v>90.8</v>
      </c>
    </row>
    <row r="124" spans="1:27" ht="28.5" x14ac:dyDescent="0.2">
      <c r="A124" s="8" t="s">
        <v>230</v>
      </c>
      <c r="B124" s="1" t="s">
        <v>231</v>
      </c>
      <c r="C124" s="8">
        <v>14</v>
      </c>
      <c r="D124" s="8" t="s">
        <v>29</v>
      </c>
      <c r="E124" s="9">
        <v>180</v>
      </c>
      <c r="F124" s="8" t="s">
        <v>51</v>
      </c>
      <c r="G124" s="8" t="s">
        <v>36</v>
      </c>
      <c r="H124" s="8" t="s">
        <v>32</v>
      </c>
      <c r="I124" s="1" t="s">
        <v>33</v>
      </c>
      <c r="J124" s="1" t="s">
        <v>34</v>
      </c>
      <c r="K124" s="10">
        <v>2077</v>
      </c>
      <c r="L124" s="11">
        <f>PERCENTRANK(Data[Spin RPM], Data[[#This Row],[Spin RPM]], )</f>
        <v>0.64100000000000001</v>
      </c>
      <c r="M124" s="12">
        <v>16.3</v>
      </c>
      <c r="N124" s="12">
        <v>7.7</v>
      </c>
      <c r="O124" s="13">
        <v>5.5</v>
      </c>
      <c r="P124" s="12">
        <v>8.09</v>
      </c>
      <c r="Q124" s="14">
        <v>112</v>
      </c>
      <c r="R124" s="11">
        <f>PERCENTRANK(Data[Swing Weight], Data[[#This Row],[Swing Weight]], )</f>
        <v>0.36199999999999999</v>
      </c>
      <c r="S124" s="13">
        <v>6.33</v>
      </c>
      <c r="T124" s="11">
        <f>PERCENTRANK(Data[Twist Weight], Data[[#This Row],[Twist Weight]], )</f>
        <v>0.54</v>
      </c>
      <c r="U124" s="12">
        <v>23.6</v>
      </c>
      <c r="V124" s="11">
        <f>PERCENTRANK(Data[Balance Point (cm)],Data[[#This Row],[Balance Point (cm)]], )</f>
        <v>0.32700000000000001</v>
      </c>
      <c r="W124" s="12">
        <v>53.7</v>
      </c>
      <c r="X124" s="11">
        <f>PERCENTRANK(Data[Serve Speed-MPH (Power)],Data[[#This Row],[Serve Speed-MPH (Power)]],)</f>
        <v>0.375</v>
      </c>
      <c r="Y124" s="12">
        <v>35.1</v>
      </c>
      <c r="Z124" s="11">
        <f>PERCENTRANK(Data[Punch Volley Speed-MPH (Pop)],Data[[#This Row],[Punch Volley Speed-MPH (Pop)]],)</f>
        <v>0.77500000000000002</v>
      </c>
      <c r="AA124" s="12">
        <v>88.5</v>
      </c>
    </row>
    <row r="125" spans="1:27" ht="28.5" x14ac:dyDescent="0.2">
      <c r="A125" s="8" t="s">
        <v>230</v>
      </c>
      <c r="B125" s="1" t="s">
        <v>232</v>
      </c>
      <c r="C125" s="8">
        <v>16</v>
      </c>
      <c r="D125" s="8" t="s">
        <v>29</v>
      </c>
      <c r="E125" s="9">
        <v>180</v>
      </c>
      <c r="F125" s="8" t="s">
        <v>51</v>
      </c>
      <c r="G125" s="8" t="s">
        <v>36</v>
      </c>
      <c r="H125" s="8" t="s">
        <v>32</v>
      </c>
      <c r="I125" s="1" t="s">
        <v>33</v>
      </c>
      <c r="J125" s="1" t="s">
        <v>34</v>
      </c>
      <c r="K125" s="10">
        <v>2186</v>
      </c>
      <c r="L125" s="11">
        <f>PERCENTRANK(Data[Spin RPM], Data[[#This Row],[Spin RPM]], )</f>
        <v>0.82</v>
      </c>
      <c r="M125" s="12">
        <v>16.3</v>
      </c>
      <c r="N125" s="12">
        <v>7.7</v>
      </c>
      <c r="O125" s="13">
        <v>5.5</v>
      </c>
      <c r="P125" s="12">
        <v>8.1</v>
      </c>
    </row>
    <row r="126" spans="1:27" ht="28.5" x14ac:dyDescent="0.2">
      <c r="A126" s="8" t="s">
        <v>230</v>
      </c>
      <c r="B126" s="1" t="s">
        <v>233</v>
      </c>
      <c r="C126" s="8">
        <v>16</v>
      </c>
      <c r="D126" s="8" t="s">
        <v>29</v>
      </c>
      <c r="E126" s="9">
        <v>220</v>
      </c>
      <c r="F126" s="8" t="s">
        <v>51</v>
      </c>
      <c r="G126" s="8" t="s">
        <v>36</v>
      </c>
      <c r="H126" s="8" t="s">
        <v>32</v>
      </c>
      <c r="I126" s="1" t="s">
        <v>234</v>
      </c>
      <c r="J126" s="1" t="s">
        <v>34</v>
      </c>
      <c r="K126" s="10">
        <v>2273</v>
      </c>
      <c r="L126" s="11">
        <f>PERCENTRANK(Data[Spin RPM], Data[[#This Row],[Spin RPM]], )</f>
        <v>0.92400000000000004</v>
      </c>
      <c r="M126" s="12">
        <v>16.3</v>
      </c>
      <c r="N126" s="12">
        <v>7.7</v>
      </c>
      <c r="O126" s="13">
        <v>5.5</v>
      </c>
      <c r="P126" s="12">
        <v>7.97</v>
      </c>
      <c r="Q126" s="14">
        <v>106.2</v>
      </c>
      <c r="R126" s="11">
        <f>PERCENTRANK(Data[Swing Weight], Data[[#This Row],[Swing Weight]], )</f>
        <v>0.188</v>
      </c>
      <c r="S126" s="13">
        <v>5.7</v>
      </c>
      <c r="T126" s="11">
        <f>PERCENTRANK(Data[Twist Weight], Data[[#This Row],[Twist Weight]], )</f>
        <v>0.161</v>
      </c>
      <c r="U126" s="12">
        <v>23</v>
      </c>
      <c r="V126" s="11">
        <f>PERCENTRANK(Data[Balance Point (cm)],Data[[#This Row],[Balance Point (cm)]], )</f>
        <v>0.151</v>
      </c>
      <c r="W126" s="12">
        <v>54.5</v>
      </c>
      <c r="X126" s="11">
        <f>PERCENTRANK(Data[Serve Speed-MPH (Power)],Data[[#This Row],[Serve Speed-MPH (Power)]],)</f>
        <v>0.52500000000000002</v>
      </c>
      <c r="Y126" s="12">
        <v>35.200000000000003</v>
      </c>
      <c r="Z126" s="11">
        <f>PERCENTRANK(Data[Punch Volley Speed-MPH (Pop)],Data[[#This Row],[Punch Volley Speed-MPH (Pop)]],)</f>
        <v>0.81799999999999995</v>
      </c>
      <c r="AA126" s="12">
        <v>92.7</v>
      </c>
    </row>
    <row r="127" spans="1:27" ht="28.5" x14ac:dyDescent="0.2">
      <c r="A127" s="8" t="s">
        <v>230</v>
      </c>
      <c r="B127" s="1" t="s">
        <v>235</v>
      </c>
      <c r="C127" s="8">
        <v>16</v>
      </c>
      <c r="D127" s="8" t="s">
        <v>29</v>
      </c>
      <c r="E127" s="9">
        <v>220</v>
      </c>
      <c r="F127" s="8" t="s">
        <v>51</v>
      </c>
      <c r="G127" s="8" t="s">
        <v>36</v>
      </c>
      <c r="H127" s="8" t="s">
        <v>32</v>
      </c>
      <c r="I127" s="1" t="s">
        <v>33</v>
      </c>
      <c r="J127" s="1" t="s">
        <v>34</v>
      </c>
      <c r="K127" s="10">
        <v>2077</v>
      </c>
      <c r="L127" s="11">
        <f>PERCENTRANK(Data[Spin RPM], Data[[#This Row],[Spin RPM]], )</f>
        <v>0.64100000000000001</v>
      </c>
      <c r="M127" s="12">
        <v>16.3</v>
      </c>
      <c r="N127" s="12">
        <v>7.7</v>
      </c>
      <c r="O127" s="13">
        <v>5.5</v>
      </c>
      <c r="P127" s="12">
        <v>8.1</v>
      </c>
      <c r="Q127" s="14">
        <v>110</v>
      </c>
      <c r="R127" s="11">
        <f>PERCENTRANK(Data[Swing Weight], Data[[#This Row],[Swing Weight]], )</f>
        <v>0.28299999999999997</v>
      </c>
      <c r="S127" s="13">
        <v>5.8</v>
      </c>
      <c r="T127" s="11">
        <f>PERCENTRANK(Data[Twist Weight], Data[[#This Row],[Twist Weight]], )</f>
        <v>0.28199999999999997</v>
      </c>
      <c r="U127" s="12">
        <v>23.2</v>
      </c>
      <c r="V127" s="11">
        <f>PERCENTRANK(Data[Balance Point (cm)],Data[[#This Row],[Balance Point (cm)]], )</f>
        <v>0.193</v>
      </c>
      <c r="W127" s="12">
        <v>53.6</v>
      </c>
      <c r="X127" s="11">
        <f>PERCENTRANK(Data[Serve Speed-MPH (Power)],Data[[#This Row],[Serve Speed-MPH (Power)]],)</f>
        <v>0.36599999999999999</v>
      </c>
      <c r="Y127" s="12">
        <v>34.6</v>
      </c>
      <c r="Z127" s="11">
        <f>PERCENTRANK(Data[Punch Volley Speed-MPH (Pop)],Data[[#This Row],[Punch Volley Speed-MPH (Pop)]],)</f>
        <v>0.55100000000000005</v>
      </c>
      <c r="AA127" s="12">
        <v>94.7</v>
      </c>
    </row>
    <row r="128" spans="1:27" ht="28.5" x14ac:dyDescent="0.2">
      <c r="A128" s="8" t="s">
        <v>230</v>
      </c>
      <c r="B128" s="1" t="s">
        <v>236</v>
      </c>
      <c r="C128" s="8">
        <v>16</v>
      </c>
      <c r="D128" s="8" t="s">
        <v>29</v>
      </c>
      <c r="E128" s="9">
        <v>199</v>
      </c>
      <c r="F128" s="8" t="s">
        <v>51</v>
      </c>
      <c r="G128" s="8" t="s">
        <v>36</v>
      </c>
      <c r="H128" s="8" t="s">
        <v>32</v>
      </c>
      <c r="I128" s="1" t="s">
        <v>237</v>
      </c>
      <c r="J128" s="1" t="s">
        <v>34</v>
      </c>
      <c r="K128" s="10">
        <v>2271</v>
      </c>
      <c r="L128" s="11">
        <f>PERCENTRANK(Data[Spin RPM], Data[[#This Row],[Spin RPM]], )</f>
        <v>0.91700000000000004</v>
      </c>
      <c r="M128" s="12">
        <v>16.3</v>
      </c>
      <c r="N128" s="12">
        <v>7.7</v>
      </c>
      <c r="O128" s="13">
        <v>5.5</v>
      </c>
      <c r="P128" s="12">
        <v>8.3000000000000007</v>
      </c>
      <c r="Q128" s="14">
        <v>117</v>
      </c>
      <c r="R128" s="11">
        <f>PERCENTRANK(Data[Swing Weight], Data[[#This Row],[Swing Weight]], )</f>
        <v>0.58199999999999996</v>
      </c>
      <c r="S128" s="13">
        <v>6.81</v>
      </c>
      <c r="T128" s="11">
        <f>PERCENTRANK(Data[Twist Weight], Data[[#This Row],[Twist Weight]], )</f>
        <v>0.84599999999999997</v>
      </c>
      <c r="U128" s="12">
        <v>23.7</v>
      </c>
      <c r="V128" s="11">
        <f>PERCENTRANK(Data[Balance Point (cm)],Data[[#This Row],[Balance Point (cm)]], )</f>
        <v>0.34399999999999997</v>
      </c>
      <c r="W128" s="12">
        <v>55.6</v>
      </c>
      <c r="X128" s="11">
        <f>PERCENTRANK(Data[Serve Speed-MPH (Power)],Data[[#This Row],[Serve Speed-MPH (Power)]],)</f>
        <v>0.82499999999999996</v>
      </c>
      <c r="Y128" s="12">
        <v>34.5</v>
      </c>
      <c r="Z128" s="11">
        <f>PERCENTRANK(Data[Punch Volley Speed-MPH (Pop)],Data[[#This Row],[Punch Volley Speed-MPH (Pop)]],)</f>
        <v>0.51700000000000002</v>
      </c>
      <c r="AA128" s="12">
        <v>91</v>
      </c>
    </row>
    <row r="129" spans="1:27" ht="28.5" x14ac:dyDescent="0.2">
      <c r="A129" s="8" t="s">
        <v>238</v>
      </c>
      <c r="B129" s="1" t="s">
        <v>239</v>
      </c>
      <c r="C129" s="8">
        <v>16</v>
      </c>
      <c r="D129" s="8" t="s">
        <v>29</v>
      </c>
      <c r="E129" s="9">
        <v>180</v>
      </c>
      <c r="F129" s="8" t="s">
        <v>51</v>
      </c>
      <c r="G129" s="8" t="s">
        <v>36</v>
      </c>
      <c r="H129" s="8" t="s">
        <v>32</v>
      </c>
      <c r="I129" s="1" t="s">
        <v>234</v>
      </c>
      <c r="J129" s="1" t="s">
        <v>34</v>
      </c>
      <c r="K129" s="10">
        <v>2217</v>
      </c>
      <c r="L129" s="11">
        <f>PERCENTRANK(Data[Spin RPM], Data[[#This Row],[Spin RPM]], )</f>
        <v>0.875</v>
      </c>
      <c r="M129" s="12">
        <v>16.3</v>
      </c>
      <c r="N129" s="12">
        <v>7.7</v>
      </c>
      <c r="O129" s="13">
        <v>5.5</v>
      </c>
      <c r="P129" s="12">
        <v>8</v>
      </c>
      <c r="Q129" s="14">
        <v>116</v>
      </c>
      <c r="R129" s="11">
        <f>PERCENTRANK(Data[Swing Weight], Data[[#This Row],[Swing Weight]], )</f>
        <v>0.54300000000000004</v>
      </c>
      <c r="S129" s="13">
        <v>6.76</v>
      </c>
      <c r="T129" s="11">
        <f>PERCENTRANK(Data[Twist Weight], Data[[#This Row],[Twist Weight]], )</f>
        <v>0.79</v>
      </c>
      <c r="U129" s="12">
        <v>23.7</v>
      </c>
      <c r="V129" s="11">
        <f>PERCENTRANK(Data[Balance Point (cm)],Data[[#This Row],[Balance Point (cm)]], )</f>
        <v>0.34399999999999997</v>
      </c>
      <c r="W129" s="12">
        <v>55.3</v>
      </c>
      <c r="X129" s="11">
        <f>PERCENTRANK(Data[Serve Speed-MPH (Power)],Data[[#This Row],[Serve Speed-MPH (Power)]],)</f>
        <v>0.76600000000000001</v>
      </c>
      <c r="Y129" s="12">
        <v>34.6</v>
      </c>
      <c r="Z129" s="11">
        <f>PERCENTRANK(Data[Punch Volley Speed-MPH (Pop)],Data[[#This Row],[Punch Volley Speed-MPH (Pop)]],)</f>
        <v>0.55100000000000005</v>
      </c>
      <c r="AA129" s="12">
        <v>88.2</v>
      </c>
    </row>
    <row r="130" spans="1:27" ht="28.5" x14ac:dyDescent="0.2">
      <c r="A130" s="8" t="s">
        <v>238</v>
      </c>
      <c r="B130" s="1" t="s">
        <v>240</v>
      </c>
      <c r="C130" s="8">
        <v>16</v>
      </c>
      <c r="D130" s="8" t="s">
        <v>29</v>
      </c>
      <c r="E130" s="9">
        <v>180</v>
      </c>
      <c r="F130" s="8" t="s">
        <v>51</v>
      </c>
      <c r="G130" s="8" t="s">
        <v>36</v>
      </c>
      <c r="H130" s="8" t="s">
        <v>32</v>
      </c>
      <c r="I130" s="1" t="s">
        <v>234</v>
      </c>
      <c r="J130" s="1" t="s">
        <v>34</v>
      </c>
      <c r="K130" s="10">
        <v>2329</v>
      </c>
      <c r="L130" s="11">
        <f>PERCENTRANK(Data[Spin RPM], Data[[#This Row],[Spin RPM]], )</f>
        <v>0.96499999999999997</v>
      </c>
      <c r="M130" s="12">
        <v>16.3</v>
      </c>
      <c r="N130" s="12">
        <v>7.7</v>
      </c>
      <c r="O130" s="13">
        <v>5.5</v>
      </c>
      <c r="P130" s="12">
        <v>8.1</v>
      </c>
      <c r="AA130" s="12">
        <v>88.2</v>
      </c>
    </row>
    <row r="131" spans="1:27" ht="28.5" x14ac:dyDescent="0.2">
      <c r="A131" s="8" t="s">
        <v>241</v>
      </c>
      <c r="B131" s="1" t="s">
        <v>242</v>
      </c>
      <c r="C131" s="8">
        <v>14</v>
      </c>
      <c r="D131" s="8" t="s">
        <v>29</v>
      </c>
      <c r="E131" s="9">
        <v>119.99</v>
      </c>
      <c r="F131" s="8" t="s">
        <v>30</v>
      </c>
      <c r="G131" s="8" t="s">
        <v>36</v>
      </c>
      <c r="H131" s="8" t="s">
        <v>32</v>
      </c>
      <c r="I131" s="1" t="s">
        <v>33</v>
      </c>
      <c r="J131" s="1" t="s">
        <v>34</v>
      </c>
      <c r="K131" s="10">
        <v>2016</v>
      </c>
      <c r="L131" s="11">
        <f>PERCENTRANK(Data[Spin RPM], Data[[#This Row],[Spin RPM]], )</f>
        <v>0.56499999999999995</v>
      </c>
      <c r="M131" s="12">
        <v>16.5</v>
      </c>
      <c r="N131" s="12">
        <v>7.5</v>
      </c>
      <c r="O131" s="13">
        <v>6</v>
      </c>
      <c r="P131" s="12">
        <v>7.83</v>
      </c>
      <c r="Q131" s="14">
        <v>117</v>
      </c>
      <c r="R131" s="11">
        <f>PERCENTRANK(Data[Swing Weight], Data[[#This Row],[Swing Weight]], )</f>
        <v>0.58199999999999996</v>
      </c>
      <c r="S131" s="13">
        <v>5.85</v>
      </c>
      <c r="T131" s="11">
        <f>PERCENTRANK(Data[Twist Weight], Data[[#This Row],[Twist Weight]], )</f>
        <v>0.28999999999999998</v>
      </c>
      <c r="U131" s="12">
        <v>24.3</v>
      </c>
      <c r="V131" s="11">
        <f>PERCENTRANK(Data[Balance Point (cm)],Data[[#This Row],[Balance Point (cm)]], )</f>
        <v>0.73899999999999999</v>
      </c>
      <c r="W131" s="12">
        <v>54.7</v>
      </c>
      <c r="X131" s="11">
        <f>PERCENTRANK(Data[Serve Speed-MPH (Power)],Data[[#This Row],[Serve Speed-MPH (Power)]],)</f>
        <v>0.57499999999999996</v>
      </c>
      <c r="Y131" s="12">
        <v>35.1</v>
      </c>
      <c r="Z131" s="11">
        <f>PERCENTRANK(Data[Punch Volley Speed-MPH (Pop)],Data[[#This Row],[Punch Volley Speed-MPH (Pop)]],)</f>
        <v>0.77500000000000002</v>
      </c>
      <c r="AA131" s="12">
        <v>92.7</v>
      </c>
    </row>
    <row r="132" spans="1:27" ht="28.5" x14ac:dyDescent="0.2">
      <c r="A132" s="8" t="s">
        <v>241</v>
      </c>
      <c r="B132" s="1" t="s">
        <v>243</v>
      </c>
      <c r="C132" s="8">
        <v>16</v>
      </c>
      <c r="D132" s="8" t="s">
        <v>29</v>
      </c>
      <c r="E132" s="9">
        <v>119.99</v>
      </c>
      <c r="F132" s="8" t="s">
        <v>30</v>
      </c>
      <c r="G132" s="8" t="s">
        <v>36</v>
      </c>
      <c r="H132" s="8" t="s">
        <v>32</v>
      </c>
      <c r="I132" s="1" t="s">
        <v>33</v>
      </c>
      <c r="J132" s="1" t="s">
        <v>34</v>
      </c>
      <c r="K132" s="10">
        <v>1863</v>
      </c>
      <c r="L132" s="11">
        <f>PERCENTRANK(Data[Spin RPM], Data[[#This Row],[Spin RPM]], )</f>
        <v>0.35799999999999998</v>
      </c>
      <c r="M132" s="12">
        <v>16.5</v>
      </c>
      <c r="N132" s="12">
        <v>7.5</v>
      </c>
      <c r="O132" s="13">
        <v>6</v>
      </c>
      <c r="P132" s="12">
        <v>7.79</v>
      </c>
      <c r="Q132" s="14">
        <v>122</v>
      </c>
      <c r="R132" s="11">
        <f>PERCENTRANK(Data[Swing Weight], Data[[#This Row],[Swing Weight]], )</f>
        <v>0.80300000000000005</v>
      </c>
      <c r="S132" s="13">
        <v>6.05</v>
      </c>
      <c r="T132" s="11">
        <f>PERCENTRANK(Data[Twist Weight], Data[[#This Row],[Twist Weight]], )</f>
        <v>0.379</v>
      </c>
      <c r="U132" s="12">
        <v>24.9</v>
      </c>
      <c r="V132" s="11">
        <f>PERCENTRANK(Data[Balance Point (cm)],Data[[#This Row],[Balance Point (cm)]], )</f>
        <v>0.95699999999999996</v>
      </c>
      <c r="W132" s="12">
        <v>54.9</v>
      </c>
      <c r="X132" s="11">
        <f>PERCENTRANK(Data[Serve Speed-MPH (Power)],Data[[#This Row],[Serve Speed-MPH (Power)]],)</f>
        <v>0.64100000000000001</v>
      </c>
      <c r="Y132" s="12">
        <v>33.4</v>
      </c>
      <c r="Z132" s="11">
        <f>PERCENTRANK(Data[Punch Volley Speed-MPH (Pop)],Data[[#This Row],[Punch Volley Speed-MPH (Pop)]],)</f>
        <v>0.13700000000000001</v>
      </c>
      <c r="AA132" s="12">
        <v>92.3</v>
      </c>
    </row>
    <row r="133" spans="1:27" ht="28.5" x14ac:dyDescent="0.2">
      <c r="A133" s="8" t="s">
        <v>244</v>
      </c>
      <c r="B133" s="1" t="s">
        <v>245</v>
      </c>
      <c r="C133" s="8">
        <v>14</v>
      </c>
      <c r="D133" s="8" t="s">
        <v>29</v>
      </c>
      <c r="E133" s="9">
        <v>139.99</v>
      </c>
      <c r="F133" s="8" t="s">
        <v>51</v>
      </c>
      <c r="G133" s="8" t="s">
        <v>36</v>
      </c>
      <c r="H133" s="8" t="s">
        <v>64</v>
      </c>
      <c r="I133" s="1" t="s">
        <v>33</v>
      </c>
      <c r="J133" s="1" t="s">
        <v>34</v>
      </c>
      <c r="K133" s="10">
        <v>2174</v>
      </c>
      <c r="L133" s="11">
        <f>PERCENTRANK(Data[Spin RPM], Data[[#This Row],[Spin RPM]], )</f>
        <v>0.80600000000000005</v>
      </c>
      <c r="M133" s="12">
        <v>16.3</v>
      </c>
      <c r="N133" s="12">
        <v>7.7</v>
      </c>
      <c r="O133" s="13">
        <v>5.3</v>
      </c>
      <c r="P133" s="12">
        <v>8.1</v>
      </c>
    </row>
    <row r="134" spans="1:27" ht="28.5" x14ac:dyDescent="0.2">
      <c r="A134" s="8" t="s">
        <v>244</v>
      </c>
      <c r="B134" s="1" t="s">
        <v>246</v>
      </c>
      <c r="C134" s="8">
        <v>16</v>
      </c>
      <c r="D134" s="8" t="s">
        <v>29</v>
      </c>
      <c r="E134" s="9">
        <v>99.99</v>
      </c>
      <c r="F134" s="8" t="s">
        <v>51</v>
      </c>
      <c r="G134" s="8" t="s">
        <v>51</v>
      </c>
      <c r="H134" s="8" t="s">
        <v>32</v>
      </c>
      <c r="I134" s="1" t="s">
        <v>33</v>
      </c>
      <c r="J134" s="1" t="s">
        <v>34</v>
      </c>
      <c r="K134" s="10">
        <v>2200</v>
      </c>
      <c r="L134" s="11">
        <f>PERCENTRANK(Data[Spin RPM], Data[[#This Row],[Spin RPM]], )</f>
        <v>0.83399999999999996</v>
      </c>
      <c r="M134" s="12">
        <v>16.3</v>
      </c>
      <c r="N134" s="12">
        <v>7.7</v>
      </c>
      <c r="O134" s="13">
        <v>5.3</v>
      </c>
      <c r="P134" s="12">
        <v>7.82</v>
      </c>
      <c r="Q134" s="14">
        <v>111</v>
      </c>
      <c r="R134" s="11">
        <f>PERCENTRANK(Data[Swing Weight], Data[[#This Row],[Swing Weight]], )</f>
        <v>0.33</v>
      </c>
      <c r="S134" s="13">
        <v>6.25</v>
      </c>
      <c r="T134" s="11">
        <f>PERCENTRANK(Data[Twist Weight], Data[[#This Row],[Twist Weight]], )</f>
        <v>0.51600000000000001</v>
      </c>
      <c r="U134" s="12">
        <v>24</v>
      </c>
      <c r="V134" s="11">
        <f>PERCENTRANK(Data[Balance Point (cm)],Data[[#This Row],[Balance Point (cm)]], )</f>
        <v>0.55400000000000005</v>
      </c>
      <c r="W134" s="12">
        <v>52.8</v>
      </c>
      <c r="X134" s="11">
        <f>PERCENTRANK(Data[Serve Speed-MPH (Power)],Data[[#This Row],[Serve Speed-MPH (Power)]],)</f>
        <v>0.20799999999999999</v>
      </c>
      <c r="Y134" s="12">
        <v>33.4</v>
      </c>
      <c r="Z134" s="11">
        <f>PERCENTRANK(Data[Punch Volley Speed-MPH (Pop)],Data[[#This Row],[Punch Volley Speed-MPH (Pop)]],)</f>
        <v>0.13700000000000001</v>
      </c>
      <c r="AA134" s="12">
        <v>94.3</v>
      </c>
    </row>
    <row r="135" spans="1:27" ht="28.5" x14ac:dyDescent="0.2">
      <c r="A135" s="8" t="s">
        <v>244</v>
      </c>
      <c r="B135" s="1" t="s">
        <v>247</v>
      </c>
      <c r="C135" s="8">
        <v>16</v>
      </c>
      <c r="D135" s="8" t="s">
        <v>29</v>
      </c>
      <c r="E135" s="9">
        <v>139.99</v>
      </c>
      <c r="F135" s="8" t="s">
        <v>30</v>
      </c>
      <c r="G135" s="8" t="s">
        <v>36</v>
      </c>
      <c r="H135" s="8" t="s">
        <v>32</v>
      </c>
      <c r="I135" s="1" t="s">
        <v>33</v>
      </c>
      <c r="J135" s="1" t="s">
        <v>34</v>
      </c>
      <c r="K135" s="10">
        <v>1981</v>
      </c>
      <c r="L135" s="11">
        <f>PERCENTRANK(Data[Spin RPM], Data[[#This Row],[Spin RPM]], )</f>
        <v>0.51700000000000002</v>
      </c>
      <c r="M135" s="12">
        <v>16.5</v>
      </c>
      <c r="N135" s="12">
        <v>7.5</v>
      </c>
      <c r="O135" s="13">
        <v>5.3</v>
      </c>
      <c r="P135" s="12">
        <v>8.1999999999999993</v>
      </c>
      <c r="Q135" s="14">
        <v>124</v>
      </c>
      <c r="R135" s="11">
        <f>PERCENTRANK(Data[Swing Weight], Data[[#This Row],[Swing Weight]], )</f>
        <v>0.88100000000000001</v>
      </c>
      <c r="S135" s="13">
        <v>6.68</v>
      </c>
      <c r="T135" s="11">
        <f>PERCENTRANK(Data[Twist Weight], Data[[#This Row],[Twist Weight]], )</f>
        <v>0.73299999999999998</v>
      </c>
      <c r="U135" s="12">
        <v>23.2</v>
      </c>
      <c r="V135" s="11">
        <f>PERCENTRANK(Data[Balance Point (cm)],Data[[#This Row],[Balance Point (cm)]], )</f>
        <v>0.193</v>
      </c>
      <c r="W135" s="12">
        <v>53.2</v>
      </c>
      <c r="X135" s="11">
        <f>PERCENTRANK(Data[Serve Speed-MPH (Power)],Data[[#This Row],[Serve Speed-MPH (Power)]],)</f>
        <v>0.3</v>
      </c>
      <c r="Y135" s="12">
        <v>33.4</v>
      </c>
      <c r="Z135" s="11">
        <f>PERCENTRANK(Data[Punch Volley Speed-MPH (Pop)],Data[[#This Row],[Punch Volley Speed-MPH (Pop)]],)</f>
        <v>0.13700000000000001</v>
      </c>
      <c r="AA135" s="12">
        <v>89</v>
      </c>
    </row>
    <row r="136" spans="1:27" ht="28.5" x14ac:dyDescent="0.2">
      <c r="A136" s="8" t="s">
        <v>248</v>
      </c>
      <c r="B136" s="1" t="s">
        <v>249</v>
      </c>
      <c r="C136" s="8">
        <v>16</v>
      </c>
      <c r="D136" s="8" t="s">
        <v>29</v>
      </c>
      <c r="E136" s="9">
        <v>99.99</v>
      </c>
      <c r="F136" s="8" t="s">
        <v>30</v>
      </c>
      <c r="G136" s="8" t="s">
        <v>31</v>
      </c>
      <c r="H136" s="8" t="s">
        <v>47</v>
      </c>
      <c r="I136" s="1" t="s">
        <v>101</v>
      </c>
      <c r="J136" s="1" t="s">
        <v>34</v>
      </c>
      <c r="K136" s="10">
        <v>1737</v>
      </c>
      <c r="L136" s="11">
        <f>PERCENTRANK(Data[Spin RPM], Data[[#This Row],[Spin RPM]], )</f>
        <v>0.21299999999999999</v>
      </c>
      <c r="M136" s="12">
        <v>16.5</v>
      </c>
      <c r="N136" s="12">
        <v>7.5</v>
      </c>
      <c r="O136" s="13">
        <v>5.5</v>
      </c>
      <c r="P136" s="12">
        <v>8.16</v>
      </c>
      <c r="Q136" s="14">
        <v>119.75</v>
      </c>
      <c r="R136" s="11">
        <f>PERCENTRANK(Data[Swing Weight], Data[[#This Row],[Swing Weight]], )</f>
        <v>0.71599999999999997</v>
      </c>
      <c r="S136" s="13">
        <v>6.2</v>
      </c>
      <c r="T136" s="11">
        <f>PERCENTRANK(Data[Twist Weight], Data[[#This Row],[Twist Weight]], )</f>
        <v>0.47499999999999998</v>
      </c>
      <c r="U136" s="12">
        <v>24.4</v>
      </c>
      <c r="V136" s="11">
        <f>PERCENTRANK(Data[Balance Point (cm)],Data[[#This Row],[Balance Point (cm)]], )</f>
        <v>0.76400000000000001</v>
      </c>
      <c r="W136" s="12">
        <v>53.8</v>
      </c>
      <c r="X136" s="11">
        <f>PERCENTRANK(Data[Serve Speed-MPH (Power)],Data[[#This Row],[Serve Speed-MPH (Power)]],)</f>
        <v>0.38300000000000001</v>
      </c>
      <c r="Y136" s="12">
        <v>34.1</v>
      </c>
      <c r="Z136" s="11">
        <f>PERCENTRANK(Data[Punch Volley Speed-MPH (Pop)],Data[[#This Row],[Punch Volley Speed-MPH (Pop)]],)</f>
        <v>0.34399999999999997</v>
      </c>
      <c r="AA136" s="12">
        <v>90.166666666666671</v>
      </c>
    </row>
    <row r="137" spans="1:27" ht="28.5" x14ac:dyDescent="0.2">
      <c r="A137" s="8" t="s">
        <v>248</v>
      </c>
      <c r="B137" s="1" t="s">
        <v>249</v>
      </c>
      <c r="C137" s="8">
        <v>14</v>
      </c>
      <c r="D137" s="8" t="s">
        <v>29</v>
      </c>
      <c r="E137" s="9">
        <v>99.99</v>
      </c>
      <c r="F137" s="8" t="s">
        <v>30</v>
      </c>
      <c r="G137" s="8" t="s">
        <v>31</v>
      </c>
      <c r="H137" s="8" t="s">
        <v>47</v>
      </c>
      <c r="I137" s="1" t="s">
        <v>101</v>
      </c>
      <c r="J137" s="1" t="s">
        <v>34</v>
      </c>
      <c r="K137" s="10">
        <v>1798</v>
      </c>
      <c r="L137" s="11">
        <f>PERCENTRANK(Data[Spin RPM], Data[[#This Row],[Spin RPM]], )</f>
        <v>0.255</v>
      </c>
      <c r="M137" s="12">
        <v>16.5</v>
      </c>
      <c r="N137" s="12">
        <v>7.5</v>
      </c>
      <c r="O137" s="13">
        <v>5.5</v>
      </c>
      <c r="P137" s="12">
        <v>7.65</v>
      </c>
      <c r="Q137" s="14">
        <v>110.3</v>
      </c>
      <c r="R137" s="11">
        <f>PERCENTRANK(Data[Swing Weight], Data[[#This Row],[Swing Weight]], )</f>
        <v>0.32200000000000001</v>
      </c>
      <c r="S137" s="13">
        <v>5.75</v>
      </c>
      <c r="T137" s="11">
        <f>PERCENTRANK(Data[Twist Weight], Data[[#This Row],[Twist Weight]], )</f>
        <v>0.23300000000000001</v>
      </c>
      <c r="U137" s="12">
        <v>24</v>
      </c>
      <c r="V137" s="11">
        <f>PERCENTRANK(Data[Balance Point (cm)],Data[[#This Row],[Balance Point (cm)]], )</f>
        <v>0.55400000000000005</v>
      </c>
      <c r="W137" s="12">
        <v>53.4</v>
      </c>
      <c r="X137" s="11">
        <f>PERCENTRANK(Data[Serve Speed-MPH (Power)],Data[[#This Row],[Serve Speed-MPH (Power)]],)</f>
        <v>0.33300000000000002</v>
      </c>
      <c r="Y137" s="12">
        <v>34.6</v>
      </c>
      <c r="Z137" s="11">
        <f>PERCENTRANK(Data[Punch Volley Speed-MPH (Pop)],Data[[#This Row],[Punch Volley Speed-MPH (Pop)]],)</f>
        <v>0.55100000000000005</v>
      </c>
      <c r="AA137" s="12">
        <v>90.166666666666671</v>
      </c>
    </row>
    <row r="138" spans="1:27" ht="28.5" x14ac:dyDescent="0.2">
      <c r="A138" s="8" t="s">
        <v>248</v>
      </c>
      <c r="B138" s="1" t="s">
        <v>250</v>
      </c>
      <c r="C138" s="8">
        <v>16</v>
      </c>
      <c r="D138" s="8" t="s">
        <v>29</v>
      </c>
      <c r="E138" s="9">
        <v>99.99</v>
      </c>
      <c r="F138" s="8" t="s">
        <v>96</v>
      </c>
      <c r="G138" s="8" t="s">
        <v>31</v>
      </c>
      <c r="H138" s="8" t="s">
        <v>47</v>
      </c>
      <c r="I138" s="1" t="s">
        <v>101</v>
      </c>
      <c r="J138" s="1" t="s">
        <v>34</v>
      </c>
      <c r="K138" s="10">
        <v>1984</v>
      </c>
      <c r="L138" s="11">
        <f>PERCENTRANK(Data[Spin RPM], Data[[#This Row],[Spin RPM]], )</f>
        <v>0.52400000000000002</v>
      </c>
      <c r="M138" s="12">
        <v>15.88</v>
      </c>
      <c r="N138" s="12">
        <v>8.1199999999999992</v>
      </c>
      <c r="O138" s="13">
        <v>5.5</v>
      </c>
      <c r="P138" s="12">
        <v>8.0500000000000007</v>
      </c>
      <c r="Q138" s="14">
        <v>110.1</v>
      </c>
      <c r="R138" s="11">
        <f>PERCENTRANK(Data[Swing Weight], Data[[#This Row],[Swing Weight]], )</f>
        <v>0.314</v>
      </c>
      <c r="S138" s="13">
        <v>7.1</v>
      </c>
      <c r="T138" s="11">
        <f>PERCENTRANK(Data[Twist Weight], Data[[#This Row],[Twist Weight]], )</f>
        <v>0.92700000000000005</v>
      </c>
      <c r="U138" s="12">
        <v>23.8</v>
      </c>
      <c r="V138" s="11">
        <f>PERCENTRANK(Data[Balance Point (cm)],Data[[#This Row],[Balance Point (cm)]], )</f>
        <v>0.41099999999999998</v>
      </c>
      <c r="W138" s="12">
        <v>53.8</v>
      </c>
      <c r="X138" s="11">
        <f>PERCENTRANK(Data[Serve Speed-MPH (Power)],Data[[#This Row],[Serve Speed-MPH (Power)]],)</f>
        <v>0.38300000000000001</v>
      </c>
      <c r="Y138" s="12">
        <v>33.6</v>
      </c>
      <c r="Z138" s="11">
        <f>PERCENTRANK(Data[Punch Volley Speed-MPH (Pop)],Data[[#This Row],[Punch Volley Speed-MPH (Pop)]],)</f>
        <v>0.215</v>
      </c>
      <c r="AA138" s="12">
        <v>90.5</v>
      </c>
    </row>
    <row r="139" spans="1:27" ht="28.5" x14ac:dyDescent="0.2">
      <c r="A139" s="8" t="s">
        <v>248</v>
      </c>
      <c r="B139" s="1" t="s">
        <v>250</v>
      </c>
      <c r="C139" s="8">
        <v>14</v>
      </c>
      <c r="D139" s="8" t="s">
        <v>29</v>
      </c>
      <c r="E139" s="9">
        <v>99.99</v>
      </c>
      <c r="F139" s="8" t="s">
        <v>96</v>
      </c>
      <c r="G139" s="8" t="s">
        <v>31</v>
      </c>
      <c r="H139" s="8" t="s">
        <v>47</v>
      </c>
      <c r="I139" s="1" t="s">
        <v>101</v>
      </c>
      <c r="J139" s="1" t="s">
        <v>34</v>
      </c>
      <c r="K139" s="10">
        <v>1892</v>
      </c>
      <c r="L139" s="11">
        <f>PERCENTRANK(Data[Spin RPM], Data[[#This Row],[Spin RPM]], )</f>
        <v>0.41299999999999998</v>
      </c>
      <c r="M139" s="12">
        <v>15.88</v>
      </c>
      <c r="N139" s="12">
        <v>8.1199999999999992</v>
      </c>
      <c r="O139" s="13">
        <v>5.5</v>
      </c>
      <c r="P139" s="12">
        <v>7.76</v>
      </c>
      <c r="Q139" s="14">
        <v>103.45</v>
      </c>
      <c r="R139" s="11">
        <f>PERCENTRANK(Data[Swing Weight], Data[[#This Row],[Swing Weight]], )</f>
        <v>9.4E-2</v>
      </c>
      <c r="S139" s="13">
        <v>6.85</v>
      </c>
      <c r="T139" s="11">
        <f>PERCENTRANK(Data[Twist Weight], Data[[#This Row],[Twist Weight]], )</f>
        <v>0.86199999999999999</v>
      </c>
      <c r="U139" s="12">
        <v>23.4</v>
      </c>
      <c r="V139" s="11">
        <f>PERCENTRANK(Data[Balance Point (cm)],Data[[#This Row],[Balance Point (cm)]], )</f>
        <v>0.26800000000000002</v>
      </c>
      <c r="W139" s="12">
        <v>53.2</v>
      </c>
      <c r="X139" s="11">
        <f>PERCENTRANK(Data[Serve Speed-MPH (Power)],Data[[#This Row],[Serve Speed-MPH (Power)]],)</f>
        <v>0.3</v>
      </c>
      <c r="Y139" s="12">
        <v>34.9</v>
      </c>
      <c r="Z139" s="11">
        <f>PERCENTRANK(Data[Punch Volley Speed-MPH (Pop)],Data[[#This Row],[Punch Volley Speed-MPH (Pop)]],)</f>
        <v>0.67200000000000004</v>
      </c>
      <c r="AA139" s="12">
        <v>90.333333333333329</v>
      </c>
    </row>
    <row r="140" spans="1:27" ht="28.5" x14ac:dyDescent="0.2">
      <c r="A140" s="8" t="s">
        <v>248</v>
      </c>
      <c r="B140" s="1" t="s">
        <v>251</v>
      </c>
      <c r="C140" s="8">
        <v>14</v>
      </c>
      <c r="D140" s="8" t="s">
        <v>29</v>
      </c>
      <c r="E140" s="9">
        <v>139.99</v>
      </c>
      <c r="F140" s="8" t="s">
        <v>30</v>
      </c>
      <c r="G140" s="8" t="s">
        <v>31</v>
      </c>
      <c r="H140" s="8" t="s">
        <v>32</v>
      </c>
      <c r="I140" s="1" t="s">
        <v>41</v>
      </c>
      <c r="J140" s="1" t="s">
        <v>34</v>
      </c>
      <c r="K140" s="10">
        <v>2123</v>
      </c>
      <c r="L140" s="11">
        <f>PERCENTRANK(Data[Spin RPM], Data[[#This Row],[Spin RPM]], )</f>
        <v>0.73099999999999998</v>
      </c>
      <c r="M140" s="12">
        <v>16.5</v>
      </c>
      <c r="N140" s="12">
        <v>7.5</v>
      </c>
      <c r="O140" s="13">
        <v>5.5</v>
      </c>
      <c r="P140" s="12">
        <v>8</v>
      </c>
      <c r="Q140" s="14">
        <v>114</v>
      </c>
      <c r="R140" s="11">
        <f>PERCENTRANK(Data[Swing Weight], Data[[#This Row],[Swing Weight]], )</f>
        <v>0.44</v>
      </c>
      <c r="S140" s="13">
        <v>5.92</v>
      </c>
      <c r="T140" s="11">
        <f>PERCENTRANK(Data[Twist Weight], Data[[#This Row],[Twist Weight]], )</f>
        <v>0.30599999999999999</v>
      </c>
      <c r="U140" s="12">
        <v>24.2</v>
      </c>
      <c r="V140" s="11">
        <f>PERCENTRANK(Data[Balance Point (cm)],Data[[#This Row],[Balance Point (cm)]], )</f>
        <v>0.66300000000000003</v>
      </c>
      <c r="W140" s="12">
        <v>53.3</v>
      </c>
      <c r="X140" s="11">
        <f>PERCENTRANK(Data[Serve Speed-MPH (Power)],Data[[#This Row],[Serve Speed-MPH (Power)]],)</f>
        <v>0.316</v>
      </c>
      <c r="Y140" s="12">
        <v>34.1</v>
      </c>
      <c r="Z140" s="11">
        <f>PERCENTRANK(Data[Punch Volley Speed-MPH (Pop)],Data[[#This Row],[Punch Volley Speed-MPH (Pop)]],)</f>
        <v>0.34399999999999997</v>
      </c>
      <c r="AA140" s="12">
        <v>89.7</v>
      </c>
    </row>
    <row r="141" spans="1:27" ht="28.5" x14ac:dyDescent="0.2">
      <c r="A141" s="8" t="s">
        <v>248</v>
      </c>
      <c r="B141" s="1" t="s">
        <v>251</v>
      </c>
      <c r="C141" s="8">
        <v>16</v>
      </c>
      <c r="D141" s="8" t="s">
        <v>29</v>
      </c>
      <c r="E141" s="9">
        <v>139.99</v>
      </c>
      <c r="F141" s="8" t="s">
        <v>30</v>
      </c>
      <c r="G141" s="8" t="s">
        <v>31</v>
      </c>
      <c r="H141" s="8" t="s">
        <v>32</v>
      </c>
      <c r="I141" s="1" t="s">
        <v>41</v>
      </c>
      <c r="J141" s="1" t="s">
        <v>34</v>
      </c>
      <c r="K141" s="10">
        <v>2002</v>
      </c>
      <c r="L141" s="11">
        <f>PERCENTRANK(Data[Spin RPM], Data[[#This Row],[Spin RPM]], )</f>
        <v>0.53700000000000003</v>
      </c>
      <c r="M141" s="12">
        <v>16.5</v>
      </c>
      <c r="N141" s="12">
        <v>7.5</v>
      </c>
      <c r="O141" s="13">
        <v>5.5</v>
      </c>
      <c r="P141" s="12">
        <v>7.7</v>
      </c>
      <c r="Q141" s="14">
        <v>110</v>
      </c>
      <c r="R141" s="11">
        <f>PERCENTRANK(Data[Swing Weight], Data[[#This Row],[Swing Weight]], )</f>
        <v>0.28299999999999997</v>
      </c>
      <c r="S141" s="13">
        <v>5.72</v>
      </c>
      <c r="T141" s="11">
        <f>PERCENTRANK(Data[Twist Weight], Data[[#This Row],[Twist Weight]], )</f>
        <v>0.20100000000000001</v>
      </c>
      <c r="U141" s="12">
        <v>24</v>
      </c>
      <c r="V141" s="11">
        <f>PERCENTRANK(Data[Balance Point (cm)],Data[[#This Row],[Balance Point (cm)]], )</f>
        <v>0.55400000000000005</v>
      </c>
      <c r="W141" s="12">
        <v>52.8</v>
      </c>
      <c r="X141" s="11">
        <f>PERCENTRANK(Data[Serve Speed-MPH (Power)],Data[[#This Row],[Serve Speed-MPH (Power)]],)</f>
        <v>0.20799999999999999</v>
      </c>
      <c r="Y141" s="12">
        <v>33.799999999999997</v>
      </c>
      <c r="Z141" s="11">
        <f>PERCENTRANK(Data[Punch Volley Speed-MPH (Pop)],Data[[#This Row],[Punch Volley Speed-MPH (Pop)]],)</f>
        <v>0.25800000000000001</v>
      </c>
      <c r="AA141" s="12">
        <v>89.2</v>
      </c>
    </row>
    <row r="142" spans="1:27" ht="28.5" x14ac:dyDescent="0.2">
      <c r="A142" s="8" t="s">
        <v>248</v>
      </c>
      <c r="B142" s="1" t="s">
        <v>252</v>
      </c>
      <c r="C142" s="8">
        <v>16</v>
      </c>
      <c r="D142" s="8" t="s">
        <v>29</v>
      </c>
      <c r="E142" s="9">
        <v>179.99</v>
      </c>
      <c r="F142" s="8" t="s">
        <v>30</v>
      </c>
      <c r="G142" s="8" t="s">
        <v>36</v>
      </c>
      <c r="H142" s="8" t="s">
        <v>32</v>
      </c>
      <c r="I142" s="1" t="s">
        <v>41</v>
      </c>
      <c r="J142" s="1" t="s">
        <v>34</v>
      </c>
      <c r="K142" s="10">
        <v>2205</v>
      </c>
      <c r="L142" s="11">
        <f>PERCENTRANK(Data[Spin RPM], Data[[#This Row],[Spin RPM]], )</f>
        <v>0.86199999999999999</v>
      </c>
      <c r="M142" s="12">
        <v>16.5</v>
      </c>
      <c r="N142" s="12">
        <v>7.5</v>
      </c>
      <c r="O142" s="13">
        <v>5.5</v>
      </c>
      <c r="P142" s="12">
        <v>8</v>
      </c>
      <c r="Q142" s="14">
        <v>115</v>
      </c>
      <c r="R142" s="11">
        <f>PERCENTRANK(Data[Swing Weight], Data[[#This Row],[Swing Weight]], )</f>
        <v>0.48799999999999999</v>
      </c>
      <c r="S142" s="13">
        <v>6.4</v>
      </c>
      <c r="T142" s="11">
        <f>PERCENTRANK(Data[Twist Weight], Data[[#This Row],[Twist Weight]], )</f>
        <v>0.58799999999999997</v>
      </c>
      <c r="U142" s="12">
        <v>24.1</v>
      </c>
      <c r="V142" s="11">
        <f>PERCENTRANK(Data[Balance Point (cm)],Data[[#This Row],[Balance Point (cm)]], )</f>
        <v>0.60499999999999998</v>
      </c>
      <c r="W142" s="12">
        <v>54.6</v>
      </c>
      <c r="X142" s="11">
        <f>PERCENTRANK(Data[Serve Speed-MPH (Power)],Data[[#This Row],[Serve Speed-MPH (Power)]],)</f>
        <v>0.55000000000000004</v>
      </c>
      <c r="Y142" s="12">
        <v>35</v>
      </c>
      <c r="Z142" s="11">
        <f>PERCENTRANK(Data[Punch Volley Speed-MPH (Pop)],Data[[#This Row],[Punch Volley Speed-MPH (Pop)]],)</f>
        <v>0.72399999999999998</v>
      </c>
      <c r="AA142" s="12">
        <v>88.5</v>
      </c>
    </row>
    <row r="143" spans="1:27" ht="28.5" x14ac:dyDescent="0.2">
      <c r="A143" s="8" t="s">
        <v>248</v>
      </c>
      <c r="B143" s="1" t="s">
        <v>252</v>
      </c>
      <c r="C143" s="8">
        <v>14</v>
      </c>
      <c r="D143" s="8" t="s">
        <v>29</v>
      </c>
      <c r="E143" s="9">
        <v>179.99</v>
      </c>
      <c r="F143" s="8" t="s">
        <v>30</v>
      </c>
      <c r="G143" s="8" t="s">
        <v>36</v>
      </c>
      <c r="H143" s="8" t="s">
        <v>32</v>
      </c>
      <c r="I143" s="1" t="s">
        <v>41</v>
      </c>
      <c r="J143" s="1" t="s">
        <v>34</v>
      </c>
      <c r="K143" s="10">
        <v>2332</v>
      </c>
      <c r="L143" s="11">
        <f>PERCENTRANK(Data[Spin RPM], Data[[#This Row],[Spin RPM]], )</f>
        <v>0.98599999999999999</v>
      </c>
      <c r="M143" s="12">
        <v>16.5</v>
      </c>
      <c r="N143" s="12">
        <v>7.5</v>
      </c>
      <c r="O143" s="13">
        <v>5.5</v>
      </c>
      <c r="P143" s="12">
        <v>7.8</v>
      </c>
      <c r="Q143" s="14">
        <v>111</v>
      </c>
      <c r="R143" s="11">
        <f>PERCENTRANK(Data[Swing Weight], Data[[#This Row],[Swing Weight]], )</f>
        <v>0.33</v>
      </c>
      <c r="S143" s="13">
        <v>6.16</v>
      </c>
      <c r="T143" s="11">
        <f>PERCENTRANK(Data[Twist Weight], Data[[#This Row],[Twist Weight]], )</f>
        <v>0.443</v>
      </c>
      <c r="U143" s="12">
        <v>23.9</v>
      </c>
      <c r="V143" s="11">
        <f>PERCENTRANK(Data[Balance Point (cm)],Data[[#This Row],[Balance Point (cm)]], )</f>
        <v>0.48699999999999999</v>
      </c>
      <c r="W143" s="12">
        <v>52.8</v>
      </c>
      <c r="X143" s="11">
        <f>PERCENTRANK(Data[Serve Speed-MPH (Power)],Data[[#This Row],[Serve Speed-MPH (Power)]],)</f>
        <v>0.20799999999999999</v>
      </c>
      <c r="Y143" s="12">
        <v>35</v>
      </c>
      <c r="Z143" s="11">
        <f>PERCENTRANK(Data[Punch Volley Speed-MPH (Pop)],Data[[#This Row],[Punch Volley Speed-MPH (Pop)]],)</f>
        <v>0.72399999999999998</v>
      </c>
      <c r="AA143" s="12">
        <v>88.8</v>
      </c>
    </row>
    <row r="144" spans="1:27" ht="28.5" x14ac:dyDescent="0.2">
      <c r="A144" s="8" t="s">
        <v>248</v>
      </c>
      <c r="B144" s="1" t="s">
        <v>253</v>
      </c>
      <c r="C144" s="8">
        <v>16</v>
      </c>
      <c r="D144" s="8" t="s">
        <v>29</v>
      </c>
      <c r="E144" s="9">
        <v>139.99</v>
      </c>
      <c r="F144" s="8" t="s">
        <v>96</v>
      </c>
      <c r="G144" s="8" t="s">
        <v>31</v>
      </c>
      <c r="H144" s="8" t="s">
        <v>32</v>
      </c>
      <c r="I144" s="1" t="s">
        <v>41</v>
      </c>
      <c r="J144" s="1" t="s">
        <v>34</v>
      </c>
      <c r="K144" s="10">
        <v>2329</v>
      </c>
      <c r="L144" s="11">
        <f>PERCENTRANK(Data[Spin RPM], Data[[#This Row],[Spin RPM]], )</f>
        <v>0.96499999999999997</v>
      </c>
      <c r="M144" s="12">
        <v>15.88</v>
      </c>
      <c r="N144" s="12">
        <v>8.1199999999999992</v>
      </c>
      <c r="O144" s="13">
        <v>5.5</v>
      </c>
      <c r="P144" s="12">
        <v>8</v>
      </c>
      <c r="Q144" s="14">
        <v>107.2</v>
      </c>
      <c r="R144" s="11">
        <f>PERCENTRANK(Data[Swing Weight], Data[[#This Row],[Swing Weight]], )</f>
        <v>0.23599999999999999</v>
      </c>
      <c r="S144" s="13">
        <v>6.9</v>
      </c>
      <c r="T144" s="11">
        <f>PERCENTRANK(Data[Twist Weight], Data[[#This Row],[Twist Weight]], )</f>
        <v>0.87</v>
      </c>
      <c r="U144" s="12">
        <v>23.4</v>
      </c>
      <c r="V144" s="11">
        <f>PERCENTRANK(Data[Balance Point (cm)],Data[[#This Row],[Balance Point (cm)]], )</f>
        <v>0.26800000000000002</v>
      </c>
      <c r="W144" s="12">
        <v>52.5</v>
      </c>
      <c r="X144" s="11">
        <f>PERCENTRANK(Data[Serve Speed-MPH (Power)],Data[[#This Row],[Serve Speed-MPH (Power)]],)</f>
        <v>0.125</v>
      </c>
      <c r="Y144" s="12">
        <v>33.200000000000003</v>
      </c>
      <c r="Z144" s="11">
        <f>PERCENTRANK(Data[Punch Volley Speed-MPH (Pop)],Data[[#This Row],[Punch Volley Speed-MPH (Pop)]],)</f>
        <v>0.129</v>
      </c>
      <c r="AA144" s="12">
        <v>93.5</v>
      </c>
    </row>
    <row r="145" spans="1:27" ht="28.5" x14ac:dyDescent="0.2">
      <c r="A145" s="8" t="s">
        <v>248</v>
      </c>
      <c r="B145" s="1" t="s">
        <v>253</v>
      </c>
      <c r="C145" s="8">
        <v>14</v>
      </c>
      <c r="D145" s="8" t="s">
        <v>29</v>
      </c>
      <c r="E145" s="9">
        <v>139.99</v>
      </c>
      <c r="F145" s="8" t="s">
        <v>96</v>
      </c>
      <c r="G145" s="8" t="s">
        <v>31</v>
      </c>
      <c r="H145" s="8" t="s">
        <v>32</v>
      </c>
      <c r="I145" s="1" t="s">
        <v>41</v>
      </c>
      <c r="J145" s="1" t="s">
        <v>34</v>
      </c>
      <c r="K145" s="10">
        <v>2345</v>
      </c>
      <c r="L145" s="11">
        <f>PERCENTRANK(Data[Spin RPM], Data[[#This Row],[Spin RPM]], )</f>
        <v>1</v>
      </c>
      <c r="M145" s="12">
        <v>15.88</v>
      </c>
      <c r="N145" s="12">
        <v>8.1199999999999992</v>
      </c>
      <c r="O145" s="13">
        <v>5.5</v>
      </c>
      <c r="P145" s="12">
        <v>7.81</v>
      </c>
      <c r="Q145" s="14">
        <v>105.3</v>
      </c>
      <c r="R145" s="11">
        <f>PERCENTRANK(Data[Swing Weight], Data[[#This Row],[Swing Weight]], )</f>
        <v>0.125</v>
      </c>
      <c r="S145" s="13">
        <v>6.75</v>
      </c>
      <c r="T145" s="11">
        <f>PERCENTRANK(Data[Twist Weight], Data[[#This Row],[Twist Weight]], )</f>
        <v>0.77400000000000002</v>
      </c>
      <c r="U145" s="12">
        <v>23.3</v>
      </c>
      <c r="V145" s="11">
        <f>PERCENTRANK(Data[Balance Point (cm)],Data[[#This Row],[Balance Point (cm)]], )</f>
        <v>0.22600000000000001</v>
      </c>
      <c r="W145" s="12">
        <v>52.3</v>
      </c>
      <c r="X145" s="11">
        <f>PERCENTRANK(Data[Serve Speed-MPH (Power)],Data[[#This Row],[Serve Speed-MPH (Power)]],)</f>
        <v>0.108</v>
      </c>
      <c r="Y145" s="12">
        <v>34</v>
      </c>
      <c r="Z145" s="11">
        <f>PERCENTRANK(Data[Punch Volley Speed-MPH (Pop)],Data[[#This Row],[Punch Volley Speed-MPH (Pop)]],)</f>
        <v>0.318</v>
      </c>
      <c r="AA145" s="12">
        <v>93.166666666666671</v>
      </c>
    </row>
    <row r="146" spans="1:27" ht="28.5" x14ac:dyDescent="0.2">
      <c r="A146" s="8" t="s">
        <v>254</v>
      </c>
      <c r="B146" s="1" t="s">
        <v>255</v>
      </c>
      <c r="C146" s="8">
        <v>16</v>
      </c>
      <c r="D146" s="8" t="s">
        <v>29</v>
      </c>
      <c r="E146" s="9">
        <v>179.99</v>
      </c>
      <c r="F146" s="8" t="s">
        <v>96</v>
      </c>
      <c r="G146" s="8" t="s">
        <v>36</v>
      </c>
      <c r="H146" s="8" t="s">
        <v>32</v>
      </c>
      <c r="I146" s="1" t="s">
        <v>41</v>
      </c>
      <c r="J146" s="1" t="s">
        <v>34</v>
      </c>
      <c r="K146" s="10">
        <v>2330</v>
      </c>
      <c r="L146" s="11">
        <f>PERCENTRANK(Data[Spin RPM], Data[[#This Row],[Spin RPM]], )</f>
        <v>0.97899999999999998</v>
      </c>
      <c r="M146" s="12">
        <v>15.88</v>
      </c>
      <c r="N146" s="12">
        <v>8.1199999999999992</v>
      </c>
      <c r="O146" s="13">
        <v>5.5</v>
      </c>
      <c r="P146" s="12">
        <v>8.11</v>
      </c>
      <c r="Q146" s="14">
        <v>113.35</v>
      </c>
      <c r="R146" s="11">
        <f>PERCENTRANK(Data[Swing Weight], Data[[#This Row],[Swing Weight]], )</f>
        <v>0.41699999999999998</v>
      </c>
      <c r="S146" s="13">
        <v>7.3</v>
      </c>
      <c r="T146" s="11">
        <f>PERCENTRANK(Data[Twist Weight], Data[[#This Row],[Twist Weight]], )</f>
        <v>0.98299999999999998</v>
      </c>
      <c r="U146" s="12">
        <v>23.8</v>
      </c>
      <c r="V146" s="11">
        <f>PERCENTRANK(Data[Balance Point (cm)],Data[[#This Row],[Balance Point (cm)]], )</f>
        <v>0.41099999999999998</v>
      </c>
      <c r="W146" s="12">
        <v>54.7</v>
      </c>
      <c r="X146" s="11">
        <f>PERCENTRANK(Data[Serve Speed-MPH (Power)],Data[[#This Row],[Serve Speed-MPH (Power)]],)</f>
        <v>0.57499999999999996</v>
      </c>
      <c r="Y146" s="12">
        <v>34</v>
      </c>
      <c r="Z146" s="11">
        <f>PERCENTRANK(Data[Punch Volley Speed-MPH (Pop)],Data[[#This Row],[Punch Volley Speed-MPH (Pop)]],)</f>
        <v>0.318</v>
      </c>
      <c r="AA146" s="12">
        <v>91.666666666666671</v>
      </c>
    </row>
    <row r="147" spans="1:27" ht="28.5" x14ac:dyDescent="0.2">
      <c r="A147" s="8" t="s">
        <v>254</v>
      </c>
      <c r="B147" s="1" t="s">
        <v>255</v>
      </c>
      <c r="C147" s="8">
        <v>14</v>
      </c>
      <c r="D147" s="8" t="s">
        <v>29</v>
      </c>
      <c r="E147" s="9">
        <v>179.99</v>
      </c>
      <c r="F147" s="8" t="s">
        <v>96</v>
      </c>
      <c r="G147" s="8" t="s">
        <v>36</v>
      </c>
      <c r="H147" s="8" t="s">
        <v>32</v>
      </c>
      <c r="I147" s="1" t="s">
        <v>41</v>
      </c>
      <c r="J147" s="1" t="s">
        <v>34</v>
      </c>
      <c r="K147" s="10">
        <v>2236</v>
      </c>
      <c r="L147" s="11">
        <f>PERCENTRANK(Data[Spin RPM], Data[[#This Row],[Spin RPM]], )</f>
        <v>0.88900000000000001</v>
      </c>
      <c r="M147" s="12">
        <v>15.88</v>
      </c>
      <c r="N147" s="12">
        <v>8.1199999999999992</v>
      </c>
      <c r="O147" s="13">
        <v>5.5</v>
      </c>
      <c r="P147" s="12">
        <v>7.84</v>
      </c>
      <c r="Q147" s="14">
        <v>107.65</v>
      </c>
      <c r="R147" s="11">
        <f>PERCENTRANK(Data[Swing Weight], Data[[#This Row],[Swing Weight]], )</f>
        <v>0.24399999999999999</v>
      </c>
      <c r="S147" s="13">
        <v>6.8</v>
      </c>
      <c r="T147" s="11">
        <f>PERCENTRANK(Data[Twist Weight], Data[[#This Row],[Twist Weight]], )</f>
        <v>0.79800000000000004</v>
      </c>
      <c r="U147" s="12">
        <v>23.7</v>
      </c>
      <c r="V147" s="11">
        <f>PERCENTRANK(Data[Balance Point (cm)],Data[[#This Row],[Balance Point (cm)]], )</f>
        <v>0.34399999999999997</v>
      </c>
      <c r="W147" s="12">
        <v>54</v>
      </c>
      <c r="X147" s="11">
        <f>PERCENTRANK(Data[Serve Speed-MPH (Power)],Data[[#This Row],[Serve Speed-MPH (Power)]],)</f>
        <v>0.41599999999999998</v>
      </c>
      <c r="Y147" s="12">
        <v>35.299999999999997</v>
      </c>
      <c r="Z147" s="11">
        <f>PERCENTRANK(Data[Punch Volley Speed-MPH (Pop)],Data[[#This Row],[Punch Volley Speed-MPH (Pop)]],)</f>
        <v>0.84399999999999997</v>
      </c>
      <c r="AA147" s="12">
        <v>90.833333333333329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Published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Williams</dc:creator>
  <cp:keywords/>
  <dc:description/>
  <cp:lastModifiedBy>Charlie Sun</cp:lastModifiedBy>
  <cp:revision/>
  <dcterms:created xsi:type="dcterms:W3CDTF">2023-09-23T16:42:28Z</dcterms:created>
  <dcterms:modified xsi:type="dcterms:W3CDTF">2024-02-14T15:45:12Z</dcterms:modified>
  <cp:category/>
  <cp:contentStatus/>
</cp:coreProperties>
</file>