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0" documentId="8_{0BADDA7B-7B3C-4B4D-9A91-A57A686EF891}" xr6:coauthVersionLast="47" xr6:coauthVersionMax="47" xr10:uidLastSave="{00000000-0000-0000-0000-000000000000}"/>
  <bookViews>
    <workbookView xWindow="-120" yWindow="-120" windowWidth="29040" windowHeight="15720" tabRatio="500" xr2:uid="{00000000-000D-0000-FFFF-FFFF00000000}"/>
  </bookViews>
  <sheets>
    <sheet name="Sommaire" sheetId="9" r:id="rId1"/>
    <sheet name="Assurance Qualité" sheetId="6" r:id="rId2"/>
    <sheet name="Fonctionnalités" sheetId="8" r:id="rId3"/>
    <sheet name="UX"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8" i="10" l="1"/>
  <c r="E8" i="8"/>
  <c r="E9" i="8"/>
  <c r="E10" i="8"/>
  <c r="E11" i="8"/>
  <c r="E12" i="8"/>
  <c r="E13" i="8"/>
  <c r="E14" i="8"/>
  <c r="E24" i="8"/>
  <c r="D27" i="8"/>
  <c r="F49" i="6"/>
  <c r="C18" i="6"/>
  <c r="J44" i="6"/>
  <c r="G44" i="6"/>
  <c r="D40"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4" i="8"/>
  <c r="E43" i="8"/>
  <c r="E42" i="8"/>
  <c r="E31" i="8"/>
  <c r="E30" i="8"/>
  <c r="E29" i="8"/>
  <c r="E18" i="8"/>
  <c r="E17"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9" i="8"/>
  <c r="E22" i="8"/>
  <c r="E23" i="8"/>
  <c r="E25" i="8"/>
  <c r="E26" i="8"/>
  <c r="D58" i="6" l="1"/>
  <c r="G58" i="6"/>
  <c r="F58" i="6"/>
  <c r="F59" i="6" s="1"/>
  <c r="C5" i="9" s="1"/>
  <c r="C58" i="6"/>
  <c r="C59" i="6" s="1"/>
  <c r="C4" i="9" s="1"/>
  <c r="I58" i="6"/>
  <c r="J58" i="6"/>
  <c r="G7" i="9"/>
  <c r="I59" i="6" l="1"/>
  <c r="C6" i="9" s="1"/>
  <c r="D15" i="8" l="1"/>
  <c r="E21" i="8"/>
  <c r="E27" i="8" s="1"/>
  <c r="E34" i="8"/>
  <c r="E35" i="8"/>
  <c r="E36" i="8"/>
  <c r="E37" i="8"/>
  <c r="E38" i="8"/>
  <c r="E40" i="8" l="1"/>
  <c r="B6" i="9" s="1"/>
  <c r="E15" i="8"/>
  <c r="B4" i="9"/>
  <c r="D4" i="9" s="1"/>
  <c r="G4" i="9" s="1"/>
  <c r="B5" i="9"/>
  <c r="D6" i="9" l="1"/>
  <c r="G6" i="9" s="1"/>
  <c r="D5" i="9"/>
  <c r="G5" i="9" s="1"/>
</calcChain>
</file>

<file path=xl/sharedStrings.xml><?xml version="1.0" encoding="utf-8"?>
<sst xmlns="http://schemas.openxmlformats.org/spreadsheetml/2006/main" count="332" uniqueCount="191">
  <si>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</si>
  <si>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</si>
  <si>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</si>
  <si>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</si>
  <si>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</si>
  <si>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</si>
  <si>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</si>
  <si>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</si>
  <si>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</si>
  <si>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</si>
  <si>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</si>
  <si>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</si>
  <si>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</si>
  <si>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</si>
  <si>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</si>
  <si>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</si>
  <si>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</si>
  <si>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</si>
  <si>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</si>
  <si>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</si>
  <si>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</si>
  <si>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Certaines classes (ex: create page) ont beaucoup de responsabilités en même temps. Faudrait minimiser les responsabilités dans les classes components et pages en deleguant à des services.  
Bon travail pour le reste!</t>
  </si>
  <si>
    <t>create page ne devrait pas avoir besoin de import les modules angular. La bonne pratique est d'avoir un fichier de modules dans le folder /modules où vous mettez tous les modules dont vous avez besoin.
Aussi, assurez vous de minimiser les responsabilités dans les composantes( ex: create-page s'occupe de faire beaucoup de choses en même temps )
Bon travail pour le reste!</t>
  </si>
  <si>
    <t>merci pour le refactor 
Histogram.component contient de la logique qui devrait être séparée dans un service
Good job pour le reste!</t>
  </si>
  <si>
    <t>1.2 Arborescence</t>
  </si>
  <si>
    <t>Le projet respecte une arborescence de fichier claire,uniforme et structurée.
Les noms de fichiers et dossiers respectent le format kebab-case.</t>
  </si>
  <si>
    <t>Groupez svp vos services dans des folders . OK pour le reste</t>
  </si>
  <si>
    <t xml:space="preserve">startgame-expansion-&gt; start-game-expansion
joingame-page -&gt; join-game-page
startgame-page -&gt; start-game-page </t>
  </si>
  <si>
    <t>Sous-total</t>
  </si>
  <si>
    <t>Très bien!</t>
  </si>
  <si>
    <t>2. Classe</t>
  </si>
  <si>
    <t>Ghali</t>
  </si>
  <si>
    <t>2.1 Responsabilité</t>
  </si>
  <si>
    <t>La classe n'a qu'une responsabilitée.</t>
  </si>
  <si>
    <t>Voici une liste de classes qui devraient être fragmentées en plusieurs sous-classes pour respecter le principe de responsabilité unique:
- create-page.component.ts: gère l'authentification, gère le formulaire de création, gère la duplication de questions, etc. Je vous recommande d'en moins encapsuler des sections de ce component dans des sous-components.
- create-question.component.ts: Mêmes raisons que pour create-page.component.ts. Les vérification de la validité des questions devraient être déléguées à un service.
- admin-page.component.ts: La gestion du session storage, la construction des parties avec image, l'exportation de partie, la logique de téléchargement, etc devraient être déléguées à des services.</t>
  </si>
  <si>
    <t>Très bon travail pour le refactoring des problèmes du sprint 1 !
À corriger pour le sprint 3 : game.service.ts côté serveur a trop de responsabilités.
room-management.service.ts est vraiment limite, assurez-vous de ne pas lui ajouter de fonctions durant le dernier sprint</t>
  </si>
  <si>
    <t>Excellent refactoring du game-service (serveur), merci!
room-management encore problématique</t>
  </si>
  <si>
    <t>2.2 Attributs</t>
  </si>
  <si>
    <t>La classe comporte uniquement des attributs utilisés.
La classe comporte uniquement des attributs qui sont des états de la classe.
La classe ne comporte pas d'attribut utilisé seulement dans les tests.</t>
  </si>
  <si>
    <t xml:space="preserve">
Attributs non utilisés:
create-page.component.ts: lastModification, image
</t>
  </si>
  <si>
    <t>2.3 Accessibilité</t>
  </si>
  <si>
    <t>La classe minimise l'accessibilité des membres. (Bonne utilisation de public/private/protected pour les attributs et les fonctions)
Les méthodes get/set font une validation quelconque sur les attributs privés.</t>
  </si>
  <si>
    <t>- create-page.component.ts:</t>
  </si>
  <si>
    <t>create-page.component n'a toujours pas été fixed</t>
  </si>
  <si>
    <t>Bon refactor!</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</si>
  <si>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</si>
  <si>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</si>
  <si>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</si>
  <si>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</si>
  <si>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 xml:space="preserve">
- active-game.ts</t>
  </si>
  <si>
    <t xml:space="preserve">Excellent! </t>
  </si>
  <si>
    <t>3. Fonctions et méthodes</t>
  </si>
  <si>
    <t>3.1 Utilité</t>
  </si>
  <si>
    <t>La fonction est utilie et non-triviale.
La fonction ne peut pas être fragmenté en plusieurs fonctions.
La fonction n'a pas une longueur trop grande.</t>
  </si>
  <si>
    <t>OK</t>
  </si>
  <si>
    <t>GameService contient des méthodes très longues qui peuvent être réduite et améliorée (ngOnDestroy, setState...etc). 
Bon travail pour le reste</t>
  </si>
  <si>
    <t xml:space="preserve">Merci d'avoir refactor, bon travail.
Pour subscription service ca devient grand aussi , vous n’êtes pas obligé de mettre tout dans un seul service . Vous pouvez les séparer en plusieurs subscription service
Good job pour le reste </t>
  </si>
  <si>
    <t>3.2 Paramètres</t>
  </si>
  <si>
    <t>La fonction possède le moins de paramètres possibles en entrée.
La fonction possède uniquement des paramètres d'entrée qui sont utilisés.</t>
  </si>
  <si>
    <t>Bon travail</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</si>
  <si>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</si>
  <si>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</si>
  <si>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</si>
  <si>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</si>
  <si>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</si>
  <si>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</si>
  <si>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</si>
  <si>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Message générique lorsqu'on importe deux fois la même question</t>
  </si>
  <si>
    <t>5. Variables et constantes</t>
  </si>
  <si>
    <t>5.1 Groupement</t>
  </si>
  <si>
    <t>Les constantes sont regroupées ensemble en groupes logiques.</t>
  </si>
  <si>
    <t>Excellent! (Mettez svp vos message d'erreur dans des constantes)</t>
  </si>
  <si>
    <t>Très bien (faut grouper les contantes de vos modals et ceux des erreurs dans votre fichier constantes)</t>
  </si>
  <si>
    <t>Merci  d'avoir mis les messages dans les constantes. (Faut les grouper avec les autres ) Good job overall!</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</si>
  <si>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</si>
  <si>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</si>
  <si>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</si>
  <si>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</si>
  <si>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Très bien</t>
  </si>
  <si>
    <t>Bon travail!</t>
  </si>
  <si>
    <t>Bravo!</t>
  </si>
  <si>
    <t>6. Expressions booléennes</t>
  </si>
  <si>
    <t>6.1 Expression</t>
  </si>
  <si>
    <t>L'expression booléenne n'est pas comparée à true ou false. (Exemple d'erreur: x === true)</t>
  </si>
  <si>
    <t>Ces expressions sont redondantes et devraient être simplifiées:
- create-question.component.ts: 78, 184, 198
- create-page.component.ts: 108</t>
  </si>
  <si>
    <t>game-page.component.ts: 102</t>
  </si>
  <si>
    <t>6.2 Logique négative</t>
  </si>
  <si>
    <t>L'expression booléenne évite la logique négative. (Exemple d'erreur:  if( !notFound(…) )</t>
  </si>
  <si>
    <t>6.3 Ternaire</t>
  </si>
  <si>
    <t>L'expression booléenne utilise un ternaire dans le bon scénario.</t>
  </si>
  <si>
    <t>Les expressions suivantes sont trop complexes et/ou longues et devraient être décomposées en prédicats:
- game.service.ts: 49
Petit conseil: Vous pouvez simplifier les expressions comme:
- return (await this.gameModel.findOne({ title })) ? true : false;
en utilisant une double négation :
return !!(await this.gameModel.findOne({ title }));
Pour vérifier si l'élément est "truthy"</t>
  </si>
  <si>
    <t>active-game.ts: 170, 199, 207
room-management: 117, 129, 137, 211, 219, 267, 292
game-page.component.ts: 80
game.service.ts: 94</t>
  </si>
  <si>
    <t>users.ts: 117
room-management.service.ts: 182
history-items.component.ts: 92</t>
  </si>
  <si>
    <t>6.4 Prédicats</t>
  </si>
  <si>
    <t>L'expression booléenne est simple.
L'expression booléenne utilise un ou des prédicats pour simplifier une condition complexe.</t>
  </si>
  <si>
    <t>active-game.ts: 211
question.component.ts: 65</t>
  </si>
  <si>
    <t>Excellent!</t>
  </si>
  <si>
    <t>7. Qualité générale</t>
  </si>
  <si>
    <t>Stefan</t>
  </si>
  <si>
    <t>7.1 Langue</t>
  </si>
  <si>
    <t>La langue utilisée pour les variables, classes et fonctions est uniforme pour tout le code source.
La langue utilisée pour les commentaires doit être uniforme, mais peut être différente que la langue du code source.</t>
  </si>
  <si>
    <t>Dans client, vos commentaires sont en anglais, mais dans chat.gateway.ts vos commentaires sont en français.</t>
  </si>
  <si>
    <t>7.2 Commentaire</t>
  </si>
  <si>
    <t>Le commentaire est pertinent. (Pas de code mort commenté)</t>
  </si>
  <si>
    <t>Vous avez quelques commentaires peu utiles, comme // message initial dans chat.gateway.ts, les commentaires dans admin-page.component.ts ou // Starts with placeholder questions dans game-page.component.ts</t>
  </si>
  <si>
    <t>Les commentaires dans websocket.service.ts ne sont pas pertinents.</t>
  </si>
  <si>
    <t>7.3 Enum</t>
  </si>
  <si>
    <t>Le code utilise des enum lorsque c'est pertinent.</t>
  </si>
  <si>
    <t>Les events de chat et game gateway devraient être des enums.</t>
  </si>
  <si>
    <t>7.4 Classe et interface</t>
  </si>
  <si>
    <t>Le code n'utilise pas d'objets anonymes JS et priorise les classes et les interfaces.</t>
  </si>
  <si>
    <t>7.5 Duplication</t>
  </si>
  <si>
    <t>Il n'y a pas de duplication de code.</t>
  </si>
  <si>
    <t>7.6 ESLint</t>
  </si>
  <si>
    <t>Il n'y a pas de "eslint:disable" non justifiés dans le code.
L'utilisation limitée de eslint:disable est tolérée dans les fichiers de test (.spec.ts). (Exemple : nombres magiques)</t>
  </si>
  <si>
    <t>Vous devez ajouter une justification à vos eslint-disable dans create-page.component.ts et question.service.ts</t>
  </si>
  <si>
    <t>Vous avez 2 eslint-disable sans commentaires dans question.service.ts et startgame-page.component.ts</t>
  </si>
  <si>
    <t>Vous avez 2 eslint-disable sans commentaires dans game.service.ts et join-game-page.component.ts</t>
  </si>
  <si>
    <t>7.7 Complexité</t>
  </si>
  <si>
    <t>Le code minimise la complexité cyclomatique. (Exemple : plusieurs if/else ou boucles for imbriqués, opérations complexes, etc.)</t>
  </si>
  <si>
    <t>Vous devriez essayer de simplifier la méthode checkQCM dans validation.service.ts</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</si>
  <si>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</si>
  <si>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</si>
  <si>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Les constantes dans game.service.ts devraient être en SCREAMING_SNAKE_CASE</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</si>
  <si>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</si>
  <si>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</si>
  <si>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</si>
  <si>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</si>
  <si>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</si>
  <si>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</si>
  <si>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</si>
  <si>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Les commits sont en français et en anglais. Soyez plus descriptifs dans les noms de commit que "fix test" ou "fix code"</t>
  </si>
  <si>
    <t>Vous avez un mélange de commits en français et en anglais.</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</si>
  <si>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</si>
  <si>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</si>
  <si>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</si>
  <si>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</si>
  <si>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Vous avez merge une MR qui ne passe pas le pipeline et qui n'a été approuvée par personne (Hotfix/dialog abandon)</t>
  </si>
  <si>
    <t>8.5 Fichiers</t>
  </si>
  <si>
    <t>Le projet contient uniquement les fichiers nécessaires. (Exemple: pas de dossier node_modules ou coverage).</t>
  </si>
  <si>
    <t>Total QA sprint</t>
  </si>
  <si>
    <t>Note QA sprint</t>
  </si>
  <si>
    <t>Grille de correction LOG2990 - Hiver 2024</t>
  </si>
  <si>
    <t>Fonctionnalités</t>
  </si>
  <si>
    <t>Fonctionnalité</t>
  </si>
  <si>
    <t>Testé</t>
  </si>
  <si>
    <t>Note finale</t>
  </si>
  <si>
    <t>Vue initiale</t>
  </si>
  <si>
    <t>Vue d'administration</t>
  </si>
  <si>
    <t>`isSelected` en trop dans l'exportation</t>
  </si>
  <si>
    <t>Vue de création d'une partie</t>
  </si>
  <si>
    <t>Vue de jeu du joueur</t>
  </si>
  <si>
    <t>Timer fix à 60 secondes meme si on a create le QCM avec 20s 
Bon travail</t>
  </si>
  <si>
    <t>Création d'un jeu-questionnaire (QCM)</t>
  </si>
  <si>
    <t>Banque de questions</t>
  </si>
  <si>
    <t xml:space="preserve">Bug: Si on modifie une question avant d'en ajouter une nouvelle,
 l'ajout ne fera qu'une modification de la précédente
Message d'erreur non précis si la question existe déjà ("Erreur")
Bon travail pour le reste </t>
  </si>
  <si>
    <t>Tester le jeu</t>
  </si>
  <si>
    <t>Note finale pour le sprint</t>
  </si>
  <si>
    <t xml:space="preserve">Excellent bon travail!, continuez sur cette lancée </t>
  </si>
  <si>
    <t>Pénalités</t>
  </si>
  <si>
    <t>Crash</t>
  </si>
  <si>
    <t>Erreur de build</t>
  </si>
  <si>
    <t>Vue d'attente des joueurs</t>
  </si>
  <si>
    <t>Faudrait trim les noms rentrés 
Bon travail pour le reste!
Bien testé merci!</t>
  </si>
  <si>
    <t>Joindre une partie</t>
  </si>
  <si>
    <t>Vue de jeu de l'organisateur</t>
  </si>
  <si>
    <t>Le bouton prochaine question est affiché seulement 
quand le timer est écoulé 
-&gt; L'organisateur doit attendre par exemple 30s pour pouvoir passer a la prochaine question
OK pour le reste
Bien testé , merci!</t>
  </si>
  <si>
    <t>Partie de jeu-questionnaire (QCM)</t>
  </si>
  <si>
    <t>Partie semble lente quand il y a 2 parties en cours
Si tout le monde submit, on doit attendre la fin du timer
Bon travail pour le reste!
bien testé, merci!.
ceratines lignes dans game.service ne sont pas couvertes</t>
  </si>
  <si>
    <t>Vue des résultats</t>
  </si>
  <si>
    <t>Clavardage</t>
  </si>
  <si>
    <t>Félicitations !</t>
  </si>
  <si>
    <t>Erreur de build  / déploiement erroné</t>
  </si>
  <si>
    <t>Anciennes fonctionnalités brisées</t>
  </si>
  <si>
    <t>Création d'un jeu-questionnaire (QRL)</t>
  </si>
  <si>
    <t>Tests:  OK</t>
  </si>
  <si>
    <t>Partie de jeu-questionnaire (QRL)</t>
  </si>
  <si>
    <t>L'organisateur est pris à corriger les réponses des joueurs qui abandonnent la partie.
L'organisateur ne voit pas les résultats des réponses QRL.
Tests: Quelques lignes non couvertes dans la méthode "askQuestion"</t>
  </si>
  <si>
    <t>Compte à rebours intéractif</t>
  </si>
  <si>
    <t>Liste des joueurs intéractive</t>
  </si>
  <si>
    <t>Mode aléatoire</t>
  </si>
  <si>
    <t>Historique</t>
  </si>
  <si>
    <t>Erreur de build / déploiement erroné</t>
  </si>
  <si>
    <t>Commentaire</t>
  </si>
  <si>
    <t>Pénalité (%)</t>
  </si>
  <si>
    <t>Dans la vue admin, les boutons affichent des couleurs de texte différentes, parfois noires et parfois blanches, ce qui cause une incohérence visuelle.</t>
  </si>
  <si>
    <t>Lors de la création d'une session dans l'admin, l'ajout d'une question depuis la banque masque les questions du questionnaire, rendant la vue confuse.</t>
  </si>
  <si>
    <t>Le sous-titre des questionnaires n'est pas convivial pour l'utilisateur, nécessitant une révision pour une meilleure expérience utilisateur.</t>
  </si>
  <si>
    <t>Dans la banque de questions, la suppression d'une question ne met pas à jour l'affichage immédiatement, provoquant une confusion.</t>
  </si>
  <si>
    <t>Lorsqu'on modifie un quiz, il n'est pas possible d'ajouter une question à la banque de questions, ce qui limite la flexibilité de l'utilisateur.</t>
  </si>
  <si>
    <t>Lorsque le joueur est banni du chat, une notification s'affiche correctement, mais le joueur peut toujours taper, ce qui pose un problème de fonctionnalité.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</si>
</sst>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1"/>
      <color rgb="FF000000"/>
      <name val="Calibri"/>
      <family val="2"/>
      <charset val="1"/>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6">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1"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14" fillId="12" borderId="33" xfId="0" applyFont="1" applyFill="1" applyBorder="1" applyAlignment="1">
      <alignment horizontal="left" vertical="center" wrapText="1"/>
    </xf>
    <xf numFmtId="0" fontId="14" fillId="12" borderId="36" xfId="0" applyFont="1" applyFill="1" applyBorder="1" applyAlignment="1">
      <alignment horizontal="left" vertical="center" wrapText="1"/>
    </xf>
    <xf numFmtId="0" fontId="14" fillId="18" borderId="33" xfId="0" applyFont="1" applyFill="1" applyBorder="1" applyAlignment="1">
      <alignment horizontal="left" vertical="center" wrapText="1"/>
    </xf>
    <xf numFmtId="0" fontId="15" fillId="14" borderId="50" xfId="0" applyFont="1" applyFill="1" applyBorder="1" applyAlignment="1">
      <alignment horizontal="left" vertical="center"/>
    </xf>
    <xf numFmtId="0" fontId="18" fillId="0" borderId="0" xfId="0" applyFont="1" applyAlignment="1">
      <alignment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tabSelected="1" workbookViewId="0">
      <selection activeCell="D8" sqref="D8"/>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0.94750000000000001</v>
      </c>
      <c r="C4" s="108">
        <f>'Assurance Qualité'!C59</f>
        <v>0.85150000000000003</v>
      </c>
      <c r="D4" s="108">
        <f>B4*0.6+C4*0.4 - 0.1*E4</f>
        <v>0.90910000000000002</v>
      </c>
      <c r="E4" s="109"/>
      <c r="F4" s="110">
        <v>20</v>
      </c>
      <c r="G4" s="111">
        <f>D4*F4</f>
        <v>18.182000000000002</v>
      </c>
    </row>
    <row r="5" spans="1:7">
      <c r="A5" s="112" t="s">
        <v>7</v>
      </c>
      <c r="B5" s="113">
        <f>(Fonctionnalités!E27)</f>
        <v>0.89</v>
      </c>
      <c r="C5" s="113">
        <f>'Assurance Qualité'!F59</f>
        <v>0.85349999999999993</v>
      </c>
      <c r="D5" s="113">
        <f t="shared" ref="D5:D6" si="0">B5*0.6+C5*0.4 - 0.1*E5</f>
        <v>0.87539999999999996</v>
      </c>
      <c r="E5" s="114"/>
      <c r="F5" s="115">
        <v>25</v>
      </c>
      <c r="G5" s="116">
        <f t="shared" ref="G5:G7" si="1">D5*F5</f>
        <v>21.884999999999998</v>
      </c>
    </row>
    <row r="6" spans="1:7">
      <c r="A6" s="117" t="s">
        <v>8</v>
      </c>
      <c r="B6" s="118">
        <f>(Fonctionnalités!E40)</f>
        <v>0.95200000000000007</v>
      </c>
      <c r="C6" s="118">
        <f>'Assurance Qualité'!I59</f>
        <v>0.91949999999999987</v>
      </c>
      <c r="D6" s="118">
        <f t="shared" si="0"/>
        <v>0.93900000000000006</v>
      </c>
      <c r="E6" s="119"/>
      <c r="F6" s="120">
        <v>25</v>
      </c>
      <c r="G6" s="121">
        <f t="shared" si="1"/>
        <v>23.475000000000001</v>
      </c>
    </row>
    <row r="7" spans="1:7">
      <c r="A7" s="122" t="s">
        <v>9</v>
      </c>
      <c r="B7" s="122"/>
      <c r="C7" s="122"/>
      <c r="D7" s="123">
        <v>0.81</v>
      </c>
      <c r="E7" s="124"/>
      <c r="F7" s="122">
        <v>5</v>
      </c>
      <c r="G7" s="125">
        <f t="shared" si="1"/>
        <v>4.0500000000000007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zoomScaleNormal="100" workbookViewId="0">
      <pane xSplit="1" topLeftCell="E9" activePane="topRight" state="frozen"/>
      <selection pane="topRight" activeCell="J20" sqref="J20"/>
    </sheetView>
  </sheetViews>
  <sheetFormatPr defaultColWidth="9.140625" defaultRowHeight="15"/>
  <cols>
    <col min="1" max="1" width="22.7109375" style="1" customWidth="1"/>
    <col min="2" max="2" width="77.5703125" style="10" customWidth="1"/>
    <col min="3" max="4" width="10.7109375" style="1" customWidth="1"/>
    <col min="5" max="5" width="51.7109375" style="10" customWidth="1"/>
    <col min="6" max="7" width="10.7109375" customWidth="1"/>
    <col min="8" max="8" width="46.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56" t="s">
        <v>10</v>
      </c>
      <c r="B2" s="256"/>
      <c r="C2" s="256"/>
      <c r="D2" s="256"/>
      <c r="E2" s="256"/>
      <c r="F2" s="256"/>
      <c r="G2" s="256"/>
      <c r="H2" s="256"/>
      <c r="I2" s="256"/>
      <c r="J2" s="256"/>
      <c r="K2" s="256"/>
      <c r="L2" s="7"/>
      <c r="M2" s="7"/>
    </row>
    <row r="4" spans="1:17" ht="18.399999999999999" customHeight="1">
      <c r="A4" s="257" t="s">
        <v>11</v>
      </c>
      <c r="B4" s="257"/>
      <c r="C4" s="257"/>
      <c r="D4" s="257"/>
      <c r="E4" s="257"/>
      <c r="F4" s="257"/>
      <c r="G4" s="257"/>
      <c r="H4" s="257"/>
      <c r="I4" s="257"/>
      <c r="J4" s="257"/>
      <c r="K4" s="257"/>
      <c r="L4" s="4"/>
      <c r="M4" s="4"/>
    </row>
    <row r="5" spans="1:17" ht="18.75">
      <c r="A5" s="11"/>
      <c r="B5" s="41"/>
      <c r="C5" s="2"/>
      <c r="D5" s="2"/>
      <c r="E5" s="41"/>
      <c r="F5" s="2"/>
      <c r="G5" s="2"/>
      <c r="H5" s="41"/>
      <c r="I5" s="2"/>
      <c r="J5" s="2"/>
      <c r="K5" s="41"/>
      <c r="L5" s="2"/>
      <c r="M5" s="2"/>
    </row>
    <row r="6" spans="1:17" ht="18.399999999999999" customHeight="1">
      <c r="A6" s="249" t="s">
        <v>12</v>
      </c>
      <c r="B6" s="261" t="s">
        <v>13</v>
      </c>
      <c r="C6" s="251" t="s">
        <v>6</v>
      </c>
      <c r="D6" s="252"/>
      <c r="E6" s="252"/>
      <c r="F6" s="253" t="s">
        <v>7</v>
      </c>
      <c r="G6" s="254"/>
      <c r="H6" s="255"/>
      <c r="I6" s="258" t="s">
        <v>8</v>
      </c>
      <c r="J6" s="259"/>
      <c r="K6" s="260"/>
      <c r="L6" s="3"/>
      <c r="M6" s="3"/>
      <c r="N6" s="247"/>
      <c r="O6" s="248"/>
      <c r="P6" s="248"/>
    </row>
    <row r="7" spans="1:17" ht="18.75">
      <c r="A7" s="250"/>
      <c r="B7" s="262"/>
      <c r="C7" s="14" t="s">
        <v>14</v>
      </c>
      <c r="D7" s="15" t="s">
        <v>4</v>
      </c>
      <c r="E7" s="21" t="s">
        <v>15</v>
      </c>
      <c r="F7" s="16" t="s">
        <v>14</v>
      </c>
      <c r="G7" s="17" t="s">
        <v>4</v>
      </c>
      <c r="H7" s="20" t="s">
        <v>15</v>
      </c>
      <c r="I7" s="18" t="s">
        <v>14</v>
      </c>
      <c r="J7" s="19" t="s">
        <v>4</v>
      </c>
      <c r="K7" s="22" t="s">
        <v>15</v>
      </c>
      <c r="L7" s="3"/>
      <c r="M7" s="3"/>
      <c r="N7" s="40"/>
      <c r="O7" s="40"/>
      <c r="P7" s="40"/>
      <c r="Q7" s="40"/>
    </row>
    <row r="8" spans="1:17" ht="18.75">
      <c r="A8" s="231" t="s">
        <v>16</v>
      </c>
      <c r="B8" s="231"/>
      <c r="C8" s="224" t="s">
        <v>17</v>
      </c>
      <c r="D8" s="225"/>
      <c r="E8" s="46" t="s">
        <v>18</v>
      </c>
      <c r="F8" s="224" t="s">
        <v>17</v>
      </c>
      <c r="G8" s="225"/>
      <c r="H8" s="46" t="s">
        <v>18</v>
      </c>
      <c r="I8" s="224" t="s">
        <v>17</v>
      </c>
      <c r="J8" s="225"/>
      <c r="K8" s="46" t="s">
        <v>18</v>
      </c>
      <c r="L8" s="3"/>
      <c r="M8" s="3"/>
      <c r="N8" s="40"/>
      <c r="O8" s="40"/>
      <c r="P8" s="40"/>
      <c r="Q8" s="40"/>
    </row>
    <row r="9" spans="1:17" ht="152.25">
      <c r="A9" s="29" t="s">
        <v>19</v>
      </c>
      <c r="B9" s="29" t="s">
        <v>20</v>
      </c>
      <c r="C9" s="100">
        <v>0.75</v>
      </c>
      <c r="D9" s="98">
        <v>6</v>
      </c>
      <c r="E9" s="101" t="s">
        <v>21</v>
      </c>
      <c r="F9" s="102">
        <v>0.75</v>
      </c>
      <c r="G9" s="99">
        <v>6</v>
      </c>
      <c r="H9" s="103" t="s">
        <v>22</v>
      </c>
      <c r="I9" s="104">
        <v>0.9</v>
      </c>
      <c r="J9" s="105">
        <v>6</v>
      </c>
      <c r="K9" s="106" t="s">
        <v>23</v>
      </c>
      <c r="L9" s="3"/>
      <c r="M9" s="3"/>
      <c r="N9" s="40"/>
      <c r="O9" s="40"/>
      <c r="P9" s="40"/>
      <c r="Q9" s="40"/>
    </row>
    <row r="10" spans="1:17" ht="76.5">
      <c r="A10" s="23" t="s">
        <v>24</v>
      </c>
      <c r="B10" s="23" t="s">
        <v>25</v>
      </c>
      <c r="C10" s="100">
        <v>0.9</v>
      </c>
      <c r="D10" s="98">
        <v>2</v>
      </c>
      <c r="E10" s="101" t="s">
        <v>26</v>
      </c>
      <c r="F10" s="102">
        <v>0.5</v>
      </c>
      <c r="G10" s="99">
        <v>2</v>
      </c>
      <c r="H10" s="103" t="s">
        <v>27</v>
      </c>
      <c r="I10" s="104">
        <v>1</v>
      </c>
      <c r="J10" s="105">
        <v>2</v>
      </c>
      <c r="K10" s="106"/>
      <c r="L10" s="3"/>
      <c r="M10" s="3"/>
      <c r="N10" s="40"/>
      <c r="O10" s="40"/>
      <c r="P10" s="40"/>
      <c r="Q10" s="40"/>
    </row>
    <row r="11" spans="1:17" s="30" customFormat="1" ht="16.5">
      <c r="A11" s="226" t="s">
        <v>28</v>
      </c>
      <c r="B11" s="227"/>
      <c r="C11" s="47">
        <f>SUMPRODUCT(C6:C10,D6:D10)</f>
        <v>6.3</v>
      </c>
      <c r="D11" s="48">
        <f>SUM(D6:D10)</f>
        <v>8</v>
      </c>
      <c r="E11" s="49"/>
      <c r="F11" s="50">
        <f>SUMPRODUCT(F6:F10,G6:G10)</f>
        <v>5.5</v>
      </c>
      <c r="G11" s="51">
        <f>SUM(G6:G10)</f>
        <v>8</v>
      </c>
      <c r="H11" s="52"/>
      <c r="I11" s="53">
        <f>SUMPRODUCT(I6:I10,J6:J10)</f>
        <v>7.4</v>
      </c>
      <c r="J11" s="54">
        <f>SUM(J6:J10)</f>
        <v>8</v>
      </c>
      <c r="K11" s="55" t="s">
        <v>29</v>
      </c>
      <c r="L11" s="56"/>
      <c r="M11" s="56"/>
      <c r="N11" s="44"/>
      <c r="O11" s="44"/>
      <c r="P11" s="44"/>
      <c r="Q11" s="44"/>
    </row>
    <row r="12" spans="1:17" s="12" customFormat="1" ht="18.399999999999999" customHeight="1">
      <c r="A12" s="231" t="s">
        <v>30</v>
      </c>
      <c r="B12" s="231"/>
      <c r="C12" s="224" t="s">
        <v>17</v>
      </c>
      <c r="D12" s="225"/>
      <c r="E12" s="46" t="s">
        <v>31</v>
      </c>
      <c r="F12" s="224" t="s">
        <v>17</v>
      </c>
      <c r="G12" s="225"/>
      <c r="H12" s="46" t="s">
        <v>31</v>
      </c>
      <c r="I12" s="224" t="s">
        <v>17</v>
      </c>
      <c r="J12" s="225"/>
      <c r="K12" s="46" t="s">
        <v>31</v>
      </c>
      <c r="L12" s="4"/>
      <c r="M12" s="4"/>
      <c r="N12" s="43"/>
      <c r="O12" s="43"/>
      <c r="P12" s="43"/>
      <c r="Q12" s="43"/>
    </row>
    <row r="13" spans="1:17" ht="229.5">
      <c r="A13" s="29" t="s">
        <v>32</v>
      </c>
      <c r="B13" s="29" t="s">
        <v>33</v>
      </c>
      <c r="C13" s="79">
        <v>0.3</v>
      </c>
      <c r="D13" s="80">
        <v>3</v>
      </c>
      <c r="E13" s="81" t="s">
        <v>34</v>
      </c>
      <c r="F13" s="89">
        <v>0.75</v>
      </c>
      <c r="G13" s="90">
        <f>D13</f>
        <v>3</v>
      </c>
      <c r="H13" s="91" t="s">
        <v>35</v>
      </c>
      <c r="I13" s="92">
        <v>0.75</v>
      </c>
      <c r="J13" s="93">
        <f>G13</f>
        <v>3</v>
      </c>
      <c r="K13" s="94" t="s">
        <v>36</v>
      </c>
      <c r="L13" s="5"/>
      <c r="M13" s="5"/>
    </row>
    <row r="14" spans="1:17" ht="60.75">
      <c r="A14" s="23" t="s">
        <v>37</v>
      </c>
      <c r="B14" s="23" t="s">
        <v>38</v>
      </c>
      <c r="C14" s="83">
        <v>0.8</v>
      </c>
      <c r="D14" s="84">
        <v>2</v>
      </c>
      <c r="E14" s="85" t="s">
        <v>39</v>
      </c>
      <c r="F14" s="86">
        <v>1</v>
      </c>
      <c r="G14" s="90">
        <f t="shared" ref="G14:G17" si="0">D14</f>
        <v>2</v>
      </c>
      <c r="H14" s="88"/>
      <c r="I14" s="76">
        <v>1</v>
      </c>
      <c r="J14" s="93">
        <f t="shared" ref="J14:J17" si="1">G14</f>
        <v>2</v>
      </c>
      <c r="K14" s="78"/>
      <c r="L14" s="5"/>
      <c r="M14" s="5"/>
    </row>
    <row r="15" spans="1:17" ht="45.75">
      <c r="A15" s="23" t="s">
        <v>40</v>
      </c>
      <c r="B15" s="23" t="s">
        <v>41</v>
      </c>
      <c r="C15" s="83">
        <v>0.9</v>
      </c>
      <c r="D15" s="84">
        <v>2</v>
      </c>
      <c r="E15" s="85" t="s">
        <v>42</v>
      </c>
      <c r="F15" s="86">
        <v>0.75</v>
      </c>
      <c r="G15" s="90">
        <f t="shared" si="0"/>
        <v>2</v>
      </c>
      <c r="H15" s="88" t="s">
        <v>43</v>
      </c>
      <c r="I15" s="76">
        <v>1</v>
      </c>
      <c r="J15" s="93">
        <f t="shared" si="1"/>
        <v>2</v>
      </c>
      <c r="K15" s="78" t="s">
        <v>44</v>
      </c>
      <c r="L15" s="5"/>
      <c r="M15" s="5"/>
    </row>
    <row r="16" spans="1:17" ht="30.75">
      <c r="A16" s="23" t="s">
        <v>45</v>
      </c>
      <c r="B16" s="23" t="s">
        <v>46</v>
      </c>
      <c r="C16" s="83">
        <v>1</v>
      </c>
      <c r="D16" s="84">
        <v>4</v>
      </c>
      <c r="E16" s="85"/>
      <c r="F16" s="86">
        <v>1</v>
      </c>
      <c r="G16" s="90">
        <f t="shared" si="0"/>
        <v>4</v>
      </c>
      <c r="H16" s="88"/>
      <c r="I16" s="76">
        <v>1</v>
      </c>
      <c r="J16" s="93">
        <f t="shared" si="1"/>
        <v>4</v>
      </c>
      <c r="K16" s="78"/>
      <c r="L16" s="5"/>
      <c r="M16" s="5"/>
    </row>
    <row r="17" spans="1:17" ht="30.75">
      <c r="A17" s="23" t="s">
        <v>47</v>
      </c>
      <c r="B17" s="23" t="s">
        <v>48</v>
      </c>
      <c r="C17" s="83">
        <v>1</v>
      </c>
      <c r="D17" s="84">
        <v>4</v>
      </c>
      <c r="E17" s="85" t="s">
        <v>29</v>
      </c>
      <c r="F17" s="86">
        <v>0.9</v>
      </c>
      <c r="G17" s="90">
        <f t="shared" si="0"/>
        <v>4</v>
      </c>
      <c r="H17" s="88" t="s">
        <v>49</v>
      </c>
      <c r="I17" s="76">
        <v>1</v>
      </c>
      <c r="J17" s="93">
        <f t="shared" si="1"/>
        <v>4</v>
      </c>
      <c r="K17" s="78"/>
      <c r="L17" s="5"/>
      <c r="M17" s="5"/>
    </row>
    <row r="18" spans="1:17" s="30" customFormat="1" ht="16.5">
      <c r="A18" s="226" t="s">
        <v>28</v>
      </c>
      <c r="B18" s="227"/>
      <c r="C18" s="47">
        <f>SUMPRODUCT(C13:C17,D13:D17)</f>
        <v>12.3</v>
      </c>
      <c r="D18" s="48">
        <f>SUM(D13:D17)</f>
        <v>15</v>
      </c>
      <c r="E18" s="49"/>
      <c r="F18" s="50">
        <f>SUMPRODUCT(F13:F17,G13:G17)</f>
        <v>13.35</v>
      </c>
      <c r="G18" s="51">
        <f>SUM(G13:G17)</f>
        <v>15</v>
      </c>
      <c r="H18" s="52" t="s">
        <v>29</v>
      </c>
      <c r="I18" s="53">
        <f>SUMPRODUCT(I13:I17,J13:J17)</f>
        <v>14.25</v>
      </c>
      <c r="J18" s="54">
        <f>SUM(J13:J17)</f>
        <v>15</v>
      </c>
      <c r="K18" s="55" t="s">
        <v>50</v>
      </c>
      <c r="L18" s="56"/>
      <c r="M18" s="56"/>
      <c r="N18" s="44"/>
      <c r="O18" s="44"/>
      <c r="P18" s="44"/>
      <c r="Q18" s="44"/>
    </row>
    <row r="19" spans="1:17" s="43" customFormat="1" ht="18.399999999999999" customHeight="1">
      <c r="A19" s="263" t="s">
        <v>51</v>
      </c>
      <c r="B19" s="263"/>
      <c r="C19" s="224" t="s">
        <v>17</v>
      </c>
      <c r="D19" s="225"/>
      <c r="E19" s="46" t="s">
        <v>18</v>
      </c>
      <c r="F19" s="224" t="s">
        <v>17</v>
      </c>
      <c r="G19" s="225"/>
      <c r="H19" s="46" t="s">
        <v>18</v>
      </c>
      <c r="I19" s="224" t="s">
        <v>17</v>
      </c>
      <c r="J19" s="225"/>
      <c r="K19" s="46" t="s">
        <v>18</v>
      </c>
      <c r="L19" s="4"/>
      <c r="M19" s="4"/>
    </row>
    <row r="20" spans="1:17" ht="121.5">
      <c r="A20" s="23" t="s">
        <v>52</v>
      </c>
      <c r="B20" s="23" t="s">
        <v>53</v>
      </c>
      <c r="C20" s="83">
        <v>1</v>
      </c>
      <c r="D20" s="84">
        <v>3</v>
      </c>
      <c r="E20" s="85" t="s">
        <v>54</v>
      </c>
      <c r="F20" s="86">
        <v>0.5</v>
      </c>
      <c r="G20" s="87">
        <v>3</v>
      </c>
      <c r="H20" s="88" t="s">
        <v>55</v>
      </c>
      <c r="I20" s="76">
        <v>0.75</v>
      </c>
      <c r="J20" s="77">
        <v>3</v>
      </c>
      <c r="K20" s="78" t="s">
        <v>56</v>
      </c>
      <c r="L20" s="5"/>
      <c r="M20" s="5"/>
    </row>
    <row r="21" spans="1:17" ht="30.75">
      <c r="A21" s="23" t="s">
        <v>57</v>
      </c>
      <c r="B21" s="23" t="s">
        <v>58</v>
      </c>
      <c r="C21" s="83">
        <v>1</v>
      </c>
      <c r="D21" s="84">
        <v>3</v>
      </c>
      <c r="E21" s="85" t="s">
        <v>54</v>
      </c>
      <c r="F21" s="86">
        <v>1</v>
      </c>
      <c r="G21" s="87">
        <v>3</v>
      </c>
      <c r="H21" s="88" t="s">
        <v>54</v>
      </c>
      <c r="I21" s="76">
        <v>1</v>
      </c>
      <c r="J21" s="77">
        <v>3</v>
      </c>
      <c r="K21" s="78" t="s">
        <v>54</v>
      </c>
      <c r="L21" s="5"/>
      <c r="M21" s="5"/>
    </row>
    <row r="22" spans="1:17" s="44" customFormat="1" ht="16.5">
      <c r="A22" s="264" t="s">
        <v>28</v>
      </c>
      <c r="B22" s="246"/>
      <c r="C22" s="57">
        <f>SUMPRODUCT(C20:C21,D20:D21)</f>
        <v>6</v>
      </c>
      <c r="D22" s="58">
        <f>SUM(D20:D21)</f>
        <v>6</v>
      </c>
      <c r="E22" s="59" t="s">
        <v>29</v>
      </c>
      <c r="F22" s="60">
        <f>SUMPRODUCT(F20:F21,G20:G21)</f>
        <v>4.5</v>
      </c>
      <c r="G22" s="61">
        <f>SUM(G20:G21)</f>
        <v>6</v>
      </c>
      <c r="H22" s="62" t="s">
        <v>59</v>
      </c>
      <c r="I22" s="63">
        <f>SUMPRODUCT(I20:I21,J20:J21)</f>
        <v>5.25</v>
      </c>
      <c r="J22" s="64">
        <f>SUM(J20:J21)</f>
        <v>6</v>
      </c>
      <c r="K22" s="65"/>
      <c r="L22" s="56"/>
      <c r="M22" s="56"/>
    </row>
    <row r="23" spans="1:17" ht="18.75" customHeight="1">
      <c r="A23" s="211" t="s">
        <v>60</v>
      </c>
      <c r="B23" s="211"/>
      <c r="C23" s="224" t="s">
        <v>17</v>
      </c>
      <c r="D23" s="225"/>
      <c r="E23" s="46" t="s">
        <v>31</v>
      </c>
      <c r="F23" s="224" t="s">
        <v>17</v>
      </c>
      <c r="G23" s="225"/>
      <c r="H23" s="46" t="s">
        <v>31</v>
      </c>
      <c r="I23" s="224" t="s">
        <v>17</v>
      </c>
      <c r="J23" s="225"/>
      <c r="K23" s="46" t="s">
        <v>31</v>
      </c>
      <c r="L23" s="4"/>
      <c r="M23" s="4"/>
    </row>
    <row r="24" spans="1:17" ht="30.75">
      <c r="A24" s="42" t="s">
        <v>61</v>
      </c>
      <c r="B24" s="42" t="s">
        <v>62</v>
      </c>
      <c r="C24" s="97">
        <v>1</v>
      </c>
      <c r="D24" s="25">
        <v>1</v>
      </c>
      <c r="E24" s="26"/>
      <c r="F24" s="82">
        <v>1</v>
      </c>
      <c r="G24" s="27">
        <v>1</v>
      </c>
      <c r="H24" s="28"/>
      <c r="I24" s="73">
        <v>1</v>
      </c>
      <c r="J24" s="74">
        <v>1</v>
      </c>
      <c r="K24" s="75"/>
      <c r="L24" s="5"/>
      <c r="M24" s="5"/>
    </row>
    <row r="25" spans="1:17">
      <c r="A25" s="23" t="s">
        <v>63</v>
      </c>
      <c r="B25" s="23" t="s">
        <v>64</v>
      </c>
      <c r="C25" s="83">
        <v>1</v>
      </c>
      <c r="D25" s="84">
        <v>2</v>
      </c>
      <c r="E25" s="85"/>
      <c r="F25" s="86">
        <v>1</v>
      </c>
      <c r="G25" s="87">
        <v>2</v>
      </c>
      <c r="H25" s="88"/>
      <c r="I25" s="76">
        <v>1</v>
      </c>
      <c r="J25" s="77">
        <v>2</v>
      </c>
      <c r="K25" s="78"/>
      <c r="L25" s="5"/>
      <c r="M25" s="5"/>
    </row>
    <row r="26" spans="1:17" ht="30.75">
      <c r="A26" s="23" t="s">
        <v>65</v>
      </c>
      <c r="B26" s="23" t="s">
        <v>66</v>
      </c>
      <c r="C26" s="83">
        <v>0.9</v>
      </c>
      <c r="D26" s="84">
        <v>1</v>
      </c>
      <c r="E26" s="85" t="s">
        <v>67</v>
      </c>
      <c r="F26" s="86">
        <v>1</v>
      </c>
      <c r="G26" s="87">
        <v>1</v>
      </c>
      <c r="H26" s="88"/>
      <c r="I26" s="76">
        <v>1</v>
      </c>
      <c r="J26" s="77">
        <v>1</v>
      </c>
      <c r="K26" s="78"/>
      <c r="L26" s="5"/>
      <c r="M26" s="5"/>
    </row>
    <row r="27" spans="1:17" s="44" customFormat="1" ht="16.5">
      <c r="A27" s="245" t="s">
        <v>28</v>
      </c>
      <c r="B27" s="246"/>
      <c r="C27" s="47">
        <f>SUMPRODUCT(C24:C26,D24:D26)</f>
        <v>3.9</v>
      </c>
      <c r="D27" s="48">
        <f>SUM(D24:D26)</f>
        <v>4</v>
      </c>
      <c r="E27" s="49"/>
      <c r="F27" s="60">
        <f>SUMPRODUCT(F24:F26,G24:G26)</f>
        <v>4</v>
      </c>
      <c r="G27" s="61">
        <f>SUM(G24:G26)</f>
        <v>4</v>
      </c>
      <c r="H27" s="62" t="s">
        <v>29</v>
      </c>
      <c r="I27" s="63">
        <f>SUMPRODUCT(I24:I26,J24:J26)</f>
        <v>4</v>
      </c>
      <c r="J27" s="64">
        <f>SUM(J24:J26)</f>
        <v>4</v>
      </c>
      <c r="K27" s="65" t="s">
        <v>29</v>
      </c>
      <c r="L27" s="56"/>
      <c r="M27" s="56"/>
    </row>
    <row r="28" spans="1:17" ht="21" customHeight="1">
      <c r="A28" s="263" t="s">
        <v>68</v>
      </c>
      <c r="B28" s="263"/>
      <c r="C28" s="224" t="s">
        <v>17</v>
      </c>
      <c r="D28" s="225"/>
      <c r="E28" s="46" t="s">
        <v>18</v>
      </c>
      <c r="F28" s="224" t="s">
        <v>17</v>
      </c>
      <c r="G28" s="225"/>
      <c r="H28" s="66" t="s">
        <v>18</v>
      </c>
      <c r="I28" s="224" t="s">
        <v>17</v>
      </c>
      <c r="J28" s="225"/>
      <c r="K28" s="46" t="s">
        <v>18</v>
      </c>
      <c r="L28" s="9"/>
      <c r="M28" s="4"/>
    </row>
    <row r="29" spans="1:17" ht="45.75">
      <c r="A29" s="31" t="s">
        <v>69</v>
      </c>
      <c r="B29" s="31" t="s">
        <v>70</v>
      </c>
      <c r="C29" s="79">
        <v>0.95</v>
      </c>
      <c r="D29" s="80">
        <v>2</v>
      </c>
      <c r="E29" s="81" t="s">
        <v>71</v>
      </c>
      <c r="F29" s="89">
        <v>0.75</v>
      </c>
      <c r="G29" s="90">
        <f>D29</f>
        <v>2</v>
      </c>
      <c r="H29" s="95" t="s">
        <v>72</v>
      </c>
      <c r="I29" s="92">
        <v>0.9</v>
      </c>
      <c r="J29" s="93">
        <f>D29</f>
        <v>2</v>
      </c>
      <c r="K29" s="94" t="s">
        <v>73</v>
      </c>
      <c r="L29" s="5"/>
      <c r="M29" s="5"/>
    </row>
    <row r="30" spans="1:17">
      <c r="A30" s="24" t="s">
        <v>74</v>
      </c>
      <c r="B30" s="24" t="s">
        <v>75</v>
      </c>
      <c r="C30" s="83">
        <v>1</v>
      </c>
      <c r="D30" s="84">
        <v>2</v>
      </c>
      <c r="E30" s="85" t="s">
        <v>54</v>
      </c>
      <c r="F30" s="86">
        <v>1</v>
      </c>
      <c r="G30" s="90">
        <f t="shared" ref="G30:G31" si="2">D30</f>
        <v>2</v>
      </c>
      <c r="H30" s="96" t="s">
        <v>54</v>
      </c>
      <c r="I30" s="76">
        <v>1</v>
      </c>
      <c r="J30" s="93">
        <f t="shared" ref="J30:J31" si="3">D30</f>
        <v>2</v>
      </c>
      <c r="K30" s="78"/>
      <c r="L30" s="5"/>
      <c r="M30" s="5"/>
    </row>
    <row r="31" spans="1:17" ht="30.75">
      <c r="A31" s="24" t="s">
        <v>76</v>
      </c>
      <c r="B31" s="24" t="s">
        <v>77</v>
      </c>
      <c r="C31" s="83">
        <v>1</v>
      </c>
      <c r="D31" s="84">
        <v>2</v>
      </c>
      <c r="E31" s="85" t="s">
        <v>78</v>
      </c>
      <c r="F31" s="86">
        <v>1</v>
      </c>
      <c r="G31" s="90">
        <f t="shared" si="2"/>
        <v>2</v>
      </c>
      <c r="H31" s="96"/>
      <c r="I31" s="76">
        <v>1</v>
      </c>
      <c r="J31" s="93">
        <f t="shared" si="3"/>
        <v>2</v>
      </c>
      <c r="K31" s="78"/>
      <c r="L31" s="5"/>
      <c r="M31" s="5"/>
    </row>
    <row r="32" spans="1:17" s="44" customFormat="1" ht="16.5">
      <c r="A32" s="226" t="s">
        <v>28</v>
      </c>
      <c r="B32" s="227"/>
      <c r="C32" s="47">
        <f>SUMPRODUCT(C29:C31,D29:D31)</f>
        <v>5.9</v>
      </c>
      <c r="D32" s="48">
        <f>SUM(D29:D31)</f>
        <v>6</v>
      </c>
      <c r="E32" s="49" t="s">
        <v>79</v>
      </c>
      <c r="F32" s="50">
        <f>SUMPRODUCT(F29:F31,G29:G31)</f>
        <v>5.5</v>
      </c>
      <c r="G32" s="51">
        <f>SUM(G29:G31)</f>
        <v>6</v>
      </c>
      <c r="H32" s="67"/>
      <c r="I32" s="63">
        <f>SUMPRODUCT(I29:I31,J29:J31)</f>
        <v>5.8</v>
      </c>
      <c r="J32" s="64">
        <f>SUM(J29:J31)</f>
        <v>6</v>
      </c>
      <c r="K32" s="65" t="s">
        <v>80</v>
      </c>
      <c r="L32" s="56"/>
      <c r="M32" s="56"/>
    </row>
    <row r="33" spans="1:13" ht="18.75" customHeight="1">
      <c r="A33" s="231" t="s">
        <v>81</v>
      </c>
      <c r="B33" s="231"/>
      <c r="C33" s="224" t="s">
        <v>17</v>
      </c>
      <c r="D33" s="225"/>
      <c r="E33" s="46" t="s">
        <v>31</v>
      </c>
      <c r="F33" s="224" t="s">
        <v>17</v>
      </c>
      <c r="G33" s="225"/>
      <c r="H33" s="46" t="s">
        <v>31</v>
      </c>
      <c r="I33" s="68" t="s">
        <v>17</v>
      </c>
      <c r="J33" s="66"/>
      <c r="K33" s="46" t="s">
        <v>31</v>
      </c>
      <c r="L33" s="8"/>
      <c r="M33" s="4"/>
    </row>
    <row r="34" spans="1:13" ht="60.75">
      <c r="A34" s="29" t="s">
        <v>82</v>
      </c>
      <c r="B34" s="29" t="s">
        <v>83</v>
      </c>
      <c r="C34" s="79">
        <v>0.75</v>
      </c>
      <c r="D34" s="80">
        <v>2</v>
      </c>
      <c r="E34" s="81" t="s">
        <v>84</v>
      </c>
      <c r="F34" s="89">
        <v>0.75</v>
      </c>
      <c r="G34" s="90">
        <v>2</v>
      </c>
      <c r="H34" s="91" t="s">
        <v>85</v>
      </c>
      <c r="I34" s="92">
        <v>1</v>
      </c>
      <c r="J34" s="93">
        <v>2</v>
      </c>
      <c r="K34" s="94"/>
      <c r="L34" s="5"/>
      <c r="M34" s="5"/>
    </row>
    <row r="35" spans="1:13">
      <c r="A35" s="23" t="s">
        <v>86</v>
      </c>
      <c r="B35" s="23" t="s">
        <v>87</v>
      </c>
      <c r="C35" s="83">
        <v>1</v>
      </c>
      <c r="D35" s="84">
        <v>2</v>
      </c>
      <c r="E35" s="85"/>
      <c r="F35" s="86">
        <v>1</v>
      </c>
      <c r="G35" s="87">
        <v>2</v>
      </c>
      <c r="H35" s="88"/>
      <c r="I35" s="76">
        <v>1</v>
      </c>
      <c r="J35" s="77">
        <v>2</v>
      </c>
      <c r="K35" s="78"/>
      <c r="L35" s="5"/>
      <c r="M35" s="5"/>
    </row>
    <row r="36" spans="1:13" ht="183">
      <c r="A36" s="23" t="s">
        <v>88</v>
      </c>
      <c r="B36" s="23" t="s">
        <v>89</v>
      </c>
      <c r="C36" s="83">
        <v>0.75</v>
      </c>
      <c r="D36" s="84">
        <v>3</v>
      </c>
      <c r="E36" s="85" t="s">
        <v>90</v>
      </c>
      <c r="F36" s="86">
        <v>0</v>
      </c>
      <c r="G36" s="87">
        <v>3</v>
      </c>
      <c r="H36" s="88" t="s">
        <v>91</v>
      </c>
      <c r="I36" s="92">
        <v>0.25</v>
      </c>
      <c r="J36" s="77">
        <v>3</v>
      </c>
      <c r="K36" s="94" t="s">
        <v>92</v>
      </c>
      <c r="L36" s="5"/>
      <c r="M36" s="5"/>
    </row>
    <row r="37" spans="1:13" ht="45.75">
      <c r="A37" s="23" t="s">
        <v>93</v>
      </c>
      <c r="B37" s="23" t="s">
        <v>94</v>
      </c>
      <c r="C37" s="83">
        <v>1</v>
      </c>
      <c r="D37" s="84">
        <v>3</v>
      </c>
      <c r="E37" s="85"/>
      <c r="F37" s="86">
        <v>1</v>
      </c>
      <c r="G37" s="87">
        <v>3</v>
      </c>
      <c r="H37" s="88"/>
      <c r="I37" s="76">
        <v>0.5</v>
      </c>
      <c r="J37" s="77">
        <v>3</v>
      </c>
      <c r="K37" s="78" t="s">
        <v>95</v>
      </c>
      <c r="L37" s="5"/>
      <c r="M37" s="5"/>
    </row>
    <row r="38" spans="1:13" s="44" customFormat="1" ht="16.5">
      <c r="A38" s="226" t="s">
        <v>28</v>
      </c>
      <c r="B38" s="227"/>
      <c r="C38" s="69">
        <f>SUMPRODUCT(C34:C37,D34:D37)</f>
        <v>8.75</v>
      </c>
      <c r="D38" s="48">
        <f>SUM(D34:D37)</f>
        <v>10</v>
      </c>
      <c r="E38" s="49" t="s">
        <v>96</v>
      </c>
      <c r="F38" s="70">
        <f>SUMPRODUCT(F34:F37,G34:G37)</f>
        <v>6.5</v>
      </c>
      <c r="G38" s="51">
        <f>SUM(G34:G37)</f>
        <v>10</v>
      </c>
      <c r="H38" s="52"/>
      <c r="I38" s="63">
        <f>SUMPRODUCT(I34:I37,J34:J37)</f>
        <v>6.25</v>
      </c>
      <c r="J38" s="64">
        <f>SUM(J34:J37)</f>
        <v>10</v>
      </c>
      <c r="K38" s="65"/>
      <c r="L38" s="56"/>
      <c r="M38" s="56"/>
    </row>
    <row r="39" spans="1:13" ht="18.75" customHeight="1">
      <c r="A39" s="45" t="s">
        <v>97</v>
      </c>
      <c r="B39" s="45"/>
      <c r="C39" s="224" t="s">
        <v>17</v>
      </c>
      <c r="D39" s="225"/>
      <c r="E39" s="66" t="s">
        <v>98</v>
      </c>
      <c r="F39" s="224" t="s">
        <v>17</v>
      </c>
      <c r="G39" s="225"/>
      <c r="H39" s="46" t="s">
        <v>98</v>
      </c>
      <c r="I39" s="224" t="s">
        <v>17</v>
      </c>
      <c r="J39" s="225"/>
      <c r="K39" s="46" t="s">
        <v>98</v>
      </c>
      <c r="L39" s="4"/>
      <c r="M39" s="4"/>
    </row>
    <row r="40" spans="1:13" ht="60.75">
      <c r="A40" s="23" t="s">
        <v>99</v>
      </c>
      <c r="B40" s="23" t="s">
        <v>100</v>
      </c>
      <c r="C40" s="83">
        <v>0.5</v>
      </c>
      <c r="D40" s="84">
        <v>2</v>
      </c>
      <c r="E40" s="85" t="s">
        <v>101</v>
      </c>
      <c r="F40" s="86">
        <v>1</v>
      </c>
      <c r="G40" s="87">
        <f>D40</f>
        <v>2</v>
      </c>
      <c r="H40" s="88"/>
      <c r="I40" s="76">
        <v>1</v>
      </c>
      <c r="J40" s="77">
        <f>D40</f>
        <v>2</v>
      </c>
      <c r="K40" s="78"/>
      <c r="L40" s="5"/>
      <c r="M40" s="5"/>
    </row>
    <row r="41" spans="1:13" ht="60.75">
      <c r="A41" s="23" t="s">
        <v>102</v>
      </c>
      <c r="B41" s="23" t="s">
        <v>103</v>
      </c>
      <c r="C41" s="83">
        <v>0.5</v>
      </c>
      <c r="D41" s="84">
        <v>2</v>
      </c>
      <c r="E41" s="85" t="s">
        <v>104</v>
      </c>
      <c r="F41" s="86">
        <v>0.75</v>
      </c>
      <c r="G41" s="87">
        <f t="shared" ref="G41:G48" si="4">D41</f>
        <v>2</v>
      </c>
      <c r="H41" s="88" t="s">
        <v>105</v>
      </c>
      <c r="I41" s="76">
        <v>1</v>
      </c>
      <c r="J41" s="77">
        <f t="shared" ref="J41:J48" si="5">D41</f>
        <v>2</v>
      </c>
      <c r="K41" s="78"/>
      <c r="L41" s="5"/>
      <c r="M41" s="5"/>
    </row>
    <row r="42" spans="1:13" ht="30.75">
      <c r="A42" s="23" t="s">
        <v>106</v>
      </c>
      <c r="B42" s="23" t="s">
        <v>107</v>
      </c>
      <c r="C42" s="83">
        <v>1</v>
      </c>
      <c r="D42" s="84">
        <v>2</v>
      </c>
      <c r="E42" s="85"/>
      <c r="F42" s="86">
        <v>0.75</v>
      </c>
      <c r="G42" s="87">
        <f t="shared" si="4"/>
        <v>2</v>
      </c>
      <c r="H42" s="88" t="s">
        <v>108</v>
      </c>
      <c r="I42" s="76">
        <v>1</v>
      </c>
      <c r="J42" s="77">
        <f t="shared" si="5"/>
        <v>2</v>
      </c>
      <c r="K42" s="78"/>
      <c r="L42" s="5"/>
    </row>
    <row r="43" spans="1:13">
      <c r="A43" s="23" t="s">
        <v>109</v>
      </c>
      <c r="B43" s="23" t="s">
        <v>110</v>
      </c>
      <c r="C43" s="83">
        <v>1</v>
      </c>
      <c r="D43" s="84">
        <v>4</v>
      </c>
      <c r="E43" s="85"/>
      <c r="F43" s="86">
        <v>1</v>
      </c>
      <c r="G43" s="87">
        <f t="shared" si="4"/>
        <v>4</v>
      </c>
      <c r="H43" s="88"/>
      <c r="I43" s="76">
        <v>1</v>
      </c>
      <c r="J43" s="77">
        <f t="shared" si="5"/>
        <v>4</v>
      </c>
      <c r="K43" s="78"/>
      <c r="L43" s="5"/>
      <c r="M43" s="5"/>
    </row>
    <row r="44" spans="1:13">
      <c r="A44" s="23" t="s">
        <v>111</v>
      </c>
      <c r="B44" s="23" t="s">
        <v>112</v>
      </c>
      <c r="C44" s="83">
        <v>1</v>
      </c>
      <c r="D44" s="84">
        <v>6</v>
      </c>
      <c r="E44" s="85"/>
      <c r="F44" s="86">
        <v>1</v>
      </c>
      <c r="G44" s="87">
        <f>D44</f>
        <v>6</v>
      </c>
      <c r="H44" s="88"/>
      <c r="I44" s="76">
        <v>1</v>
      </c>
      <c r="J44" s="77">
        <f>D44</f>
        <v>6</v>
      </c>
      <c r="K44" s="78"/>
      <c r="L44" s="5"/>
      <c r="M44" s="5"/>
    </row>
    <row r="45" spans="1:13" ht="45.75">
      <c r="A45" s="23" t="s">
        <v>113</v>
      </c>
      <c r="B45" s="23" t="s">
        <v>114</v>
      </c>
      <c r="C45" s="83">
        <v>0.7</v>
      </c>
      <c r="D45" s="84">
        <v>8</v>
      </c>
      <c r="E45" s="85" t="s">
        <v>115</v>
      </c>
      <c r="F45" s="86">
        <v>0.75</v>
      </c>
      <c r="G45" s="87">
        <f t="shared" si="4"/>
        <v>8</v>
      </c>
      <c r="H45" s="88" t="s">
        <v>116</v>
      </c>
      <c r="I45" s="76">
        <v>0.75</v>
      </c>
      <c r="J45" s="77">
        <f t="shared" si="5"/>
        <v>8</v>
      </c>
      <c r="K45" s="78" t="s">
        <v>117</v>
      </c>
      <c r="L45" s="5"/>
      <c r="M45" s="5"/>
    </row>
    <row r="46" spans="1:13" ht="30.75">
      <c r="A46" s="23" t="s">
        <v>118</v>
      </c>
      <c r="B46" s="23" t="s">
        <v>119</v>
      </c>
      <c r="C46" s="83">
        <v>0.75</v>
      </c>
      <c r="D46" s="84">
        <v>6</v>
      </c>
      <c r="E46" s="85" t="s">
        <v>120</v>
      </c>
      <c r="F46" s="86">
        <v>1</v>
      </c>
      <c r="G46" s="87">
        <f t="shared" si="4"/>
        <v>6</v>
      </c>
      <c r="H46" s="88"/>
      <c r="I46" s="76">
        <v>1</v>
      </c>
      <c r="J46" s="77">
        <f t="shared" si="5"/>
        <v>6</v>
      </c>
      <c r="K46" s="78"/>
      <c r="L46" s="5"/>
      <c r="M46" s="5"/>
    </row>
    <row r="47" spans="1:13" ht="76.5">
      <c r="A47" s="23" t="s">
        <v>121</v>
      </c>
      <c r="B47" s="23" t="s">
        <v>122</v>
      </c>
      <c r="C47" s="83">
        <v>0.75</v>
      </c>
      <c r="D47" s="84">
        <v>6</v>
      </c>
      <c r="E47" s="85" t="s">
        <v>123</v>
      </c>
      <c r="F47" s="86">
        <v>1</v>
      </c>
      <c r="G47" s="87">
        <f t="shared" si="4"/>
        <v>6</v>
      </c>
      <c r="H47" s="88"/>
      <c r="I47" s="76">
        <v>1</v>
      </c>
      <c r="J47" s="77">
        <f t="shared" si="5"/>
        <v>6</v>
      </c>
      <c r="K47" s="78"/>
      <c r="L47" s="5"/>
      <c r="M47" s="5"/>
    </row>
    <row r="48" spans="1:13">
      <c r="A48" s="13" t="s">
        <v>124</v>
      </c>
      <c r="B48" s="23" t="s">
        <v>125</v>
      </c>
      <c r="C48" s="83">
        <v>1</v>
      </c>
      <c r="D48" s="84">
        <v>4</v>
      </c>
      <c r="E48" s="85"/>
      <c r="F48" s="86">
        <v>1</v>
      </c>
      <c r="G48" s="87">
        <f t="shared" si="4"/>
        <v>4</v>
      </c>
      <c r="H48" s="88"/>
      <c r="I48" s="76">
        <v>1</v>
      </c>
      <c r="J48" s="77">
        <f t="shared" si="5"/>
        <v>4</v>
      </c>
      <c r="K48" s="78"/>
      <c r="L48" s="5"/>
      <c r="M48" s="5"/>
    </row>
    <row r="49" spans="1:17" s="30" customFormat="1" ht="15.75">
      <c r="A49" s="226" t="s">
        <v>28</v>
      </c>
      <c r="B49" s="227"/>
      <c r="C49" s="71">
        <f>SUMPRODUCT(C40:C48,D40:D48)</f>
        <v>32.6</v>
      </c>
      <c r="D49" s="58">
        <f>SUM(D40:D48)</f>
        <v>40</v>
      </c>
      <c r="E49" s="59"/>
      <c r="F49" s="70">
        <f>SUMPRODUCT(F40:F48,G40:G48)</f>
        <v>37</v>
      </c>
      <c r="G49" s="51">
        <f>SUM(G40:G48)</f>
        <v>40</v>
      </c>
      <c r="H49" s="52"/>
      <c r="I49" s="53">
        <f>SUMPRODUCT(I40:I48,J40:J48)</f>
        <v>38</v>
      </c>
      <c r="J49" s="54">
        <f>SUM(J40:J48)</f>
        <v>40</v>
      </c>
      <c r="K49" s="55"/>
      <c r="L49" s="56"/>
      <c r="M49" s="56"/>
      <c r="N49" s="44"/>
      <c r="O49" s="44"/>
      <c r="P49" s="44"/>
      <c r="Q49" s="44"/>
    </row>
    <row r="50" spans="1:17" ht="18.399999999999999" customHeight="1">
      <c r="A50" s="231" t="s">
        <v>126</v>
      </c>
      <c r="B50" s="231"/>
      <c r="C50" s="224" t="s">
        <v>17</v>
      </c>
      <c r="D50" s="225"/>
      <c r="E50" s="46" t="s">
        <v>98</v>
      </c>
      <c r="F50" s="224" t="s">
        <v>17</v>
      </c>
      <c r="G50" s="225"/>
      <c r="H50" s="46" t="s">
        <v>98</v>
      </c>
      <c r="I50" s="224" t="s">
        <v>17</v>
      </c>
      <c r="J50" s="225"/>
      <c r="K50" s="46" t="s">
        <v>98</v>
      </c>
      <c r="L50" s="8"/>
      <c r="M50" s="4"/>
    </row>
    <row r="51" spans="1:17">
      <c r="A51" s="29" t="s">
        <v>127</v>
      </c>
      <c r="B51" s="29" t="s">
        <v>128</v>
      </c>
      <c r="C51" s="79">
        <v>1</v>
      </c>
      <c r="D51" s="80">
        <v>2</v>
      </c>
      <c r="E51" s="81"/>
      <c r="F51" s="82">
        <v>1</v>
      </c>
      <c r="G51" s="27">
        <v>2</v>
      </c>
      <c r="H51" s="28"/>
      <c r="I51" s="73">
        <v>1</v>
      </c>
      <c r="J51" s="74">
        <v>2</v>
      </c>
      <c r="K51" s="75"/>
      <c r="L51" s="5"/>
      <c r="M51" s="5"/>
    </row>
    <row r="52" spans="1:17" ht="45.75">
      <c r="A52" s="23" t="s">
        <v>129</v>
      </c>
      <c r="B52" s="23" t="s">
        <v>130</v>
      </c>
      <c r="C52" s="83">
        <v>0.2</v>
      </c>
      <c r="D52" s="84">
        <v>2</v>
      </c>
      <c r="E52" s="85" t="s">
        <v>131</v>
      </c>
      <c r="F52" s="86">
        <v>0.5</v>
      </c>
      <c r="G52" s="87">
        <v>2</v>
      </c>
      <c r="H52" s="88" t="s">
        <v>132</v>
      </c>
      <c r="I52" s="76">
        <v>1</v>
      </c>
      <c r="J52" s="77">
        <v>2</v>
      </c>
      <c r="K52" s="78"/>
      <c r="L52" s="5"/>
      <c r="M52" s="5"/>
    </row>
    <row r="53" spans="1:17" ht="30.75">
      <c r="A53" s="23" t="s">
        <v>133</v>
      </c>
      <c r="B53" s="23" t="s">
        <v>134</v>
      </c>
      <c r="C53" s="83">
        <v>1</v>
      </c>
      <c r="D53" s="84">
        <v>1</v>
      </c>
      <c r="E53" s="85"/>
      <c r="F53" s="86">
        <v>1</v>
      </c>
      <c r="G53" s="87">
        <v>1</v>
      </c>
      <c r="H53" s="88"/>
      <c r="I53" s="76">
        <v>1</v>
      </c>
      <c r="J53" s="77">
        <v>1</v>
      </c>
      <c r="K53" s="78"/>
      <c r="L53" s="5"/>
      <c r="M53" s="5"/>
    </row>
    <row r="54" spans="1:17" ht="60.75">
      <c r="A54" s="23" t="s">
        <v>135</v>
      </c>
      <c r="B54" s="23" t="s">
        <v>136</v>
      </c>
      <c r="C54" s="83">
        <v>1</v>
      </c>
      <c r="D54" s="84">
        <v>4</v>
      </c>
      <c r="E54" s="85"/>
      <c r="F54" s="86">
        <v>0.75</v>
      </c>
      <c r="G54" s="87">
        <v>4</v>
      </c>
      <c r="H54" s="88" t="s">
        <v>137</v>
      </c>
      <c r="I54" s="76">
        <v>1</v>
      </c>
      <c r="J54" s="77">
        <v>4</v>
      </c>
      <c r="K54" s="78"/>
      <c r="L54" s="5"/>
      <c r="M54" s="5"/>
    </row>
    <row r="55" spans="1:17" ht="30.75">
      <c r="A55" s="23" t="s">
        <v>138</v>
      </c>
      <c r="B55" s="23" t="s">
        <v>139</v>
      </c>
      <c r="C55" s="83">
        <v>1</v>
      </c>
      <c r="D55" s="84">
        <v>2</v>
      </c>
      <c r="E55" s="85"/>
      <c r="F55" s="86">
        <v>1</v>
      </c>
      <c r="G55" s="87">
        <v>2</v>
      </c>
      <c r="H55" s="88"/>
      <c r="I55" s="76">
        <v>1</v>
      </c>
      <c r="J55" s="77">
        <v>2</v>
      </c>
      <c r="K55" s="78"/>
      <c r="L55" s="6"/>
      <c r="M55" s="5"/>
    </row>
    <row r="56" spans="1:17" s="44" customFormat="1" ht="15.75">
      <c r="A56" s="226" t="s">
        <v>28</v>
      </c>
      <c r="B56" s="227"/>
      <c r="C56" s="57">
        <f>SUMPRODUCT(C51:C55,D51:D55)</f>
        <v>9.4</v>
      </c>
      <c r="D56" s="58">
        <f>SUM(D51:D55)</f>
        <v>11</v>
      </c>
      <c r="E56" s="59"/>
      <c r="F56" s="60">
        <f>SUMPRODUCT(F51:F55,G51:G55)</f>
        <v>9</v>
      </c>
      <c r="G56" s="61">
        <f>SUM(G51:G55)</f>
        <v>11</v>
      </c>
      <c r="H56" s="62"/>
      <c r="I56" s="53">
        <f>SUMPRODUCT(I51:I55,J51:J55)</f>
        <v>11</v>
      </c>
      <c r="J56" s="54">
        <f>SUM(J51:J55)</f>
        <v>11</v>
      </c>
      <c r="K56" s="55"/>
      <c r="L56" s="56"/>
      <c r="M56" s="56"/>
    </row>
    <row r="57" spans="1:17" ht="18.75" customHeight="1">
      <c r="A57" s="228" t="s">
        <v>2</v>
      </c>
      <c r="B57" s="229"/>
      <c r="C57" s="229"/>
      <c r="D57" s="229"/>
      <c r="E57" s="229"/>
      <c r="F57" s="229"/>
      <c r="G57" s="229"/>
      <c r="H57" s="229"/>
      <c r="I57" s="229"/>
      <c r="J57" s="229"/>
      <c r="K57" s="230"/>
      <c r="L57" s="4"/>
      <c r="M57" s="4"/>
    </row>
    <row r="58" spans="1:17">
      <c r="A58" s="232" t="s">
        <v>140</v>
      </c>
      <c r="B58" s="233"/>
      <c r="C58" s="34">
        <f>C11+C18+C22+C27+C32+C38+C49+C56</f>
        <v>85.15</v>
      </c>
      <c r="D58" s="25">
        <f>D11+D18+D22+D27+D32+D38+D49+D56</f>
        <v>100</v>
      </c>
      <c r="E58" s="26"/>
      <c r="F58" s="35">
        <f>F11+F18+F22+F27+F32+F38+F49+F56</f>
        <v>85.35</v>
      </c>
      <c r="G58" s="27">
        <f>G11+G18+G22+G27+G32+G38+G49+G56</f>
        <v>100</v>
      </c>
      <c r="H58" s="28"/>
      <c r="I58" s="210">
        <f>I11+I18+I22+I27+I32+I38+I49+I56</f>
        <v>91.949999999999989</v>
      </c>
      <c r="J58" s="32">
        <f>J11+J18+J22+J27+J32+J38+J49+J56</f>
        <v>100</v>
      </c>
      <c r="K58" s="33"/>
      <c r="L58" s="6"/>
      <c r="M58" s="5"/>
    </row>
    <row r="59" spans="1:17" s="44" customFormat="1" ht="15.75">
      <c r="A59" s="234" t="s">
        <v>141</v>
      </c>
      <c r="B59" s="235"/>
      <c r="C59" s="236">
        <f>C58/D58</f>
        <v>0.85150000000000003</v>
      </c>
      <c r="D59" s="237"/>
      <c r="E59" s="238"/>
      <c r="F59" s="239">
        <f>F58/G58</f>
        <v>0.85349999999999993</v>
      </c>
      <c r="G59" s="240"/>
      <c r="H59" s="241"/>
      <c r="I59" s="242">
        <f>I58/J58</f>
        <v>0.91949999999999987</v>
      </c>
      <c r="J59" s="243"/>
      <c r="K59" s="244"/>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C40:C48 C51:C55 F51:F55 I51:I55 I13:I17 F13:F17 C13:C17 I20:I21 F20:F21 C20:C21 I29:I31 F29:F31 C29:C31 I40:I48 F40:F48 I34:I37"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4"/>
  <sheetViews>
    <sheetView topLeftCell="A25" workbookViewId="0">
      <selection activeCell="G41" sqref="G41"/>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5" t="s">
        <v>142</v>
      </c>
      <c r="B2" s="265"/>
      <c r="C2" s="265"/>
      <c r="D2" s="265"/>
      <c r="E2" s="265"/>
      <c r="F2" s="265"/>
      <c r="G2" s="265"/>
    </row>
    <row r="3" spans="1:7">
      <c r="A3" s="38"/>
      <c r="B3" s="38"/>
      <c r="C3" s="39"/>
      <c r="D3" s="39"/>
      <c r="E3" s="38"/>
      <c r="F3" s="38"/>
      <c r="G3" s="39"/>
    </row>
    <row r="4" spans="1:7" ht="18.75">
      <c r="A4" s="36" t="s">
        <v>143</v>
      </c>
      <c r="B4" s="36"/>
      <c r="C4" s="36"/>
      <c r="D4" s="36"/>
      <c r="E4" s="36"/>
      <c r="F4" s="36"/>
      <c r="G4" s="36"/>
    </row>
    <row r="5" spans="1:7" ht="15.75" thickBot="1"/>
    <row r="6" spans="1:7" ht="23.25">
      <c r="A6" s="269" t="s">
        <v>6</v>
      </c>
      <c r="B6" s="270"/>
      <c r="C6" s="270"/>
      <c r="D6" s="270"/>
      <c r="E6" s="270"/>
      <c r="F6" s="270"/>
      <c r="G6" s="271"/>
    </row>
    <row r="7" spans="1:7">
      <c r="A7" s="130" t="s">
        <v>144</v>
      </c>
      <c r="B7" s="131" t="s">
        <v>14</v>
      </c>
      <c r="C7" s="131" t="s">
        <v>145</v>
      </c>
      <c r="D7" s="131" t="s">
        <v>4</v>
      </c>
      <c r="E7" s="131" t="s">
        <v>146</v>
      </c>
      <c r="F7" s="131" t="s">
        <v>17</v>
      </c>
      <c r="G7" s="132" t="s">
        <v>15</v>
      </c>
    </row>
    <row r="8" spans="1:7">
      <c r="A8" s="133" t="s">
        <v>147</v>
      </c>
      <c r="B8" s="134">
        <v>1</v>
      </c>
      <c r="C8" s="134">
        <v>1</v>
      </c>
      <c r="D8" s="134">
        <v>5</v>
      </c>
      <c r="E8" s="134">
        <f>B8*D8*C8</f>
        <v>5</v>
      </c>
      <c r="F8" s="134" t="s">
        <v>18</v>
      </c>
      <c r="G8" s="135" t="s">
        <v>59</v>
      </c>
    </row>
    <row r="9" spans="1:7">
      <c r="A9" s="136" t="s">
        <v>148</v>
      </c>
      <c r="B9" s="134">
        <v>1</v>
      </c>
      <c r="C9" s="137">
        <v>1</v>
      </c>
      <c r="D9" s="137">
        <v>15</v>
      </c>
      <c r="E9" s="137">
        <f>B9*C9*D9</f>
        <v>15</v>
      </c>
      <c r="F9" s="137" t="s">
        <v>18</v>
      </c>
      <c r="G9" s="138" t="s">
        <v>149</v>
      </c>
    </row>
    <row r="10" spans="1:7">
      <c r="A10" s="133" t="s">
        <v>150</v>
      </c>
      <c r="B10" s="134">
        <v>1</v>
      </c>
      <c r="C10" s="137">
        <v>1</v>
      </c>
      <c r="D10" s="134">
        <v>10</v>
      </c>
      <c r="E10" s="137">
        <f t="shared" ref="E10:E13" si="0">B10*C10*D10</f>
        <v>10</v>
      </c>
      <c r="F10" s="134" t="s">
        <v>18</v>
      </c>
      <c r="G10" s="135" t="s">
        <v>59</v>
      </c>
    </row>
    <row r="11" spans="1:7" ht="45.75">
      <c r="A11" s="136" t="s">
        <v>151</v>
      </c>
      <c r="B11" s="134">
        <v>0.85</v>
      </c>
      <c r="C11" s="137">
        <v>1</v>
      </c>
      <c r="D11" s="137">
        <v>15</v>
      </c>
      <c r="E11" s="137">
        <f t="shared" si="0"/>
        <v>12.75</v>
      </c>
      <c r="F11" s="137" t="s">
        <v>18</v>
      </c>
      <c r="G11" s="218" t="s">
        <v>152</v>
      </c>
    </row>
    <row r="12" spans="1:7">
      <c r="A12" s="133" t="s">
        <v>153</v>
      </c>
      <c r="B12" s="134">
        <v>1</v>
      </c>
      <c r="C12" s="137">
        <v>1</v>
      </c>
      <c r="D12" s="134">
        <v>25</v>
      </c>
      <c r="E12" s="137">
        <f t="shared" si="0"/>
        <v>25</v>
      </c>
      <c r="F12" s="212" t="s">
        <v>18</v>
      </c>
      <c r="G12" s="135" t="s">
        <v>59</v>
      </c>
    </row>
    <row r="13" spans="1:7" ht="91.5">
      <c r="A13" s="133" t="s">
        <v>154</v>
      </c>
      <c r="B13" s="134">
        <v>0.8</v>
      </c>
      <c r="C13" s="137">
        <v>1</v>
      </c>
      <c r="D13" s="134">
        <v>15</v>
      </c>
      <c r="E13" s="137">
        <f t="shared" si="0"/>
        <v>12</v>
      </c>
      <c r="F13" s="212" t="s">
        <v>18</v>
      </c>
      <c r="G13" s="217" t="s">
        <v>155</v>
      </c>
    </row>
    <row r="14" spans="1:7">
      <c r="A14" s="136" t="s">
        <v>156</v>
      </c>
      <c r="B14" s="134">
        <v>1</v>
      </c>
      <c r="C14" s="137">
        <v>1</v>
      </c>
      <c r="D14" s="137">
        <v>15</v>
      </c>
      <c r="E14" s="137">
        <f>B14*C14*D14</f>
        <v>15</v>
      </c>
      <c r="F14" s="137" t="s">
        <v>18</v>
      </c>
      <c r="G14" s="138" t="s">
        <v>59</v>
      </c>
    </row>
    <row r="15" spans="1:7">
      <c r="A15" s="139" t="s">
        <v>157</v>
      </c>
      <c r="B15" s="272"/>
      <c r="C15" s="272"/>
      <c r="D15" s="140">
        <f>SUM(D8:D14)</f>
        <v>100</v>
      </c>
      <c r="E15" s="141">
        <f>(SUM(E8:E14)+E17+E18)/D15</f>
        <v>0.94750000000000001</v>
      </c>
      <c r="F15" s="141"/>
      <c r="G15" s="142" t="s">
        <v>158</v>
      </c>
    </row>
    <row r="16" spans="1:7">
      <c r="A16" s="143" t="s">
        <v>159</v>
      </c>
      <c r="B16" s="144" t="s">
        <v>14</v>
      </c>
      <c r="C16" s="144"/>
      <c r="D16" s="144" t="s">
        <v>4</v>
      </c>
      <c r="E16" s="145" t="s">
        <v>146</v>
      </c>
      <c r="F16" s="145"/>
      <c r="G16" s="146" t="s">
        <v>15</v>
      </c>
    </row>
    <row r="17" spans="1:7">
      <c r="A17" s="147" t="s">
        <v>160</v>
      </c>
      <c r="B17" s="148"/>
      <c r="C17" s="148"/>
      <c r="D17" s="149">
        <v>-10</v>
      </c>
      <c r="E17" s="148">
        <f>B17*D17</f>
        <v>0</v>
      </c>
      <c r="F17" s="148"/>
      <c r="G17" s="150"/>
    </row>
    <row r="18" spans="1:7">
      <c r="A18" s="151" t="s">
        <v>161</v>
      </c>
      <c r="B18" s="152"/>
      <c r="C18" s="152"/>
      <c r="D18" s="153">
        <v>-15</v>
      </c>
      <c r="E18" s="152">
        <f>B18*D18</f>
        <v>0</v>
      </c>
      <c r="F18" s="152"/>
      <c r="G18" s="154"/>
    </row>
    <row r="19" spans="1:7" ht="23.25">
      <c r="A19" s="273" t="s">
        <v>7</v>
      </c>
      <c r="B19" s="274"/>
      <c r="C19" s="274"/>
      <c r="D19" s="274"/>
      <c r="E19" s="274"/>
      <c r="F19" s="274"/>
      <c r="G19" s="275"/>
    </row>
    <row r="20" spans="1:7">
      <c r="A20" s="155" t="s">
        <v>144</v>
      </c>
      <c r="B20" s="156" t="s">
        <v>14</v>
      </c>
      <c r="C20" s="156" t="s">
        <v>145</v>
      </c>
      <c r="D20" s="156" t="s">
        <v>4</v>
      </c>
      <c r="E20" s="156" t="s">
        <v>146</v>
      </c>
      <c r="F20" s="216" t="s">
        <v>17</v>
      </c>
      <c r="G20" s="215" t="s">
        <v>15</v>
      </c>
    </row>
    <row r="21" spans="1:7" ht="60.75">
      <c r="A21" s="157" t="s">
        <v>162</v>
      </c>
      <c r="B21" s="158">
        <v>0.8</v>
      </c>
      <c r="C21" s="158">
        <v>1</v>
      </c>
      <c r="D21" s="158">
        <v>20</v>
      </c>
      <c r="E21" s="158">
        <f>B21*C21*D21</f>
        <v>16</v>
      </c>
      <c r="F21" s="158" t="s">
        <v>18</v>
      </c>
      <c r="G21" s="220" t="s">
        <v>163</v>
      </c>
    </row>
    <row r="22" spans="1:7">
      <c r="A22" s="160" t="s">
        <v>164</v>
      </c>
      <c r="B22" s="161">
        <v>1</v>
      </c>
      <c r="C22" s="161">
        <v>1</v>
      </c>
      <c r="D22" s="161">
        <v>15</v>
      </c>
      <c r="E22" s="161">
        <f t="shared" ref="E22:E26" si="1">B22*C22*D22</f>
        <v>15</v>
      </c>
      <c r="F22" s="161" t="s">
        <v>18</v>
      </c>
      <c r="G22" s="213"/>
    </row>
    <row r="23" spans="1:7" ht="121.5">
      <c r="A23" s="157" t="s">
        <v>165</v>
      </c>
      <c r="B23" s="158">
        <v>0.7</v>
      </c>
      <c r="C23" s="158">
        <v>1</v>
      </c>
      <c r="D23" s="158">
        <v>15</v>
      </c>
      <c r="E23" s="158">
        <f t="shared" si="1"/>
        <v>10.5</v>
      </c>
      <c r="F23" s="158" t="s">
        <v>18</v>
      </c>
      <c r="G23" s="219" t="s">
        <v>166</v>
      </c>
    </row>
    <row r="24" spans="1:7" ht="137.25">
      <c r="A24" s="160" t="s">
        <v>167</v>
      </c>
      <c r="B24" s="161">
        <v>1</v>
      </c>
      <c r="C24" s="161">
        <v>0.9</v>
      </c>
      <c r="D24" s="161">
        <v>25</v>
      </c>
      <c r="E24" s="161">
        <f t="shared" ref="E24" si="2">B24*C24*D24</f>
        <v>22.5</v>
      </c>
      <c r="F24" s="161" t="s">
        <v>18</v>
      </c>
      <c r="G24" s="213" t="s">
        <v>168</v>
      </c>
    </row>
    <row r="25" spans="1:7">
      <c r="A25" s="158" t="s">
        <v>169</v>
      </c>
      <c r="B25" s="158">
        <v>1</v>
      </c>
      <c r="C25" s="158">
        <v>1</v>
      </c>
      <c r="D25" s="158">
        <v>10</v>
      </c>
      <c r="E25" s="158">
        <f t="shared" si="1"/>
        <v>10</v>
      </c>
      <c r="F25" s="158" t="s">
        <v>18</v>
      </c>
      <c r="G25" s="159"/>
    </row>
    <row r="26" spans="1:7">
      <c r="A26" s="161" t="s">
        <v>170</v>
      </c>
      <c r="B26" s="161">
        <v>1</v>
      </c>
      <c r="C26" s="161">
        <v>1</v>
      </c>
      <c r="D26" s="161">
        <v>15</v>
      </c>
      <c r="E26" s="161">
        <f t="shared" si="1"/>
        <v>15</v>
      </c>
      <c r="F26" s="161" t="s">
        <v>18</v>
      </c>
      <c r="G26" s="213"/>
    </row>
    <row r="27" spans="1:7">
      <c r="A27" s="162" t="s">
        <v>157</v>
      </c>
      <c r="B27" s="163"/>
      <c r="C27" s="163"/>
      <c r="D27" s="163">
        <f>SUM(D21:D26)</f>
        <v>100</v>
      </c>
      <c r="E27" s="164">
        <f>(SUM(E21:E26) + E29+E30+E31)/D27</f>
        <v>0.89</v>
      </c>
      <c r="F27" s="164"/>
      <c r="G27" s="165" t="s">
        <v>171</v>
      </c>
    </row>
    <row r="28" spans="1:7">
      <c r="A28" s="166" t="s">
        <v>159</v>
      </c>
      <c r="B28" s="167" t="s">
        <v>14</v>
      </c>
      <c r="C28" s="167"/>
      <c r="D28" s="167" t="s">
        <v>4</v>
      </c>
      <c r="E28" s="168" t="s">
        <v>146</v>
      </c>
      <c r="F28" s="168"/>
      <c r="G28" s="169" t="s">
        <v>15</v>
      </c>
    </row>
    <row r="29" spans="1:7">
      <c r="A29" s="170" t="s">
        <v>160</v>
      </c>
      <c r="B29" s="171">
        <v>0</v>
      </c>
      <c r="C29" s="171"/>
      <c r="D29" s="172">
        <v>-10</v>
      </c>
      <c r="E29" s="171">
        <f>B29*D29</f>
        <v>0</v>
      </c>
      <c r="F29" s="171"/>
      <c r="G29" s="173"/>
    </row>
    <row r="30" spans="1:7">
      <c r="A30" s="174" t="s">
        <v>172</v>
      </c>
      <c r="B30" s="175">
        <v>0</v>
      </c>
      <c r="C30" s="175"/>
      <c r="D30" s="176">
        <v>-15</v>
      </c>
      <c r="E30" s="175">
        <f>B30*D30</f>
        <v>0</v>
      </c>
      <c r="F30" s="175"/>
      <c r="G30" s="177"/>
    </row>
    <row r="31" spans="1:7">
      <c r="A31" s="178" t="s">
        <v>173</v>
      </c>
      <c r="B31" s="179">
        <v>0</v>
      </c>
      <c r="C31" s="179"/>
      <c r="D31" s="180">
        <v>-5</v>
      </c>
      <c r="E31" s="179">
        <f>B31*D31</f>
        <v>0</v>
      </c>
      <c r="F31" s="179"/>
      <c r="G31" s="181"/>
    </row>
    <row r="32" spans="1:7" ht="23.25">
      <c r="A32" s="266" t="s">
        <v>8</v>
      </c>
      <c r="B32" s="267"/>
      <c r="C32" s="267"/>
      <c r="D32" s="267"/>
      <c r="E32" s="267"/>
      <c r="F32" s="267"/>
      <c r="G32" s="268"/>
    </row>
    <row r="33" spans="1:7">
      <c r="A33" s="182" t="s">
        <v>144</v>
      </c>
      <c r="B33" s="183" t="s">
        <v>14</v>
      </c>
      <c r="C33" s="183" t="s">
        <v>145</v>
      </c>
      <c r="D33" s="183" t="s">
        <v>4</v>
      </c>
      <c r="E33" s="183" t="s">
        <v>146</v>
      </c>
      <c r="F33" s="183" t="s">
        <v>17</v>
      </c>
      <c r="G33" s="184" t="s">
        <v>15</v>
      </c>
    </row>
    <row r="34" spans="1:7">
      <c r="A34" s="185" t="s">
        <v>174</v>
      </c>
      <c r="B34" s="186">
        <v>1</v>
      </c>
      <c r="C34" s="186">
        <v>1</v>
      </c>
      <c r="D34" s="186">
        <v>15</v>
      </c>
      <c r="E34" s="186">
        <f t="shared" ref="E34:E39" si="3">B34*C34*D34</f>
        <v>15</v>
      </c>
      <c r="F34" s="186" t="s">
        <v>31</v>
      </c>
      <c r="G34" s="214" t="s">
        <v>175</v>
      </c>
    </row>
    <row r="35" spans="1:7" ht="76.5">
      <c r="A35" s="188" t="s">
        <v>176</v>
      </c>
      <c r="B35" s="189">
        <v>0.8</v>
      </c>
      <c r="C35" s="190">
        <v>0.95</v>
      </c>
      <c r="D35" s="189">
        <v>20</v>
      </c>
      <c r="E35" s="189">
        <f t="shared" si="3"/>
        <v>15.2</v>
      </c>
      <c r="F35" s="189" t="s">
        <v>31</v>
      </c>
      <c r="G35" s="221" t="s">
        <v>177</v>
      </c>
    </row>
    <row r="36" spans="1:7">
      <c r="A36" s="185" t="s">
        <v>178</v>
      </c>
      <c r="B36" s="186">
        <v>1</v>
      </c>
      <c r="C36" s="186">
        <v>1</v>
      </c>
      <c r="D36" s="186">
        <v>15</v>
      </c>
      <c r="E36" s="186">
        <f t="shared" si="3"/>
        <v>15</v>
      </c>
      <c r="F36" s="186" t="s">
        <v>31</v>
      </c>
      <c r="G36" s="187" t="s">
        <v>175</v>
      </c>
    </row>
    <row r="37" spans="1:7">
      <c r="A37" s="188" t="s">
        <v>179</v>
      </c>
      <c r="B37" s="189">
        <v>1</v>
      </c>
      <c r="C37" s="189">
        <v>1</v>
      </c>
      <c r="D37" s="189">
        <v>20</v>
      </c>
      <c r="E37" s="189">
        <f t="shared" si="3"/>
        <v>20</v>
      </c>
      <c r="F37" s="189" t="s">
        <v>31</v>
      </c>
      <c r="G37" s="190" t="s">
        <v>175</v>
      </c>
    </row>
    <row r="38" spans="1:7">
      <c r="A38" s="185" t="s">
        <v>180</v>
      </c>
      <c r="B38" s="186">
        <v>1</v>
      </c>
      <c r="C38" s="186">
        <v>1</v>
      </c>
      <c r="D38" s="186">
        <v>15</v>
      </c>
      <c r="E38" s="186">
        <f t="shared" si="3"/>
        <v>15</v>
      </c>
      <c r="F38" s="186" t="s">
        <v>31</v>
      </c>
      <c r="G38" s="187" t="s">
        <v>175</v>
      </c>
    </row>
    <row r="39" spans="1:7">
      <c r="A39" s="188" t="s">
        <v>181</v>
      </c>
      <c r="B39" s="189">
        <v>1</v>
      </c>
      <c r="C39" s="189">
        <v>1</v>
      </c>
      <c r="D39" s="189">
        <v>15</v>
      </c>
      <c r="E39" s="189">
        <f t="shared" si="3"/>
        <v>15</v>
      </c>
      <c r="F39" s="189" t="s">
        <v>31</v>
      </c>
      <c r="G39" s="190" t="s">
        <v>175</v>
      </c>
    </row>
    <row r="40" spans="1:7">
      <c r="A40" s="191" t="s">
        <v>157</v>
      </c>
      <c r="B40" s="192"/>
      <c r="C40" s="192"/>
      <c r="D40" s="192">
        <f>SUM(D34:D39)</f>
        <v>100</v>
      </c>
      <c r="E40" s="193">
        <f>(SUM(E34:E39) +E42+E43+E44)/D40</f>
        <v>0.95200000000000007</v>
      </c>
      <c r="F40" s="193"/>
      <c r="G40" s="222" t="s">
        <v>171</v>
      </c>
    </row>
    <row r="41" spans="1:7">
      <c r="A41" s="194" t="s">
        <v>159</v>
      </c>
      <c r="B41" s="195" t="s">
        <v>14</v>
      </c>
      <c r="C41" s="195"/>
      <c r="D41" s="195" t="s">
        <v>4</v>
      </c>
      <c r="E41" s="196" t="s">
        <v>146</v>
      </c>
      <c r="F41" s="196"/>
      <c r="G41" s="197" t="s">
        <v>15</v>
      </c>
    </row>
    <row r="42" spans="1:7">
      <c r="A42" s="198" t="s">
        <v>160</v>
      </c>
      <c r="B42" s="199">
        <v>0</v>
      </c>
      <c r="C42" s="199"/>
      <c r="D42" s="200">
        <v>-10</v>
      </c>
      <c r="E42" s="199">
        <f>B42*D42</f>
        <v>0</v>
      </c>
      <c r="F42" s="199"/>
      <c r="G42" s="201"/>
    </row>
    <row r="43" spans="1:7">
      <c r="A43" s="202" t="s">
        <v>182</v>
      </c>
      <c r="B43" s="203">
        <v>0</v>
      </c>
      <c r="C43" s="203"/>
      <c r="D43" s="204">
        <v>-15</v>
      </c>
      <c r="E43" s="203">
        <f>B43*D43</f>
        <v>0</v>
      </c>
      <c r="F43" s="203"/>
      <c r="G43" s="205"/>
    </row>
    <row r="44" spans="1:7">
      <c r="A44" s="206" t="s">
        <v>173</v>
      </c>
      <c r="B44" s="207">
        <v>0</v>
      </c>
      <c r="C44" s="207"/>
      <c r="D44" s="208">
        <v>-5</v>
      </c>
      <c r="E44" s="207">
        <f>B44*D44</f>
        <v>0</v>
      </c>
      <c r="F44" s="207"/>
      <c r="G44" s="209"/>
    </row>
  </sheetData>
  <mergeCells count="5">
    <mergeCell ref="A2:G2"/>
    <mergeCell ref="A32:G32"/>
    <mergeCell ref="A6:G6"/>
    <mergeCell ref="B15:C15"/>
    <mergeCell ref="A19:G19"/>
  </mergeCells>
  <dataValidations count="3">
    <dataValidation type="decimal" allowBlank="1" showInputMessage="1" showErrorMessage="1" sqref="E18:F18 B29:B31 B17:B18 B34:B39 B42:B44 B21:B26 B8:B15" xr:uid="{CC44C972-8B8F-4678-BAEB-D51FFB0200E2}">
      <formula1>0</formula1>
      <formula2>1</formula2>
    </dataValidation>
    <dataValidation type="list" allowBlank="1" showInputMessage="1" showErrorMessage="1" sqref="C17 C8:C14 C34 C36:C39" xr:uid="{DCFB5783-098F-4837-84E1-A329359B138C}">
      <formula1>"0,0.25,0.50,0.75,1"</formula1>
    </dataValidation>
    <dataValidation type="whole" allowBlank="1" showInputMessage="1" showErrorMessage="1" sqref="E43:F43 E30:F30"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09AD3-1EE0-4E70-89E7-8A43DF9F646E}">
  <dimension ref="A1:C10"/>
  <sheetViews>
    <sheetView workbookViewId="0">
      <selection activeCell="A10" sqref="A10"/>
    </sheetView>
  </sheetViews>
  <sheetFormatPr defaultRowHeight="15"/>
  <cols>
    <col min="1" max="1" width="31" customWidth="1"/>
  </cols>
  <sheetData>
    <row r="1" spans="1:3" ht="30.75">
      <c r="A1" s="223" t="s">
        <v>183</v>
      </c>
      <c r="B1" s="223" t="s">
        <v>184</v>
      </c>
      <c r="C1" s="1"/>
    </row>
    <row r="2" spans="1:3" ht="76.5">
      <c r="A2" s="1" t="s">
        <v>185</v>
      </c>
      <c r="B2" s="1">
        <v>2</v>
      </c>
      <c r="C2" s="1"/>
    </row>
    <row r="3" spans="1:3" ht="91.5">
      <c r="A3" s="1" t="s">
        <v>186</v>
      </c>
      <c r="B3" s="1">
        <v>3</v>
      </c>
      <c r="C3" s="1"/>
    </row>
    <row r="4" spans="1:3" ht="76.5">
      <c r="A4" s="1" t="s">
        <v>187</v>
      </c>
      <c r="B4" s="1">
        <v>2</v>
      </c>
      <c r="C4" s="1"/>
    </row>
    <row r="5" spans="1:3" ht="76.5">
      <c r="A5" s="1" t="s">
        <v>188</v>
      </c>
      <c r="B5" s="1">
        <v>3</v>
      </c>
      <c r="C5" s="1"/>
    </row>
    <row r="6" spans="1:3" ht="76.5">
      <c r="A6" s="1" t="s">
        <v>189</v>
      </c>
      <c r="B6" s="1">
        <v>4</v>
      </c>
      <c r="C6" s="1"/>
    </row>
    <row r="7" spans="1:3" ht="76.5">
      <c r="A7" s="1" t="s">
        <v>190</v>
      </c>
      <c r="B7" s="1">
        <v>5</v>
      </c>
      <c r="C7" s="1"/>
    </row>
    <row r="8" spans="1:3">
      <c r="A8" s="223" t="s">
        <v>2</v>
      </c>
      <c r="B8" s="223">
        <f>100-SUM(B2:B7)</f>
        <v>81</v>
      </c>
      <c r="C8" s="1"/>
    </row>
    <row r="9" spans="1:3">
      <c r="C9" s="1"/>
    </row>
    <row r="10" spans="1:3">
      <c r="A10" s="1"/>
      <c r="B10" s="1"/>
      <c r="C1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A1E89-A0AE-4DED-85B2-2445C39C0F55}"/>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
  <cp:revision>1</cp:revision>
  <dcterms:created xsi:type="dcterms:W3CDTF">2006-09-16T00:00:00Z</dcterms:created>
  <dcterms:modified xsi:type="dcterms:W3CDTF">2024-05-07T09:38:26Z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