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charlottemcclintock/Mine/Projects/Active/COCrimeData/data/"/>
    </mc:Choice>
  </mc:AlternateContent>
  <xr:revisionPtr revIDLastSave="0" documentId="13_ncr:1_{22B1F721-D511-BB4B-A624-3D68C6463564}" xr6:coauthVersionLast="46" xr6:coauthVersionMax="46" xr10:uidLastSave="{00000000-0000-0000-0000-000000000000}"/>
  <bookViews>
    <workbookView xWindow="0" yWindow="500" windowWidth="27800" windowHeight="17500" activeTab="5" xr2:uid="{00000000-000D-0000-FFFF-FFFF00000000}"/>
  </bookViews>
  <sheets>
    <sheet name="Top 15" sheetId="1" r:id="rId1"/>
    <sheet name="All counties" sheetId="2" r:id="rId2"/>
    <sheet name="Biggest to smallest" sheetId="3" r:id="rId3"/>
    <sheet name="Unsentenced" sheetId="4" r:id="rId4"/>
    <sheet name="COVID-19" sheetId="5" r:id="rId5"/>
    <sheet name="HG datasheets" sheetId="6" r:id="rId6"/>
    <sheet name="428 COVID" sheetId="7" r:id="rId7"/>
    <sheet name="Raceage data" sheetId="8" r:id="rId8"/>
    <sheet name="Jail Outbreaks" sheetId="9" r:id="rId9"/>
    <sheet name="Jail outbreak raw" sheetId="10" r:id="rId10"/>
    <sheet name="Sept. 17-24 Data" sheetId="11" r:id="rId11"/>
    <sheet name="Pretrial &amp; Sentenced" sheetId="12" r:id="rId12"/>
    <sheet name="Monthly Pop" sheetId="13" r:id="rId13"/>
    <sheet name="Discrepancy" sheetId="14" r:id="rId14"/>
    <sheet name="Capacity" sheetId="15" r:id="rId15"/>
  </sheets>
  <definedNames>
    <definedName name="_xlnm._FilterDatabase" localSheetId="2" hidden="1">'Biggest to smallest'!$A$1:$C$55</definedName>
  </definedNames>
  <calcPr calcId="191029"/>
  <extLst>
    <ext uri="GoogleSheetsCustomDataVersion1">
      <go:sheetsCustomData xmlns:go="http://customooxmlschemas.google.com/" r:id="rId19" roundtripDataSignature="AMtx7mj+EdFk8huJZQ53x3W033TAlaOktw=="/>
    </ext>
  </extLst>
</workbook>
</file>

<file path=xl/calcChain.xml><?xml version="1.0" encoding="utf-8"?>
<calcChain xmlns="http://schemas.openxmlformats.org/spreadsheetml/2006/main">
  <c r="H50" i="15" l="1"/>
  <c r="G50" i="15"/>
  <c r="D50" i="15"/>
  <c r="G49" i="15"/>
  <c r="H49" i="15" s="1"/>
  <c r="D49" i="15"/>
  <c r="G48" i="15"/>
  <c r="H48" i="15" s="1"/>
  <c r="D48" i="15"/>
  <c r="G47" i="15"/>
  <c r="H47" i="15" s="1"/>
  <c r="D47" i="15"/>
  <c r="G46" i="15"/>
  <c r="H46" i="15" s="1"/>
  <c r="D46" i="15"/>
  <c r="H45" i="15"/>
  <c r="G45" i="15"/>
  <c r="D45" i="15"/>
  <c r="G44" i="15"/>
  <c r="H44" i="15" s="1"/>
  <c r="D44" i="15"/>
  <c r="G43" i="15"/>
  <c r="D43" i="15"/>
  <c r="H43" i="15" s="1"/>
  <c r="H42" i="15"/>
  <c r="G42" i="15"/>
  <c r="D42" i="15"/>
  <c r="H41" i="15"/>
  <c r="G41" i="15"/>
  <c r="D41" i="15"/>
  <c r="G40" i="15"/>
  <c r="H40" i="15" s="1"/>
  <c r="D40" i="15"/>
  <c r="G39" i="15"/>
  <c r="D39" i="15"/>
  <c r="H39" i="15" s="1"/>
  <c r="H38" i="15"/>
  <c r="G38" i="15"/>
  <c r="D38" i="15"/>
  <c r="H37" i="15"/>
  <c r="G37" i="15"/>
  <c r="D37" i="15"/>
  <c r="G36" i="15"/>
  <c r="H36" i="15" s="1"/>
  <c r="D36" i="15"/>
  <c r="G35" i="15"/>
  <c r="D35" i="15"/>
  <c r="H35" i="15" s="1"/>
  <c r="H34" i="15"/>
  <c r="G34" i="15"/>
  <c r="D34" i="15"/>
  <c r="H33" i="15"/>
  <c r="G33" i="15"/>
  <c r="D33" i="15"/>
  <c r="G32" i="15"/>
  <c r="H32" i="15" s="1"/>
  <c r="D32" i="15"/>
  <c r="G31" i="15"/>
  <c r="D31" i="15"/>
  <c r="H31" i="15" s="1"/>
  <c r="H30" i="15"/>
  <c r="G30" i="15"/>
  <c r="D30" i="15"/>
  <c r="H29" i="15"/>
  <c r="G29" i="15"/>
  <c r="D29" i="15"/>
  <c r="G28" i="15"/>
  <c r="H28" i="15" s="1"/>
  <c r="D28" i="15"/>
  <c r="G27" i="15"/>
  <c r="D27" i="15"/>
  <c r="H27" i="15" s="1"/>
  <c r="H26" i="15"/>
  <c r="G26" i="15"/>
  <c r="D26" i="15"/>
  <c r="H25" i="15"/>
  <c r="G25" i="15"/>
  <c r="D25" i="15"/>
  <c r="G24" i="15"/>
  <c r="H24" i="15" s="1"/>
  <c r="D24" i="15"/>
  <c r="G23" i="15"/>
  <c r="D23" i="15"/>
  <c r="H23" i="15" s="1"/>
  <c r="H22" i="15"/>
  <c r="G22" i="15"/>
  <c r="D22" i="15"/>
  <c r="H21" i="15"/>
  <c r="G21" i="15"/>
  <c r="D21" i="15"/>
  <c r="G20" i="15"/>
  <c r="H20" i="15" s="1"/>
  <c r="D20" i="15"/>
  <c r="G19" i="15"/>
  <c r="D19" i="15"/>
  <c r="H19" i="15" s="1"/>
  <c r="H18" i="15"/>
  <c r="G18" i="15"/>
  <c r="D18" i="15"/>
  <c r="H17" i="15"/>
  <c r="G17" i="15"/>
  <c r="D17" i="15"/>
  <c r="G16" i="15"/>
  <c r="H16" i="15" s="1"/>
  <c r="D16" i="15"/>
  <c r="G15" i="15"/>
  <c r="D15" i="15"/>
  <c r="H15" i="15" s="1"/>
  <c r="H14" i="15"/>
  <c r="G14" i="15"/>
  <c r="D14" i="15"/>
  <c r="H13" i="15"/>
  <c r="G13" i="15"/>
  <c r="D13" i="15"/>
  <c r="G12" i="15"/>
  <c r="H12" i="15" s="1"/>
  <c r="D12" i="15"/>
  <c r="G11" i="15"/>
  <c r="D11" i="15"/>
  <c r="H11" i="15" s="1"/>
  <c r="H10" i="15"/>
  <c r="G10" i="15"/>
  <c r="D10" i="15"/>
  <c r="H9" i="15"/>
  <c r="G9" i="15"/>
  <c r="D9" i="15"/>
  <c r="G8" i="15"/>
  <c r="H8" i="15" s="1"/>
  <c r="D8" i="15"/>
  <c r="G7" i="15"/>
  <c r="D7" i="15"/>
  <c r="H7" i="15" s="1"/>
  <c r="H6" i="15"/>
  <c r="G6" i="15"/>
  <c r="D6" i="15"/>
  <c r="H5" i="15"/>
  <c r="G5" i="15"/>
  <c r="D5" i="15"/>
  <c r="G4" i="15"/>
  <c r="H4" i="15" s="1"/>
  <c r="D4" i="15"/>
  <c r="G3" i="15"/>
  <c r="D3" i="15"/>
  <c r="H3" i="15" s="1"/>
  <c r="F59" i="14"/>
  <c r="D59" i="14"/>
  <c r="G56" i="14"/>
  <c r="G55" i="14"/>
  <c r="G54" i="14"/>
  <c r="G53" i="14"/>
  <c r="G52" i="14"/>
  <c r="G51" i="14"/>
  <c r="G50" i="14"/>
  <c r="Q49" i="14"/>
  <c r="P49" i="14"/>
  <c r="O49" i="14"/>
  <c r="G49" i="14"/>
  <c r="R48" i="14"/>
  <c r="G48" i="14"/>
  <c r="R47" i="14"/>
  <c r="G47" i="14"/>
  <c r="R46" i="14"/>
  <c r="G46" i="14"/>
  <c r="R45" i="14"/>
  <c r="G45" i="14"/>
  <c r="R44" i="14"/>
  <c r="G44" i="14"/>
  <c r="R43" i="14"/>
  <c r="G43" i="14"/>
  <c r="R42" i="14"/>
  <c r="G42" i="14"/>
  <c r="R41" i="14"/>
  <c r="G41" i="14"/>
  <c r="R40" i="14"/>
  <c r="G40" i="14"/>
  <c r="R39" i="14"/>
  <c r="G39" i="14"/>
  <c r="R38" i="14"/>
  <c r="G38" i="14"/>
  <c r="R37" i="14"/>
  <c r="G37" i="14"/>
  <c r="R36" i="14"/>
  <c r="G36" i="14"/>
  <c r="R35" i="14"/>
  <c r="G35" i="14"/>
  <c r="R34" i="14"/>
  <c r="G34" i="14"/>
  <c r="R33" i="14"/>
  <c r="G33" i="14"/>
  <c r="R32" i="14"/>
  <c r="G32" i="14"/>
  <c r="R31" i="14"/>
  <c r="G31" i="14"/>
  <c r="R30" i="14"/>
  <c r="G30" i="14"/>
  <c r="R29" i="14"/>
  <c r="G29" i="14"/>
  <c r="R28" i="14"/>
  <c r="G28" i="14"/>
  <c r="R27" i="14"/>
  <c r="G27" i="14"/>
  <c r="R26" i="14"/>
  <c r="G26" i="14"/>
  <c r="R25" i="14"/>
  <c r="G25" i="14"/>
  <c r="R24" i="14"/>
  <c r="G24" i="14"/>
  <c r="R23" i="14"/>
  <c r="G23" i="14"/>
  <c r="R22" i="14"/>
  <c r="G22" i="14"/>
  <c r="R21" i="14"/>
  <c r="G21" i="14"/>
  <c r="R20" i="14"/>
  <c r="G20" i="14"/>
  <c r="R19" i="14"/>
  <c r="G19" i="14"/>
  <c r="R18" i="14"/>
  <c r="G18" i="14"/>
  <c r="R17" i="14"/>
  <c r="G17" i="14"/>
  <c r="R16" i="14"/>
  <c r="G16" i="14"/>
  <c r="R15" i="14"/>
  <c r="G15" i="14"/>
  <c r="R14" i="14"/>
  <c r="G14" i="14"/>
  <c r="R13" i="14"/>
  <c r="G13" i="14"/>
  <c r="R12" i="14"/>
  <c r="G12" i="14"/>
  <c r="R11" i="14"/>
  <c r="G11" i="14"/>
  <c r="R10" i="14"/>
  <c r="G10" i="14"/>
  <c r="R9" i="14"/>
  <c r="G9" i="14"/>
  <c r="R8" i="14"/>
  <c r="G8" i="14"/>
  <c r="R7" i="14"/>
  <c r="G7" i="14"/>
  <c r="R6" i="14"/>
  <c r="G6" i="14"/>
  <c r="R5" i="14"/>
  <c r="G5" i="14"/>
  <c r="R4" i="14"/>
  <c r="G4" i="14"/>
  <c r="R3" i="14"/>
  <c r="G3" i="14"/>
  <c r="R2" i="14"/>
  <c r="G2" i="14"/>
  <c r="G59" i="14" s="1"/>
  <c r="AG35" i="12"/>
  <c r="AF35" i="12"/>
  <c r="AE35" i="12"/>
  <c r="AF34" i="12"/>
  <c r="AE34" i="12"/>
  <c r="AG33" i="12"/>
  <c r="AF33" i="12"/>
  <c r="AE33" i="12"/>
  <c r="AG32" i="12"/>
  <c r="AF32" i="12"/>
  <c r="AE32" i="12"/>
  <c r="AG31" i="12"/>
  <c r="AF31" i="12"/>
  <c r="AE31" i="12"/>
  <c r="AG30" i="12"/>
  <c r="AF30" i="12"/>
  <c r="AE30" i="12"/>
  <c r="AG29" i="12"/>
  <c r="AF29" i="12"/>
  <c r="AE29" i="12"/>
  <c r="AG28" i="12"/>
  <c r="AF28" i="12"/>
  <c r="AE28" i="12"/>
  <c r="AG27" i="12"/>
  <c r="AF27" i="12"/>
  <c r="AE27" i="12"/>
  <c r="O27" i="12"/>
  <c r="P27" i="12" s="1"/>
  <c r="N27" i="12"/>
  <c r="M27" i="12"/>
  <c r="I27" i="12"/>
  <c r="H27" i="12"/>
  <c r="G27" i="12"/>
  <c r="F27" i="12"/>
  <c r="AG26" i="12"/>
  <c r="AF26" i="12"/>
  <c r="AE26" i="12"/>
  <c r="AG25" i="12"/>
  <c r="AF25" i="12"/>
  <c r="AE25" i="12"/>
  <c r="AG23" i="12"/>
  <c r="AF23" i="12"/>
  <c r="AE23" i="12"/>
  <c r="AG22" i="12"/>
  <c r="AF22" i="12"/>
  <c r="AE22" i="12"/>
  <c r="AG21" i="12"/>
  <c r="AF21" i="12"/>
  <c r="AE21" i="12"/>
  <c r="O20" i="12"/>
  <c r="P20" i="12" s="1"/>
  <c r="M20" i="12"/>
  <c r="N20" i="12" s="1"/>
  <c r="H20" i="12"/>
  <c r="I20" i="12" s="1"/>
  <c r="F20" i="12"/>
  <c r="G20" i="12" s="1"/>
  <c r="Y16" i="12"/>
  <c r="S16" i="12"/>
  <c r="T16" i="12" s="1"/>
  <c r="Q16" i="12"/>
  <c r="J16" i="12"/>
  <c r="V11" i="12"/>
  <c r="W11" i="12" s="1"/>
  <c r="P11" i="12"/>
  <c r="O11" i="12"/>
  <c r="H11" i="12"/>
  <c r="I11" i="12" s="1"/>
  <c r="G11" i="12"/>
  <c r="F11" i="12"/>
  <c r="V10" i="12"/>
  <c r="W10" i="12" s="1"/>
  <c r="U10" i="12"/>
  <c r="T10" i="12"/>
  <c r="O10" i="12"/>
  <c r="P10" i="12" s="1"/>
  <c r="N10" i="12"/>
  <c r="M10" i="12"/>
  <c r="H10" i="12"/>
  <c r="I10" i="12" s="1"/>
  <c r="G10" i="12"/>
  <c r="F10" i="12"/>
  <c r="V9" i="12"/>
  <c r="W9" i="12" s="1"/>
  <c r="U9" i="12"/>
  <c r="T9" i="12"/>
  <c r="O9" i="12"/>
  <c r="P9" i="12" s="1"/>
  <c r="N9" i="12"/>
  <c r="M9" i="12"/>
  <c r="H9" i="12"/>
  <c r="I9" i="12" s="1"/>
  <c r="G9" i="12"/>
  <c r="F9" i="12"/>
  <c r="V8" i="12"/>
  <c r="W8" i="12" s="1"/>
  <c r="U8" i="12"/>
  <c r="T8" i="12"/>
  <c r="O8" i="12"/>
  <c r="P8" i="12" s="1"/>
  <c r="N8" i="12"/>
  <c r="M8" i="12"/>
  <c r="H8" i="12"/>
  <c r="I8" i="12" s="1"/>
  <c r="G8" i="12"/>
  <c r="F8" i="12"/>
  <c r="V7" i="12"/>
  <c r="W7" i="12" s="1"/>
  <c r="U7" i="12"/>
  <c r="T7" i="12"/>
  <c r="O7" i="12"/>
  <c r="P7" i="12" s="1"/>
  <c r="N7" i="12"/>
  <c r="M7" i="12"/>
  <c r="H7" i="12"/>
  <c r="I7" i="12" s="1"/>
  <c r="G7" i="12"/>
  <c r="F7" i="12"/>
  <c r="V5" i="12"/>
  <c r="W5" i="12" s="1"/>
  <c r="U5" i="12"/>
  <c r="T5" i="12"/>
  <c r="O5" i="12"/>
  <c r="P5" i="12" s="1"/>
  <c r="N5" i="12"/>
  <c r="M5" i="12"/>
  <c r="H5" i="12"/>
  <c r="I5" i="12" s="1"/>
  <c r="G5" i="12"/>
  <c r="F5" i="12"/>
  <c r="V4" i="12"/>
  <c r="W4" i="12" s="1"/>
  <c r="P4" i="12"/>
  <c r="O4" i="12"/>
  <c r="H4" i="12"/>
  <c r="I4" i="12" s="1"/>
  <c r="G4" i="12"/>
  <c r="F4" i="12"/>
  <c r="K30" i="10"/>
  <c r="J30" i="10"/>
  <c r="I30" i="10"/>
  <c r="H30" i="10"/>
  <c r="G30" i="10"/>
  <c r="G31" i="10" s="1"/>
  <c r="F30" i="10"/>
  <c r="E30" i="10"/>
  <c r="D30" i="10"/>
  <c r="C30" i="10"/>
  <c r="B30" i="10"/>
  <c r="B31" i="10" s="1"/>
  <c r="AN13" i="10"/>
  <c r="CW11" i="10"/>
  <c r="CV11" i="10"/>
  <c r="CU11" i="10"/>
  <c r="CT11" i="10"/>
  <c r="CS11" i="10"/>
  <c r="CS12" i="10" s="1"/>
  <c r="CR11" i="10"/>
  <c r="CQ11" i="10"/>
  <c r="CP11" i="10"/>
  <c r="CO11" i="10"/>
  <c r="CN11" i="10"/>
  <c r="CN12" i="10" s="1"/>
  <c r="CM11" i="10"/>
  <c r="CL11" i="10"/>
  <c r="CK11" i="10"/>
  <c r="CJ11" i="10"/>
  <c r="CI11" i="10"/>
  <c r="CI12" i="10" s="1"/>
  <c r="CH11" i="10"/>
  <c r="CG11" i="10"/>
  <c r="CF11" i="10"/>
  <c r="CE11" i="10"/>
  <c r="CD11" i="10"/>
  <c r="CD12" i="10" s="1"/>
  <c r="CC11" i="10"/>
  <c r="CB11" i="10"/>
  <c r="CA11" i="10"/>
  <c r="BZ11" i="10"/>
  <c r="BY11" i="10"/>
  <c r="BY12" i="10" s="1"/>
  <c r="BX11" i="10"/>
  <c r="BW11" i="10"/>
  <c r="BV11" i="10"/>
  <c r="BU11" i="10"/>
  <c r="BT11" i="10"/>
  <c r="BT12" i="10" s="1"/>
  <c r="BS11" i="10"/>
  <c r="BR11" i="10"/>
  <c r="BQ11" i="10"/>
  <c r="BP11" i="10"/>
  <c r="BO11" i="10"/>
  <c r="BO12" i="10" s="1"/>
  <c r="BN11" i="10"/>
  <c r="BM11" i="10"/>
  <c r="BL11" i="10"/>
  <c r="BK11" i="10"/>
  <c r="BJ11" i="10"/>
  <c r="BJ12" i="10" s="1"/>
  <c r="BI11" i="10"/>
  <c r="BH11" i="10"/>
  <c r="BG11" i="10"/>
  <c r="BF11" i="10"/>
  <c r="BE11" i="10"/>
  <c r="BE12" i="10" s="1"/>
  <c r="BD11" i="10"/>
  <c r="BC11" i="10"/>
  <c r="BB11" i="10"/>
  <c r="BA11" i="10"/>
  <c r="AZ11" i="10"/>
  <c r="AZ12" i="10" s="1"/>
  <c r="AY11" i="10"/>
  <c r="AX11" i="10"/>
  <c r="AW11" i="10"/>
  <c r="AV11" i="10"/>
  <c r="AU11" i="10"/>
  <c r="AU12" i="10" s="1"/>
  <c r="AT11" i="10"/>
  <c r="AS11" i="10"/>
  <c r="AR11" i="10"/>
  <c r="AQ11" i="10"/>
  <c r="AP11" i="10"/>
  <c r="AP12" i="10" s="1"/>
  <c r="AO11" i="10"/>
  <c r="AO13" i="10" s="1"/>
  <c r="AN11" i="10"/>
  <c r="AM11" i="10"/>
  <c r="AM13" i="10" s="1"/>
  <c r="AL11" i="10"/>
  <c r="AL13" i="10" s="1"/>
  <c r="AK11" i="10"/>
  <c r="AJ11" i="10"/>
  <c r="AI11" i="10"/>
  <c r="AH11" i="10"/>
  <c r="AG11" i="10"/>
  <c r="AF11" i="10"/>
  <c r="AF12" i="10" s="1"/>
  <c r="AE11" i="10"/>
  <c r="AD11" i="10"/>
  <c r="AC11" i="10"/>
  <c r="AB11" i="10"/>
  <c r="AA11" i="10"/>
  <c r="AA12" i="10" s="1"/>
  <c r="Z11" i="10"/>
  <c r="Y11" i="10"/>
  <c r="X11" i="10"/>
  <c r="W11" i="10"/>
  <c r="V11" i="10"/>
  <c r="V12" i="10" s="1"/>
  <c r="U11" i="10"/>
  <c r="T11" i="10"/>
  <c r="S11" i="10"/>
  <c r="R11" i="10"/>
  <c r="Q11" i="10"/>
  <c r="Q12" i="10" s="1"/>
  <c r="P11" i="10"/>
  <c r="O11" i="10"/>
  <c r="N11" i="10"/>
  <c r="M11" i="10"/>
  <c r="L11" i="10"/>
  <c r="L12" i="10" s="1"/>
  <c r="K11" i="10"/>
  <c r="J11" i="10"/>
  <c r="I11" i="10"/>
  <c r="H11" i="10"/>
  <c r="G11" i="10"/>
  <c r="G12" i="10" s="1"/>
  <c r="F11" i="10"/>
  <c r="E11" i="10"/>
  <c r="D11" i="10"/>
  <c r="C11" i="10"/>
  <c r="B11" i="10"/>
  <c r="B12" i="10" s="1"/>
  <c r="F9" i="9"/>
  <c r="E9" i="9"/>
  <c r="D9" i="9"/>
  <c r="C9" i="9"/>
  <c r="B9" i="9"/>
  <c r="I46" i="7"/>
  <c r="H46" i="7"/>
  <c r="G46" i="7"/>
  <c r="F46" i="7"/>
  <c r="E46" i="7"/>
  <c r="D46" i="7"/>
  <c r="C46" i="7"/>
  <c r="B46" i="7"/>
  <c r="I19" i="7"/>
  <c r="H19" i="7"/>
  <c r="G19" i="7"/>
  <c r="F19" i="7"/>
  <c r="E19" i="7"/>
  <c r="D19" i="7"/>
  <c r="C19" i="7"/>
  <c r="B19" i="7"/>
  <c r="L32" i="6"/>
  <c r="C32" i="6"/>
  <c r="I32" i="6" s="1"/>
  <c r="J32" i="6" s="1"/>
  <c r="B32" i="6"/>
  <c r="J31" i="6"/>
  <c r="D31" i="6"/>
  <c r="E31" i="6" s="1"/>
  <c r="J30" i="6"/>
  <c r="E30" i="6"/>
  <c r="D30" i="6"/>
  <c r="J29" i="6"/>
  <c r="D29" i="6"/>
  <c r="E29" i="6" s="1"/>
  <c r="J28" i="6"/>
  <c r="E28" i="6"/>
  <c r="D28" i="6"/>
  <c r="J27" i="6"/>
  <c r="D27" i="6"/>
  <c r="E27" i="6" s="1"/>
  <c r="J26" i="6"/>
  <c r="E26" i="6"/>
  <c r="D26" i="6"/>
  <c r="J25" i="6"/>
  <c r="D25" i="6"/>
  <c r="E25" i="6" s="1"/>
  <c r="J24" i="6"/>
  <c r="E24" i="6"/>
  <c r="D24" i="6"/>
  <c r="J23" i="6"/>
  <c r="D23" i="6"/>
  <c r="E23" i="6" s="1"/>
  <c r="J22" i="6"/>
  <c r="E22" i="6"/>
  <c r="D22" i="6"/>
  <c r="D32" i="6" s="1"/>
  <c r="E32" i="6" s="1"/>
  <c r="E17" i="6"/>
  <c r="C17" i="6"/>
  <c r="D17" i="6" s="1"/>
  <c r="B17" i="6"/>
  <c r="Q16" i="6"/>
  <c r="R16" i="6" s="1"/>
  <c r="S16" i="6" s="1"/>
  <c r="T15" i="6"/>
  <c r="U15" i="6" s="1"/>
  <c r="R15" i="6"/>
  <c r="S15" i="6" s="1"/>
  <c r="Q15" i="6"/>
  <c r="Q14" i="6"/>
  <c r="T14" i="6" s="1"/>
  <c r="U14" i="6" s="1"/>
  <c r="T13" i="6"/>
  <c r="U13" i="6" s="1"/>
  <c r="R13" i="6"/>
  <c r="S13" i="6" s="1"/>
  <c r="Q13" i="6"/>
  <c r="Q12" i="6"/>
  <c r="R12" i="6" s="1"/>
  <c r="S12" i="6" s="1"/>
  <c r="T11" i="6"/>
  <c r="U11" i="6" s="1"/>
  <c r="R11" i="6"/>
  <c r="S11" i="6" s="1"/>
  <c r="Q11" i="6"/>
  <c r="Q10" i="6"/>
  <c r="T10" i="6" s="1"/>
  <c r="U10" i="6" s="1"/>
  <c r="T9" i="6"/>
  <c r="U9" i="6" s="1"/>
  <c r="R9" i="6"/>
  <c r="S9" i="6" s="1"/>
  <c r="Q9" i="6"/>
  <c r="Q8" i="6"/>
  <c r="R8" i="6" s="1"/>
  <c r="S8" i="6" s="1"/>
  <c r="R7" i="6"/>
  <c r="S7" i="6" s="1"/>
  <c r="Q7" i="6"/>
  <c r="T7" i="6" s="1"/>
  <c r="U7" i="6" s="1"/>
  <c r="S6" i="6"/>
  <c r="R6" i="6"/>
  <c r="Q6" i="6"/>
  <c r="T6" i="6" s="1"/>
  <c r="U6" i="6" s="1"/>
  <c r="T5" i="6"/>
  <c r="U5" i="6" s="1"/>
  <c r="S5" i="6"/>
  <c r="R5" i="6"/>
  <c r="Q5" i="6"/>
  <c r="Q4" i="6"/>
  <c r="R4" i="6" s="1"/>
  <c r="S4" i="6" s="1"/>
  <c r="R3" i="6"/>
  <c r="S3" i="6" s="1"/>
  <c r="Q3" i="6"/>
  <c r="T3" i="6" s="1"/>
  <c r="U3" i="6" s="1"/>
  <c r="S2" i="6"/>
  <c r="R2" i="6"/>
  <c r="Q2" i="6"/>
  <c r="T2" i="6" s="1"/>
  <c r="U2" i="6" s="1"/>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J22" i="4"/>
  <c r="I22" i="4"/>
  <c r="H22" i="4"/>
  <c r="I21" i="4"/>
  <c r="H21" i="4"/>
  <c r="J20" i="4"/>
  <c r="I20" i="4"/>
  <c r="H20" i="4"/>
  <c r="J19" i="4"/>
  <c r="I19" i="4"/>
  <c r="H19" i="4"/>
  <c r="J18" i="4"/>
  <c r="I18" i="4"/>
  <c r="H18" i="4"/>
  <c r="J17" i="4"/>
  <c r="I17" i="4"/>
  <c r="H17" i="4"/>
  <c r="J16" i="4"/>
  <c r="I16" i="4"/>
  <c r="H16" i="4"/>
  <c r="J15" i="4"/>
  <c r="I15" i="4"/>
  <c r="H15" i="4"/>
  <c r="J14" i="4"/>
  <c r="I14" i="4"/>
  <c r="H14" i="4"/>
  <c r="J13" i="4"/>
  <c r="I13" i="4"/>
  <c r="H13" i="4"/>
  <c r="J12" i="4"/>
  <c r="I12" i="4"/>
  <c r="H12" i="4"/>
  <c r="J10" i="4"/>
  <c r="I10" i="4"/>
  <c r="H10" i="4"/>
  <c r="J9" i="4"/>
  <c r="I9" i="4"/>
  <c r="H9" i="4"/>
  <c r="J8" i="4"/>
  <c r="I8" i="4"/>
  <c r="H8" i="4"/>
  <c r="AF2" i="4"/>
  <c r="AE2" i="4"/>
  <c r="AD2" i="4"/>
  <c r="AB2" i="4"/>
  <c r="AC2" i="4" s="1"/>
  <c r="Y2" i="4"/>
  <c r="Z2" i="4" s="1"/>
  <c r="AA2" i="4" s="1"/>
  <c r="D2" i="4"/>
  <c r="I19" i="3"/>
  <c r="I17" i="3"/>
  <c r="F16" i="3"/>
  <c r="BX67" i="2"/>
  <c r="AZ60" i="2"/>
  <c r="AW60" i="2"/>
  <c r="AV60" i="2"/>
  <c r="AU60" i="2"/>
  <c r="CU60" i="2" s="1"/>
  <c r="AT60" i="2"/>
  <c r="AS60" i="2"/>
  <c r="AR60" i="2"/>
  <c r="AQ60" i="2"/>
  <c r="AP60" i="2"/>
  <c r="AO60" i="2"/>
  <c r="AN60" i="2"/>
  <c r="AM60" i="2"/>
  <c r="AL60" i="2"/>
  <c r="AK60" i="2"/>
  <c r="AJ60" i="2"/>
  <c r="AI60" i="2"/>
  <c r="CF60" i="2" s="1"/>
  <c r="AH60" i="2"/>
  <c r="AG60" i="2"/>
  <c r="AF60" i="2"/>
  <c r="AE60" i="2"/>
  <c r="AD60" i="2"/>
  <c r="AC60" i="2"/>
  <c r="AB60" i="2"/>
  <c r="CA60" i="2" s="1"/>
  <c r="CD60" i="2" s="1"/>
  <c r="AA60" i="2"/>
  <c r="Z60" i="2"/>
  <c r="Y60" i="2"/>
  <c r="X60" i="2"/>
  <c r="W60" i="2"/>
  <c r="V60" i="2"/>
  <c r="U60" i="2"/>
  <c r="T60" i="2"/>
  <c r="S60" i="2"/>
  <c r="R60" i="2"/>
  <c r="Q60" i="2"/>
  <c r="P60" i="2"/>
  <c r="O60" i="2"/>
  <c r="N60" i="2"/>
  <c r="M60" i="2"/>
  <c r="L60" i="2"/>
  <c r="K60" i="2"/>
  <c r="J60" i="2"/>
  <c r="I60" i="2"/>
  <c r="H60" i="2"/>
  <c r="G60" i="2"/>
  <c r="CZ60" i="2" s="1"/>
  <c r="DC60" i="2" s="1"/>
  <c r="F60" i="2"/>
  <c r="E60" i="2"/>
  <c r="C60" i="2"/>
  <c r="AX60" i="2" s="1"/>
  <c r="AY60" i="2" s="1"/>
  <c r="B60" i="2"/>
  <c r="DF59" i="2"/>
  <c r="DG59" i="2" s="1"/>
  <c r="DH59" i="2" s="1"/>
  <c r="DC59" i="2"/>
  <c r="DD59" i="2" s="1"/>
  <c r="DB59" i="2"/>
  <c r="CZ59" i="2"/>
  <c r="DA59" i="2" s="1"/>
  <c r="CX59" i="2"/>
  <c r="CY59" i="2" s="1"/>
  <c r="CU59" i="2"/>
  <c r="CV59" i="2" s="1"/>
  <c r="CW59" i="2" s="1"/>
  <c r="CP59" i="2"/>
  <c r="CS59" i="2" s="1"/>
  <c r="CT59" i="2" s="1"/>
  <c r="CN59" i="2"/>
  <c r="CL59" i="2"/>
  <c r="CM59" i="2" s="1"/>
  <c r="CK59" i="2"/>
  <c r="CI59" i="2"/>
  <c r="CJ59" i="2" s="1"/>
  <c r="CF59" i="2"/>
  <c r="CG59" i="2" s="1"/>
  <c r="CH59" i="2" s="1"/>
  <c r="CE59" i="2"/>
  <c r="CD59" i="2"/>
  <c r="CA59" i="2"/>
  <c r="CB59" i="2" s="1"/>
  <c r="CC59" i="2" s="1"/>
  <c r="BW59" i="2"/>
  <c r="BX59" i="2" s="1"/>
  <c r="BV59" i="2"/>
  <c r="BY59" i="2" s="1"/>
  <c r="BZ59" i="2" s="1"/>
  <c r="BT59" i="2"/>
  <c r="BU59" i="2" s="1"/>
  <c r="BR59" i="2"/>
  <c r="BS59" i="2" s="1"/>
  <c r="BQ59" i="2"/>
  <c r="BO59" i="2"/>
  <c r="BP59" i="2" s="1"/>
  <c r="BL59" i="2"/>
  <c r="BM59" i="2" s="1"/>
  <c r="BN59" i="2" s="1"/>
  <c r="BG59" i="2"/>
  <c r="BH59" i="2" s="1"/>
  <c r="BI59" i="2" s="1"/>
  <c r="BF59" i="2"/>
  <c r="BC59" i="2"/>
  <c r="BD59" i="2" s="1"/>
  <c r="BB59" i="2"/>
  <c r="BE59" i="2" s="1"/>
  <c r="AZ59" i="2"/>
  <c r="BA59" i="2" s="1"/>
  <c r="AY59" i="2"/>
  <c r="AX59" i="2"/>
  <c r="D59" i="2"/>
  <c r="DF58" i="2"/>
  <c r="DG58" i="2" s="1"/>
  <c r="DH58" i="2" s="1"/>
  <c r="DC58" i="2"/>
  <c r="CZ58" i="2"/>
  <c r="DA58" i="2" s="1"/>
  <c r="CX58" i="2"/>
  <c r="CU58" i="2"/>
  <c r="CV58" i="2" s="1"/>
  <c r="CW58" i="2" s="1"/>
  <c r="CR58" i="2"/>
  <c r="CQ58" i="2"/>
  <c r="CP58" i="2"/>
  <c r="CS58" i="2" s="1"/>
  <c r="CT58" i="2" s="1"/>
  <c r="CN58" i="2"/>
  <c r="CM58" i="2"/>
  <c r="CL58" i="2"/>
  <c r="CK58" i="2"/>
  <c r="CI58" i="2"/>
  <c r="CJ58" i="2" s="1"/>
  <c r="CH58" i="2"/>
  <c r="CF58" i="2"/>
  <c r="CG58" i="2" s="1"/>
  <c r="CD58" i="2"/>
  <c r="CE58" i="2" s="1"/>
  <c r="CB58" i="2"/>
  <c r="CC58" i="2" s="1"/>
  <c r="CA58" i="2"/>
  <c r="BY58" i="2"/>
  <c r="BZ58" i="2" s="1"/>
  <c r="BX58" i="2"/>
  <c r="BW58" i="2"/>
  <c r="BV58" i="2"/>
  <c r="BQ58" i="2"/>
  <c r="BR58" i="2" s="1"/>
  <c r="BS58" i="2" s="1"/>
  <c r="BM58" i="2"/>
  <c r="BN58" i="2" s="1"/>
  <c r="BL58" i="2"/>
  <c r="BO58" i="2" s="1"/>
  <c r="BP58" i="2" s="1"/>
  <c r="BI58" i="2"/>
  <c r="BH58" i="2"/>
  <c r="BG58" i="2"/>
  <c r="BJ58" i="2" s="1"/>
  <c r="BK58" i="2" s="1"/>
  <c r="BE58" i="2"/>
  <c r="BF58" i="2" s="1"/>
  <c r="BD58" i="2"/>
  <c r="BC58" i="2"/>
  <c r="BB58" i="2"/>
  <c r="AZ58" i="2"/>
  <c r="AY58" i="2"/>
  <c r="AX58" i="2"/>
  <c r="D58" i="2"/>
  <c r="CY58" i="2" s="1"/>
  <c r="DF57" i="2"/>
  <c r="DG57" i="2" s="1"/>
  <c r="DH57" i="2" s="1"/>
  <c r="DA57" i="2"/>
  <c r="DB57" i="2" s="1"/>
  <c r="CZ57" i="2"/>
  <c r="DC57" i="2" s="1"/>
  <c r="DD57" i="2" s="1"/>
  <c r="CW57" i="2"/>
  <c r="CV57" i="2"/>
  <c r="CU57" i="2"/>
  <c r="CX57" i="2" s="1"/>
  <c r="CY57" i="2" s="1"/>
  <c r="CS57" i="2"/>
  <c r="CT57" i="2" s="1"/>
  <c r="CP57" i="2"/>
  <c r="CQ57" i="2" s="1"/>
  <c r="CR57" i="2" s="1"/>
  <c r="CK57" i="2"/>
  <c r="CL57" i="2" s="1"/>
  <c r="CM57" i="2" s="1"/>
  <c r="CG57" i="2"/>
  <c r="CH57" i="2" s="1"/>
  <c r="CF57" i="2"/>
  <c r="CI57" i="2" s="1"/>
  <c r="CJ57" i="2" s="1"/>
  <c r="CC57" i="2"/>
  <c r="CB57" i="2"/>
  <c r="CA57" i="2"/>
  <c r="CD57" i="2" s="1"/>
  <c r="CE57" i="2" s="1"/>
  <c r="BY57" i="2"/>
  <c r="BZ57" i="2" s="1"/>
  <c r="BV57" i="2"/>
  <c r="BW57" i="2" s="1"/>
  <c r="BX57" i="2" s="1"/>
  <c r="BQ57" i="2"/>
  <c r="BR57" i="2" s="1"/>
  <c r="BS57" i="2" s="1"/>
  <c r="BM57" i="2"/>
  <c r="BN57" i="2" s="1"/>
  <c r="BL57" i="2"/>
  <c r="BO57" i="2" s="1"/>
  <c r="BP57" i="2" s="1"/>
  <c r="BI57" i="2"/>
  <c r="BH57" i="2"/>
  <c r="BG57" i="2"/>
  <c r="BJ57" i="2" s="1"/>
  <c r="BK57" i="2" s="1"/>
  <c r="BE57" i="2"/>
  <c r="BF57" i="2" s="1"/>
  <c r="BB57" i="2"/>
  <c r="BC57" i="2" s="1"/>
  <c r="BD57" i="2" s="1"/>
  <c r="AZ57" i="2"/>
  <c r="AX57" i="2"/>
  <c r="AY57" i="2" s="1"/>
  <c r="D57" i="2"/>
  <c r="CO57" i="2" s="1"/>
  <c r="DF56" i="2"/>
  <c r="DG56" i="2" s="1"/>
  <c r="DH56" i="2" s="1"/>
  <c r="DA56" i="2"/>
  <c r="DB56" i="2" s="1"/>
  <c r="CZ56" i="2"/>
  <c r="DC56" i="2" s="1"/>
  <c r="DD56" i="2" s="1"/>
  <c r="CX56" i="2"/>
  <c r="CY56" i="2" s="1"/>
  <c r="CW56" i="2"/>
  <c r="CV56" i="2"/>
  <c r="CU56" i="2"/>
  <c r="CS56" i="2"/>
  <c r="CT56" i="2" s="1"/>
  <c r="CP56" i="2"/>
  <c r="CQ56" i="2" s="1"/>
  <c r="CR56" i="2" s="1"/>
  <c r="CK56" i="2"/>
  <c r="CG56" i="2"/>
  <c r="CH56" i="2" s="1"/>
  <c r="CF56" i="2"/>
  <c r="CI56" i="2" s="1"/>
  <c r="CD56" i="2"/>
  <c r="CC56" i="2"/>
  <c r="CB56" i="2"/>
  <c r="CA56" i="2"/>
  <c r="BY56" i="2"/>
  <c r="BZ56" i="2" s="1"/>
  <c r="BV56" i="2"/>
  <c r="BW56" i="2" s="1"/>
  <c r="BX56" i="2" s="1"/>
  <c r="BQ56" i="2"/>
  <c r="BM56" i="2"/>
  <c r="BN56" i="2" s="1"/>
  <c r="BL56" i="2"/>
  <c r="BO56" i="2" s="1"/>
  <c r="BP56" i="2" s="1"/>
  <c r="BJ56" i="2"/>
  <c r="BK56" i="2" s="1"/>
  <c r="BI56" i="2"/>
  <c r="BH56" i="2"/>
  <c r="BG56" i="2"/>
  <c r="BE56" i="2"/>
  <c r="BF56" i="2" s="1"/>
  <c r="BB56" i="2"/>
  <c r="BC56" i="2" s="1"/>
  <c r="BD56" i="2" s="1"/>
  <c r="BA56" i="2"/>
  <c r="AZ56" i="2"/>
  <c r="AX56" i="2"/>
  <c r="AY56" i="2" s="1"/>
  <c r="D56" i="2"/>
  <c r="CO56" i="2" s="1"/>
  <c r="DF55" i="2"/>
  <c r="DG55" i="2" s="1"/>
  <c r="DH55" i="2" s="1"/>
  <c r="DA55" i="2"/>
  <c r="DB55" i="2" s="1"/>
  <c r="CZ55" i="2"/>
  <c r="DC55" i="2" s="1"/>
  <c r="CX55" i="2"/>
  <c r="CV55" i="2"/>
  <c r="CW55" i="2" s="1"/>
  <c r="CU55" i="2"/>
  <c r="CS55" i="2"/>
  <c r="CP55" i="2"/>
  <c r="CQ55" i="2" s="1"/>
  <c r="CR55" i="2" s="1"/>
  <c r="CK55" i="2"/>
  <c r="CL55" i="2" s="1"/>
  <c r="CM55" i="2" s="1"/>
  <c r="CJ55" i="2"/>
  <c r="CF55" i="2"/>
  <c r="CI55" i="2" s="1"/>
  <c r="CD55" i="2"/>
  <c r="CE55" i="2" s="1"/>
  <c r="CC55" i="2"/>
  <c r="CB55" i="2"/>
  <c r="CA55" i="2"/>
  <c r="BY55" i="2"/>
  <c r="BZ55" i="2" s="1"/>
  <c r="BX55" i="2"/>
  <c r="BV55" i="2"/>
  <c r="BW55" i="2" s="1"/>
  <c r="BQ55" i="2"/>
  <c r="BR55" i="2" s="1"/>
  <c r="BS55" i="2" s="1"/>
  <c r="BL55" i="2"/>
  <c r="BO55" i="2" s="1"/>
  <c r="BP55" i="2" s="1"/>
  <c r="BJ55" i="2"/>
  <c r="BK55" i="2" s="1"/>
  <c r="BH55" i="2"/>
  <c r="BI55" i="2" s="1"/>
  <c r="BG55" i="2"/>
  <c r="BE55" i="2"/>
  <c r="BF55" i="2" s="1"/>
  <c r="BB55" i="2"/>
  <c r="BC55" i="2" s="1"/>
  <c r="BD55" i="2" s="1"/>
  <c r="AZ55" i="2"/>
  <c r="BA55" i="2" s="1"/>
  <c r="AX55" i="2"/>
  <c r="AY55" i="2" s="1"/>
  <c r="D55" i="2"/>
  <c r="DF54" i="2"/>
  <c r="DG54" i="2" s="1"/>
  <c r="DH54" i="2" s="1"/>
  <c r="CZ54" i="2"/>
  <c r="DC54" i="2" s="1"/>
  <c r="DD54" i="2" s="1"/>
  <c r="CX54" i="2"/>
  <c r="CV54" i="2"/>
  <c r="CW54" i="2" s="1"/>
  <c r="CU54" i="2"/>
  <c r="CS54" i="2"/>
  <c r="CP54" i="2"/>
  <c r="CQ54" i="2" s="1"/>
  <c r="CR54" i="2" s="1"/>
  <c r="CK54" i="2"/>
  <c r="CL54" i="2" s="1"/>
  <c r="CM54" i="2" s="1"/>
  <c r="CJ54" i="2"/>
  <c r="CG54" i="2"/>
  <c r="CH54" i="2" s="1"/>
  <c r="CF54" i="2"/>
  <c r="CI54" i="2" s="1"/>
  <c r="CD54" i="2"/>
  <c r="CB54" i="2"/>
  <c r="CC54" i="2" s="1"/>
  <c r="CA54" i="2"/>
  <c r="BY54" i="2"/>
  <c r="BV54" i="2"/>
  <c r="BW54" i="2" s="1"/>
  <c r="BX54" i="2" s="1"/>
  <c r="BQ54" i="2"/>
  <c r="BR54" i="2" s="1"/>
  <c r="BS54" i="2" s="1"/>
  <c r="BP54" i="2"/>
  <c r="BL54" i="2"/>
  <c r="BO54" i="2" s="1"/>
  <c r="BJ54" i="2"/>
  <c r="BK54" i="2" s="1"/>
  <c r="BI54" i="2"/>
  <c r="BH54" i="2"/>
  <c r="BG54" i="2"/>
  <c r="BE54" i="2"/>
  <c r="BF54" i="2" s="1"/>
  <c r="BB54" i="2"/>
  <c r="BC54" i="2" s="1"/>
  <c r="BD54" i="2" s="1"/>
  <c r="AZ54" i="2"/>
  <c r="BA54" i="2" s="1"/>
  <c r="AX54" i="2"/>
  <c r="AY54" i="2" s="1"/>
  <c r="D54" i="2"/>
  <c r="DF53" i="2"/>
  <c r="DG53" i="2" s="1"/>
  <c r="DH53" i="2" s="1"/>
  <c r="DC53" i="2"/>
  <c r="DD53" i="2" s="1"/>
  <c r="CZ53" i="2"/>
  <c r="DA53" i="2" s="1"/>
  <c r="CX53" i="2"/>
  <c r="CY53" i="2" s="1"/>
  <c r="CU53" i="2"/>
  <c r="CV53" i="2" s="1"/>
  <c r="CW53" i="2" s="1"/>
  <c r="CP53" i="2"/>
  <c r="CS53" i="2" s="1"/>
  <c r="CT53" i="2" s="1"/>
  <c r="CN53" i="2"/>
  <c r="CL53" i="2"/>
  <c r="CM53" i="2" s="1"/>
  <c r="CK53" i="2"/>
  <c r="CI53" i="2"/>
  <c r="CJ53" i="2" s="1"/>
  <c r="CF53" i="2"/>
  <c r="CG53" i="2" s="1"/>
  <c r="CH53" i="2" s="1"/>
  <c r="CD53" i="2"/>
  <c r="CE53" i="2" s="1"/>
  <c r="CA53" i="2"/>
  <c r="CB53" i="2" s="1"/>
  <c r="BV53" i="2"/>
  <c r="BV60" i="2" s="1"/>
  <c r="BY60" i="2" s="1"/>
  <c r="BT53" i="2"/>
  <c r="BU53" i="2" s="1"/>
  <c r="BR53" i="2"/>
  <c r="BS53" i="2" s="1"/>
  <c r="BQ53" i="2"/>
  <c r="BO53" i="2"/>
  <c r="BP53" i="2" s="1"/>
  <c r="BL53" i="2"/>
  <c r="BJ53" i="2"/>
  <c r="BK53" i="2" s="1"/>
  <c r="BG53" i="2"/>
  <c r="BG60" i="2" s="1"/>
  <c r="BJ60" i="2" s="1"/>
  <c r="BB53" i="2"/>
  <c r="BB60" i="2" s="1"/>
  <c r="BE60" i="2" s="1"/>
  <c r="AZ53" i="2"/>
  <c r="BA53" i="2" s="1"/>
  <c r="AX53" i="2"/>
  <c r="AY53" i="2" s="1"/>
  <c r="D53" i="2"/>
  <c r="AW50" i="2"/>
  <c r="AW63" i="2" s="1"/>
  <c r="AV50" i="2"/>
  <c r="AV63" i="2" s="1"/>
  <c r="AU50" i="2"/>
  <c r="AU63" i="2" s="1"/>
  <c r="AT50" i="2"/>
  <c r="AT63" i="2" s="1"/>
  <c r="CU63" i="2" s="1"/>
  <c r="AS50" i="2"/>
  <c r="AS63" i="2" s="1"/>
  <c r="AR50" i="2"/>
  <c r="AR63" i="2" s="1"/>
  <c r="AQ50" i="2"/>
  <c r="AQ63" i="2" s="1"/>
  <c r="AP50" i="2"/>
  <c r="AP63" i="2" s="1"/>
  <c r="AO50" i="2"/>
  <c r="AO63" i="2" s="1"/>
  <c r="AN50" i="2"/>
  <c r="AN63" i="2" s="1"/>
  <c r="AM50" i="2"/>
  <c r="AM63" i="2" s="1"/>
  <c r="AL50" i="2"/>
  <c r="AL63" i="2" s="1"/>
  <c r="AK50" i="2"/>
  <c r="AK63" i="2" s="1"/>
  <c r="AJ50" i="2"/>
  <c r="AJ63" i="2" s="1"/>
  <c r="AI50" i="2"/>
  <c r="AI63" i="2" s="1"/>
  <c r="AH50" i="2"/>
  <c r="AH63" i="2" s="1"/>
  <c r="AG50" i="2"/>
  <c r="AG63" i="2" s="1"/>
  <c r="AF50" i="2"/>
  <c r="AF63" i="2" s="1"/>
  <c r="AE50" i="2"/>
  <c r="AE63" i="2" s="1"/>
  <c r="AD50" i="2"/>
  <c r="AD63" i="2" s="1"/>
  <c r="AC50" i="2"/>
  <c r="AC63" i="2" s="1"/>
  <c r="AB50" i="2"/>
  <c r="AB63" i="2" s="1"/>
  <c r="AA50" i="2"/>
  <c r="AA63" i="2" s="1"/>
  <c r="Z50" i="2"/>
  <c r="Z63" i="2" s="1"/>
  <c r="Y50" i="2"/>
  <c r="Y63" i="2" s="1"/>
  <c r="X50" i="2"/>
  <c r="X63" i="2" s="1"/>
  <c r="W50" i="2"/>
  <c r="W63" i="2" s="1"/>
  <c r="V50" i="2"/>
  <c r="V63" i="2" s="1"/>
  <c r="U50" i="2"/>
  <c r="U63" i="2" s="1"/>
  <c r="T50" i="2"/>
  <c r="T63" i="2" s="1"/>
  <c r="S50" i="2"/>
  <c r="S63" i="2" s="1"/>
  <c r="R50" i="2"/>
  <c r="R63" i="2" s="1"/>
  <c r="Q50" i="2"/>
  <c r="Q63" i="2" s="1"/>
  <c r="P50" i="2"/>
  <c r="P63" i="2" s="1"/>
  <c r="O50" i="2"/>
  <c r="O63" i="2" s="1"/>
  <c r="N50" i="2"/>
  <c r="N63" i="2" s="1"/>
  <c r="M50" i="2"/>
  <c r="M63" i="2" s="1"/>
  <c r="L50" i="2"/>
  <c r="L63" i="2" s="1"/>
  <c r="K50" i="2"/>
  <c r="K63" i="2" s="1"/>
  <c r="J50" i="2"/>
  <c r="J63" i="2" s="1"/>
  <c r="I50" i="2"/>
  <c r="I63" i="2" s="1"/>
  <c r="H50" i="2"/>
  <c r="H63" i="2" s="1"/>
  <c r="G50" i="2"/>
  <c r="G63" i="2" s="1"/>
  <c r="F50" i="2"/>
  <c r="E50" i="2"/>
  <c r="E63" i="2" s="1"/>
  <c r="C50" i="2"/>
  <c r="B50" i="2"/>
  <c r="B63" i="2" s="1"/>
  <c r="DF49" i="2"/>
  <c r="DG49" i="2" s="1"/>
  <c r="DH49" i="2" s="1"/>
  <c r="DA49" i="2"/>
  <c r="CZ49" i="2"/>
  <c r="DC49" i="2" s="1"/>
  <c r="CX49" i="2"/>
  <c r="CW49" i="2"/>
  <c r="CV49" i="2"/>
  <c r="CU49" i="2"/>
  <c r="CP49" i="2"/>
  <c r="CQ49" i="2" s="1"/>
  <c r="CR49" i="2" s="1"/>
  <c r="CK49" i="2"/>
  <c r="CH49" i="2"/>
  <c r="CG49" i="2"/>
  <c r="CF49" i="2"/>
  <c r="CI49" i="2" s="1"/>
  <c r="CD49" i="2"/>
  <c r="CE49" i="2" s="1"/>
  <c r="CC49" i="2"/>
  <c r="CB49" i="2"/>
  <c r="CA49" i="2"/>
  <c r="BZ49" i="2"/>
  <c r="BY49" i="2"/>
  <c r="BV49" i="2"/>
  <c r="BW49" i="2" s="1"/>
  <c r="BX49" i="2" s="1"/>
  <c r="BR49" i="2"/>
  <c r="BS49" i="2" s="1"/>
  <c r="BQ49" i="2"/>
  <c r="BT49" i="2" s="1"/>
  <c r="BU49" i="2" s="1"/>
  <c r="BN49" i="2"/>
  <c r="BM49" i="2"/>
  <c r="BL49" i="2"/>
  <c r="BO49" i="2" s="1"/>
  <c r="BP49" i="2" s="1"/>
  <c r="BJ49" i="2"/>
  <c r="BK49" i="2" s="1"/>
  <c r="BI49" i="2"/>
  <c r="BH49" i="2"/>
  <c r="BG49" i="2"/>
  <c r="BF49" i="2"/>
  <c r="BE49" i="2"/>
  <c r="BB49" i="2"/>
  <c r="BC49" i="2" s="1"/>
  <c r="BD49" i="2" s="1"/>
  <c r="BA49" i="2"/>
  <c r="AZ49" i="2"/>
  <c r="AX49" i="2"/>
  <c r="AY49" i="2" s="1"/>
  <c r="D49" i="2"/>
  <c r="DF48" i="2"/>
  <c r="DG48" i="2" s="1"/>
  <c r="DH48" i="2" s="1"/>
  <c r="DE48" i="2"/>
  <c r="DB48" i="2"/>
  <c r="DA48" i="2"/>
  <c r="CZ48" i="2"/>
  <c r="DC48" i="2" s="1"/>
  <c r="CX48" i="2"/>
  <c r="CW48" i="2"/>
  <c r="CV48" i="2"/>
  <c r="CU48" i="2"/>
  <c r="CS48" i="2"/>
  <c r="CP48" i="2"/>
  <c r="CQ48" i="2" s="1"/>
  <c r="CR48" i="2" s="1"/>
  <c r="CL48" i="2"/>
  <c r="CM48" i="2" s="1"/>
  <c r="CK48" i="2"/>
  <c r="CN48" i="2" s="1"/>
  <c r="CG48" i="2"/>
  <c r="CH48" i="2" s="1"/>
  <c r="CF48" i="2"/>
  <c r="CI48" i="2" s="1"/>
  <c r="CD48" i="2"/>
  <c r="CC48" i="2"/>
  <c r="CB48" i="2"/>
  <c r="CA48" i="2"/>
  <c r="BV48" i="2"/>
  <c r="BR48" i="2"/>
  <c r="BS48" i="2" s="1"/>
  <c r="BQ48" i="2"/>
  <c r="BT48" i="2" s="1"/>
  <c r="BN48" i="2"/>
  <c r="BM48" i="2"/>
  <c r="BL48" i="2"/>
  <c r="BO48" i="2" s="1"/>
  <c r="BJ48" i="2"/>
  <c r="BI48" i="2"/>
  <c r="BH48" i="2"/>
  <c r="BG48" i="2"/>
  <c r="BE48" i="2"/>
  <c r="BB48" i="2"/>
  <c r="BC48" i="2" s="1"/>
  <c r="BD48" i="2" s="1"/>
  <c r="AZ48" i="2"/>
  <c r="AX48" i="2"/>
  <c r="AY48" i="2" s="1"/>
  <c r="D48" i="2"/>
  <c r="BA48" i="2" s="1"/>
  <c r="DF47" i="2"/>
  <c r="DG47" i="2" s="1"/>
  <c r="DH47" i="2" s="1"/>
  <c r="DA47" i="2"/>
  <c r="CZ47" i="2"/>
  <c r="DC47" i="2" s="1"/>
  <c r="CX47" i="2"/>
  <c r="CW47" i="2"/>
  <c r="CV47" i="2"/>
  <c r="CU47" i="2"/>
  <c r="CS47" i="2"/>
  <c r="CP47" i="2"/>
  <c r="CQ47" i="2" s="1"/>
  <c r="CR47" i="2" s="1"/>
  <c r="CK47" i="2"/>
  <c r="CH47" i="2"/>
  <c r="CG47" i="2"/>
  <c r="CF47" i="2"/>
  <c r="CI47" i="2" s="1"/>
  <c r="CD47" i="2"/>
  <c r="CC47" i="2"/>
  <c r="CB47" i="2"/>
  <c r="CA47" i="2"/>
  <c r="BY47" i="2"/>
  <c r="BZ47" i="2" s="1"/>
  <c r="BV47" i="2"/>
  <c r="BW47" i="2" s="1"/>
  <c r="BX47" i="2" s="1"/>
  <c r="BQ47" i="2"/>
  <c r="BT47" i="2" s="1"/>
  <c r="BN47" i="2"/>
  <c r="BM47" i="2"/>
  <c r="BL47" i="2"/>
  <c r="BO47" i="2" s="1"/>
  <c r="BJ47" i="2"/>
  <c r="BI47" i="2"/>
  <c r="BH47" i="2"/>
  <c r="BG47" i="2"/>
  <c r="BB47" i="2"/>
  <c r="AZ47" i="2"/>
  <c r="AX47" i="2"/>
  <c r="AY47" i="2" s="1"/>
  <c r="D47" i="2"/>
  <c r="BA47" i="2" s="1"/>
  <c r="DH46" i="2"/>
  <c r="DF46" i="2"/>
  <c r="DG46" i="2" s="1"/>
  <c r="DB46" i="2"/>
  <c r="DA46" i="2"/>
  <c r="DE46" i="2" s="1"/>
  <c r="CZ46" i="2"/>
  <c r="DC46" i="2" s="1"/>
  <c r="CX46" i="2"/>
  <c r="CW46" i="2"/>
  <c r="CV46" i="2"/>
  <c r="CU46" i="2"/>
  <c r="CS46" i="2"/>
  <c r="CT46" i="2" s="1"/>
  <c r="CP46" i="2"/>
  <c r="CQ46" i="2" s="1"/>
  <c r="CR46" i="2" s="1"/>
  <c r="CK46" i="2"/>
  <c r="CN46" i="2" s="1"/>
  <c r="CH46" i="2"/>
  <c r="CG46" i="2"/>
  <c r="CF46" i="2"/>
  <c r="CI46" i="2" s="1"/>
  <c r="CD46" i="2"/>
  <c r="CE46" i="2" s="1"/>
  <c r="CC46" i="2"/>
  <c r="CB46" i="2"/>
  <c r="CA46" i="2"/>
  <c r="BZ46" i="2"/>
  <c r="BY46" i="2"/>
  <c r="BV46" i="2"/>
  <c r="BW46" i="2" s="1"/>
  <c r="BX46" i="2" s="1"/>
  <c r="BR46" i="2"/>
  <c r="BS46" i="2" s="1"/>
  <c r="BQ46" i="2"/>
  <c r="BT46" i="2" s="1"/>
  <c r="BM46" i="2"/>
  <c r="BN46" i="2" s="1"/>
  <c r="BL46" i="2"/>
  <c r="BO46" i="2" s="1"/>
  <c r="BP46" i="2" s="1"/>
  <c r="BJ46" i="2"/>
  <c r="BI46" i="2"/>
  <c r="BH46" i="2"/>
  <c r="BG46" i="2"/>
  <c r="BB46" i="2"/>
  <c r="BC46" i="2" s="1"/>
  <c r="BD46" i="2" s="1"/>
  <c r="BA46" i="2"/>
  <c r="AZ46" i="2"/>
  <c r="AX46" i="2"/>
  <c r="AY46" i="2" s="1"/>
  <c r="D46" i="2"/>
  <c r="CO46" i="2" s="1"/>
  <c r="DF45" i="2"/>
  <c r="DG45" i="2" s="1"/>
  <c r="DH45" i="2" s="1"/>
  <c r="DA45" i="2"/>
  <c r="DE45" i="2" s="1"/>
  <c r="CZ45" i="2"/>
  <c r="DC45" i="2" s="1"/>
  <c r="DD45" i="2" s="1"/>
  <c r="CX45" i="2"/>
  <c r="CW45" i="2"/>
  <c r="CV45" i="2"/>
  <c r="CU45" i="2"/>
  <c r="CP45" i="2"/>
  <c r="CQ45" i="2" s="1"/>
  <c r="CR45" i="2" s="1"/>
  <c r="CO45" i="2"/>
  <c r="CL45" i="2"/>
  <c r="CM45" i="2" s="1"/>
  <c r="CK45" i="2"/>
  <c r="CN45" i="2" s="1"/>
  <c r="CG45" i="2"/>
  <c r="CH45" i="2" s="1"/>
  <c r="CF45" i="2"/>
  <c r="CI45" i="2" s="1"/>
  <c r="CD45" i="2"/>
  <c r="CC45" i="2"/>
  <c r="CB45" i="2"/>
  <c r="CA45" i="2"/>
  <c r="BV45" i="2"/>
  <c r="BW45" i="2" s="1"/>
  <c r="BX45" i="2" s="1"/>
  <c r="BQ45" i="2"/>
  <c r="BT45" i="2" s="1"/>
  <c r="BU45" i="2" s="1"/>
  <c r="BN45" i="2"/>
  <c r="BM45" i="2"/>
  <c r="BL45" i="2"/>
  <c r="BO45" i="2" s="1"/>
  <c r="BJ45" i="2"/>
  <c r="BK45" i="2" s="1"/>
  <c r="BI45" i="2"/>
  <c r="BH45" i="2"/>
  <c r="BG45" i="2"/>
  <c r="BE45" i="2"/>
  <c r="BF45" i="2" s="1"/>
  <c r="BB45" i="2"/>
  <c r="BC45" i="2" s="1"/>
  <c r="BD45" i="2" s="1"/>
  <c r="AZ45" i="2"/>
  <c r="AX45" i="2"/>
  <c r="AY45" i="2" s="1"/>
  <c r="D45" i="2"/>
  <c r="BA45" i="2" s="1"/>
  <c r="DF44" i="2"/>
  <c r="DG44" i="2" s="1"/>
  <c r="DH44" i="2" s="1"/>
  <c r="DE44" i="2"/>
  <c r="DB44" i="2"/>
  <c r="DA44" i="2"/>
  <c r="CO44" i="2" s="1"/>
  <c r="CZ44" i="2"/>
  <c r="DC44" i="2" s="1"/>
  <c r="CX44" i="2"/>
  <c r="CW44" i="2"/>
  <c r="CV44" i="2"/>
  <c r="CU44" i="2"/>
  <c r="CS44" i="2"/>
  <c r="CT44" i="2" s="1"/>
  <c r="CP44" i="2"/>
  <c r="CQ44" i="2" s="1"/>
  <c r="CR44" i="2" s="1"/>
  <c r="CK44" i="2"/>
  <c r="CN44" i="2" s="1"/>
  <c r="CH44" i="2"/>
  <c r="CG44" i="2"/>
  <c r="CF44" i="2"/>
  <c r="CI44" i="2" s="1"/>
  <c r="CD44" i="2"/>
  <c r="CE44" i="2" s="1"/>
  <c r="CC44" i="2"/>
  <c r="CB44" i="2"/>
  <c r="CA44" i="2"/>
  <c r="BZ44" i="2"/>
  <c r="BY44" i="2"/>
  <c r="BV44" i="2"/>
  <c r="BW44" i="2" s="1"/>
  <c r="BX44" i="2" s="1"/>
  <c r="BR44" i="2"/>
  <c r="BS44" i="2" s="1"/>
  <c r="BQ44" i="2"/>
  <c r="BT44" i="2" s="1"/>
  <c r="BM44" i="2"/>
  <c r="BN44" i="2" s="1"/>
  <c r="BL44" i="2"/>
  <c r="BO44" i="2" s="1"/>
  <c r="BP44" i="2" s="1"/>
  <c r="BJ44" i="2"/>
  <c r="BI44" i="2"/>
  <c r="BH44" i="2"/>
  <c r="BG44" i="2"/>
  <c r="BB44" i="2"/>
  <c r="BC44" i="2" s="1"/>
  <c r="BD44" i="2" s="1"/>
  <c r="BA44" i="2"/>
  <c r="AZ44" i="2"/>
  <c r="AX44" i="2"/>
  <c r="AY44" i="2" s="1"/>
  <c r="D44" i="2"/>
  <c r="BU44" i="2" s="1"/>
  <c r="DF43" i="2"/>
  <c r="DG43" i="2" s="1"/>
  <c r="DH43" i="2" s="1"/>
  <c r="DA43" i="2"/>
  <c r="DE43" i="2" s="1"/>
  <c r="CZ43" i="2"/>
  <c r="DC43" i="2" s="1"/>
  <c r="DD43" i="2" s="1"/>
  <c r="CX43" i="2"/>
  <c r="CW43" i="2"/>
  <c r="CV43" i="2"/>
  <c r="CU43" i="2"/>
  <c r="CP43" i="2"/>
  <c r="CQ43" i="2" s="1"/>
  <c r="CR43" i="2" s="1"/>
  <c r="CO43" i="2"/>
  <c r="CL43" i="2"/>
  <c r="CM43" i="2" s="1"/>
  <c r="CK43" i="2"/>
  <c r="CN43" i="2" s="1"/>
  <c r="CG43" i="2"/>
  <c r="CH43" i="2" s="1"/>
  <c r="CF43" i="2"/>
  <c r="CI43" i="2" s="1"/>
  <c r="CJ43" i="2" s="1"/>
  <c r="CD43" i="2"/>
  <c r="CC43" i="2"/>
  <c r="CB43" i="2"/>
  <c r="CA43" i="2"/>
  <c r="BV43" i="2"/>
  <c r="BW43" i="2" s="1"/>
  <c r="BX43" i="2" s="1"/>
  <c r="BQ43" i="2"/>
  <c r="BT43" i="2" s="1"/>
  <c r="BU43" i="2" s="1"/>
  <c r="BN43" i="2"/>
  <c r="BM43" i="2"/>
  <c r="BL43" i="2"/>
  <c r="BO43" i="2" s="1"/>
  <c r="BJ43" i="2"/>
  <c r="BK43" i="2" s="1"/>
  <c r="BI43" i="2"/>
  <c r="BH43" i="2"/>
  <c r="BG43" i="2"/>
  <c r="BE43" i="2"/>
  <c r="BF43" i="2" s="1"/>
  <c r="BD43" i="2"/>
  <c r="BB43" i="2"/>
  <c r="BC43" i="2" s="1"/>
  <c r="AZ43" i="2"/>
  <c r="BA43" i="2" s="1"/>
  <c r="AX43" i="2"/>
  <c r="AY43" i="2" s="1"/>
  <c r="D43" i="2"/>
  <c r="DF42" i="2"/>
  <c r="DG42" i="2" s="1"/>
  <c r="DH42" i="2" s="1"/>
  <c r="DA42" i="2"/>
  <c r="CZ42" i="2"/>
  <c r="DC42" i="2" s="1"/>
  <c r="DD42" i="2" s="1"/>
  <c r="CX42" i="2"/>
  <c r="CV42" i="2"/>
  <c r="CW42" i="2" s="1"/>
  <c r="CU42" i="2"/>
  <c r="CS42" i="2"/>
  <c r="CT42" i="2" s="1"/>
  <c r="CR42" i="2"/>
  <c r="CP42" i="2"/>
  <c r="CQ42" i="2" s="1"/>
  <c r="CN42" i="2"/>
  <c r="CL42" i="2"/>
  <c r="CM42" i="2" s="1"/>
  <c r="CK42" i="2"/>
  <c r="CG42" i="2"/>
  <c r="CH42" i="2" s="1"/>
  <c r="CF42" i="2"/>
  <c r="CI42" i="2" s="1"/>
  <c r="CJ42" i="2" s="1"/>
  <c r="CD42" i="2"/>
  <c r="CB42" i="2"/>
  <c r="CC42" i="2" s="1"/>
  <c r="CA42" i="2"/>
  <c r="BY42" i="2"/>
  <c r="BZ42" i="2" s="1"/>
  <c r="BX42" i="2"/>
  <c r="BV42" i="2"/>
  <c r="BW42" i="2" s="1"/>
  <c r="BT42" i="2"/>
  <c r="BU42" i="2" s="1"/>
  <c r="BR42" i="2"/>
  <c r="BS42" i="2" s="1"/>
  <c r="BQ42" i="2"/>
  <c r="BM42" i="2"/>
  <c r="BN42" i="2" s="1"/>
  <c r="BL42" i="2"/>
  <c r="BO42" i="2" s="1"/>
  <c r="BP42" i="2" s="1"/>
  <c r="BJ42" i="2"/>
  <c r="BH42" i="2"/>
  <c r="BI42" i="2" s="1"/>
  <c r="BG42" i="2"/>
  <c r="BE42" i="2"/>
  <c r="BF42" i="2" s="1"/>
  <c r="BD42" i="2"/>
  <c r="BB42" i="2"/>
  <c r="BC42" i="2" s="1"/>
  <c r="AZ42" i="2"/>
  <c r="BA42" i="2" s="1"/>
  <c r="AX42" i="2"/>
  <c r="AY42" i="2" s="1"/>
  <c r="D42" i="2"/>
  <c r="DF41" i="2"/>
  <c r="DG41" i="2" s="1"/>
  <c r="DH41" i="2" s="1"/>
  <c r="DE41" i="2"/>
  <c r="DA41" i="2"/>
  <c r="CZ41" i="2"/>
  <c r="DC41" i="2" s="1"/>
  <c r="CX41" i="2"/>
  <c r="CV41" i="2"/>
  <c r="CW41" i="2" s="1"/>
  <c r="CU41" i="2"/>
  <c r="CP41" i="2"/>
  <c r="CL41" i="2"/>
  <c r="CM41" i="2" s="1"/>
  <c r="CK41" i="2"/>
  <c r="CN41" i="2" s="1"/>
  <c r="CG41" i="2"/>
  <c r="CH41" i="2" s="1"/>
  <c r="CF41" i="2"/>
  <c r="CI41" i="2" s="1"/>
  <c r="CD41" i="2"/>
  <c r="CC41" i="2"/>
  <c r="CB41" i="2"/>
  <c r="CA41" i="2"/>
  <c r="BV41" i="2"/>
  <c r="BW41" i="2" s="1"/>
  <c r="BX41" i="2" s="1"/>
  <c r="BR41" i="2"/>
  <c r="BS41" i="2" s="1"/>
  <c r="BQ41" i="2"/>
  <c r="BT41" i="2" s="1"/>
  <c r="BN41" i="2"/>
  <c r="BM41" i="2"/>
  <c r="BL41" i="2"/>
  <c r="BO41" i="2" s="1"/>
  <c r="BJ41" i="2"/>
  <c r="BI41" i="2"/>
  <c r="BH41" i="2"/>
  <c r="BG41" i="2"/>
  <c r="BE41" i="2"/>
  <c r="BF41" i="2" s="1"/>
  <c r="BB41" i="2"/>
  <c r="BC41" i="2" s="1"/>
  <c r="BD41" i="2" s="1"/>
  <c r="AZ41" i="2"/>
  <c r="AX41" i="2"/>
  <c r="AY41" i="2" s="1"/>
  <c r="D41" i="2"/>
  <c r="BU41" i="2" s="1"/>
  <c r="DF40" i="2"/>
  <c r="DG40" i="2" s="1"/>
  <c r="DH40" i="2" s="1"/>
  <c r="DB40" i="2"/>
  <c r="DA40" i="2"/>
  <c r="CO40" i="2" s="1"/>
  <c r="CZ40" i="2"/>
  <c r="DC40" i="2" s="1"/>
  <c r="CX40" i="2"/>
  <c r="CW40" i="2"/>
  <c r="CV40" i="2"/>
  <c r="CU40" i="2"/>
  <c r="CS40" i="2"/>
  <c r="CT40" i="2" s="1"/>
  <c r="CP40" i="2"/>
  <c r="CQ40" i="2" s="1"/>
  <c r="CR40" i="2" s="1"/>
  <c r="CK40" i="2"/>
  <c r="CN40" i="2" s="1"/>
  <c r="CH40" i="2"/>
  <c r="CG40" i="2"/>
  <c r="CF40" i="2"/>
  <c r="CI40" i="2" s="1"/>
  <c r="CD40" i="2"/>
  <c r="CE40" i="2" s="1"/>
  <c r="CC40" i="2"/>
  <c r="CB40" i="2"/>
  <c r="CA40" i="2"/>
  <c r="BZ40" i="2"/>
  <c r="BY40" i="2"/>
  <c r="BV40" i="2"/>
  <c r="BW40" i="2" s="1"/>
  <c r="BX40" i="2" s="1"/>
  <c r="BR40" i="2"/>
  <c r="BS40" i="2" s="1"/>
  <c r="BQ40" i="2"/>
  <c r="BT40" i="2" s="1"/>
  <c r="BU40" i="2" s="1"/>
  <c r="BN40" i="2"/>
  <c r="BM40" i="2"/>
  <c r="BL40" i="2"/>
  <c r="BO40" i="2" s="1"/>
  <c r="BP40" i="2" s="1"/>
  <c r="BJ40" i="2"/>
  <c r="BK40" i="2" s="1"/>
  <c r="BI40" i="2"/>
  <c r="BH40" i="2"/>
  <c r="BG40" i="2"/>
  <c r="BF40" i="2"/>
  <c r="BE40" i="2"/>
  <c r="BB40" i="2"/>
  <c r="BC40" i="2" s="1"/>
  <c r="BD40" i="2" s="1"/>
  <c r="BA40" i="2"/>
  <c r="AZ40" i="2"/>
  <c r="AX40" i="2"/>
  <c r="AY40" i="2" s="1"/>
  <c r="D40" i="2"/>
  <c r="DF39" i="2"/>
  <c r="DG39" i="2" s="1"/>
  <c r="DH39" i="2" s="1"/>
  <c r="DE39" i="2"/>
  <c r="DB39" i="2"/>
  <c r="DA39" i="2"/>
  <c r="CZ39" i="2"/>
  <c r="DC39" i="2" s="1"/>
  <c r="CX39" i="2"/>
  <c r="CW39" i="2"/>
  <c r="CV39" i="2"/>
  <c r="CU39" i="2"/>
  <c r="CS39" i="2"/>
  <c r="CP39" i="2"/>
  <c r="CQ39" i="2" s="1"/>
  <c r="CR39" i="2" s="1"/>
  <c r="CL39" i="2"/>
  <c r="CM39" i="2" s="1"/>
  <c r="CK39" i="2"/>
  <c r="CN39" i="2" s="1"/>
  <c r="CG39" i="2"/>
  <c r="CH39" i="2" s="1"/>
  <c r="CF39" i="2"/>
  <c r="CI39" i="2" s="1"/>
  <c r="CD39" i="2"/>
  <c r="CC39" i="2"/>
  <c r="CB39" i="2"/>
  <c r="CA39" i="2"/>
  <c r="BV39" i="2"/>
  <c r="BW39" i="2" s="1"/>
  <c r="BX39" i="2" s="1"/>
  <c r="BR39" i="2"/>
  <c r="BS39" i="2" s="1"/>
  <c r="BQ39" i="2"/>
  <c r="BT39" i="2" s="1"/>
  <c r="BN39" i="2"/>
  <c r="BM39" i="2"/>
  <c r="BL39" i="2"/>
  <c r="BO39" i="2" s="1"/>
  <c r="BJ39" i="2"/>
  <c r="BI39" i="2"/>
  <c r="BH39" i="2"/>
  <c r="BG39" i="2"/>
  <c r="BE39" i="2"/>
  <c r="BF39" i="2" s="1"/>
  <c r="BB39" i="2"/>
  <c r="BC39" i="2" s="1"/>
  <c r="BD39" i="2" s="1"/>
  <c r="AZ39" i="2"/>
  <c r="AX39" i="2"/>
  <c r="AY39" i="2" s="1"/>
  <c r="D39" i="2"/>
  <c r="CT39" i="2" s="1"/>
  <c r="DF38" i="2"/>
  <c r="DG38" i="2" s="1"/>
  <c r="DH38" i="2" s="1"/>
  <c r="DB38" i="2"/>
  <c r="DA38" i="2"/>
  <c r="CO38" i="2" s="1"/>
  <c r="CZ38" i="2"/>
  <c r="DC38" i="2" s="1"/>
  <c r="CX38" i="2"/>
  <c r="CW38" i="2"/>
  <c r="CV38" i="2"/>
  <c r="CU38" i="2"/>
  <c r="CS38" i="2"/>
  <c r="CT38" i="2" s="1"/>
  <c r="CP38" i="2"/>
  <c r="CQ38" i="2" s="1"/>
  <c r="CR38" i="2" s="1"/>
  <c r="CK38" i="2"/>
  <c r="CN38" i="2" s="1"/>
  <c r="CH38" i="2"/>
  <c r="CG38" i="2"/>
  <c r="CF38" i="2"/>
  <c r="CI38" i="2" s="1"/>
  <c r="CD38" i="2"/>
  <c r="CE38" i="2" s="1"/>
  <c r="CC38" i="2"/>
  <c r="CB38" i="2"/>
  <c r="CA38" i="2"/>
  <c r="BZ38" i="2"/>
  <c r="BY38" i="2"/>
  <c r="BV38" i="2"/>
  <c r="BW38" i="2" s="1"/>
  <c r="BX38" i="2" s="1"/>
  <c r="BR38" i="2"/>
  <c r="BS38" i="2" s="1"/>
  <c r="BQ38" i="2"/>
  <c r="BT38" i="2" s="1"/>
  <c r="BU38" i="2" s="1"/>
  <c r="BN38" i="2"/>
  <c r="BM38" i="2"/>
  <c r="BL38" i="2"/>
  <c r="BO38" i="2" s="1"/>
  <c r="BP38" i="2" s="1"/>
  <c r="BJ38" i="2"/>
  <c r="BK38" i="2" s="1"/>
  <c r="BI38" i="2"/>
  <c r="BH38" i="2"/>
  <c r="BG38" i="2"/>
  <c r="BF38" i="2"/>
  <c r="BE38" i="2"/>
  <c r="BB38" i="2"/>
  <c r="BC38" i="2" s="1"/>
  <c r="BD38" i="2" s="1"/>
  <c r="BA38" i="2"/>
  <c r="AZ38" i="2"/>
  <c r="AX38" i="2"/>
  <c r="AY38" i="2" s="1"/>
  <c r="D38" i="2"/>
  <c r="DF37" i="2"/>
  <c r="DG37" i="2" s="1"/>
  <c r="DH37" i="2" s="1"/>
  <c r="DE37" i="2"/>
  <c r="DB37" i="2"/>
  <c r="DA37" i="2"/>
  <c r="CZ37" i="2"/>
  <c r="DC37" i="2" s="1"/>
  <c r="CX37" i="2"/>
  <c r="CW37" i="2"/>
  <c r="CV37" i="2"/>
  <c r="CU37" i="2"/>
  <c r="CS37" i="2"/>
  <c r="CP37" i="2"/>
  <c r="CQ37" i="2" s="1"/>
  <c r="CR37" i="2" s="1"/>
  <c r="CL37" i="2"/>
  <c r="CM37" i="2" s="1"/>
  <c r="CK37" i="2"/>
  <c r="CN37" i="2" s="1"/>
  <c r="CG37" i="2"/>
  <c r="CH37" i="2" s="1"/>
  <c r="CF37" i="2"/>
  <c r="CI37" i="2" s="1"/>
  <c r="CD37" i="2"/>
  <c r="CC37" i="2"/>
  <c r="CB37" i="2"/>
  <c r="CA37" i="2"/>
  <c r="BV37" i="2"/>
  <c r="BW37" i="2" s="1"/>
  <c r="BX37" i="2" s="1"/>
  <c r="BR37" i="2"/>
  <c r="BS37" i="2" s="1"/>
  <c r="BQ37" i="2"/>
  <c r="BT37" i="2" s="1"/>
  <c r="BN37" i="2"/>
  <c r="BM37" i="2"/>
  <c r="BL37" i="2"/>
  <c r="BO37" i="2" s="1"/>
  <c r="BJ37" i="2"/>
  <c r="BI37" i="2"/>
  <c r="BH37" i="2"/>
  <c r="BG37" i="2"/>
  <c r="BE37" i="2"/>
  <c r="BF37" i="2" s="1"/>
  <c r="BB37" i="2"/>
  <c r="BC37" i="2" s="1"/>
  <c r="BD37" i="2" s="1"/>
  <c r="AZ37" i="2"/>
  <c r="AX37" i="2"/>
  <c r="AY37" i="2" s="1"/>
  <c r="D37" i="2"/>
  <c r="CT37" i="2" s="1"/>
  <c r="DF36" i="2"/>
  <c r="DG36" i="2" s="1"/>
  <c r="DH36" i="2" s="1"/>
  <c r="DB36" i="2"/>
  <c r="DA36" i="2"/>
  <c r="CO36" i="2" s="1"/>
  <c r="CZ36" i="2"/>
  <c r="DC36" i="2" s="1"/>
  <c r="CX36" i="2"/>
  <c r="CW36" i="2"/>
  <c r="CV36" i="2"/>
  <c r="CU36" i="2"/>
  <c r="CS36" i="2"/>
  <c r="CT36" i="2" s="1"/>
  <c r="CP36" i="2"/>
  <c r="CQ36" i="2" s="1"/>
  <c r="CR36" i="2" s="1"/>
  <c r="CK36" i="2"/>
  <c r="CN36" i="2" s="1"/>
  <c r="CH36" i="2"/>
  <c r="CG36" i="2"/>
  <c r="CF36" i="2"/>
  <c r="CI36" i="2" s="1"/>
  <c r="CD36" i="2"/>
  <c r="CE36" i="2" s="1"/>
  <c r="CC36" i="2"/>
  <c r="CB36" i="2"/>
  <c r="CA36" i="2"/>
  <c r="BZ36" i="2"/>
  <c r="BY36" i="2"/>
  <c r="BV36" i="2"/>
  <c r="BW36" i="2" s="1"/>
  <c r="BX36" i="2" s="1"/>
  <c r="BR36" i="2"/>
  <c r="BS36" i="2" s="1"/>
  <c r="BQ36" i="2"/>
  <c r="BT36" i="2" s="1"/>
  <c r="BU36" i="2" s="1"/>
  <c r="BN36" i="2"/>
  <c r="BM36" i="2"/>
  <c r="BL36" i="2"/>
  <c r="BO36" i="2" s="1"/>
  <c r="BP36" i="2" s="1"/>
  <c r="BJ36" i="2"/>
  <c r="BK36" i="2" s="1"/>
  <c r="BI36" i="2"/>
  <c r="BH36" i="2"/>
  <c r="BG36" i="2"/>
  <c r="BF36" i="2"/>
  <c r="BE36" i="2"/>
  <c r="BB36" i="2"/>
  <c r="BC36" i="2" s="1"/>
  <c r="BD36" i="2" s="1"/>
  <c r="BA36" i="2"/>
  <c r="AZ36" i="2"/>
  <c r="AX36" i="2"/>
  <c r="AY36" i="2" s="1"/>
  <c r="D36" i="2"/>
  <c r="DF35" i="2"/>
  <c r="DG35" i="2" s="1"/>
  <c r="DH35" i="2" s="1"/>
  <c r="DE35" i="2"/>
  <c r="DB35" i="2"/>
  <c r="DA35" i="2"/>
  <c r="CZ35" i="2"/>
  <c r="DC35" i="2" s="1"/>
  <c r="CX35" i="2"/>
  <c r="CW35" i="2"/>
  <c r="CV35" i="2"/>
  <c r="CU35" i="2"/>
  <c r="CS35" i="2"/>
  <c r="CP35" i="2"/>
  <c r="CQ35" i="2" s="1"/>
  <c r="CR35" i="2" s="1"/>
  <c r="CL35" i="2"/>
  <c r="CM35" i="2" s="1"/>
  <c r="CK35" i="2"/>
  <c r="CN35" i="2" s="1"/>
  <c r="CG35" i="2"/>
  <c r="CH35" i="2" s="1"/>
  <c r="CF35" i="2"/>
  <c r="CI35" i="2" s="1"/>
  <c r="CD35" i="2"/>
  <c r="CC35" i="2"/>
  <c r="CB35" i="2"/>
  <c r="CA35" i="2"/>
  <c r="BV35" i="2"/>
  <c r="BW35" i="2" s="1"/>
  <c r="BX35" i="2" s="1"/>
  <c r="BR35" i="2"/>
  <c r="BS35" i="2" s="1"/>
  <c r="BQ35" i="2"/>
  <c r="BT35" i="2" s="1"/>
  <c r="BN35" i="2"/>
  <c r="BM35" i="2"/>
  <c r="BL35" i="2"/>
  <c r="BO35" i="2" s="1"/>
  <c r="BJ35" i="2"/>
  <c r="BI35" i="2"/>
  <c r="BH35" i="2"/>
  <c r="BG35" i="2"/>
  <c r="BE35" i="2"/>
  <c r="BF35" i="2" s="1"/>
  <c r="BB35" i="2"/>
  <c r="BC35" i="2" s="1"/>
  <c r="BD35" i="2" s="1"/>
  <c r="AZ35" i="2"/>
  <c r="AX35" i="2"/>
  <c r="AY35" i="2" s="1"/>
  <c r="D35" i="2"/>
  <c r="CT35" i="2" s="1"/>
  <c r="DF34" i="2"/>
  <c r="DG34" i="2" s="1"/>
  <c r="DH34" i="2" s="1"/>
  <c r="DB34" i="2"/>
  <c r="DA34" i="2"/>
  <c r="CO34" i="2" s="1"/>
  <c r="CZ34" i="2"/>
  <c r="DC34" i="2" s="1"/>
  <c r="CX34" i="2"/>
  <c r="CW34" i="2"/>
  <c r="CV34" i="2"/>
  <c r="CU34" i="2"/>
  <c r="CS34" i="2"/>
  <c r="CT34" i="2" s="1"/>
  <c r="CP34" i="2"/>
  <c r="CQ34" i="2" s="1"/>
  <c r="CR34" i="2" s="1"/>
  <c r="CK34" i="2"/>
  <c r="CN34" i="2" s="1"/>
  <c r="CH34" i="2"/>
  <c r="CG34" i="2"/>
  <c r="CF34" i="2"/>
  <c r="CI34" i="2" s="1"/>
  <c r="CD34" i="2"/>
  <c r="CE34" i="2" s="1"/>
  <c r="CC34" i="2"/>
  <c r="CB34" i="2"/>
  <c r="CA34" i="2"/>
  <c r="BZ34" i="2"/>
  <c r="BY34" i="2"/>
  <c r="BV34" i="2"/>
  <c r="BW34" i="2" s="1"/>
  <c r="BX34" i="2" s="1"/>
  <c r="BR34" i="2"/>
  <c r="BS34" i="2" s="1"/>
  <c r="BQ34" i="2"/>
  <c r="BT34" i="2" s="1"/>
  <c r="BU34" i="2" s="1"/>
  <c r="BN34" i="2"/>
  <c r="BM34" i="2"/>
  <c r="BL34" i="2"/>
  <c r="BO34" i="2" s="1"/>
  <c r="BP34" i="2" s="1"/>
  <c r="BJ34" i="2"/>
  <c r="BK34" i="2" s="1"/>
  <c r="BI34" i="2"/>
  <c r="BH34" i="2"/>
  <c r="BG34" i="2"/>
  <c r="BF34" i="2"/>
  <c r="BE34" i="2"/>
  <c r="BB34" i="2"/>
  <c r="BC34" i="2" s="1"/>
  <c r="BD34" i="2" s="1"/>
  <c r="BA34" i="2"/>
  <c r="AZ34" i="2"/>
  <c r="AX34" i="2"/>
  <c r="AY34" i="2" s="1"/>
  <c r="D34" i="2"/>
  <c r="DF33" i="2"/>
  <c r="DG33" i="2" s="1"/>
  <c r="DH33" i="2" s="1"/>
  <c r="DE33" i="2"/>
  <c r="DB33" i="2"/>
  <c r="DA33" i="2"/>
  <c r="CZ33" i="2"/>
  <c r="DC33" i="2" s="1"/>
  <c r="CX33" i="2"/>
  <c r="CW33" i="2"/>
  <c r="CV33" i="2"/>
  <c r="CU33" i="2"/>
  <c r="CS33" i="2"/>
  <c r="CP33" i="2"/>
  <c r="CQ33" i="2" s="1"/>
  <c r="CR33" i="2" s="1"/>
  <c r="CL33" i="2"/>
  <c r="CM33" i="2" s="1"/>
  <c r="CK33" i="2"/>
  <c r="CN33" i="2" s="1"/>
  <c r="CG33" i="2"/>
  <c r="CH33" i="2" s="1"/>
  <c r="CF33" i="2"/>
  <c r="CI33" i="2" s="1"/>
  <c r="CD33" i="2"/>
  <c r="CC33" i="2"/>
  <c r="CB33" i="2"/>
  <c r="CA33" i="2"/>
  <c r="BV33" i="2"/>
  <c r="BW33" i="2" s="1"/>
  <c r="BX33" i="2" s="1"/>
  <c r="BR33" i="2"/>
  <c r="BS33" i="2" s="1"/>
  <c r="BQ33" i="2"/>
  <c r="BT33" i="2" s="1"/>
  <c r="BN33" i="2"/>
  <c r="BM33" i="2"/>
  <c r="BL33" i="2"/>
  <c r="BO33" i="2" s="1"/>
  <c r="BJ33" i="2"/>
  <c r="BI33" i="2"/>
  <c r="BH33" i="2"/>
  <c r="BG33" i="2"/>
  <c r="BE33" i="2"/>
  <c r="BF33" i="2" s="1"/>
  <c r="BB33" i="2"/>
  <c r="BC33" i="2" s="1"/>
  <c r="BD33" i="2" s="1"/>
  <c r="AZ33" i="2"/>
  <c r="AX33" i="2"/>
  <c r="AY33" i="2" s="1"/>
  <c r="D33" i="2"/>
  <c r="CT33" i="2" s="1"/>
  <c r="DF32" i="2"/>
  <c r="DG32" i="2" s="1"/>
  <c r="DH32" i="2" s="1"/>
  <c r="DB32" i="2"/>
  <c r="DA32" i="2"/>
  <c r="DE32" i="2" s="1"/>
  <c r="CZ32" i="2"/>
  <c r="DC32" i="2" s="1"/>
  <c r="CX32" i="2"/>
  <c r="CW32" i="2"/>
  <c r="CV32" i="2"/>
  <c r="CU32" i="2"/>
  <c r="CS32" i="2"/>
  <c r="CT32" i="2" s="1"/>
  <c r="CR32" i="2"/>
  <c r="CP32" i="2"/>
  <c r="CQ32" i="2" s="1"/>
  <c r="CN32" i="2"/>
  <c r="CL32" i="2"/>
  <c r="CM32" i="2" s="1"/>
  <c r="CK32" i="2"/>
  <c r="CH32" i="2"/>
  <c r="CG32" i="2"/>
  <c r="CF32" i="2"/>
  <c r="CI32" i="2" s="1"/>
  <c r="CJ32" i="2" s="1"/>
  <c r="CD32" i="2"/>
  <c r="CC32" i="2"/>
  <c r="CB32" i="2"/>
  <c r="CA32" i="2"/>
  <c r="BY32" i="2"/>
  <c r="BZ32" i="2" s="1"/>
  <c r="BX32" i="2"/>
  <c r="BV32" i="2"/>
  <c r="BW32" i="2" s="1"/>
  <c r="BT32" i="2"/>
  <c r="BU32" i="2" s="1"/>
  <c r="BR32" i="2"/>
  <c r="BS32" i="2" s="1"/>
  <c r="BQ32" i="2"/>
  <c r="BN32" i="2"/>
  <c r="BM32" i="2"/>
  <c r="BL32" i="2"/>
  <c r="BO32" i="2" s="1"/>
  <c r="BP32" i="2" s="1"/>
  <c r="BJ32" i="2"/>
  <c r="BI32" i="2"/>
  <c r="BH32" i="2"/>
  <c r="BG32" i="2"/>
  <c r="BE32" i="2"/>
  <c r="BF32" i="2" s="1"/>
  <c r="BD32" i="2"/>
  <c r="BB32" i="2"/>
  <c r="BC32" i="2" s="1"/>
  <c r="AZ32" i="2"/>
  <c r="BA32" i="2" s="1"/>
  <c r="AX32" i="2"/>
  <c r="AY32" i="2" s="1"/>
  <c r="D32" i="2"/>
  <c r="DF31" i="2"/>
  <c r="DG31" i="2" s="1"/>
  <c r="DH31" i="2" s="1"/>
  <c r="DA31" i="2"/>
  <c r="DE31" i="2" s="1"/>
  <c r="CZ31" i="2"/>
  <c r="DC31" i="2" s="1"/>
  <c r="DD31" i="2" s="1"/>
  <c r="CX31" i="2"/>
  <c r="CV31" i="2"/>
  <c r="CW31" i="2" s="1"/>
  <c r="CU31" i="2"/>
  <c r="CR31" i="2"/>
  <c r="CP31" i="2"/>
  <c r="CQ31" i="2" s="1"/>
  <c r="CM31" i="2"/>
  <c r="CL31" i="2"/>
  <c r="CK31" i="2"/>
  <c r="CN31" i="2" s="1"/>
  <c r="CI31" i="2"/>
  <c r="CJ31" i="2" s="1"/>
  <c r="CH31" i="2"/>
  <c r="CG31" i="2"/>
  <c r="CF31" i="2"/>
  <c r="CA31" i="2"/>
  <c r="CD31" i="2" s="1"/>
  <c r="CE31" i="2" s="1"/>
  <c r="BW31" i="2"/>
  <c r="BX31" i="2" s="1"/>
  <c r="BV31" i="2"/>
  <c r="BY31" i="2" s="1"/>
  <c r="BZ31" i="2" s="1"/>
  <c r="BS31" i="2"/>
  <c r="BR31" i="2"/>
  <c r="BQ31" i="2"/>
  <c r="BT31" i="2" s="1"/>
  <c r="BU31" i="2" s="1"/>
  <c r="BO31" i="2"/>
  <c r="BP31" i="2" s="1"/>
  <c r="BN31" i="2"/>
  <c r="BM31" i="2"/>
  <c r="BL31" i="2"/>
  <c r="BG31" i="2"/>
  <c r="BJ31" i="2" s="1"/>
  <c r="BK31" i="2" s="1"/>
  <c r="BC31" i="2"/>
  <c r="BD31" i="2" s="1"/>
  <c r="BB31" i="2"/>
  <c r="BE31" i="2" s="1"/>
  <c r="BF31" i="2" s="1"/>
  <c r="AZ31" i="2"/>
  <c r="AY31" i="2"/>
  <c r="AX31" i="2"/>
  <c r="D31" i="2"/>
  <c r="BA31" i="2" s="1"/>
  <c r="DG30" i="2"/>
  <c r="DH30" i="2" s="1"/>
  <c r="DF30" i="2"/>
  <c r="DC30" i="2"/>
  <c r="DD30" i="2" s="1"/>
  <c r="DB30" i="2"/>
  <c r="DA30" i="2"/>
  <c r="DE30" i="2" s="1"/>
  <c r="CZ30" i="2"/>
  <c r="CU30" i="2"/>
  <c r="CX30" i="2" s="1"/>
  <c r="CY30" i="2" s="1"/>
  <c r="CQ30" i="2"/>
  <c r="CR30" i="2" s="1"/>
  <c r="CP30" i="2"/>
  <c r="CS30" i="2" s="1"/>
  <c r="CT30" i="2" s="1"/>
  <c r="CM30" i="2"/>
  <c r="CL30" i="2"/>
  <c r="CK30" i="2"/>
  <c r="CN30" i="2" s="1"/>
  <c r="CI30" i="2"/>
  <c r="CJ30" i="2" s="1"/>
  <c r="CH30" i="2"/>
  <c r="CG30" i="2"/>
  <c r="CF30" i="2"/>
  <c r="CA30" i="2"/>
  <c r="CD30" i="2" s="1"/>
  <c r="CE30" i="2" s="1"/>
  <c r="BW30" i="2"/>
  <c r="BX30" i="2" s="1"/>
  <c r="BV30" i="2"/>
  <c r="BY30" i="2" s="1"/>
  <c r="BZ30" i="2" s="1"/>
  <c r="BS30" i="2"/>
  <c r="BR30" i="2"/>
  <c r="BQ30" i="2"/>
  <c r="BT30" i="2" s="1"/>
  <c r="BU30" i="2" s="1"/>
  <c r="BO30" i="2"/>
  <c r="BP30" i="2" s="1"/>
  <c r="BN30" i="2"/>
  <c r="BM30" i="2"/>
  <c r="BL30" i="2"/>
  <c r="BG30" i="2"/>
  <c r="BJ30" i="2" s="1"/>
  <c r="BK30" i="2" s="1"/>
  <c r="BC30" i="2"/>
  <c r="BD30" i="2" s="1"/>
  <c r="BB30" i="2"/>
  <c r="BE30" i="2" s="1"/>
  <c r="BF30" i="2" s="1"/>
  <c r="AZ30" i="2"/>
  <c r="AY30" i="2"/>
  <c r="AX30" i="2"/>
  <c r="D30" i="2"/>
  <c r="CO30" i="2" s="1"/>
  <c r="DG29" i="2"/>
  <c r="DH29" i="2" s="1"/>
  <c r="DF29" i="2"/>
  <c r="DC29" i="2"/>
  <c r="DD29" i="2" s="1"/>
  <c r="DB29" i="2"/>
  <c r="DA29" i="2"/>
  <c r="DE29" i="2" s="1"/>
  <c r="CZ29" i="2"/>
  <c r="CU29" i="2"/>
  <c r="CX29" i="2" s="1"/>
  <c r="CY29" i="2" s="1"/>
  <c r="CQ29" i="2"/>
  <c r="CR29" i="2" s="1"/>
  <c r="CP29" i="2"/>
  <c r="CS29" i="2" s="1"/>
  <c r="CT29" i="2" s="1"/>
  <c r="CM29" i="2"/>
  <c r="CL29" i="2"/>
  <c r="CK29" i="2"/>
  <c r="CN29" i="2" s="1"/>
  <c r="CI29" i="2"/>
  <c r="CJ29" i="2" s="1"/>
  <c r="CH29" i="2"/>
  <c r="CG29" i="2"/>
  <c r="CF29" i="2"/>
  <c r="CA29" i="2"/>
  <c r="CD29" i="2" s="1"/>
  <c r="CE29" i="2" s="1"/>
  <c r="BW29" i="2"/>
  <c r="BX29" i="2" s="1"/>
  <c r="BV29" i="2"/>
  <c r="BY29" i="2" s="1"/>
  <c r="BZ29" i="2" s="1"/>
  <c r="BS29" i="2"/>
  <c r="BR29" i="2"/>
  <c r="BQ29" i="2"/>
  <c r="BT29" i="2" s="1"/>
  <c r="BU29" i="2" s="1"/>
  <c r="BO29" i="2"/>
  <c r="BP29" i="2" s="1"/>
  <c r="BN29" i="2"/>
  <c r="BM29" i="2"/>
  <c r="BL29" i="2"/>
  <c r="BG29" i="2"/>
  <c r="BJ29" i="2" s="1"/>
  <c r="BK29" i="2" s="1"/>
  <c r="BC29" i="2"/>
  <c r="BD29" i="2" s="1"/>
  <c r="BB29" i="2"/>
  <c r="BE29" i="2" s="1"/>
  <c r="BF29" i="2" s="1"/>
  <c r="AZ29" i="2"/>
  <c r="AY29" i="2"/>
  <c r="AX29" i="2"/>
  <c r="D29" i="2"/>
  <c r="CO29" i="2" s="1"/>
  <c r="DG28" i="2"/>
  <c r="DH28" i="2" s="1"/>
  <c r="DF28" i="2"/>
  <c r="DC28" i="2"/>
  <c r="DD28" i="2" s="1"/>
  <c r="DB28" i="2"/>
  <c r="DA28" i="2"/>
  <c r="DE28" i="2" s="1"/>
  <c r="CZ28" i="2"/>
  <c r="CU28" i="2"/>
  <c r="CX28" i="2" s="1"/>
  <c r="CY28" i="2" s="1"/>
  <c r="CQ28" i="2"/>
  <c r="CR28" i="2" s="1"/>
  <c r="CP28" i="2"/>
  <c r="CS28" i="2" s="1"/>
  <c r="CT28" i="2" s="1"/>
  <c r="CM28" i="2"/>
  <c r="CL28" i="2"/>
  <c r="CK28" i="2"/>
  <c r="CN28" i="2" s="1"/>
  <c r="CI28" i="2"/>
  <c r="CJ28" i="2" s="1"/>
  <c r="CH28" i="2"/>
  <c r="CG28" i="2"/>
  <c r="CF28" i="2"/>
  <c r="CA28" i="2"/>
  <c r="CD28" i="2" s="1"/>
  <c r="CE28" i="2" s="1"/>
  <c r="BW28" i="2"/>
  <c r="BX28" i="2" s="1"/>
  <c r="BV28" i="2"/>
  <c r="BY28" i="2" s="1"/>
  <c r="BZ28" i="2" s="1"/>
  <c r="BS28" i="2"/>
  <c r="BR28" i="2"/>
  <c r="BQ28" i="2"/>
  <c r="BT28" i="2" s="1"/>
  <c r="BU28" i="2" s="1"/>
  <c r="BO28" i="2"/>
  <c r="BP28" i="2" s="1"/>
  <c r="BN28" i="2"/>
  <c r="BM28" i="2"/>
  <c r="BL28" i="2"/>
  <c r="BG28" i="2"/>
  <c r="BJ28" i="2" s="1"/>
  <c r="BK28" i="2" s="1"/>
  <c r="BC28" i="2"/>
  <c r="BD28" i="2" s="1"/>
  <c r="BB28" i="2"/>
  <c r="BE28" i="2" s="1"/>
  <c r="BF28" i="2" s="1"/>
  <c r="AZ28" i="2"/>
  <c r="AY28" i="2"/>
  <c r="AX28" i="2"/>
  <c r="D28" i="2"/>
  <c r="CO28" i="2" s="1"/>
  <c r="DG27" i="2"/>
  <c r="DH27" i="2" s="1"/>
  <c r="DF27" i="2"/>
  <c r="DC27" i="2"/>
  <c r="DD27" i="2" s="1"/>
  <c r="DB27" i="2"/>
  <c r="DA27" i="2"/>
  <c r="DE27" i="2" s="1"/>
  <c r="CZ27" i="2"/>
  <c r="CU27" i="2"/>
  <c r="CX27" i="2" s="1"/>
  <c r="CY27" i="2" s="1"/>
  <c r="CQ27" i="2"/>
  <c r="CR27" i="2" s="1"/>
  <c r="CP27" i="2"/>
  <c r="CS27" i="2" s="1"/>
  <c r="CT27" i="2" s="1"/>
  <c r="CM27" i="2"/>
  <c r="CL27" i="2"/>
  <c r="CK27" i="2"/>
  <c r="CN27" i="2" s="1"/>
  <c r="CI27" i="2"/>
  <c r="CJ27" i="2" s="1"/>
  <c r="CH27" i="2"/>
  <c r="CG27" i="2"/>
  <c r="CF27" i="2"/>
  <c r="CA27" i="2"/>
  <c r="CD27" i="2" s="1"/>
  <c r="CE27" i="2" s="1"/>
  <c r="BW27" i="2"/>
  <c r="BX27" i="2" s="1"/>
  <c r="BV27" i="2"/>
  <c r="BY27" i="2" s="1"/>
  <c r="BZ27" i="2" s="1"/>
  <c r="BS27" i="2"/>
  <c r="BR27" i="2"/>
  <c r="BQ27" i="2"/>
  <c r="BT27" i="2" s="1"/>
  <c r="BU27" i="2" s="1"/>
  <c r="BO27" i="2"/>
  <c r="BP27" i="2" s="1"/>
  <c r="BN27" i="2"/>
  <c r="BM27" i="2"/>
  <c r="BL27" i="2"/>
  <c r="BG27" i="2"/>
  <c r="BJ27" i="2" s="1"/>
  <c r="BK27" i="2" s="1"/>
  <c r="BC27" i="2"/>
  <c r="BD27" i="2" s="1"/>
  <c r="BB27" i="2"/>
  <c r="BE27" i="2" s="1"/>
  <c r="BF27" i="2" s="1"/>
  <c r="AZ27" i="2"/>
  <c r="AY27" i="2"/>
  <c r="AX27" i="2"/>
  <c r="D27" i="2"/>
  <c r="CO27" i="2" s="1"/>
  <c r="DG26" i="2"/>
  <c r="DH26" i="2" s="1"/>
  <c r="DF26" i="2"/>
  <c r="DC26" i="2"/>
  <c r="DD26" i="2" s="1"/>
  <c r="CZ26" i="2"/>
  <c r="DA26" i="2" s="1"/>
  <c r="CY26" i="2"/>
  <c r="CX26" i="2"/>
  <c r="CU26" i="2"/>
  <c r="CV26" i="2" s="1"/>
  <c r="CW26" i="2" s="1"/>
  <c r="CP26" i="2"/>
  <c r="CS26" i="2" s="1"/>
  <c r="CT26" i="2" s="1"/>
  <c r="CM26" i="2"/>
  <c r="CL26" i="2"/>
  <c r="CK26" i="2"/>
  <c r="CN26" i="2" s="1"/>
  <c r="CI26" i="2"/>
  <c r="CJ26" i="2" s="1"/>
  <c r="CH26" i="2"/>
  <c r="CF26" i="2"/>
  <c r="CG26" i="2" s="1"/>
  <c r="CD26" i="2"/>
  <c r="CE26" i="2" s="1"/>
  <c r="CA26" i="2"/>
  <c r="CB26" i="2" s="1"/>
  <c r="CC26" i="2" s="1"/>
  <c r="BV26" i="2"/>
  <c r="BY26" i="2" s="1"/>
  <c r="BZ26" i="2" s="1"/>
  <c r="BT26" i="2"/>
  <c r="BU26" i="2" s="1"/>
  <c r="BR26" i="2"/>
  <c r="BS26" i="2" s="1"/>
  <c r="BQ26" i="2"/>
  <c r="BO26" i="2"/>
  <c r="BP26" i="2" s="1"/>
  <c r="BL26" i="2"/>
  <c r="BM26" i="2" s="1"/>
  <c r="BN26" i="2" s="1"/>
  <c r="BK26" i="2"/>
  <c r="BJ26" i="2"/>
  <c r="BG26" i="2"/>
  <c r="BH26" i="2" s="1"/>
  <c r="BI26" i="2" s="1"/>
  <c r="BF26" i="2"/>
  <c r="BC26" i="2"/>
  <c r="BD26" i="2" s="1"/>
  <c r="BB26" i="2"/>
  <c r="BE26" i="2" s="1"/>
  <c r="AZ26" i="2"/>
  <c r="BA26" i="2" s="1"/>
  <c r="AX26" i="2"/>
  <c r="AY26" i="2" s="1"/>
  <c r="D26" i="2"/>
  <c r="DF25" i="2"/>
  <c r="DG25" i="2" s="1"/>
  <c r="DH25" i="2" s="1"/>
  <c r="DC25" i="2"/>
  <c r="DD25" i="2" s="1"/>
  <c r="DB25" i="2"/>
  <c r="CZ25" i="2"/>
  <c r="DA25" i="2" s="1"/>
  <c r="CX25" i="2"/>
  <c r="CY25" i="2" s="1"/>
  <c r="CU25" i="2"/>
  <c r="CV25" i="2" s="1"/>
  <c r="CW25" i="2" s="1"/>
  <c r="CP25" i="2"/>
  <c r="CS25" i="2" s="1"/>
  <c r="CT25" i="2" s="1"/>
  <c r="CN25" i="2"/>
  <c r="CL25" i="2"/>
  <c r="CM25" i="2" s="1"/>
  <c r="CK25" i="2"/>
  <c r="CI25" i="2"/>
  <c r="CJ25" i="2" s="1"/>
  <c r="CF25" i="2"/>
  <c r="CG25" i="2" s="1"/>
  <c r="CH25" i="2" s="1"/>
  <c r="CE25" i="2"/>
  <c r="CD25" i="2"/>
  <c r="CA25" i="2"/>
  <c r="CB25" i="2" s="1"/>
  <c r="CC25" i="2" s="1"/>
  <c r="BZ25" i="2"/>
  <c r="BW25" i="2"/>
  <c r="BX25" i="2" s="1"/>
  <c r="BV25" i="2"/>
  <c r="BY25" i="2" s="1"/>
  <c r="BT25" i="2"/>
  <c r="BU25" i="2" s="1"/>
  <c r="BR25" i="2"/>
  <c r="BS25" i="2" s="1"/>
  <c r="BQ25" i="2"/>
  <c r="BO25" i="2"/>
  <c r="BP25" i="2" s="1"/>
  <c r="BL25" i="2"/>
  <c r="BM25" i="2" s="1"/>
  <c r="BN25" i="2" s="1"/>
  <c r="BG25" i="2"/>
  <c r="BH25" i="2" s="1"/>
  <c r="BI25" i="2" s="1"/>
  <c r="BF25" i="2"/>
  <c r="BC25" i="2"/>
  <c r="BD25" i="2" s="1"/>
  <c r="BB25" i="2"/>
  <c r="BE25" i="2" s="1"/>
  <c r="AZ25" i="2"/>
  <c r="BA25" i="2" s="1"/>
  <c r="AY25" i="2"/>
  <c r="AX25" i="2"/>
  <c r="D25" i="2"/>
  <c r="DF24" i="2"/>
  <c r="DG24" i="2" s="1"/>
  <c r="DH24" i="2" s="1"/>
  <c r="DC24" i="2"/>
  <c r="DD24" i="2" s="1"/>
  <c r="CZ24" i="2"/>
  <c r="DA24" i="2" s="1"/>
  <c r="CY24" i="2"/>
  <c r="CX24" i="2"/>
  <c r="CU24" i="2"/>
  <c r="CV24" i="2" s="1"/>
  <c r="CW24" i="2" s="1"/>
  <c r="CT24" i="2"/>
  <c r="CQ24" i="2"/>
  <c r="CR24" i="2" s="1"/>
  <c r="CP24" i="2"/>
  <c r="CS24" i="2" s="1"/>
  <c r="CN24" i="2"/>
  <c r="CL24" i="2"/>
  <c r="CM24" i="2" s="1"/>
  <c r="CK24" i="2"/>
  <c r="CI24" i="2"/>
  <c r="CJ24" i="2" s="1"/>
  <c r="CF24" i="2"/>
  <c r="CG24" i="2" s="1"/>
  <c r="CH24" i="2" s="1"/>
  <c r="CA24" i="2"/>
  <c r="CB24" i="2" s="1"/>
  <c r="CC24" i="2" s="1"/>
  <c r="BZ24" i="2"/>
  <c r="BW24" i="2"/>
  <c r="BX24" i="2" s="1"/>
  <c r="BV24" i="2"/>
  <c r="BY24" i="2" s="1"/>
  <c r="BT24" i="2"/>
  <c r="BU24" i="2" s="1"/>
  <c r="BS24" i="2"/>
  <c r="BR24" i="2"/>
  <c r="BQ24" i="2"/>
  <c r="BO24" i="2"/>
  <c r="BP24" i="2" s="1"/>
  <c r="BN24" i="2"/>
  <c r="BL24" i="2"/>
  <c r="BM24" i="2" s="1"/>
  <c r="BJ24" i="2"/>
  <c r="BK24" i="2" s="1"/>
  <c r="BG24" i="2"/>
  <c r="BH24" i="2" s="1"/>
  <c r="BI24" i="2" s="1"/>
  <c r="BB24" i="2"/>
  <c r="BE24" i="2" s="1"/>
  <c r="BF24" i="2" s="1"/>
  <c r="AZ24" i="2"/>
  <c r="BA24" i="2" s="1"/>
  <c r="AY24" i="2"/>
  <c r="AX24" i="2"/>
  <c r="D24" i="2"/>
  <c r="DG23" i="2"/>
  <c r="DH23" i="2" s="1"/>
  <c r="DF23" i="2"/>
  <c r="DC23" i="2"/>
  <c r="DD23" i="2" s="1"/>
  <c r="CZ23" i="2"/>
  <c r="DA23" i="2" s="1"/>
  <c r="DB23" i="2" s="1"/>
  <c r="CU23" i="2"/>
  <c r="CV23" i="2" s="1"/>
  <c r="CW23" i="2" s="1"/>
  <c r="CT23" i="2"/>
  <c r="CQ23" i="2"/>
  <c r="CR23" i="2" s="1"/>
  <c r="CP23" i="2"/>
  <c r="CS23" i="2" s="1"/>
  <c r="CN23" i="2"/>
  <c r="CM23" i="2"/>
  <c r="CL23" i="2"/>
  <c r="CK23" i="2"/>
  <c r="CI23" i="2"/>
  <c r="CJ23" i="2" s="1"/>
  <c r="CH23" i="2"/>
  <c r="CF23" i="2"/>
  <c r="CG23" i="2" s="1"/>
  <c r="CD23" i="2"/>
  <c r="CE23" i="2" s="1"/>
  <c r="CA23" i="2"/>
  <c r="CB23" i="2" s="1"/>
  <c r="CC23" i="2" s="1"/>
  <c r="BV23" i="2"/>
  <c r="BY23" i="2" s="1"/>
  <c r="BZ23" i="2" s="1"/>
  <c r="BT23" i="2"/>
  <c r="BU23" i="2" s="1"/>
  <c r="BS23" i="2"/>
  <c r="BR23" i="2"/>
  <c r="BQ23" i="2"/>
  <c r="BO23" i="2"/>
  <c r="BP23" i="2" s="1"/>
  <c r="BN23" i="2"/>
  <c r="BL23" i="2"/>
  <c r="BM23" i="2" s="1"/>
  <c r="BJ23" i="2"/>
  <c r="BK23" i="2" s="1"/>
  <c r="BG23" i="2"/>
  <c r="BH23" i="2" s="1"/>
  <c r="BI23" i="2" s="1"/>
  <c r="BB23" i="2"/>
  <c r="BE23" i="2" s="1"/>
  <c r="BF23" i="2" s="1"/>
  <c r="AZ23" i="2"/>
  <c r="BA23" i="2" s="1"/>
  <c r="AX23" i="2"/>
  <c r="AY23" i="2" s="1"/>
  <c r="D23" i="2"/>
  <c r="DG22" i="2"/>
  <c r="DH22" i="2" s="1"/>
  <c r="DF22" i="2"/>
  <c r="DC22" i="2"/>
  <c r="DD22" i="2" s="1"/>
  <c r="DB22" i="2"/>
  <c r="CZ22" i="2"/>
  <c r="DA22" i="2" s="1"/>
  <c r="CU22" i="2"/>
  <c r="CV22" i="2" s="1"/>
  <c r="CW22" i="2" s="1"/>
  <c r="CP22" i="2"/>
  <c r="CS22" i="2" s="1"/>
  <c r="CT22" i="2" s="1"/>
  <c r="CN22" i="2"/>
  <c r="CM22" i="2"/>
  <c r="CL22" i="2"/>
  <c r="CK22" i="2"/>
  <c r="CI22" i="2"/>
  <c r="CJ22" i="2" s="1"/>
  <c r="CH22" i="2"/>
  <c r="CF22" i="2"/>
  <c r="CG22" i="2" s="1"/>
  <c r="CD22" i="2"/>
  <c r="CE22" i="2" s="1"/>
  <c r="CA22" i="2"/>
  <c r="CB22" i="2" s="1"/>
  <c r="CC22" i="2" s="1"/>
  <c r="BV22" i="2"/>
  <c r="BY22" i="2" s="1"/>
  <c r="BZ22" i="2" s="1"/>
  <c r="BT22" i="2"/>
  <c r="BU22" i="2" s="1"/>
  <c r="BR22" i="2"/>
  <c r="BS22" i="2" s="1"/>
  <c r="BQ22" i="2"/>
  <c r="BO22" i="2"/>
  <c r="BP22" i="2" s="1"/>
  <c r="BL22" i="2"/>
  <c r="BM22" i="2" s="1"/>
  <c r="BN22" i="2" s="1"/>
  <c r="BK22" i="2"/>
  <c r="BJ22" i="2"/>
  <c r="BG22" i="2"/>
  <c r="BH22" i="2" s="1"/>
  <c r="BI22" i="2" s="1"/>
  <c r="BF22" i="2"/>
  <c r="BC22" i="2"/>
  <c r="BD22" i="2" s="1"/>
  <c r="BB22" i="2"/>
  <c r="BE22" i="2" s="1"/>
  <c r="AZ22" i="2"/>
  <c r="BA22" i="2" s="1"/>
  <c r="AX22" i="2"/>
  <c r="AY22" i="2" s="1"/>
  <c r="D22" i="2"/>
  <c r="DF21" i="2"/>
  <c r="DG21" i="2" s="1"/>
  <c r="DH21" i="2" s="1"/>
  <c r="DC21" i="2"/>
  <c r="DD21" i="2" s="1"/>
  <c r="DB21" i="2"/>
  <c r="CZ21" i="2"/>
  <c r="DA21" i="2" s="1"/>
  <c r="CX21" i="2"/>
  <c r="CY21" i="2" s="1"/>
  <c r="CU21" i="2"/>
  <c r="CV21" i="2" s="1"/>
  <c r="CW21" i="2" s="1"/>
  <c r="CP21" i="2"/>
  <c r="CS21" i="2" s="1"/>
  <c r="CT21" i="2" s="1"/>
  <c r="CN21" i="2"/>
  <c r="CL21" i="2"/>
  <c r="CM21" i="2" s="1"/>
  <c r="CK21" i="2"/>
  <c r="CI21" i="2"/>
  <c r="CJ21" i="2" s="1"/>
  <c r="CF21" i="2"/>
  <c r="CG21" i="2" s="1"/>
  <c r="CH21" i="2" s="1"/>
  <c r="CE21" i="2"/>
  <c r="CD21" i="2"/>
  <c r="CA21" i="2"/>
  <c r="CB21" i="2" s="1"/>
  <c r="CC21" i="2" s="1"/>
  <c r="BZ21" i="2"/>
  <c r="BW21" i="2"/>
  <c r="BX21" i="2" s="1"/>
  <c r="BV21" i="2"/>
  <c r="BY21" i="2" s="1"/>
  <c r="BT21" i="2"/>
  <c r="BU21" i="2" s="1"/>
  <c r="BR21" i="2"/>
  <c r="BS21" i="2" s="1"/>
  <c r="BQ21" i="2"/>
  <c r="BO21" i="2"/>
  <c r="BP21" i="2" s="1"/>
  <c r="BL21" i="2"/>
  <c r="BM21" i="2" s="1"/>
  <c r="BN21" i="2" s="1"/>
  <c r="BG21" i="2"/>
  <c r="BJ21" i="2" s="1"/>
  <c r="BK21" i="2" s="1"/>
  <c r="BB21" i="2"/>
  <c r="BE21" i="2" s="1"/>
  <c r="BF21" i="2" s="1"/>
  <c r="AZ21" i="2"/>
  <c r="BA21" i="2" s="1"/>
  <c r="AX21" i="2"/>
  <c r="AY21" i="2" s="1"/>
  <c r="D21" i="2"/>
  <c r="DF20" i="2"/>
  <c r="DG20" i="2" s="1"/>
  <c r="DH20" i="2" s="1"/>
  <c r="CZ20" i="2"/>
  <c r="DA20" i="2" s="1"/>
  <c r="CU20" i="2"/>
  <c r="CX20" i="2" s="1"/>
  <c r="CY20" i="2" s="1"/>
  <c r="CP20" i="2"/>
  <c r="CS20" i="2" s="1"/>
  <c r="CT20" i="2" s="1"/>
  <c r="CN20" i="2"/>
  <c r="CM20" i="2"/>
  <c r="CL20" i="2"/>
  <c r="CK20" i="2"/>
  <c r="CF20" i="2"/>
  <c r="CG20" i="2" s="1"/>
  <c r="CH20" i="2" s="1"/>
  <c r="CA20" i="2"/>
  <c r="CD20" i="2" s="1"/>
  <c r="CE20" i="2" s="1"/>
  <c r="BV20" i="2"/>
  <c r="BY20" i="2" s="1"/>
  <c r="BZ20" i="2" s="1"/>
  <c r="BT20" i="2"/>
  <c r="BS20" i="2"/>
  <c r="BR20" i="2"/>
  <c r="BQ20" i="2"/>
  <c r="BL20" i="2"/>
  <c r="BM20" i="2" s="1"/>
  <c r="BN20" i="2" s="1"/>
  <c r="BG20" i="2"/>
  <c r="BJ20" i="2" s="1"/>
  <c r="BK20" i="2" s="1"/>
  <c r="BB20" i="2"/>
  <c r="BE20" i="2" s="1"/>
  <c r="BF20" i="2" s="1"/>
  <c r="AZ20" i="2"/>
  <c r="AY20" i="2"/>
  <c r="AX20" i="2"/>
  <c r="D20" i="2"/>
  <c r="DH19" i="2"/>
  <c r="DG19" i="2"/>
  <c r="DF19" i="2"/>
  <c r="DA19" i="2"/>
  <c r="DB19" i="2" s="1"/>
  <c r="CZ19" i="2"/>
  <c r="DC19" i="2" s="1"/>
  <c r="DD19" i="2" s="1"/>
  <c r="CW19" i="2"/>
  <c r="CV19" i="2"/>
  <c r="CU19" i="2"/>
  <c r="CX19" i="2" s="1"/>
  <c r="CY19" i="2" s="1"/>
  <c r="CS19" i="2"/>
  <c r="CT19" i="2" s="1"/>
  <c r="CR19" i="2"/>
  <c r="CQ19" i="2"/>
  <c r="CP19" i="2"/>
  <c r="CK19" i="2"/>
  <c r="CN19" i="2" s="1"/>
  <c r="CG19" i="2"/>
  <c r="CH19" i="2" s="1"/>
  <c r="CF19" i="2"/>
  <c r="CI19" i="2" s="1"/>
  <c r="CJ19" i="2" s="1"/>
  <c r="CC19" i="2"/>
  <c r="CB19" i="2"/>
  <c r="CA19" i="2"/>
  <c r="CD19" i="2" s="1"/>
  <c r="CE19" i="2" s="1"/>
  <c r="BY19" i="2"/>
  <c r="BZ19" i="2" s="1"/>
  <c r="BX19" i="2"/>
  <c r="BW19" i="2"/>
  <c r="BV19" i="2"/>
  <c r="BQ19" i="2"/>
  <c r="BT19" i="2" s="1"/>
  <c r="BU19" i="2" s="1"/>
  <c r="BM19" i="2"/>
  <c r="BN19" i="2" s="1"/>
  <c r="BL19" i="2"/>
  <c r="BO19" i="2" s="1"/>
  <c r="BP19" i="2" s="1"/>
  <c r="BI19" i="2"/>
  <c r="BH19" i="2"/>
  <c r="BG19" i="2"/>
  <c r="BJ19" i="2" s="1"/>
  <c r="BK19" i="2" s="1"/>
  <c r="BE19" i="2"/>
  <c r="BF19" i="2" s="1"/>
  <c r="BD19" i="2"/>
  <c r="BC19" i="2"/>
  <c r="BB19" i="2"/>
  <c r="AZ19" i="2"/>
  <c r="AY19" i="2"/>
  <c r="AX19" i="2"/>
  <c r="D19" i="2"/>
  <c r="CO19" i="2" s="1"/>
  <c r="DF18" i="2"/>
  <c r="DG18" i="2" s="1"/>
  <c r="DH18" i="2" s="1"/>
  <c r="DA18" i="2"/>
  <c r="DB18" i="2" s="1"/>
  <c r="CZ18" i="2"/>
  <c r="DC18" i="2" s="1"/>
  <c r="DD18" i="2" s="1"/>
  <c r="CW18" i="2"/>
  <c r="CV18" i="2"/>
  <c r="CU18" i="2"/>
  <c r="CX18" i="2" s="1"/>
  <c r="CY18" i="2" s="1"/>
  <c r="CS18" i="2"/>
  <c r="CT18" i="2" s="1"/>
  <c r="CP18" i="2"/>
  <c r="CQ18" i="2" s="1"/>
  <c r="CR18" i="2" s="1"/>
  <c r="CK18" i="2"/>
  <c r="CN18" i="2" s="1"/>
  <c r="CG18" i="2"/>
  <c r="CH18" i="2" s="1"/>
  <c r="CF18" i="2"/>
  <c r="CI18" i="2" s="1"/>
  <c r="CJ18" i="2" s="1"/>
  <c r="CC18" i="2"/>
  <c r="CB18" i="2"/>
  <c r="CA18" i="2"/>
  <c r="CD18" i="2" s="1"/>
  <c r="CE18" i="2" s="1"/>
  <c r="BY18" i="2"/>
  <c r="BZ18" i="2" s="1"/>
  <c r="BV18" i="2"/>
  <c r="BW18" i="2" s="1"/>
  <c r="BX18" i="2" s="1"/>
  <c r="BQ18" i="2"/>
  <c r="BT18" i="2" s="1"/>
  <c r="BU18" i="2" s="1"/>
  <c r="BM18" i="2"/>
  <c r="BN18" i="2" s="1"/>
  <c r="BL18" i="2"/>
  <c r="BO18" i="2" s="1"/>
  <c r="BP18" i="2" s="1"/>
  <c r="BI18" i="2"/>
  <c r="BH18" i="2"/>
  <c r="BG18" i="2"/>
  <c r="BJ18" i="2" s="1"/>
  <c r="BK18" i="2" s="1"/>
  <c r="BE18" i="2"/>
  <c r="BF18" i="2" s="1"/>
  <c r="BB18" i="2"/>
  <c r="BC18" i="2" s="1"/>
  <c r="BD18" i="2" s="1"/>
  <c r="AZ18" i="2"/>
  <c r="AX18" i="2"/>
  <c r="AY18" i="2" s="1"/>
  <c r="D18" i="2"/>
  <c r="CO18" i="2" s="1"/>
  <c r="DF17" i="2"/>
  <c r="DG17" i="2" s="1"/>
  <c r="DH17" i="2" s="1"/>
  <c r="CZ17" i="2"/>
  <c r="DC17" i="2" s="1"/>
  <c r="DD17" i="2" s="1"/>
  <c r="CX17" i="2"/>
  <c r="CY17" i="2" s="1"/>
  <c r="CV17" i="2"/>
  <c r="CW17" i="2" s="1"/>
  <c r="CU17" i="2"/>
  <c r="CS17" i="2"/>
  <c r="CT17" i="2" s="1"/>
  <c r="CP17" i="2"/>
  <c r="CQ17" i="2" s="1"/>
  <c r="CR17" i="2" s="1"/>
  <c r="CK17" i="2"/>
  <c r="CN17" i="2" s="1"/>
  <c r="CF17" i="2"/>
  <c r="CI17" i="2" s="1"/>
  <c r="CJ17" i="2" s="1"/>
  <c r="CD17" i="2"/>
  <c r="CE17" i="2" s="1"/>
  <c r="CB17" i="2"/>
  <c r="CC17" i="2" s="1"/>
  <c r="CA17" i="2"/>
  <c r="BY17" i="2"/>
  <c r="BZ17" i="2" s="1"/>
  <c r="BV17" i="2"/>
  <c r="BW17" i="2" s="1"/>
  <c r="BX17" i="2" s="1"/>
  <c r="BQ17" i="2"/>
  <c r="BT17" i="2" s="1"/>
  <c r="BU17" i="2" s="1"/>
  <c r="BL17" i="2"/>
  <c r="BO17" i="2" s="1"/>
  <c r="BP17" i="2" s="1"/>
  <c r="BJ17" i="2"/>
  <c r="BK17" i="2" s="1"/>
  <c r="BH17" i="2"/>
  <c r="BI17" i="2" s="1"/>
  <c r="BG17" i="2"/>
  <c r="BE17" i="2"/>
  <c r="BF17" i="2" s="1"/>
  <c r="BB17" i="2"/>
  <c r="BC17" i="2" s="1"/>
  <c r="BD17" i="2" s="1"/>
  <c r="AZ17" i="2"/>
  <c r="BA17" i="2" s="1"/>
  <c r="AX17" i="2"/>
  <c r="AY17" i="2" s="1"/>
  <c r="D17" i="2"/>
  <c r="DF16" i="2"/>
  <c r="DG16" i="2" s="1"/>
  <c r="DH16" i="2" s="1"/>
  <c r="CZ16" i="2"/>
  <c r="DC16" i="2" s="1"/>
  <c r="DD16" i="2" s="1"/>
  <c r="CX16" i="2"/>
  <c r="CY16" i="2" s="1"/>
  <c r="CV16" i="2"/>
  <c r="CW16" i="2" s="1"/>
  <c r="CU16" i="2"/>
  <c r="CS16" i="2"/>
  <c r="CT16" i="2" s="1"/>
  <c r="CP16" i="2"/>
  <c r="CQ16" i="2" s="1"/>
  <c r="CR16" i="2" s="1"/>
  <c r="CN16" i="2"/>
  <c r="CK16" i="2"/>
  <c r="CL16" i="2" s="1"/>
  <c r="CM16" i="2" s="1"/>
  <c r="CF16" i="2"/>
  <c r="CI16" i="2" s="1"/>
  <c r="CJ16" i="2" s="1"/>
  <c r="CD16" i="2"/>
  <c r="CE16" i="2" s="1"/>
  <c r="CB16" i="2"/>
  <c r="CC16" i="2" s="1"/>
  <c r="CA16" i="2"/>
  <c r="BY16" i="2"/>
  <c r="BZ16" i="2" s="1"/>
  <c r="BV16" i="2"/>
  <c r="BW16" i="2" s="1"/>
  <c r="BX16" i="2" s="1"/>
  <c r="BQ16" i="2"/>
  <c r="BT16" i="2" s="1"/>
  <c r="BU16" i="2" s="1"/>
  <c r="BL16" i="2"/>
  <c r="BO16" i="2" s="1"/>
  <c r="BP16" i="2" s="1"/>
  <c r="BH16" i="2"/>
  <c r="BI16" i="2" s="1"/>
  <c r="BG16" i="2"/>
  <c r="BJ16" i="2" s="1"/>
  <c r="BK16" i="2" s="1"/>
  <c r="BE16" i="2"/>
  <c r="BF16" i="2" s="1"/>
  <c r="BB16" i="2"/>
  <c r="BC16" i="2" s="1"/>
  <c r="BD16" i="2" s="1"/>
  <c r="AZ16" i="2"/>
  <c r="BA16" i="2" s="1"/>
  <c r="AX16" i="2"/>
  <c r="AY16" i="2" s="1"/>
  <c r="D16" i="2"/>
  <c r="DF15" i="2"/>
  <c r="DG15" i="2" s="1"/>
  <c r="DH15" i="2" s="1"/>
  <c r="CZ15" i="2"/>
  <c r="DC15" i="2" s="1"/>
  <c r="DD15" i="2" s="1"/>
  <c r="CX15" i="2"/>
  <c r="CY15" i="2" s="1"/>
  <c r="CV15" i="2"/>
  <c r="CW15" i="2" s="1"/>
  <c r="CU15" i="2"/>
  <c r="CS15" i="2"/>
  <c r="CT15" i="2" s="1"/>
  <c r="CP15" i="2"/>
  <c r="CQ15" i="2" s="1"/>
  <c r="CR15" i="2" s="1"/>
  <c r="CN15" i="2"/>
  <c r="CK15" i="2"/>
  <c r="CL15" i="2" s="1"/>
  <c r="CM15" i="2" s="1"/>
  <c r="CF15" i="2"/>
  <c r="CI15" i="2" s="1"/>
  <c r="CJ15" i="2" s="1"/>
  <c r="CD15" i="2"/>
  <c r="CE15" i="2" s="1"/>
  <c r="CB15" i="2"/>
  <c r="CC15" i="2" s="1"/>
  <c r="CA15" i="2"/>
  <c r="BY15" i="2"/>
  <c r="BZ15" i="2" s="1"/>
  <c r="BV15" i="2"/>
  <c r="BW15" i="2" s="1"/>
  <c r="BX15" i="2" s="1"/>
  <c r="BT15" i="2"/>
  <c r="BU15" i="2" s="1"/>
  <c r="BQ15" i="2"/>
  <c r="BR15" i="2" s="1"/>
  <c r="BS15" i="2" s="1"/>
  <c r="BL15" i="2"/>
  <c r="BO15" i="2" s="1"/>
  <c r="BP15" i="2" s="1"/>
  <c r="BJ15" i="2"/>
  <c r="BK15" i="2" s="1"/>
  <c r="BH15" i="2"/>
  <c r="BI15" i="2" s="1"/>
  <c r="BG15" i="2"/>
  <c r="BE15" i="2"/>
  <c r="BF15" i="2" s="1"/>
  <c r="BB15" i="2"/>
  <c r="BC15" i="2" s="1"/>
  <c r="BD15" i="2" s="1"/>
  <c r="AZ15" i="2"/>
  <c r="BA15" i="2" s="1"/>
  <c r="AX15" i="2"/>
  <c r="AY15" i="2" s="1"/>
  <c r="D15" i="2"/>
  <c r="DF14" i="2"/>
  <c r="DG14" i="2" s="1"/>
  <c r="DH14" i="2" s="1"/>
  <c r="CZ14" i="2"/>
  <c r="DC14" i="2" s="1"/>
  <c r="DD14" i="2" s="1"/>
  <c r="CX14" i="2"/>
  <c r="CY14" i="2" s="1"/>
  <c r="CV14" i="2"/>
  <c r="CW14" i="2" s="1"/>
  <c r="CU14" i="2"/>
  <c r="CS14" i="2"/>
  <c r="CT14" i="2" s="1"/>
  <c r="CP14" i="2"/>
  <c r="CQ14" i="2" s="1"/>
  <c r="CR14" i="2" s="1"/>
  <c r="CN14" i="2"/>
  <c r="CK14" i="2"/>
  <c r="CL14" i="2" s="1"/>
  <c r="CM14" i="2" s="1"/>
  <c r="CF14" i="2"/>
  <c r="CI14" i="2" s="1"/>
  <c r="CJ14" i="2" s="1"/>
  <c r="CD14" i="2"/>
  <c r="CE14" i="2" s="1"/>
  <c r="CB14" i="2"/>
  <c r="CC14" i="2" s="1"/>
  <c r="CA14" i="2"/>
  <c r="BY14" i="2"/>
  <c r="BZ14" i="2" s="1"/>
  <c r="BV14" i="2"/>
  <c r="BW14" i="2" s="1"/>
  <c r="BX14" i="2" s="1"/>
  <c r="BT14" i="2"/>
  <c r="BU14" i="2" s="1"/>
  <c r="BQ14" i="2"/>
  <c r="BR14" i="2" s="1"/>
  <c r="BS14" i="2" s="1"/>
  <c r="BL14" i="2"/>
  <c r="BO14" i="2" s="1"/>
  <c r="BP14" i="2" s="1"/>
  <c r="BJ14" i="2"/>
  <c r="BK14" i="2" s="1"/>
  <c r="BH14" i="2"/>
  <c r="BI14" i="2" s="1"/>
  <c r="BG14" i="2"/>
  <c r="BE14" i="2"/>
  <c r="BF14" i="2" s="1"/>
  <c r="BB14" i="2"/>
  <c r="BC14" i="2" s="1"/>
  <c r="BD14" i="2" s="1"/>
  <c r="AZ14" i="2"/>
  <c r="BA14" i="2" s="1"/>
  <c r="AX14" i="2"/>
  <c r="AY14" i="2" s="1"/>
  <c r="D14" i="2"/>
  <c r="DF13" i="2"/>
  <c r="DG13" i="2" s="1"/>
  <c r="DH13" i="2" s="1"/>
  <c r="CZ13" i="2"/>
  <c r="DC13" i="2" s="1"/>
  <c r="DD13" i="2" s="1"/>
  <c r="CX13" i="2"/>
  <c r="CY13" i="2" s="1"/>
  <c r="CV13" i="2"/>
  <c r="CW13" i="2" s="1"/>
  <c r="CU13" i="2"/>
  <c r="CS13" i="2"/>
  <c r="CT13" i="2" s="1"/>
  <c r="CP13" i="2"/>
  <c r="CQ13" i="2" s="1"/>
  <c r="CR13" i="2" s="1"/>
  <c r="CN13" i="2"/>
  <c r="CK13" i="2"/>
  <c r="CL13" i="2" s="1"/>
  <c r="CM13" i="2" s="1"/>
  <c r="CF13" i="2"/>
  <c r="CI13" i="2" s="1"/>
  <c r="CJ13" i="2" s="1"/>
  <c r="CD13" i="2"/>
  <c r="CE13" i="2" s="1"/>
  <c r="CB13" i="2"/>
  <c r="CC13" i="2" s="1"/>
  <c r="CA13" i="2"/>
  <c r="BY13" i="2"/>
  <c r="BZ13" i="2" s="1"/>
  <c r="BV13" i="2"/>
  <c r="BW13" i="2" s="1"/>
  <c r="BX13" i="2" s="1"/>
  <c r="BT13" i="2"/>
  <c r="BU13" i="2" s="1"/>
  <c r="BQ13" i="2"/>
  <c r="BR13" i="2" s="1"/>
  <c r="BS13" i="2" s="1"/>
  <c r="BL13" i="2"/>
  <c r="BO13" i="2" s="1"/>
  <c r="BP13" i="2" s="1"/>
  <c r="BJ13" i="2"/>
  <c r="BK13" i="2" s="1"/>
  <c r="BH13" i="2"/>
  <c r="BI13" i="2" s="1"/>
  <c r="BG13" i="2"/>
  <c r="BE13" i="2"/>
  <c r="BF13" i="2" s="1"/>
  <c r="BB13" i="2"/>
  <c r="BC13" i="2" s="1"/>
  <c r="BD13" i="2" s="1"/>
  <c r="AZ13" i="2"/>
  <c r="BA13" i="2" s="1"/>
  <c r="AX13" i="2"/>
  <c r="AY13" i="2" s="1"/>
  <c r="D13" i="2"/>
  <c r="DF12" i="2"/>
  <c r="DG12" i="2" s="1"/>
  <c r="DH12" i="2" s="1"/>
  <c r="CZ12" i="2"/>
  <c r="DC12" i="2" s="1"/>
  <c r="DD12" i="2" s="1"/>
  <c r="CX12" i="2"/>
  <c r="CY12" i="2" s="1"/>
  <c r="CV12" i="2"/>
  <c r="CW12" i="2" s="1"/>
  <c r="CU12" i="2"/>
  <c r="CS12" i="2"/>
  <c r="CT12" i="2" s="1"/>
  <c r="CP12" i="2"/>
  <c r="CQ12" i="2" s="1"/>
  <c r="CR12" i="2" s="1"/>
  <c r="CN12" i="2"/>
  <c r="CK12" i="2"/>
  <c r="CL12" i="2" s="1"/>
  <c r="CM12" i="2" s="1"/>
  <c r="CF12" i="2"/>
  <c r="CI12" i="2" s="1"/>
  <c r="CJ12" i="2" s="1"/>
  <c r="CD12" i="2"/>
  <c r="CE12" i="2" s="1"/>
  <c r="CB12" i="2"/>
  <c r="CC12" i="2" s="1"/>
  <c r="CA12" i="2"/>
  <c r="BY12" i="2"/>
  <c r="BZ12" i="2" s="1"/>
  <c r="BV12" i="2"/>
  <c r="BW12" i="2" s="1"/>
  <c r="BX12" i="2" s="1"/>
  <c r="BT12" i="2"/>
  <c r="BU12" i="2" s="1"/>
  <c r="BQ12" i="2"/>
  <c r="BR12" i="2" s="1"/>
  <c r="BS12" i="2" s="1"/>
  <c r="BL12" i="2"/>
  <c r="BO12" i="2" s="1"/>
  <c r="BP12" i="2" s="1"/>
  <c r="BJ12" i="2"/>
  <c r="BK12" i="2" s="1"/>
  <c r="BH12" i="2"/>
  <c r="BI12" i="2" s="1"/>
  <c r="BG12" i="2"/>
  <c r="BE12" i="2"/>
  <c r="BF12" i="2" s="1"/>
  <c r="BB12" i="2"/>
  <c r="BC12" i="2" s="1"/>
  <c r="BD12" i="2" s="1"/>
  <c r="AZ12" i="2"/>
  <c r="BA12" i="2" s="1"/>
  <c r="AX12" i="2"/>
  <c r="AY12" i="2" s="1"/>
  <c r="D12" i="2"/>
  <c r="DF11" i="2"/>
  <c r="DG11" i="2" s="1"/>
  <c r="DH11" i="2" s="1"/>
  <c r="CZ11" i="2"/>
  <c r="DC11" i="2" s="1"/>
  <c r="DD11" i="2" s="1"/>
  <c r="CX11" i="2"/>
  <c r="CY11" i="2" s="1"/>
  <c r="CV11" i="2"/>
  <c r="CW11" i="2" s="1"/>
  <c r="CU11" i="2"/>
  <c r="CS11" i="2"/>
  <c r="CT11" i="2" s="1"/>
  <c r="CP11" i="2"/>
  <c r="CQ11" i="2" s="1"/>
  <c r="CR11" i="2" s="1"/>
  <c r="CN11" i="2"/>
  <c r="CK11" i="2"/>
  <c r="CL11" i="2" s="1"/>
  <c r="CM11" i="2" s="1"/>
  <c r="CF11" i="2"/>
  <c r="CI11" i="2" s="1"/>
  <c r="CJ11" i="2" s="1"/>
  <c r="CD11" i="2"/>
  <c r="CE11" i="2" s="1"/>
  <c r="CB11" i="2"/>
  <c r="CC11" i="2" s="1"/>
  <c r="CA11" i="2"/>
  <c r="BY11" i="2"/>
  <c r="BZ11" i="2" s="1"/>
  <c r="BV11" i="2"/>
  <c r="BW11" i="2" s="1"/>
  <c r="BX11" i="2" s="1"/>
  <c r="BT11" i="2"/>
  <c r="BU11" i="2" s="1"/>
  <c r="BQ11" i="2"/>
  <c r="BR11" i="2" s="1"/>
  <c r="BS11" i="2" s="1"/>
  <c r="BL11" i="2"/>
  <c r="BO11" i="2" s="1"/>
  <c r="BP11" i="2" s="1"/>
  <c r="BJ11" i="2"/>
  <c r="BK11" i="2" s="1"/>
  <c r="BH11" i="2"/>
  <c r="BI11" i="2" s="1"/>
  <c r="BG11" i="2"/>
  <c r="BE11" i="2"/>
  <c r="BF11" i="2" s="1"/>
  <c r="BB11" i="2"/>
  <c r="BC11" i="2" s="1"/>
  <c r="BD11" i="2" s="1"/>
  <c r="AZ11" i="2"/>
  <c r="BA11" i="2" s="1"/>
  <c r="AX11" i="2"/>
  <c r="AY11" i="2" s="1"/>
  <c r="D11" i="2"/>
  <c r="DF10" i="2"/>
  <c r="DG10" i="2" s="1"/>
  <c r="DH10" i="2" s="1"/>
  <c r="CZ10" i="2"/>
  <c r="DC10" i="2" s="1"/>
  <c r="DD10" i="2" s="1"/>
  <c r="CX10" i="2"/>
  <c r="CY10" i="2" s="1"/>
  <c r="CV10" i="2"/>
  <c r="CW10" i="2" s="1"/>
  <c r="CU10" i="2"/>
  <c r="CS10" i="2"/>
  <c r="CT10" i="2" s="1"/>
  <c r="CP10" i="2"/>
  <c r="CQ10" i="2" s="1"/>
  <c r="CR10" i="2" s="1"/>
  <c r="CN10" i="2"/>
  <c r="CK10" i="2"/>
  <c r="CL10" i="2" s="1"/>
  <c r="CM10" i="2" s="1"/>
  <c r="CF10" i="2"/>
  <c r="CI10" i="2" s="1"/>
  <c r="CJ10" i="2" s="1"/>
  <c r="CD10" i="2"/>
  <c r="CE10" i="2" s="1"/>
  <c r="CB10" i="2"/>
  <c r="CC10" i="2" s="1"/>
  <c r="CA10" i="2"/>
  <c r="BY10" i="2"/>
  <c r="BZ10" i="2" s="1"/>
  <c r="BV10" i="2"/>
  <c r="BW10" i="2" s="1"/>
  <c r="BX10" i="2" s="1"/>
  <c r="BT10" i="2"/>
  <c r="BU10" i="2" s="1"/>
  <c r="BQ10" i="2"/>
  <c r="BR10" i="2" s="1"/>
  <c r="BS10" i="2" s="1"/>
  <c r="BL10" i="2"/>
  <c r="BO10" i="2" s="1"/>
  <c r="BP10" i="2" s="1"/>
  <c r="BJ10" i="2"/>
  <c r="BK10" i="2" s="1"/>
  <c r="BH10" i="2"/>
  <c r="BI10" i="2" s="1"/>
  <c r="BG10" i="2"/>
  <c r="BE10" i="2"/>
  <c r="BF10" i="2" s="1"/>
  <c r="BB10" i="2"/>
  <c r="BC10" i="2" s="1"/>
  <c r="BD10" i="2" s="1"/>
  <c r="AZ10" i="2"/>
  <c r="BA10" i="2" s="1"/>
  <c r="AX10" i="2"/>
  <c r="AY10" i="2" s="1"/>
  <c r="D10" i="2"/>
  <c r="DF9" i="2"/>
  <c r="DG9" i="2" s="1"/>
  <c r="DH9" i="2" s="1"/>
  <c r="CZ9" i="2"/>
  <c r="DC9" i="2" s="1"/>
  <c r="DD9" i="2" s="1"/>
  <c r="CX9" i="2"/>
  <c r="CY9" i="2" s="1"/>
  <c r="CV9" i="2"/>
  <c r="CW9" i="2" s="1"/>
  <c r="CU9" i="2"/>
  <c r="CS9" i="2"/>
  <c r="CT9" i="2" s="1"/>
  <c r="CP9" i="2"/>
  <c r="CQ9" i="2" s="1"/>
  <c r="CR9" i="2" s="1"/>
  <c r="CN9" i="2"/>
  <c r="CK9" i="2"/>
  <c r="CL9" i="2" s="1"/>
  <c r="CM9" i="2" s="1"/>
  <c r="CF9" i="2"/>
  <c r="CI9" i="2" s="1"/>
  <c r="CJ9" i="2" s="1"/>
  <c r="CD9" i="2"/>
  <c r="CE9" i="2" s="1"/>
  <c r="CB9" i="2"/>
  <c r="CC9" i="2" s="1"/>
  <c r="CA9" i="2"/>
  <c r="BY9" i="2"/>
  <c r="BZ9" i="2" s="1"/>
  <c r="BV9" i="2"/>
  <c r="BW9" i="2" s="1"/>
  <c r="BX9" i="2" s="1"/>
  <c r="BT9" i="2"/>
  <c r="BU9" i="2" s="1"/>
  <c r="BQ9" i="2"/>
  <c r="BR9" i="2" s="1"/>
  <c r="BS9" i="2" s="1"/>
  <c r="BL9" i="2"/>
  <c r="BO9" i="2" s="1"/>
  <c r="BP9" i="2" s="1"/>
  <c r="BJ9" i="2"/>
  <c r="BK9" i="2" s="1"/>
  <c r="BH9" i="2"/>
  <c r="BI9" i="2" s="1"/>
  <c r="BG9" i="2"/>
  <c r="BE9" i="2"/>
  <c r="BF9" i="2" s="1"/>
  <c r="BB9" i="2"/>
  <c r="BC9" i="2" s="1"/>
  <c r="BD9" i="2" s="1"/>
  <c r="AZ9" i="2"/>
  <c r="BA9" i="2" s="1"/>
  <c r="AX9" i="2"/>
  <c r="AY9" i="2" s="1"/>
  <c r="D9" i="2"/>
  <c r="DF8" i="2"/>
  <c r="DG8" i="2" s="1"/>
  <c r="DH8" i="2" s="1"/>
  <c r="CZ8" i="2"/>
  <c r="DC8" i="2" s="1"/>
  <c r="DD8" i="2" s="1"/>
  <c r="CX8" i="2"/>
  <c r="CY8" i="2" s="1"/>
  <c r="CV8" i="2"/>
  <c r="CW8" i="2" s="1"/>
  <c r="CU8" i="2"/>
  <c r="CS8" i="2"/>
  <c r="CT8" i="2" s="1"/>
  <c r="CP8" i="2"/>
  <c r="CQ8" i="2" s="1"/>
  <c r="CR8" i="2" s="1"/>
  <c r="CN8" i="2"/>
  <c r="CK8" i="2"/>
  <c r="CL8" i="2" s="1"/>
  <c r="CM8" i="2" s="1"/>
  <c r="CF8" i="2"/>
  <c r="CI8" i="2" s="1"/>
  <c r="CJ8" i="2" s="1"/>
  <c r="CD8" i="2"/>
  <c r="CE8" i="2" s="1"/>
  <c r="CB8" i="2"/>
  <c r="CC8" i="2" s="1"/>
  <c r="CA8" i="2"/>
  <c r="BY8" i="2"/>
  <c r="BZ8" i="2" s="1"/>
  <c r="BV8" i="2"/>
  <c r="BW8" i="2" s="1"/>
  <c r="BX8" i="2" s="1"/>
  <c r="BT8" i="2"/>
  <c r="BU8" i="2" s="1"/>
  <c r="BQ8" i="2"/>
  <c r="BR8" i="2" s="1"/>
  <c r="BS8" i="2" s="1"/>
  <c r="BL8" i="2"/>
  <c r="BO8" i="2" s="1"/>
  <c r="BP8" i="2" s="1"/>
  <c r="BJ8" i="2"/>
  <c r="BK8" i="2" s="1"/>
  <c r="BH8" i="2"/>
  <c r="BI8" i="2" s="1"/>
  <c r="BG8" i="2"/>
  <c r="BE8" i="2"/>
  <c r="BF8" i="2" s="1"/>
  <c r="BB8" i="2"/>
  <c r="BC8" i="2" s="1"/>
  <c r="BD8" i="2" s="1"/>
  <c r="AZ8" i="2"/>
  <c r="BA8" i="2" s="1"/>
  <c r="AX8" i="2"/>
  <c r="AY8" i="2" s="1"/>
  <c r="D8" i="2"/>
  <c r="DF7" i="2"/>
  <c r="DG7" i="2" s="1"/>
  <c r="DH7" i="2" s="1"/>
  <c r="CZ7" i="2"/>
  <c r="DC7" i="2" s="1"/>
  <c r="DD7" i="2" s="1"/>
  <c r="CX7" i="2"/>
  <c r="CY7" i="2" s="1"/>
  <c r="CV7" i="2"/>
  <c r="CW7" i="2" s="1"/>
  <c r="CU7" i="2"/>
  <c r="CS7" i="2"/>
  <c r="CT7" i="2" s="1"/>
  <c r="CP7" i="2"/>
  <c r="CQ7" i="2" s="1"/>
  <c r="CR7" i="2" s="1"/>
  <c r="CN7" i="2"/>
  <c r="CK7" i="2"/>
  <c r="CL7" i="2" s="1"/>
  <c r="CM7" i="2" s="1"/>
  <c r="CF7" i="2"/>
  <c r="CI7" i="2" s="1"/>
  <c r="CJ7" i="2" s="1"/>
  <c r="CD7" i="2"/>
  <c r="CE7" i="2" s="1"/>
  <c r="CB7" i="2"/>
  <c r="CC7" i="2" s="1"/>
  <c r="CA7" i="2"/>
  <c r="BY7" i="2"/>
  <c r="BZ7" i="2" s="1"/>
  <c r="BV7" i="2"/>
  <c r="BW7" i="2" s="1"/>
  <c r="BX7" i="2" s="1"/>
  <c r="BT7" i="2"/>
  <c r="BU7" i="2" s="1"/>
  <c r="BQ7" i="2"/>
  <c r="BR7" i="2" s="1"/>
  <c r="BS7" i="2" s="1"/>
  <c r="BL7" i="2"/>
  <c r="BO7" i="2" s="1"/>
  <c r="BP7" i="2" s="1"/>
  <c r="BJ7" i="2"/>
  <c r="BK7" i="2" s="1"/>
  <c r="BH7" i="2"/>
  <c r="BI7" i="2" s="1"/>
  <c r="BG7" i="2"/>
  <c r="BE7" i="2"/>
  <c r="BF7" i="2" s="1"/>
  <c r="BB7" i="2"/>
  <c r="BC7" i="2" s="1"/>
  <c r="BD7" i="2" s="1"/>
  <c r="AZ7" i="2"/>
  <c r="BA7" i="2" s="1"/>
  <c r="AX7" i="2"/>
  <c r="AY7" i="2" s="1"/>
  <c r="D7" i="2"/>
  <c r="DF6" i="2"/>
  <c r="DG6" i="2" s="1"/>
  <c r="DH6" i="2" s="1"/>
  <c r="CZ6" i="2"/>
  <c r="DC6" i="2" s="1"/>
  <c r="DD6" i="2" s="1"/>
  <c r="CX6" i="2"/>
  <c r="CY6" i="2" s="1"/>
  <c r="CV6" i="2"/>
  <c r="CW6" i="2" s="1"/>
  <c r="CU6" i="2"/>
  <c r="CS6" i="2"/>
  <c r="CT6" i="2" s="1"/>
  <c r="CP6" i="2"/>
  <c r="CQ6" i="2" s="1"/>
  <c r="CR6" i="2" s="1"/>
  <c r="CN6" i="2"/>
  <c r="CK6" i="2"/>
  <c r="CL6" i="2" s="1"/>
  <c r="CM6" i="2" s="1"/>
  <c r="CF6" i="2"/>
  <c r="CI6" i="2" s="1"/>
  <c r="CJ6" i="2" s="1"/>
  <c r="CD6" i="2"/>
  <c r="CE6" i="2" s="1"/>
  <c r="CB6" i="2"/>
  <c r="CC6" i="2" s="1"/>
  <c r="CA6" i="2"/>
  <c r="BY6" i="2"/>
  <c r="BZ6" i="2" s="1"/>
  <c r="BV6" i="2"/>
  <c r="BW6" i="2" s="1"/>
  <c r="BX6" i="2" s="1"/>
  <c r="BT6" i="2"/>
  <c r="BU6" i="2" s="1"/>
  <c r="BQ6" i="2"/>
  <c r="BR6" i="2" s="1"/>
  <c r="BS6" i="2" s="1"/>
  <c r="BL6" i="2"/>
  <c r="BO6" i="2" s="1"/>
  <c r="BP6" i="2" s="1"/>
  <c r="BJ6" i="2"/>
  <c r="BK6" i="2" s="1"/>
  <c r="BH6" i="2"/>
  <c r="BI6" i="2" s="1"/>
  <c r="BG6" i="2"/>
  <c r="BE6" i="2"/>
  <c r="BF6" i="2" s="1"/>
  <c r="BB6" i="2"/>
  <c r="BC6" i="2" s="1"/>
  <c r="BD6" i="2" s="1"/>
  <c r="AZ6" i="2"/>
  <c r="BA6" i="2" s="1"/>
  <c r="AX6" i="2"/>
  <c r="AY6" i="2" s="1"/>
  <c r="D6" i="2"/>
  <c r="DF5" i="2"/>
  <c r="DG5" i="2" s="1"/>
  <c r="DH5" i="2" s="1"/>
  <c r="CZ5" i="2"/>
  <c r="DC5" i="2" s="1"/>
  <c r="DD5" i="2" s="1"/>
  <c r="CX5" i="2"/>
  <c r="CY5" i="2" s="1"/>
  <c r="CV5" i="2"/>
  <c r="CW5" i="2" s="1"/>
  <c r="CU5" i="2"/>
  <c r="CS5" i="2"/>
  <c r="CT5" i="2" s="1"/>
  <c r="CP5" i="2"/>
  <c r="CQ5" i="2" s="1"/>
  <c r="CR5" i="2" s="1"/>
  <c r="CN5" i="2"/>
  <c r="CK5" i="2"/>
  <c r="CL5" i="2" s="1"/>
  <c r="CM5" i="2" s="1"/>
  <c r="CF5" i="2"/>
  <c r="CI5" i="2" s="1"/>
  <c r="CJ5" i="2" s="1"/>
  <c r="CD5" i="2"/>
  <c r="CE5" i="2" s="1"/>
  <c r="CB5" i="2"/>
  <c r="CC5" i="2" s="1"/>
  <c r="CA5" i="2"/>
  <c r="BY5" i="2"/>
  <c r="BZ5" i="2" s="1"/>
  <c r="BV5" i="2"/>
  <c r="BW5" i="2" s="1"/>
  <c r="BX5" i="2" s="1"/>
  <c r="BT5" i="2"/>
  <c r="BU5" i="2" s="1"/>
  <c r="BQ5" i="2"/>
  <c r="BR5" i="2" s="1"/>
  <c r="BS5" i="2" s="1"/>
  <c r="BL5" i="2"/>
  <c r="BO5" i="2" s="1"/>
  <c r="BP5" i="2" s="1"/>
  <c r="BJ5" i="2"/>
  <c r="BK5" i="2" s="1"/>
  <c r="BH5" i="2"/>
  <c r="BI5" i="2" s="1"/>
  <c r="BG5" i="2"/>
  <c r="BE5" i="2"/>
  <c r="BF5" i="2" s="1"/>
  <c r="BB5" i="2"/>
  <c r="BC5" i="2" s="1"/>
  <c r="BD5" i="2" s="1"/>
  <c r="AZ5" i="2"/>
  <c r="BA5" i="2" s="1"/>
  <c r="AX5" i="2"/>
  <c r="AY5" i="2" s="1"/>
  <c r="D5" i="2"/>
  <c r="DF4" i="2"/>
  <c r="DG4" i="2" s="1"/>
  <c r="DH4" i="2" s="1"/>
  <c r="CZ4" i="2"/>
  <c r="DC4" i="2" s="1"/>
  <c r="CX4" i="2"/>
  <c r="CV4" i="2"/>
  <c r="CW4" i="2" s="1"/>
  <c r="CU4" i="2"/>
  <c r="CS4" i="2"/>
  <c r="CP4" i="2"/>
  <c r="CQ4" i="2" s="1"/>
  <c r="CR4" i="2" s="1"/>
  <c r="CN4" i="2"/>
  <c r="CK4" i="2"/>
  <c r="CL4" i="2" s="1"/>
  <c r="CM4" i="2" s="1"/>
  <c r="CF4" i="2"/>
  <c r="CD4" i="2"/>
  <c r="CB4" i="2"/>
  <c r="CC4" i="2" s="1"/>
  <c r="CA4" i="2"/>
  <c r="BY4" i="2"/>
  <c r="BZ4" i="2" s="1"/>
  <c r="BV4" i="2"/>
  <c r="BW4" i="2" s="1"/>
  <c r="BX4" i="2" s="1"/>
  <c r="BT4" i="2"/>
  <c r="BU4" i="2" s="1"/>
  <c r="BQ4" i="2"/>
  <c r="BR4" i="2" s="1"/>
  <c r="BS4" i="2" s="1"/>
  <c r="BL4" i="2"/>
  <c r="BJ4" i="2"/>
  <c r="BK4" i="2" s="1"/>
  <c r="BI4" i="2"/>
  <c r="BH4" i="2"/>
  <c r="BG4" i="2"/>
  <c r="BE4" i="2"/>
  <c r="BF4" i="2" s="1"/>
  <c r="BD4" i="2"/>
  <c r="BB4" i="2"/>
  <c r="BC4" i="2" s="1"/>
  <c r="AZ4" i="2"/>
  <c r="BA4" i="2" s="1"/>
  <c r="AX4" i="2"/>
  <c r="AY4" i="2" s="1"/>
  <c r="D4" i="2"/>
  <c r="DF3" i="2"/>
  <c r="DG3" i="2" s="1"/>
  <c r="DH3" i="2" s="1"/>
  <c r="CZ3" i="2"/>
  <c r="DC3" i="2" s="1"/>
  <c r="DD3" i="2" s="1"/>
  <c r="CX3" i="2"/>
  <c r="CV3" i="2"/>
  <c r="CW3" i="2" s="1"/>
  <c r="CU3" i="2"/>
  <c r="CS3" i="2"/>
  <c r="CP3" i="2"/>
  <c r="CQ3" i="2" s="1"/>
  <c r="CR3" i="2" s="1"/>
  <c r="CN3" i="2"/>
  <c r="CK3" i="2"/>
  <c r="CL3" i="2" s="1"/>
  <c r="CM3" i="2" s="1"/>
  <c r="CF3" i="2"/>
  <c r="CI3" i="2" s="1"/>
  <c r="CJ3" i="2" s="1"/>
  <c r="CD3" i="2"/>
  <c r="CB3" i="2"/>
  <c r="CA3" i="2"/>
  <c r="BY3" i="2"/>
  <c r="BV3" i="2"/>
  <c r="BV50" i="2" s="1"/>
  <c r="BQ3" i="2"/>
  <c r="BM3" i="2"/>
  <c r="BL3" i="2"/>
  <c r="BJ3" i="2"/>
  <c r="BI3" i="2"/>
  <c r="BH3" i="2"/>
  <c r="BG3" i="2"/>
  <c r="BG50" i="2" s="1"/>
  <c r="BE3" i="2"/>
  <c r="BB3" i="2"/>
  <c r="BB50" i="2" s="1"/>
  <c r="AZ3" i="2"/>
  <c r="BA3" i="2" s="1"/>
  <c r="AX3" i="2"/>
  <c r="AY3" i="2" s="1"/>
  <c r="D3" i="2"/>
  <c r="BI25" i="1"/>
  <c r="BG25" i="1"/>
  <c r="BH25" i="1" s="1"/>
  <c r="BI24" i="1"/>
  <c r="BH24" i="1"/>
  <c r="BG24"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I17" i="1"/>
  <c r="BG17" i="1"/>
  <c r="BH17" i="1" s="1"/>
  <c r="BF17" i="1"/>
  <c r="BI16" i="1"/>
  <c r="BG16" i="1"/>
  <c r="BH16" i="1" s="1"/>
  <c r="BF16" i="1"/>
  <c r="BI15" i="1"/>
  <c r="BG15" i="1"/>
  <c r="BH15" i="1" s="1"/>
  <c r="BF15" i="1"/>
  <c r="BI14" i="1"/>
  <c r="BG14" i="1"/>
  <c r="BH14" i="1" s="1"/>
  <c r="BF14" i="1"/>
  <c r="BI13" i="1"/>
  <c r="BG13" i="1"/>
  <c r="BH13" i="1" s="1"/>
  <c r="BF13" i="1"/>
  <c r="BI12" i="1"/>
  <c r="BG12" i="1"/>
  <c r="BH12" i="1" s="1"/>
  <c r="BF12" i="1"/>
  <c r="BI11" i="1"/>
  <c r="BG11" i="1"/>
  <c r="BH11" i="1" s="1"/>
  <c r="BF11" i="1"/>
  <c r="BI10" i="1"/>
  <c r="BG10" i="1"/>
  <c r="BH10" i="1" s="1"/>
  <c r="BF10" i="1"/>
  <c r="BI9" i="1"/>
  <c r="BG9" i="1"/>
  <c r="BH9" i="1" s="1"/>
  <c r="BF9" i="1"/>
  <c r="BI8" i="1"/>
  <c r="BG8" i="1"/>
  <c r="BH8" i="1" s="1"/>
  <c r="BF8" i="1"/>
  <c r="BI7" i="1"/>
  <c r="BG7" i="1"/>
  <c r="BH7" i="1" s="1"/>
  <c r="BF7" i="1"/>
  <c r="BI6" i="1"/>
  <c r="BG6" i="1"/>
  <c r="BH6" i="1" s="1"/>
  <c r="BF6" i="1"/>
  <c r="BI5" i="1"/>
  <c r="BG5" i="1"/>
  <c r="BH5" i="1" s="1"/>
  <c r="BF5" i="1"/>
  <c r="BJ4" i="1"/>
  <c r="BI4" i="1"/>
  <c r="BG4" i="1"/>
  <c r="BH4" i="1" s="1"/>
  <c r="BF4" i="1"/>
  <c r="BI3" i="1"/>
  <c r="BG3" i="1"/>
  <c r="BH3" i="1" s="1"/>
  <c r="BF3" i="1"/>
  <c r="BG18" i="1" l="1"/>
  <c r="BH18" i="1" s="1"/>
  <c r="CG3" i="2"/>
  <c r="CH3" i="2" s="1"/>
  <c r="CY4" i="2"/>
  <c r="BF3" i="2"/>
  <c r="BK3" i="2"/>
  <c r="BQ50" i="2"/>
  <c r="BR3" i="2"/>
  <c r="CC3" i="2"/>
  <c r="DA3" i="2"/>
  <c r="BO4" i="2"/>
  <c r="BP4" i="2" s="1"/>
  <c r="BM4" i="2"/>
  <c r="BN4" i="2" s="1"/>
  <c r="CT4" i="2"/>
  <c r="DD4" i="2"/>
  <c r="BI18" i="1"/>
  <c r="BL50" i="2"/>
  <c r="BO3" i="2"/>
  <c r="BP3" i="2" s="1"/>
  <c r="BT3" i="2"/>
  <c r="BU3" i="2" s="1"/>
  <c r="BZ3" i="2"/>
  <c r="CE3" i="2"/>
  <c r="CE4" i="2"/>
  <c r="BN3" i="2"/>
  <c r="CT3" i="2"/>
  <c r="CY3" i="2"/>
  <c r="CI4" i="2"/>
  <c r="CJ4" i="2" s="1"/>
  <c r="CG4" i="2"/>
  <c r="CH4" i="2" s="1"/>
  <c r="DA4" i="2"/>
  <c r="BM5" i="2"/>
  <c r="BN5" i="2" s="1"/>
  <c r="CG5" i="2"/>
  <c r="CH5" i="2" s="1"/>
  <c r="DA5" i="2"/>
  <c r="BM6" i="2"/>
  <c r="BN6" i="2" s="1"/>
  <c r="CG6" i="2"/>
  <c r="CH6" i="2" s="1"/>
  <c r="DA6" i="2"/>
  <c r="BM7" i="2"/>
  <c r="BN7" i="2" s="1"/>
  <c r="CG7" i="2"/>
  <c r="CH7" i="2" s="1"/>
  <c r="DA7" i="2"/>
  <c r="BM8" i="2"/>
  <c r="BN8" i="2" s="1"/>
  <c r="CG8" i="2"/>
  <c r="CH8" i="2" s="1"/>
  <c r="DA8" i="2"/>
  <c r="BM9" i="2"/>
  <c r="BN9" i="2" s="1"/>
  <c r="CG9" i="2"/>
  <c r="CH9" i="2" s="1"/>
  <c r="DA9" i="2"/>
  <c r="BM10" i="2"/>
  <c r="BN10" i="2" s="1"/>
  <c r="CG10" i="2"/>
  <c r="CH10" i="2" s="1"/>
  <c r="DA10" i="2"/>
  <c r="BM11" i="2"/>
  <c r="BN11" i="2" s="1"/>
  <c r="CG11" i="2"/>
  <c r="CH11" i="2" s="1"/>
  <c r="DA11" i="2"/>
  <c r="BM12" i="2"/>
  <c r="BN12" i="2" s="1"/>
  <c r="CG12" i="2"/>
  <c r="CH12" i="2" s="1"/>
  <c r="DA12" i="2"/>
  <c r="BM13" i="2"/>
  <c r="BN13" i="2" s="1"/>
  <c r="CG13" i="2"/>
  <c r="CH13" i="2" s="1"/>
  <c r="DA13" i="2"/>
  <c r="BM14" i="2"/>
  <c r="BN14" i="2" s="1"/>
  <c r="CG14" i="2"/>
  <c r="CH14" i="2" s="1"/>
  <c r="DA14" i="2"/>
  <c r="BM15" i="2"/>
  <c r="BN15" i="2" s="1"/>
  <c r="CG15" i="2"/>
  <c r="CH15" i="2" s="1"/>
  <c r="DA15" i="2"/>
  <c r="BM16" i="2"/>
  <c r="BN16" i="2" s="1"/>
  <c r="CG16" i="2"/>
  <c r="CH16" i="2" s="1"/>
  <c r="DA16" i="2"/>
  <c r="BM17" i="2"/>
  <c r="BN17" i="2" s="1"/>
  <c r="CG17" i="2"/>
  <c r="CH17" i="2" s="1"/>
  <c r="DA17" i="2"/>
  <c r="BA18" i="2"/>
  <c r="DE18" i="2"/>
  <c r="BA19" i="2"/>
  <c r="DE19" i="2"/>
  <c r="DE20" i="2"/>
  <c r="CO20" i="2"/>
  <c r="BC21" i="2"/>
  <c r="BD21" i="2" s="1"/>
  <c r="BH21" i="2"/>
  <c r="BI21" i="2" s="1"/>
  <c r="CQ21" i="2"/>
  <c r="CR21" i="2" s="1"/>
  <c r="BW22" i="2"/>
  <c r="BX22" i="2" s="1"/>
  <c r="CX22" i="2"/>
  <c r="CY22" i="2" s="1"/>
  <c r="BC23" i="2"/>
  <c r="BD23" i="2" s="1"/>
  <c r="DE24" i="2"/>
  <c r="CO24" i="2"/>
  <c r="CQ25" i="2"/>
  <c r="CR25" i="2" s="1"/>
  <c r="BW26" i="2"/>
  <c r="BX26" i="2" s="1"/>
  <c r="CQ26" i="2"/>
  <c r="CR26" i="2" s="1"/>
  <c r="BB63" i="2"/>
  <c r="BE63" i="2" s="1"/>
  <c r="BE50" i="2"/>
  <c r="BV63" i="2"/>
  <c r="BY63" i="2" s="1"/>
  <c r="BY50" i="2"/>
  <c r="BR16" i="2"/>
  <c r="BS16" i="2" s="1"/>
  <c r="BR17" i="2"/>
  <c r="BS17" i="2" s="1"/>
  <c r="CL17" i="2"/>
  <c r="CM17" i="2" s="1"/>
  <c r="BR18" i="2"/>
  <c r="BS18" i="2" s="1"/>
  <c r="CL18" i="2"/>
  <c r="CM18" i="2" s="1"/>
  <c r="BR19" i="2"/>
  <c r="BS19" i="2" s="1"/>
  <c r="CL19" i="2"/>
  <c r="CM19" i="2" s="1"/>
  <c r="BC20" i="2"/>
  <c r="BD20" i="2" s="1"/>
  <c r="BH20" i="2"/>
  <c r="BI20" i="2" s="1"/>
  <c r="BW20" i="2"/>
  <c r="BX20" i="2" s="1"/>
  <c r="CB20" i="2"/>
  <c r="CC20" i="2" s="1"/>
  <c r="CQ20" i="2"/>
  <c r="CR20" i="2" s="1"/>
  <c r="CV20" i="2"/>
  <c r="CW20" i="2" s="1"/>
  <c r="DB20" i="2"/>
  <c r="DE21" i="2"/>
  <c r="CO21" i="2"/>
  <c r="CQ22" i="2"/>
  <c r="CR22" i="2" s="1"/>
  <c r="BW23" i="2"/>
  <c r="BX23" i="2" s="1"/>
  <c r="CX23" i="2"/>
  <c r="CY23" i="2" s="1"/>
  <c r="BC24" i="2"/>
  <c r="BD24" i="2" s="1"/>
  <c r="CD24" i="2"/>
  <c r="CE24" i="2" s="1"/>
  <c r="DB24" i="2"/>
  <c r="BJ25" i="2"/>
  <c r="BK25" i="2" s="1"/>
  <c r="DE25" i="2"/>
  <c r="CO25" i="2"/>
  <c r="DE26" i="2"/>
  <c r="CO26" i="2"/>
  <c r="BC3" i="2"/>
  <c r="BG63" i="2"/>
  <c r="BJ63" i="2" s="1"/>
  <c r="BJ50" i="2"/>
  <c r="BW3" i="2"/>
  <c r="BO20" i="2"/>
  <c r="BP20" i="2" s="1"/>
  <c r="CI20" i="2"/>
  <c r="CJ20" i="2" s="1"/>
  <c r="DC20" i="2"/>
  <c r="DD20" i="2" s="1"/>
  <c r="DE22" i="2"/>
  <c r="CO22" i="2"/>
  <c r="DB26" i="2"/>
  <c r="BA20" i="2"/>
  <c r="BU20" i="2"/>
  <c r="DE23" i="2"/>
  <c r="CO23" i="2"/>
  <c r="CO33" i="2"/>
  <c r="DD33" i="2"/>
  <c r="CO35" i="2"/>
  <c r="DD35" i="2"/>
  <c r="CO37" i="2"/>
  <c r="DD37" i="2"/>
  <c r="CO39" i="2"/>
  <c r="DD39" i="2"/>
  <c r="CQ41" i="2"/>
  <c r="CR41" i="2" s="1"/>
  <c r="CS41" i="2"/>
  <c r="CT41" i="2" s="1"/>
  <c r="BH27" i="2"/>
  <c r="BI27" i="2" s="1"/>
  <c r="CB27" i="2"/>
  <c r="CC27" i="2" s="1"/>
  <c r="CV27" i="2"/>
  <c r="CW27" i="2" s="1"/>
  <c r="BH28" i="2"/>
  <c r="BI28" i="2" s="1"/>
  <c r="CB28" i="2"/>
  <c r="CC28" i="2" s="1"/>
  <c r="CV28" i="2"/>
  <c r="CW28" i="2" s="1"/>
  <c r="BH29" i="2"/>
  <c r="BI29" i="2" s="1"/>
  <c r="CB29" i="2"/>
  <c r="CC29" i="2" s="1"/>
  <c r="CV29" i="2"/>
  <c r="CW29" i="2" s="1"/>
  <c r="BH30" i="2"/>
  <c r="BI30" i="2" s="1"/>
  <c r="CB30" i="2"/>
  <c r="CC30" i="2" s="1"/>
  <c r="CV30" i="2"/>
  <c r="CW30" i="2" s="1"/>
  <c r="BH31" i="2"/>
  <c r="BI31" i="2" s="1"/>
  <c r="CB31" i="2"/>
  <c r="CC31" i="2" s="1"/>
  <c r="CS31" i="2"/>
  <c r="CT31" i="2" s="1"/>
  <c r="DB31" i="2"/>
  <c r="BK32" i="2"/>
  <c r="CE32" i="2"/>
  <c r="CO32" i="2"/>
  <c r="CY32" i="2"/>
  <c r="BK33" i="2"/>
  <c r="BY33" i="2"/>
  <c r="BZ33" i="2" s="1"/>
  <c r="CJ34" i="2"/>
  <c r="CL34" i="2"/>
  <c r="CM34" i="2" s="1"/>
  <c r="CY34" i="2"/>
  <c r="DE34" i="2"/>
  <c r="BK35" i="2"/>
  <c r="BY35" i="2"/>
  <c r="BZ35" i="2" s="1"/>
  <c r="CJ36" i="2"/>
  <c r="CL36" i="2"/>
  <c r="CM36" i="2" s="1"/>
  <c r="CY36" i="2"/>
  <c r="DE36" i="2"/>
  <c r="BK37" i="2"/>
  <c r="BY37" i="2"/>
  <c r="BZ37" i="2" s="1"/>
  <c r="CJ38" i="2"/>
  <c r="CL38" i="2"/>
  <c r="CM38" i="2" s="1"/>
  <c r="CY38" i="2"/>
  <c r="DE38" i="2"/>
  <c r="BK39" i="2"/>
  <c r="BY39" i="2"/>
  <c r="BZ39" i="2" s="1"/>
  <c r="CJ40" i="2"/>
  <c r="CL40" i="2"/>
  <c r="CM40" i="2" s="1"/>
  <c r="CY40" i="2"/>
  <c r="DE40" i="2"/>
  <c r="BK41" i="2"/>
  <c r="BY41" i="2"/>
  <c r="BZ41" i="2" s="1"/>
  <c r="DD41" i="2"/>
  <c r="DE42" i="2"/>
  <c r="CO42" i="2"/>
  <c r="DB42" i="2"/>
  <c r="BA27" i="2"/>
  <c r="BA28" i="2"/>
  <c r="BA29" i="2"/>
  <c r="BA30" i="2"/>
  <c r="CO31" i="2"/>
  <c r="CY31" i="2"/>
  <c r="DD32" i="2"/>
  <c r="BA33" i="2"/>
  <c r="BP33" i="2"/>
  <c r="CE33" i="2"/>
  <c r="DD34" i="2"/>
  <c r="BA35" i="2"/>
  <c r="BP35" i="2"/>
  <c r="CE35" i="2"/>
  <c r="DD36" i="2"/>
  <c r="BA37" i="2"/>
  <c r="BP37" i="2"/>
  <c r="CE37" i="2"/>
  <c r="DD38" i="2"/>
  <c r="BA39" i="2"/>
  <c r="BP39" i="2"/>
  <c r="CE39" i="2"/>
  <c r="DD40" i="2"/>
  <c r="BA41" i="2"/>
  <c r="BP41" i="2"/>
  <c r="CE41" i="2"/>
  <c r="CO41" i="2"/>
  <c r="DB41" i="2"/>
  <c r="BU33" i="2"/>
  <c r="CJ33" i="2"/>
  <c r="CY33" i="2"/>
  <c r="BU35" i="2"/>
  <c r="CJ35" i="2"/>
  <c r="CY35" i="2"/>
  <c r="BU37" i="2"/>
  <c r="CJ37" i="2"/>
  <c r="CY37" i="2"/>
  <c r="BU39" i="2"/>
  <c r="CJ39" i="2"/>
  <c r="CY39" i="2"/>
  <c r="CJ41" i="2"/>
  <c r="BY43" i="2"/>
  <c r="BZ43" i="2" s="1"/>
  <c r="CJ44" i="2"/>
  <c r="CL44" i="2"/>
  <c r="CM44" i="2" s="1"/>
  <c r="CY44" i="2"/>
  <c r="BY45" i="2"/>
  <c r="BZ45" i="2" s="1"/>
  <c r="BU46" i="2"/>
  <c r="CJ46" i="2"/>
  <c r="CL46" i="2"/>
  <c r="CM46" i="2" s="1"/>
  <c r="CY46" i="2"/>
  <c r="DD46" i="2"/>
  <c r="BK47" i="2"/>
  <c r="BU47" i="2"/>
  <c r="CE47" i="2"/>
  <c r="CN47" i="2"/>
  <c r="CL47" i="2"/>
  <c r="CM47" i="2" s="1"/>
  <c r="CO47" i="2"/>
  <c r="DE47" i="2"/>
  <c r="CS49" i="2"/>
  <c r="CT49" i="2" s="1"/>
  <c r="BK42" i="2"/>
  <c r="CE42" i="2"/>
  <c r="CY42" i="2"/>
  <c r="BP43" i="2"/>
  <c r="BR43" i="2"/>
  <c r="BS43" i="2" s="1"/>
  <c r="CE43" i="2"/>
  <c r="CS43" i="2"/>
  <c r="CT43" i="2" s="1"/>
  <c r="DB43" i="2"/>
  <c r="BE44" i="2"/>
  <c r="BF44" i="2" s="1"/>
  <c r="DD44" i="2"/>
  <c r="BP45" i="2"/>
  <c r="BR45" i="2"/>
  <c r="BS45" i="2" s="1"/>
  <c r="CE45" i="2"/>
  <c r="CS45" i="2"/>
  <c r="CT45" i="2" s="1"/>
  <c r="DB45" i="2"/>
  <c r="BE46" i="2"/>
  <c r="BF46" i="2" s="1"/>
  <c r="BP47" i="2"/>
  <c r="BR47" i="2"/>
  <c r="BS47" i="2" s="1"/>
  <c r="DB47" i="2"/>
  <c r="BU48" i="2"/>
  <c r="CY41" i="2"/>
  <c r="CY43" i="2"/>
  <c r="BK44" i="2"/>
  <c r="CJ45" i="2"/>
  <c r="CY45" i="2"/>
  <c r="BK46" i="2"/>
  <c r="CT47" i="2"/>
  <c r="BW48" i="2"/>
  <c r="BX48" i="2" s="1"/>
  <c r="BY48" i="2"/>
  <c r="BZ48" i="2" s="1"/>
  <c r="CT48" i="2"/>
  <c r="CY48" i="2"/>
  <c r="CN49" i="2"/>
  <c r="CL49" i="2"/>
  <c r="CM49" i="2" s="1"/>
  <c r="CO49" i="2"/>
  <c r="DE49" i="2"/>
  <c r="DB49" i="2"/>
  <c r="BC47" i="2"/>
  <c r="BD47" i="2" s="1"/>
  <c r="BE47" i="2"/>
  <c r="BF47" i="2" s="1"/>
  <c r="BF48" i="2"/>
  <c r="CJ48" i="2"/>
  <c r="CO48" i="2"/>
  <c r="DD48" i="2"/>
  <c r="C63" i="2"/>
  <c r="D63" i="2" s="1"/>
  <c r="AX50" i="2"/>
  <c r="AY50" i="2" s="1"/>
  <c r="D50" i="2"/>
  <c r="DB53" i="2"/>
  <c r="DE53" i="2"/>
  <c r="CO53" i="2"/>
  <c r="CJ47" i="2"/>
  <c r="CY47" i="2"/>
  <c r="BK48" i="2"/>
  <c r="CJ49" i="2"/>
  <c r="CY49" i="2"/>
  <c r="DD47" i="2"/>
  <c r="BP48" i="2"/>
  <c r="CE48" i="2"/>
  <c r="DD49" i="2"/>
  <c r="F63" i="2"/>
  <c r="DF50" i="2"/>
  <c r="DG50" i="2" s="1"/>
  <c r="DH50" i="2" s="1"/>
  <c r="CB60" i="2"/>
  <c r="CC60" i="2" s="1"/>
  <c r="CC53" i="2"/>
  <c r="CA50" i="2"/>
  <c r="CD50" i="2" s="1"/>
  <c r="CE50" i="2" s="1"/>
  <c r="CU50" i="2"/>
  <c r="BC53" i="2"/>
  <c r="BW53" i="2"/>
  <c r="CQ53" i="2"/>
  <c r="CR53" i="2" s="1"/>
  <c r="DA54" i="2"/>
  <c r="DA60" i="2" s="1"/>
  <c r="BT55" i="2"/>
  <c r="BU55" i="2" s="1"/>
  <c r="DE55" i="2"/>
  <c r="CL56" i="2"/>
  <c r="CM56" i="2" s="1"/>
  <c r="CN56" i="2"/>
  <c r="CG60" i="2"/>
  <c r="CH60" i="2" s="1"/>
  <c r="CI60" i="2"/>
  <c r="CX60" i="2"/>
  <c r="CV60" i="2"/>
  <c r="CW60" i="2" s="1"/>
  <c r="CA63" i="2"/>
  <c r="CD63" i="2" s="1"/>
  <c r="CE63" i="2" s="1"/>
  <c r="CF63" i="2"/>
  <c r="AZ50" i="2"/>
  <c r="BA50" i="2" s="1"/>
  <c r="CF50" i="2"/>
  <c r="CZ50" i="2"/>
  <c r="DC50" i="2" s="1"/>
  <c r="DD50" i="2" s="1"/>
  <c r="BH53" i="2"/>
  <c r="BL60" i="2"/>
  <c r="BO60" i="2" s="1"/>
  <c r="BT54" i="2"/>
  <c r="BU54" i="2" s="1"/>
  <c r="BZ54" i="2"/>
  <c r="CE54" i="2"/>
  <c r="BM55" i="2"/>
  <c r="BN55" i="2" s="1"/>
  <c r="CN55" i="2"/>
  <c r="CT55" i="2"/>
  <c r="CY55" i="2"/>
  <c r="CE56" i="2"/>
  <c r="DF63" i="2"/>
  <c r="DG63" i="2" s="1"/>
  <c r="DH63" i="2" s="1"/>
  <c r="CZ63" i="2"/>
  <c r="DC63" i="2" s="1"/>
  <c r="DD63" i="2" s="1"/>
  <c r="CK63" i="2"/>
  <c r="CP63" i="2"/>
  <c r="AX63" i="2"/>
  <c r="AY63" i="2" s="1"/>
  <c r="AZ63" i="2"/>
  <c r="BA63" i="2" s="1"/>
  <c r="CK50" i="2"/>
  <c r="BE53" i="2"/>
  <c r="BF53" i="2" s="1"/>
  <c r="BM53" i="2"/>
  <c r="BQ60" i="2"/>
  <c r="BT60" i="2" s="1"/>
  <c r="BY53" i="2"/>
  <c r="BZ53" i="2" s="1"/>
  <c r="BM54" i="2"/>
  <c r="BN54" i="2" s="1"/>
  <c r="CN54" i="2"/>
  <c r="CT54" i="2"/>
  <c r="CY54" i="2"/>
  <c r="CG55" i="2"/>
  <c r="CH55" i="2" s="1"/>
  <c r="CO55" i="2"/>
  <c r="DD55" i="2"/>
  <c r="BR56" i="2"/>
  <c r="BS56" i="2" s="1"/>
  <c r="BT56" i="2"/>
  <c r="BU56" i="2" s="1"/>
  <c r="CJ56" i="2"/>
  <c r="CX63" i="2"/>
  <c r="CY63" i="2" s="1"/>
  <c r="CV63" i="2"/>
  <c r="CW63" i="2" s="1"/>
  <c r="CP50" i="2"/>
  <c r="BZ60" i="2"/>
  <c r="BT57" i="2"/>
  <c r="BU57" i="2" s="1"/>
  <c r="CN57" i="2"/>
  <c r="BT58" i="2"/>
  <c r="BU58" i="2" s="1"/>
  <c r="DD58" i="2"/>
  <c r="DF60" i="2"/>
  <c r="DG60" i="2" s="1"/>
  <c r="DH60" i="2" s="1"/>
  <c r="DE56" i="2"/>
  <c r="BA57" i="2"/>
  <c r="DE57" i="2"/>
  <c r="BA58" i="2"/>
  <c r="DE58" i="2"/>
  <c r="CO58" i="2"/>
  <c r="CQ59" i="2"/>
  <c r="CR59" i="2" s="1"/>
  <c r="D60" i="2"/>
  <c r="BK60" i="2" s="1"/>
  <c r="DB58" i="2"/>
  <c r="BJ59" i="2"/>
  <c r="BK59" i="2" s="1"/>
  <c r="DE59" i="2"/>
  <c r="CO59" i="2"/>
  <c r="CK60" i="2"/>
  <c r="CP60" i="2"/>
  <c r="AK12" i="10"/>
  <c r="AK13" i="10" s="1"/>
  <c r="T4" i="6"/>
  <c r="U4" i="6" s="1"/>
  <c r="T8" i="6"/>
  <c r="U8" i="6" s="1"/>
  <c r="R10" i="6"/>
  <c r="S10" i="6" s="1"/>
  <c r="T12" i="6"/>
  <c r="U12" i="6" s="1"/>
  <c r="R14" i="6"/>
  <c r="S14" i="6" s="1"/>
  <c r="T16" i="6"/>
  <c r="U16" i="6" s="1"/>
  <c r="DE60" i="2" l="1"/>
  <c r="CO60" i="2"/>
  <c r="DB60" i="2"/>
  <c r="BA60" i="2"/>
  <c r="BF60" i="2"/>
  <c r="BM60" i="2"/>
  <c r="BN60" i="2" s="1"/>
  <c r="BN53" i="2"/>
  <c r="BW60" i="2"/>
  <c r="BX60" i="2" s="1"/>
  <c r="BX53" i="2"/>
  <c r="BW50" i="2"/>
  <c r="BX3" i="2"/>
  <c r="BZ63" i="2"/>
  <c r="DB17" i="2"/>
  <c r="DE17" i="2"/>
  <c r="CO17" i="2"/>
  <c r="DB13" i="2"/>
  <c r="DE13" i="2"/>
  <c r="CO13" i="2"/>
  <c r="DB9" i="2"/>
  <c r="DE9" i="2"/>
  <c r="CO9" i="2"/>
  <c r="DB5" i="2"/>
  <c r="DE5" i="2"/>
  <c r="CO5" i="2"/>
  <c r="BL63" i="2"/>
  <c r="BO63" i="2" s="1"/>
  <c r="BP63" i="2" s="1"/>
  <c r="BO50" i="2"/>
  <c r="BP50" i="2" s="1"/>
  <c r="BR50" i="2"/>
  <c r="BS3" i="2"/>
  <c r="CS60" i="2"/>
  <c r="CT60" i="2" s="1"/>
  <c r="CQ60" i="2"/>
  <c r="CR60" i="2" s="1"/>
  <c r="CS50" i="2"/>
  <c r="CT50" i="2" s="1"/>
  <c r="CQ50" i="2"/>
  <c r="CR50" i="2" s="1"/>
  <c r="CQ63" i="2"/>
  <c r="CR63" i="2" s="1"/>
  <c r="CS63" i="2"/>
  <c r="CT63" i="2" s="1"/>
  <c r="CE60" i="2"/>
  <c r="CG50" i="2"/>
  <c r="CH50" i="2" s="1"/>
  <c r="CI50" i="2"/>
  <c r="CJ50" i="2" s="1"/>
  <c r="DD60" i="2"/>
  <c r="BK50" i="2"/>
  <c r="BF50" i="2"/>
  <c r="DB14" i="2"/>
  <c r="DE14" i="2"/>
  <c r="CO14" i="2"/>
  <c r="DB10" i="2"/>
  <c r="DE10" i="2"/>
  <c r="CO10" i="2"/>
  <c r="DB6" i="2"/>
  <c r="DE6" i="2"/>
  <c r="CO6" i="2"/>
  <c r="BM50" i="2"/>
  <c r="BQ63" i="2"/>
  <c r="BT63" i="2" s="1"/>
  <c r="BU63" i="2" s="1"/>
  <c r="BT50" i="2"/>
  <c r="BU50" i="2" s="1"/>
  <c r="CL60" i="2"/>
  <c r="CM60" i="2" s="1"/>
  <c r="CN60" i="2"/>
  <c r="CL50" i="2"/>
  <c r="CM50" i="2" s="1"/>
  <c r="CN50" i="2"/>
  <c r="CL63" i="2"/>
  <c r="CM63" i="2" s="1"/>
  <c r="CN63" i="2"/>
  <c r="BP60" i="2"/>
  <c r="CY60" i="2"/>
  <c r="DB54" i="2"/>
  <c r="CO54" i="2"/>
  <c r="DE54" i="2"/>
  <c r="BC60" i="2"/>
  <c r="BD60" i="2" s="1"/>
  <c r="BD53" i="2"/>
  <c r="BK63" i="2"/>
  <c r="BF63" i="2"/>
  <c r="DB15" i="2"/>
  <c r="DE15" i="2"/>
  <c r="CO15" i="2"/>
  <c r="DB11" i="2"/>
  <c r="DE11" i="2"/>
  <c r="CO11" i="2"/>
  <c r="DB7" i="2"/>
  <c r="DE7" i="2"/>
  <c r="CO7" i="2"/>
  <c r="BH50" i="2"/>
  <c r="DA50" i="2"/>
  <c r="DB3" i="2"/>
  <c r="DE3" i="2"/>
  <c r="CO3" i="2"/>
  <c r="CB50" i="2"/>
  <c r="BR60" i="2"/>
  <c r="BS60" i="2" s="1"/>
  <c r="BU60" i="2"/>
  <c r="BH60" i="2"/>
  <c r="BI60" i="2" s="1"/>
  <c r="BI53" i="2"/>
  <c r="CI63" i="2"/>
  <c r="CJ63" i="2" s="1"/>
  <c r="CG63" i="2"/>
  <c r="CH63" i="2" s="1"/>
  <c r="CJ60" i="2"/>
  <c r="CX50" i="2"/>
  <c r="CY50" i="2" s="1"/>
  <c r="CV50" i="2"/>
  <c r="CW50" i="2" s="1"/>
  <c r="BC50" i="2"/>
  <c r="BD3" i="2"/>
  <c r="BZ50" i="2"/>
  <c r="DB16" i="2"/>
  <c r="DE16" i="2"/>
  <c r="CO16" i="2"/>
  <c r="DB12" i="2"/>
  <c r="DE12" i="2"/>
  <c r="CO12" i="2"/>
  <c r="DB8" i="2"/>
  <c r="DE8" i="2"/>
  <c r="CO8" i="2"/>
  <c r="DB4" i="2"/>
  <c r="DE4" i="2"/>
  <c r="CO4" i="2"/>
  <c r="BC63" i="2" l="1"/>
  <c r="BD63" i="2" s="1"/>
  <c r="BD50" i="2"/>
  <c r="CB63" i="2"/>
  <c r="CC63" i="2" s="1"/>
  <c r="CC50" i="2"/>
  <c r="DA63" i="2"/>
  <c r="DB50" i="2"/>
  <c r="DE50" i="2"/>
  <c r="CO50" i="2"/>
  <c r="BM63" i="2"/>
  <c r="BN63" i="2" s="1"/>
  <c r="BN50" i="2"/>
  <c r="BW63" i="2"/>
  <c r="BX63" i="2" s="1"/>
  <c r="BX50" i="2"/>
  <c r="BR63" i="2"/>
  <c r="BS63" i="2" s="1"/>
  <c r="BS50" i="2"/>
  <c r="BH63" i="2"/>
  <c r="BI63" i="2" s="1"/>
  <c r="BI50" i="2"/>
  <c r="DB63" i="2" l="1"/>
  <c r="DE63" i="2"/>
  <c r="CO63" i="2"/>
</calcChain>
</file>

<file path=xl/sharedStrings.xml><?xml version="1.0" encoding="utf-8"?>
<sst xmlns="http://schemas.openxmlformats.org/spreadsheetml/2006/main" count="1905" uniqueCount="314">
  <si>
    <t>County</t>
  </si>
  <si>
    <t>Capacity</t>
  </si>
  <si>
    <t xml:space="preserve">ADP </t>
  </si>
  <si>
    <t>22-Apri</t>
  </si>
  <si>
    <t>23-Apri</t>
  </si>
  <si>
    <t>ADP during pandemic</t>
  </si>
  <si>
    <t>N change from ADP</t>
  </si>
  <si>
    <t xml:space="preserve">% change </t>
  </si>
  <si>
    <t>Jail Occupancy Rate</t>
  </si>
  <si>
    <t>Notes</t>
  </si>
  <si>
    <t>Denver</t>
  </si>
  <si>
    <t>El Paso</t>
  </si>
  <si>
    <t>Jefferson</t>
  </si>
  <si>
    <t>Decreased over 50%</t>
  </si>
  <si>
    <t>Arapahoe</t>
  </si>
  <si>
    <t>Decreased over 25%</t>
  </si>
  <si>
    <t>Adams</t>
  </si>
  <si>
    <t>Decreased less than 25%</t>
  </si>
  <si>
    <t>Weld</t>
  </si>
  <si>
    <t>Kelly RR</t>
  </si>
  <si>
    <t xml:space="preserve">No decrease </t>
  </si>
  <si>
    <t>Pueblo</t>
  </si>
  <si>
    <t>Mesa</t>
  </si>
  <si>
    <t>Larimer</t>
  </si>
  <si>
    <t>Boulder</t>
  </si>
  <si>
    <t>Douglas</t>
  </si>
  <si>
    <t>La Plata</t>
  </si>
  <si>
    <t>Washington</t>
  </si>
  <si>
    <t>Fremont</t>
  </si>
  <si>
    <t>Logan</t>
  </si>
  <si>
    <t xml:space="preserve">Totals </t>
  </si>
  <si>
    <t xml:space="preserve">Using ADP as "baseline" </t>
  </si>
  <si>
    <t>% change calculated as most recent jail population total/ADP</t>
  </si>
  <si>
    <t xml:space="preserve"> </t>
  </si>
  <si>
    <t>Occupancy rate:  Most recent jail population total/capacity</t>
  </si>
  <si>
    <t>N change from July</t>
  </si>
  <si>
    <t>Denver County Jail</t>
  </si>
  <si>
    <t>Denver City Jail</t>
  </si>
  <si>
    <t>Note: The Division of Criminal Justice data I use as ADP does not have Denver broken down by county and city jail. In the first chart is the total Denver population. In the second chart is the population broken down by county and city jail. Since we don't have ADP as baseline, I am using the pop data we got from a Jul 2019 record request.</t>
  </si>
  <si>
    <t xml:space="preserve"> County</t>
  </si>
  <si>
    <t>ADP in January</t>
  </si>
  <si>
    <t>Jail Occupancy (ADP)</t>
  </si>
  <si>
    <t>Sept 10</t>
  </si>
  <si>
    <t>Sept 17</t>
  </si>
  <si>
    <t>March ADP</t>
  </si>
  <si>
    <t>N Change</t>
  </si>
  <si>
    <t>% Change</t>
  </si>
  <si>
    <t>Occupancy</t>
  </si>
  <si>
    <t>Occupancy Change</t>
  </si>
  <si>
    <t>Apr ADP</t>
  </si>
  <si>
    <t>N change</t>
  </si>
  <si>
    <t>% change</t>
  </si>
  <si>
    <t xml:space="preserve">Occupancy </t>
  </si>
  <si>
    <t>Occupancy change</t>
  </si>
  <si>
    <t>May ADP</t>
  </si>
  <si>
    <t>June ADP</t>
  </si>
  <si>
    <t>July ADP</t>
  </si>
  <si>
    <t>August ADP</t>
  </si>
  <si>
    <t>Sept ADP</t>
  </si>
  <si>
    <t>Oct ADP</t>
  </si>
  <si>
    <t>Nov ADP</t>
  </si>
  <si>
    <t>Dec ADP</t>
  </si>
  <si>
    <t>Jan ADP</t>
  </si>
  <si>
    <t>ADP FOR PANDEMIC</t>
  </si>
  <si>
    <t>% change between ADPS</t>
  </si>
  <si>
    <t>Occupancy % change</t>
  </si>
  <si>
    <t>Cost Savings</t>
  </si>
  <si>
    <t>Alamosa</t>
  </si>
  <si>
    <t>Baca</t>
  </si>
  <si>
    <t>Broomfield</t>
  </si>
  <si>
    <t>Chaffee</t>
  </si>
  <si>
    <t>Clear Creek</t>
  </si>
  <si>
    <t>Conejos</t>
  </si>
  <si>
    <t>Crowley</t>
  </si>
  <si>
    <t>Custer</t>
  </si>
  <si>
    <t>Delta</t>
  </si>
  <si>
    <t>Eagle</t>
  </si>
  <si>
    <t>Elbert</t>
  </si>
  <si>
    <t>Garfield</t>
  </si>
  <si>
    <t>Gilpin</t>
  </si>
  <si>
    <t>Gunnison</t>
  </si>
  <si>
    <t>Jackson</t>
  </si>
  <si>
    <t>Kit Carson</t>
  </si>
  <si>
    <t>Las Animas</t>
  </si>
  <si>
    <t>Lincoln</t>
  </si>
  <si>
    <t>Moffat</t>
  </si>
  <si>
    <t>Montezuma</t>
  </si>
  <si>
    <t>Montrose</t>
  </si>
  <si>
    <t>Morgan</t>
  </si>
  <si>
    <t>Otero</t>
  </si>
  <si>
    <t>Park</t>
  </si>
  <si>
    <t>Pitkin</t>
  </si>
  <si>
    <t>Prowers</t>
  </si>
  <si>
    <t>Rio Blanco</t>
  </si>
  <si>
    <t>Rio Grande</t>
  </si>
  <si>
    <t>Routt</t>
  </si>
  <si>
    <t>San Miguel</t>
  </si>
  <si>
    <t>Summit</t>
  </si>
  <si>
    <t>Teller</t>
  </si>
  <si>
    <t>Total</t>
  </si>
  <si>
    <t>ADP N change</t>
  </si>
  <si>
    <t>ADP % change</t>
  </si>
  <si>
    <t>September</t>
  </si>
  <si>
    <t>Bent</t>
  </si>
  <si>
    <t>Costilla</t>
  </si>
  <si>
    <t>Grand</t>
  </si>
  <si>
    <t>Huerfano</t>
  </si>
  <si>
    <t>Saguache</t>
  </si>
  <si>
    <t>Yuma</t>
  </si>
  <si>
    <t>Aurora Detention Center</t>
  </si>
  <si>
    <t>ADP</t>
  </si>
  <si>
    <t>STATEWIDE TOTAL</t>
  </si>
  <si>
    <t>*May 18 for Weld</t>
  </si>
  <si>
    <t>*Sept 4 for Weld</t>
  </si>
  <si>
    <t>*Sept14 for Weld</t>
  </si>
  <si>
    <t>N change from each ADP</t>
  </si>
  <si>
    <t>N change from ADP (most recent day)</t>
  </si>
  <si>
    <t>% Change (from most recent day)</t>
  </si>
  <si>
    <t>January</t>
  </si>
  <si>
    <t>July</t>
  </si>
  <si>
    <t>Change</t>
  </si>
  <si>
    <t>S</t>
  </si>
  <si>
    <t>USH</t>
  </si>
  <si>
    <t>USNH</t>
  </si>
  <si>
    <t>NA</t>
  </si>
  <si>
    <t>SI</t>
  </si>
  <si>
    <t>II</t>
  </si>
  <si>
    <t>SC</t>
  </si>
  <si>
    <t>IC</t>
  </si>
  <si>
    <t>Denver total</t>
  </si>
  <si>
    <t>Denver city</t>
  </si>
  <si>
    <t>Denver county</t>
  </si>
  <si>
    <t>Jefferson*</t>
  </si>
  <si>
    <t>N/A</t>
  </si>
  <si>
    <t xml:space="preserve">Key </t>
  </si>
  <si>
    <t>**For Pueblo - this info was sent on 5/6, so is not included on the other days. These stats apply to all previous days</t>
  </si>
  <si>
    <t># staff isolation</t>
  </si>
  <si>
    <t>Symptomatic quarantine 24</t>
  </si>
  <si>
    <t># inmate isolation</t>
  </si>
  <si>
    <t># staff confirmed</t>
  </si>
  <si>
    <t>Confirmed cases Inmates 1</t>
  </si>
  <si>
    <t xml:space="preserve"># inmate confirmed </t>
  </si>
  <si>
    <t>Staff 1</t>
  </si>
  <si>
    <t>118 staff in isolation, 141 inmates in isoaltion , 14 staff oncifmed and 215</t>
  </si>
  <si>
    <t xml:space="preserve">Denver: Around 100 staff members (out of 4,200) had tested positive for COVID and most have recovered. Throughout the requested period, we have been testing all inmates who are symptomatic or have been exposed to the virus within 24 hours, so we do not have meaningful data  for “inmates in isolation related to possible symptoms or exposure to COVID-19” or “presumptive positives”. We have a list of people in our care each day who are being offered a test (or who have a test pending) but these figures will not offer a like-for-like comparison with isolation counts at other jurisdictions. For that reason we have opted not to report these figures.
</t>
  </si>
  <si>
    <t xml:space="preserve">douglas 31 inmates in isoaltion, 110 staff in isolation, adams 24 inamtes in isoaltion </t>
  </si>
  <si>
    <t>VM</t>
  </si>
  <si>
    <t>call back</t>
  </si>
  <si>
    <t>ADP pre-COVID</t>
  </si>
  <si>
    <t>ADP during COVID</t>
  </si>
  <si>
    <t>Occupancy pre-COVID</t>
  </si>
  <si>
    <t>Occupancy during COVID</t>
  </si>
  <si>
    <t>capacity</t>
  </si>
  <si>
    <t>ADP is from March-Sept</t>
  </si>
  <si>
    <t>As of April 28th:</t>
  </si>
  <si>
    <t>Staff</t>
  </si>
  <si>
    <t>Inmates</t>
  </si>
  <si>
    <t>T</t>
  </si>
  <si>
    <t>TP</t>
  </si>
  <si>
    <t>PP</t>
  </si>
  <si>
    <t>Q/I</t>
  </si>
  <si>
    <t>NA*</t>
  </si>
  <si>
    <t>waiting response</t>
  </si>
  <si>
    <t xml:space="preserve"># tested </t>
  </si>
  <si>
    <t># tested positive</t>
  </si>
  <si>
    <t># presumptively positive</t>
  </si>
  <si>
    <t># suspended from work/ in quarantine/ in isolation</t>
  </si>
  <si>
    <t xml:space="preserve">*Around 100 staff members (out of 4,200) had tested positive for COVID and most have recovered.  </t>
  </si>
  <si>
    <t># in isolation</t>
  </si>
  <si>
    <t># White</t>
  </si>
  <si>
    <t>% White</t>
  </si>
  <si>
    <t># Black</t>
  </si>
  <si>
    <t>% Black</t>
  </si>
  <si>
    <t># Hispanic</t>
  </si>
  <si>
    <t>% Hispanic</t>
  </si>
  <si>
    <t># over 60</t>
  </si>
  <si>
    <t>% over 60</t>
  </si>
  <si>
    <t>pretrial</t>
  </si>
  <si>
    <t>bond set</t>
  </si>
  <si>
    <r>
      <rPr>
        <b/>
        <sz val="9"/>
        <color rgb="FF000000"/>
        <rFont val="Calibri"/>
        <family val="2"/>
      </rPr>
      <t># under 100k bon</t>
    </r>
    <r>
      <rPr>
        <sz val="11"/>
        <color rgb="FF000000"/>
        <rFont val="Calibri"/>
        <family val="2"/>
      </rPr>
      <t>d</t>
    </r>
  </si>
  <si>
    <t xml:space="preserve">% under 100k bond </t>
  </si>
  <si>
    <t># under 10k bond</t>
  </si>
  <si>
    <t>% under 10k bond</t>
  </si>
  <si>
    <t># under 1k bond</t>
  </si>
  <si>
    <t>% under 1k bond</t>
  </si>
  <si>
    <t>As of 10 AM on 4/3 there are zero inmates in isolation at the Denver County Jail and seven inmates in isolation at the Downtown Detention Center being monitored for symptoms of COVID. As of 10AM on 4/3, three inmates tested positive for COVID. Two have been released on bond with quarantine orders from public health, one is still in custody in the medical unit.</t>
  </si>
  <si>
    <t>Lowest charge and bond saved in folder</t>
  </si>
  <si>
    <t xml:space="preserve">On 4/17: With 17 inmates in isolation for COVID-19 concerns. </t>
  </si>
  <si>
    <t>17 (?)</t>
  </si>
  <si>
    <t>28 in isolation on April 2</t>
  </si>
  <si>
    <t>As of April 2 they had one person in isolation</t>
  </si>
  <si>
    <t>yes</t>
  </si>
  <si>
    <t>no</t>
  </si>
  <si>
    <t>The quarantine number for Thursday April 2 is 13</t>
  </si>
  <si>
    <t>Highest charge and bond saved in folder</t>
  </si>
  <si>
    <t>followed up on 4/2</t>
  </si>
  <si>
    <t>As of 04/02/20 at 9:00AM the Mesa County Jail had a total of 8 inmates medically quarantined related to possible symptoms of or possible exposure to COVID-19.</t>
  </si>
  <si>
    <t>got it</t>
  </si>
  <si>
    <t xml:space="preserve">Note for Denver: Total population is 1,211 --- 12 additional people are Native American, 10 are Asian and 18 are unknown. I counted each person once so 2 of the people counted as "Hispanic" are also Native American, 9 of the people counted as "Black" are also Hispanic     </t>
  </si>
  <si>
    <t xml:space="preserve">Note for El Paso: Total population is 1,180 -- 8 additional people are Asian, 12 are Native American and 3 are unknown. I counted each person once so 3 of the people counted as "Hispanic" are also Native American, 17 of the people counted as "Black" are also Hispanic </t>
  </si>
  <si>
    <t xml:space="preserve">Note for Jefferson: Total population is 833 --- 4 additional people are Asian, 15 are Native american, 1 is Pacific Islander and 3 are unknown. They did not provide ethnicity but they did provide gender. 148 are women (18% of population) and 685 men (82% of population). </t>
  </si>
  <si>
    <t>Note for Weld:Total population is 621 -- 5 additional people are Asian and 4 are Native American</t>
  </si>
  <si>
    <t>Note for Mesa: ---- 3 additional people are Native American, two are Asian, three are Pacific Islander, one is unknown. I counted each person once so 2 of the people counted as "Black" are also Hispanic</t>
  </si>
  <si>
    <t>Note for Logan: Total population is 89 and 2 are listed as American Indian/Alaskan for race</t>
  </si>
  <si>
    <t>DCJ: Apr 1 our data: Apr 2</t>
  </si>
  <si>
    <t>Jail Facility</t>
  </si>
  <si>
    <t>Inmates with confirmed cases</t>
  </si>
  <si>
    <t>Inmates with presumptive cases</t>
  </si>
  <si>
    <t>Inmate 
deaths</t>
  </si>
  <si>
    <t>Staff with confirmed cases</t>
  </si>
  <si>
    <t>Staff with presumptive cases</t>
  </si>
  <si>
    <t>Boulder County Jail</t>
  </si>
  <si>
    <t>Changed from 1 to 0</t>
  </si>
  <si>
    <t xml:space="preserve">Denver County Jail
</t>
  </si>
  <si>
    <t xml:space="preserve">Douglas County Jail
</t>
  </si>
  <si>
    <t>Jefferson County Detention Facility</t>
  </si>
  <si>
    <t>Van Cise-Simonet Detention Center</t>
  </si>
  <si>
    <t>Washington County Justice Center</t>
  </si>
  <si>
    <t xml:space="preserve">Weld County Jail
</t>
  </si>
  <si>
    <t>TOTAL</t>
  </si>
  <si>
    <t>County jails with outbreaks:</t>
  </si>
  <si>
    <t>Adams Transitional Center</t>
  </si>
  <si>
    <t>Advantage Treatment Center in Alamosa</t>
  </si>
  <si>
    <t>Arapahoe Community Treatment Center</t>
  </si>
  <si>
    <t>Douglas County Jail</t>
  </si>
  <si>
    <t>Weld County Jail</t>
  </si>
  <si>
    <t>Commerce Transitional Center in Adams</t>
  </si>
  <si>
    <t>Intervention Community Corrections Services in Weld</t>
  </si>
  <si>
    <t>CI</t>
  </si>
  <si>
    <t>PI</t>
  </si>
  <si>
    <t>D</t>
  </si>
  <si>
    <t>CS</t>
  </si>
  <si>
    <t>PS</t>
  </si>
  <si>
    <t>BOULDER COUNTY JAIL</t>
  </si>
  <si>
    <t xml:space="preserve">DENVER COUNTY JAIL
</t>
  </si>
  <si>
    <t xml:space="preserve">DOUGLAS COUNTY JAIL
</t>
  </si>
  <si>
    <t>JEFFERSON COUNTY DETENTION FACILITY</t>
  </si>
  <si>
    <t>VAN CISE-SIMONET DETENTION CENTER</t>
  </si>
  <si>
    <t>WASHINGTON COUNTY JUSTICE CENTER</t>
  </si>
  <si>
    <t xml:space="preserve">WELD COUNTY JAIL
</t>
  </si>
  <si>
    <t>Totals of all</t>
  </si>
  <si>
    <t xml:space="preserve">Douglas, Jeff, Denver, Weld </t>
  </si>
  <si>
    <t xml:space="preserve">County </t>
  </si>
  <si>
    <t>Daily Pop. on 9/17</t>
  </si>
  <si>
    <t>Inmates Isolation 9/17</t>
  </si>
  <si>
    <t>Inmates Isolation on 9/18</t>
  </si>
  <si>
    <t>Inmates Isolation 9/19</t>
  </si>
  <si>
    <t>Inmates Isolation 9/20</t>
  </si>
  <si>
    <t>Inmates Isolation 9/21</t>
  </si>
  <si>
    <t>Inmates Isolation 9/22</t>
  </si>
  <si>
    <t>Inmates Isolation 9/23</t>
  </si>
  <si>
    <t>Inmates Isolation 9/24</t>
  </si>
  <si>
    <t>Staff Isolation 9/17</t>
  </si>
  <si>
    <t>Staff Isolation 9/18</t>
  </si>
  <si>
    <t>Staff Isolation 9/19</t>
  </si>
  <si>
    <t>Staff Isolation 9/20</t>
  </si>
  <si>
    <t>Staff Isolation 9/21</t>
  </si>
  <si>
    <t>Staff Isolation 9/22</t>
  </si>
  <si>
    <t>Staff Isolation 9/23</t>
  </si>
  <si>
    <t>Staff Isolation 9/24</t>
  </si>
  <si>
    <t>Confirmed Cases Week 9/17-24</t>
  </si>
  <si>
    <t>Staff Tested by 9/22</t>
  </si>
  <si>
    <t>Staff Positive by 9/22</t>
  </si>
  <si>
    <t>Staff Presumptively Positive 9/22</t>
  </si>
  <si>
    <t>Staff Suspended from Work 9/22</t>
  </si>
  <si>
    <t>Inmates Tested by 9/22</t>
  </si>
  <si>
    <t>Immates Positive 9/22</t>
  </si>
  <si>
    <t>Inmates Presumptively Positive 9/22</t>
  </si>
  <si>
    <t xml:space="preserve">Fremont </t>
  </si>
  <si>
    <t xml:space="preserve">La Plata </t>
  </si>
  <si>
    <t xml:space="preserve">Arapahoe </t>
  </si>
  <si>
    <t>Sentenced</t>
  </si>
  <si>
    <t>Unsentenced On Hold</t>
  </si>
  <si>
    <t>Pretrial</t>
  </si>
  <si>
    <t>Q2</t>
  </si>
  <si>
    <t>April</t>
  </si>
  <si>
    <t>Q2-Q1</t>
  </si>
  <si>
    <t>#</t>
  </si>
  <si>
    <t>/</t>
  </si>
  <si>
    <t>##</t>
  </si>
  <si>
    <t>* Denver was unable to provide a breakdown of its jail population in Q1.</t>
  </si>
  <si>
    <t># The total count of unsentenced on hold and pretrial is 501.</t>
  </si>
  <si>
    <t>## The total count of unsentenced on hold and pretrial is 82.</t>
  </si>
  <si>
    <t>Unsentenced On Hold + Pretrial</t>
  </si>
  <si>
    <t xml:space="preserve">OUR DATA IS FROM APRIL 27. DCJ DATA FROM APRIL 1. </t>
  </si>
  <si>
    <t>Drafting a para on the changes (model jail decarceration para)</t>
  </si>
  <si>
    <t>no state wide data</t>
  </si>
  <si>
    <t>one sentence for each jail</t>
  </si>
  <si>
    <t>Denver failed to report the data in Q1, likely pt number drop due to overall drop</t>
  </si>
  <si>
    <t>new chart for Ara and Wash, sentenced and pt, add hold and no hold</t>
  </si>
  <si>
    <t>Jan</t>
  </si>
  <si>
    <t>Mar</t>
  </si>
  <si>
    <t>Apr</t>
  </si>
  <si>
    <t>May</t>
  </si>
  <si>
    <t>Jun</t>
  </si>
  <si>
    <t>Jul</t>
  </si>
  <si>
    <t># in custody (2017)</t>
  </si>
  <si>
    <t># in custody (2019)</t>
  </si>
  <si>
    <t>ACLU APR 2</t>
  </si>
  <si>
    <t>ACLU APR 1</t>
  </si>
  <si>
    <t>DCJ APR 1</t>
  </si>
  <si>
    <t>Difference</t>
  </si>
  <si>
    <t xml:space="preserve">highest discrepancy </t>
  </si>
  <si>
    <t>difference larger than 100</t>
  </si>
  <si>
    <t>Without the 7 counties, the difference between our pop numbers is 253.</t>
  </si>
  <si>
    <t xml:space="preserve">Those 7 counties account for 1,644 difference between our pop numbers. </t>
  </si>
  <si>
    <t>Yuma and Aurora are not included in totals bc not included in DCJ counts.</t>
  </si>
  <si>
    <t>June</t>
  </si>
  <si>
    <t>Avg Daily Pop (from DCJ)</t>
  </si>
  <si>
    <t>%</t>
  </si>
  <si>
    <t>Avg Daily Pop (Avg from 4 jail calls in June)</t>
  </si>
  <si>
    <t>Blue font</t>
  </si>
  <si>
    <t>Capacity &gt;80%</t>
  </si>
  <si>
    <t>Capacity  &gt;100%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</si>
</sst>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mmm\ d"/>
    <numFmt numFmtId="165" formatCode="mmmm\ d"/>
    <numFmt numFmtId="166" formatCode="&quot;$&quot;#,##0"/>
    <numFmt numFmtId="167" formatCode="dddd\ mmmm\ d"/>
    <numFmt numFmtId="168" formatCode="m/d/yyyy"/>
    <numFmt numFmtId="169" formatCode="mmmm\ yyyy"/>
    <numFmt numFmtId="170" formatCode="mmmd"/>
    <numFmt numFmtId="171" formatCode="&quot;$&quot;#,##0.00"/>
    <numFmt numFmtId="172" formatCode="0.000000000"/>
    <numFmt numFmtId="173" formatCode="m/d"/>
  </numFmts>
  <fonts count="46" x14ac:knownFonts="1">
    <font>
      <sz val="11"/>
      <color rgb="FF000000"/>
      <name val="Arial"/>
    </font>
    <font>
      <b/>
      <sz val="10"/>
      <color rgb="FF000000"/>
      <name val="Cambria"/>
      <family val="1"/>
    </font>
    <font>
      <b/>
      <sz val="11"/>
      <color rgb="FF000000"/>
      <name val="Calibri"/>
      <family val="2"/>
    </font>
    <font>
      <sz val="11"/>
      <color rgb="FF000000"/>
      <name val="Calibri"/>
      <family val="2"/>
    </font>
    <font>
      <sz val="10"/>
      <color rgb="FF000000"/>
      <name val="Cambria"/>
      <family val="1"/>
    </font>
    <font>
      <sz val="11"/>
      <color rgb="FF000000"/>
      <name val="Calibri"/>
      <family val="2"/>
    </font>
    <font>
      <sz val="11"/>
      <color rgb="FF201F1E"/>
      <name val="Calibri"/>
      <family val="2"/>
    </font>
    <font>
      <sz val="11"/>
      <color rgb="FF1F497D"/>
      <name val="Calibri"/>
      <family val="2"/>
    </font>
    <font>
      <sz val="12"/>
      <color rgb="FF1F497D"/>
      <name val="Arial"/>
      <family val="2"/>
    </font>
    <font>
      <i/>
      <sz val="10"/>
      <color rgb="FF000000"/>
      <name val="Cambria"/>
      <family val="1"/>
    </font>
    <font>
      <sz val="11"/>
      <color rgb="FF000000"/>
      <name val="Cambria"/>
      <family val="1"/>
    </font>
    <font>
      <sz val="14"/>
      <color rgb="FF000000"/>
      <name val="Arial"/>
      <family val="2"/>
    </font>
    <font>
      <b/>
      <sz val="11"/>
      <color rgb="FF000000"/>
      <name val="Calibri"/>
      <family val="2"/>
    </font>
    <font>
      <sz val="11"/>
      <color rgb="FF404040"/>
      <name val="Calibri"/>
      <family val="2"/>
    </font>
    <font>
      <i/>
      <sz val="11"/>
      <color rgb="FF000000"/>
      <name val="Calibri"/>
      <family val="2"/>
    </font>
    <font>
      <i/>
      <sz val="14"/>
      <color rgb="FF000000"/>
      <name val="Arial"/>
      <family val="2"/>
    </font>
    <font>
      <b/>
      <sz val="11"/>
      <color rgb="FF000000"/>
      <name val="Cambria"/>
      <family val="1"/>
    </font>
    <font>
      <b/>
      <sz val="11"/>
      <color rgb="FF000000"/>
      <name val="Times"/>
      <family val="1"/>
    </font>
    <font>
      <sz val="11"/>
      <color theme="1"/>
      <name val="Arial"/>
      <family val="2"/>
    </font>
    <font>
      <sz val="11"/>
      <color rgb="FF000000"/>
      <name val="Times"/>
      <family val="1"/>
    </font>
    <font>
      <sz val="11"/>
      <color theme="1"/>
      <name val="Arial"/>
      <family val="2"/>
    </font>
    <font>
      <sz val="11"/>
      <color rgb="FF000000"/>
      <name val="Arial"/>
      <family val="2"/>
    </font>
    <font>
      <sz val="11"/>
      <color rgb="FF000000"/>
      <name val="Cambria"/>
      <family val="1"/>
    </font>
    <font>
      <sz val="11"/>
      <color theme="1"/>
      <name val="Times"/>
      <family val="1"/>
    </font>
    <font>
      <b/>
      <sz val="11"/>
      <color rgb="FF000000"/>
      <name val="Arial"/>
      <family val="2"/>
    </font>
    <font>
      <b/>
      <sz val="11"/>
      <color theme="1"/>
      <name val="Arial"/>
      <family val="2"/>
    </font>
    <font>
      <sz val="11"/>
      <name val="Arial"/>
      <family val="2"/>
    </font>
    <font>
      <sz val="10"/>
      <color rgb="FFFF0000"/>
      <name val="Cambria"/>
      <family val="1"/>
    </font>
    <font>
      <b/>
      <sz val="10"/>
      <color rgb="FFFF0000"/>
      <name val="Cambria"/>
      <family val="1"/>
    </font>
    <font>
      <b/>
      <sz val="11"/>
      <color rgb="FF000000"/>
      <name val="Cambria"/>
      <family val="1"/>
    </font>
    <font>
      <b/>
      <sz val="11"/>
      <color theme="1"/>
      <name val="Cambria"/>
      <family val="1"/>
    </font>
    <font>
      <sz val="11"/>
      <color theme="1"/>
      <name val="Cambria"/>
      <family val="1"/>
    </font>
    <font>
      <b/>
      <sz val="11"/>
      <color theme="1"/>
      <name val="Cambria"/>
      <family val="1"/>
    </font>
    <font>
      <b/>
      <sz val="9"/>
      <color rgb="FF000000"/>
      <name val="Calibri"/>
      <family val="2"/>
    </font>
    <font>
      <b/>
      <sz val="10"/>
      <color theme="1"/>
      <name val="Cambria"/>
      <family val="1"/>
    </font>
    <font>
      <b/>
      <sz val="10"/>
      <color theme="1"/>
      <name val="Arial"/>
      <family val="2"/>
    </font>
    <font>
      <sz val="10"/>
      <color theme="1"/>
      <name val="Arial"/>
      <family val="2"/>
    </font>
    <font>
      <sz val="10"/>
      <color rgb="FF000000"/>
      <name val="Arial"/>
      <family val="2"/>
    </font>
    <font>
      <sz val="10"/>
      <color theme="1"/>
      <name val="Cambria"/>
      <family val="1"/>
    </font>
    <font>
      <sz val="11"/>
      <color theme="1"/>
      <name val="Cambria"/>
      <family val="1"/>
    </font>
    <font>
      <sz val="11"/>
      <color rgb="FF0000FF"/>
      <name val="Cambria"/>
      <family val="1"/>
    </font>
    <font>
      <b/>
      <sz val="10"/>
      <color rgb="FF0000FF"/>
      <name val="Cambria"/>
      <family val="1"/>
    </font>
    <font>
      <i/>
      <sz val="11"/>
      <color rgb="FF000000"/>
      <name val="Times"/>
      <family val="1"/>
    </font>
    <font>
      <b/>
      <sz val="11"/>
      <color rgb="FF000000"/>
      <name val="Arial"/>
      <family val="2"/>
    </font>
    <font>
      <b/>
      <sz val="10"/>
      <color rgb="FF000000"/>
      <name val="Arial"/>
      <family val="2"/>
    </font>
    <font>
      <b/>
      <sz val="11"/>
      <color rgb="FF0000FF"/>
      <name val="Cambria"/>
      <family val="1"/>
    </font>
  </fonts>
  <fills count="27">
    <fill>
      <patternFill patternType="none"/>
    </fill>
    <fill>
      <patternFill patternType="gray125"/>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1C232"/>
        <bgColor rgb="FFF1C232"/>
      </patternFill>
    </fill>
    <fill>
      <patternFill patternType="solid">
        <fgColor theme="9"/>
        <bgColor theme="9"/>
      </patternFill>
    </fill>
    <fill>
      <patternFill patternType="solid">
        <fgColor rgb="FFFF00FF"/>
        <bgColor rgb="FFFF00FF"/>
      </patternFill>
    </fill>
    <fill>
      <patternFill patternType="solid">
        <fgColor rgb="FFE06666"/>
        <bgColor rgb="FFE06666"/>
      </patternFill>
    </fill>
    <fill>
      <patternFill patternType="solid">
        <fgColor rgb="FF999999"/>
        <bgColor rgb="FF999999"/>
      </patternFill>
    </fill>
    <fill>
      <patternFill patternType="solid">
        <fgColor rgb="FFA4C2F4"/>
        <bgColor rgb="FFA4C2F4"/>
      </patternFill>
    </fill>
    <fill>
      <patternFill patternType="solid">
        <fgColor rgb="FFC27BA0"/>
        <bgColor rgb="FFC27BA0"/>
      </patternFill>
    </fill>
    <fill>
      <patternFill patternType="solid">
        <fgColor rgb="FF93C47D"/>
        <bgColor rgb="FF93C47D"/>
      </patternFill>
    </fill>
    <fill>
      <patternFill patternType="solid">
        <fgColor rgb="FFBDBDBD"/>
        <bgColor rgb="FFBDBDBD"/>
      </patternFill>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
      <patternFill patternType="solid">
        <fgColor rgb="FFF2F2F2"/>
        <bgColor rgb="FFF2F2F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FCD5B4"/>
        <bgColor rgb="FFFCD5B4"/>
      </patternFill>
    </fill>
    <fill>
      <patternFill patternType="solid">
        <fgColor rgb="FFEA9999"/>
        <bgColor rgb="FFEA9999"/>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style="thick">
        <color rgb="FF000000"/>
      </right>
      <top/>
      <bottom style="thin">
        <color rgb="FF000000"/>
      </bottom>
      <diagonal/>
    </border>
    <border>
      <left style="thin">
        <color rgb="FFB7B7B7"/>
      </left>
      <right style="thin">
        <color rgb="FFB7B7B7"/>
      </right>
      <top style="thin">
        <color rgb="FFB7B7B7"/>
      </top>
      <bottom style="thin">
        <color rgb="FFB7B7B7"/>
      </bottom>
      <diagonal/>
    </border>
    <border>
      <left/>
      <right style="thin">
        <color rgb="FFB7B7B7"/>
      </right>
      <top style="thin">
        <color rgb="FFB7B7B7"/>
      </top>
      <bottom style="thin">
        <color rgb="FFB7B7B7"/>
      </bottom>
      <diagonal/>
    </border>
    <border>
      <left/>
      <right/>
      <top style="thin">
        <color rgb="FFB7B7B7"/>
      </top>
      <bottom style="thin">
        <color rgb="FFB7B7B7"/>
      </bottom>
      <diagonal/>
    </border>
    <border>
      <left style="thin">
        <color rgb="FFB7B7B7"/>
      </left>
      <right style="thin">
        <color rgb="FFB7B7B7"/>
      </right>
      <top/>
      <bottom/>
      <diagonal/>
    </border>
    <border>
      <left/>
      <right style="thin">
        <color rgb="FFB7B7B7"/>
      </right>
      <top/>
      <bottom/>
      <diagonal/>
    </border>
    <border>
      <left style="thin">
        <color rgb="FFB7B7B7"/>
      </left>
      <right style="thin">
        <color rgb="FFB7B7B7"/>
      </right>
      <top/>
      <bottom style="thin">
        <color rgb="FFB7B7B7"/>
      </bottom>
      <diagonal/>
    </border>
    <border>
      <left/>
      <right style="thin">
        <color rgb="FFB7B7B7"/>
      </right>
      <top/>
      <bottom style="thin">
        <color rgb="FFB7B7B7"/>
      </bottom>
      <diagonal/>
    </border>
    <border>
      <left/>
      <right/>
      <top/>
      <bottom style="thin">
        <color rgb="FFB7B7B7"/>
      </bottom>
      <diagonal/>
    </border>
    <border>
      <left/>
      <right/>
      <top/>
      <bottom style="thin">
        <color rgb="FF999999"/>
      </bottom>
      <diagonal/>
    </border>
    <border>
      <left/>
      <right/>
      <top style="thin">
        <color rgb="FF999999"/>
      </top>
      <bottom style="thin">
        <color rgb="FF999999"/>
      </bottom>
      <diagonal/>
    </border>
    <border>
      <left/>
      <right style="thin">
        <color rgb="FFEFEFEF"/>
      </right>
      <top style="thin">
        <color rgb="FF999999"/>
      </top>
      <bottom style="thin">
        <color rgb="FF999999"/>
      </bottom>
      <diagonal/>
    </border>
    <border>
      <left/>
      <right style="thin">
        <color rgb="FF999999"/>
      </right>
      <top/>
      <bottom/>
      <diagonal/>
    </border>
    <border>
      <left/>
      <right style="thin">
        <color rgb="FFCCCCCC"/>
      </right>
      <top/>
      <bottom/>
      <diagonal/>
    </border>
    <border>
      <left/>
      <right style="thin">
        <color rgb="FF999999"/>
      </right>
      <top style="thin">
        <color rgb="FFB7B7B7"/>
      </top>
      <bottom/>
      <diagonal/>
    </border>
    <border>
      <left/>
      <right style="thin">
        <color rgb="FFCCCCCC"/>
      </right>
      <top style="thin">
        <color rgb="FFB7B7B7"/>
      </top>
      <bottom/>
      <diagonal/>
    </border>
    <border>
      <left/>
      <right/>
      <top style="thin">
        <color rgb="FFB7B7B7"/>
      </top>
      <bottom/>
      <diagonal/>
    </border>
    <border>
      <left style="thin">
        <color rgb="FFD9D9D9"/>
      </left>
      <right/>
      <top style="thin">
        <color rgb="FFB7B7B7"/>
      </top>
      <bottom/>
      <diagonal/>
    </border>
    <border>
      <left/>
      <right/>
      <top style="thin">
        <color rgb="FF999999"/>
      </top>
      <bottom/>
      <diagonal/>
    </border>
    <border>
      <left style="thin">
        <color rgb="FFCCCCCC"/>
      </left>
      <right style="thin">
        <color rgb="FFCCCCCC"/>
      </right>
      <top style="thin">
        <color rgb="FFCCCCCC"/>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CCCCCC"/>
      </left>
      <right/>
      <top/>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000000"/>
      </left>
      <right/>
      <top style="thin">
        <color rgb="FF000000"/>
      </top>
      <bottom/>
      <diagonal/>
    </border>
  </borders>
  <cellStyleXfs count="1">
    <xf numFmtId="0" fontId="0" fillId="0" borderId="0"/>
  </cellStyleXfs>
  <cellXfs count="546">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wrapText="1"/>
    </xf>
    <xf numFmtId="16" fontId="1" fillId="0" borderId="1" xfId="0" applyNumberFormat="1" applyFont="1" applyBorder="1" applyAlignment="1">
      <alignment horizontal="center"/>
    </xf>
    <xf numFmtId="16"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0" fontId="1" fillId="0" borderId="1" xfId="0" applyFont="1" applyBorder="1" applyAlignment="1">
      <alignment horizontal="center" wrapText="1"/>
    </xf>
    <xf numFmtId="0" fontId="2" fillId="0" borderId="0" xfId="0" applyFont="1"/>
    <xf numFmtId="165" fontId="3" fillId="0" borderId="0" xfId="0" applyNumberFormat="1" applyFont="1"/>
    <xf numFmtId="0" fontId="1" fillId="2" borderId="1" xfId="0" applyFont="1" applyFill="1" applyBorder="1"/>
    <xf numFmtId="0" fontId="4" fillId="2" borderId="1" xfId="0" applyFont="1" applyFill="1" applyBorder="1"/>
    <xf numFmtId="0" fontId="4" fillId="3" borderId="1" xfId="0" applyFont="1" applyFill="1" applyBorder="1"/>
    <xf numFmtId="0" fontId="4" fillId="3" borderId="1" xfId="0" applyFont="1" applyFill="1" applyBorder="1" applyAlignment="1"/>
    <xf numFmtId="0" fontId="5" fillId="3" borderId="1" xfId="0" applyFont="1" applyFill="1" applyBorder="1" applyAlignment="1"/>
    <xf numFmtId="1" fontId="4" fillId="2" borderId="1" xfId="0" applyNumberFormat="1" applyFont="1" applyFill="1" applyBorder="1"/>
    <xf numFmtId="9" fontId="4" fillId="2" borderId="1" xfId="0" applyNumberFormat="1" applyFont="1" applyFill="1" applyBorder="1"/>
    <xf numFmtId="9" fontId="5" fillId="2" borderId="1" xfId="0" applyNumberFormat="1" applyFont="1" applyFill="1" applyBorder="1"/>
    <xf numFmtId="0" fontId="3" fillId="4" borderId="0" xfId="0" applyFont="1" applyFill="1"/>
    <xf numFmtId="0" fontId="6" fillId="4" borderId="0" xfId="0" applyFont="1" applyFill="1" applyAlignment="1">
      <alignment horizontal="left"/>
    </xf>
    <xf numFmtId="0" fontId="1" fillId="3" borderId="1" xfId="0" applyFont="1" applyFill="1" applyBorder="1"/>
    <xf numFmtId="9" fontId="4" fillId="3" borderId="1" xfId="0" applyNumberFormat="1" applyFont="1" applyFill="1" applyBorder="1"/>
    <xf numFmtId="9" fontId="5" fillId="3" borderId="1" xfId="0" applyNumberFormat="1" applyFont="1" applyFill="1" applyBorder="1"/>
    <xf numFmtId="1" fontId="3" fillId="4" borderId="0" xfId="0" applyNumberFormat="1" applyFont="1" applyFill="1"/>
    <xf numFmtId="0" fontId="4" fillId="2" borderId="1" xfId="0" applyFont="1" applyFill="1" applyBorder="1" applyAlignment="1"/>
    <xf numFmtId="166" fontId="3" fillId="4" borderId="0" xfId="0" applyNumberFormat="1" applyFont="1" applyFill="1"/>
    <xf numFmtId="0" fontId="3" fillId="2" borderId="0" xfId="0" applyFont="1" applyFill="1"/>
    <xf numFmtId="0" fontId="3" fillId="0" borderId="0" xfId="0" applyFont="1"/>
    <xf numFmtId="0" fontId="6" fillId="3" borderId="0" xfId="0" applyFont="1" applyFill="1" applyAlignment="1">
      <alignment horizontal="left"/>
    </xf>
    <xf numFmtId="165" fontId="5" fillId="4" borderId="0" xfId="0" applyNumberFormat="1" applyFont="1" applyFill="1"/>
    <xf numFmtId="0" fontId="6" fillId="5" borderId="0" xfId="0" applyFont="1" applyFill="1" applyAlignment="1">
      <alignment horizontal="left"/>
    </xf>
    <xf numFmtId="0" fontId="4" fillId="0" borderId="2" xfId="0" applyFont="1" applyBorder="1" applyAlignment="1"/>
    <xf numFmtId="0" fontId="5" fillId="3" borderId="0" xfId="0" applyFont="1" applyFill="1" applyAlignment="1"/>
    <xf numFmtId="0" fontId="4" fillId="4" borderId="1" xfId="0" applyFont="1" applyFill="1" applyBorder="1" applyAlignment="1"/>
    <xf numFmtId="0" fontId="3" fillId="6" borderId="0" xfId="0" applyFont="1" applyFill="1"/>
    <xf numFmtId="0" fontId="7" fillId="0" borderId="0" xfId="0" applyFont="1"/>
    <xf numFmtId="0" fontId="8" fillId="0" borderId="0" xfId="0" applyFont="1"/>
    <xf numFmtId="0" fontId="9" fillId="3" borderId="1" xfId="0" applyFont="1" applyFill="1" applyBorder="1"/>
    <xf numFmtId="167" fontId="8" fillId="0" borderId="0" xfId="0" applyNumberFormat="1" applyFont="1"/>
    <xf numFmtId="168" fontId="5" fillId="0" borderId="0" xfId="0" applyNumberFormat="1" applyFont="1" applyAlignment="1">
      <alignment horizontal="center"/>
    </xf>
    <xf numFmtId="0" fontId="5" fillId="0" borderId="0" xfId="0" applyFont="1" applyAlignment="1">
      <alignment horizontal="center"/>
    </xf>
    <xf numFmtId="0" fontId="3" fillId="2" borderId="0" xfId="0" applyFont="1" applyFill="1" applyAlignment="1">
      <alignment horizontal="right"/>
    </xf>
    <xf numFmtId="0" fontId="10" fillId="2" borderId="1" xfId="0" applyFont="1" applyFill="1" applyBorder="1" applyAlignment="1">
      <alignment horizontal="right"/>
    </xf>
    <xf numFmtId="0" fontId="10" fillId="2" borderId="2" xfId="0" applyFont="1" applyFill="1" applyBorder="1" applyAlignment="1">
      <alignment horizontal="right"/>
    </xf>
    <xf numFmtId="0" fontId="4" fillId="2" borderId="2" xfId="0" applyFont="1" applyFill="1" applyBorder="1"/>
    <xf numFmtId="0" fontId="4" fillId="3" borderId="2" xfId="0" applyFont="1" applyFill="1" applyBorder="1"/>
    <xf numFmtId="0" fontId="4" fillId="3" borderId="2" xfId="0" applyFont="1" applyFill="1" applyBorder="1" applyAlignment="1"/>
    <xf numFmtId="0" fontId="6" fillId="4" borderId="0" xfId="0" applyFont="1" applyFill="1"/>
    <xf numFmtId="0" fontId="11" fillId="4" borderId="0" xfId="0" applyFont="1" applyFill="1"/>
    <xf numFmtId="0" fontId="1" fillId="6" borderId="1" xfId="0" applyFont="1" applyFill="1" applyBorder="1"/>
    <xf numFmtId="0" fontId="4" fillId="6" borderId="1" xfId="0" applyFont="1" applyFill="1" applyBorder="1"/>
    <xf numFmtId="0" fontId="10" fillId="6" borderId="1" xfId="0" applyFont="1" applyFill="1" applyBorder="1" applyAlignment="1">
      <alignment horizontal="right"/>
    </xf>
    <xf numFmtId="0" fontId="10" fillId="6" borderId="2" xfId="0" applyFont="1" applyFill="1" applyBorder="1" applyAlignment="1">
      <alignment horizontal="right"/>
    </xf>
    <xf numFmtId="9" fontId="4" fillId="6" borderId="1" xfId="0" applyNumberFormat="1" applyFont="1" applyFill="1" applyBorder="1"/>
    <xf numFmtId="9" fontId="5" fillId="6" borderId="1" xfId="0" applyNumberFormat="1" applyFont="1" applyFill="1" applyBorder="1"/>
    <xf numFmtId="0" fontId="1" fillId="0" borderId="1" xfId="0" applyFont="1" applyBorder="1"/>
    <xf numFmtId="3" fontId="12" fillId="0" borderId="1" xfId="0" applyNumberFormat="1" applyFont="1" applyBorder="1"/>
    <xf numFmtId="3" fontId="1" fillId="0" borderId="1" xfId="0" applyNumberFormat="1" applyFont="1" applyBorder="1"/>
    <xf numFmtId="9" fontId="1" fillId="0" borderId="1" xfId="0" applyNumberFormat="1" applyFont="1" applyBorder="1"/>
    <xf numFmtId="9" fontId="12" fillId="0" borderId="1" xfId="0" applyNumberFormat="1" applyFont="1" applyBorder="1"/>
    <xf numFmtId="0" fontId="4" fillId="0" borderId="3" xfId="0" applyFont="1" applyBorder="1"/>
    <xf numFmtId="3" fontId="13" fillId="4" borderId="0" xfId="0" applyNumberFormat="1" applyFont="1" applyFill="1" applyAlignment="1">
      <alignment horizontal="center"/>
    </xf>
    <xf numFmtId="0" fontId="14" fillId="0" borderId="0" xfId="0" applyFont="1"/>
    <xf numFmtId="0" fontId="4" fillId="0" borderId="0" xfId="0" applyFont="1"/>
    <xf numFmtId="0" fontId="15" fillId="0" borderId="0" xfId="0" applyFont="1"/>
    <xf numFmtId="169" fontId="1" fillId="0" borderId="1" xfId="0" applyNumberFormat="1" applyFont="1" applyBorder="1" applyAlignment="1">
      <alignment horizontal="center"/>
    </xf>
    <xf numFmtId="164" fontId="1" fillId="0" borderId="1" xfId="0" applyNumberFormat="1" applyFont="1" applyBorder="1" applyAlignment="1">
      <alignment horizontal="center"/>
    </xf>
    <xf numFmtId="3" fontId="4" fillId="3" borderId="1" xfId="0" applyNumberFormat="1" applyFont="1" applyFill="1" applyBorder="1"/>
    <xf numFmtId="0" fontId="3" fillId="0" borderId="0" xfId="0" applyFont="1" applyAlignment="1">
      <alignment wrapText="1"/>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wrapText="1"/>
    </xf>
    <xf numFmtId="170" fontId="1" fillId="4" borderId="1" xfId="0" applyNumberFormat="1" applyFont="1" applyFill="1" applyBorder="1" applyAlignment="1">
      <alignment horizontal="center"/>
    </xf>
    <xf numFmtId="164" fontId="1" fillId="4" borderId="1" xfId="0" applyNumberFormat="1" applyFont="1" applyFill="1" applyBorder="1" applyAlignment="1">
      <alignment horizontal="center" wrapText="1"/>
    </xf>
    <xf numFmtId="165" fontId="1" fillId="4" borderId="1" xfId="0" applyNumberFormat="1" applyFont="1" applyFill="1" applyBorder="1" applyAlignment="1">
      <alignment horizontal="center" wrapText="1"/>
    </xf>
    <xf numFmtId="165" fontId="1" fillId="4" borderId="1" xfId="0" applyNumberFormat="1" applyFont="1" applyFill="1" applyBorder="1" applyAlignment="1">
      <alignment horizontal="center" wrapText="1"/>
    </xf>
    <xf numFmtId="165" fontId="16" fillId="4" borderId="0" xfId="0" applyNumberFormat="1" applyFont="1" applyFill="1" applyAlignment="1">
      <alignment horizontal="center" wrapText="1"/>
    </xf>
    <xf numFmtId="165" fontId="16" fillId="4" borderId="1" xfId="0" applyNumberFormat="1" applyFont="1" applyFill="1" applyBorder="1" applyAlignment="1">
      <alignment horizontal="center" wrapText="1"/>
    </xf>
    <xf numFmtId="0" fontId="16" fillId="4" borderId="1" xfId="0" applyFont="1" applyFill="1" applyBorder="1" applyAlignment="1">
      <alignment horizontal="center" wrapText="1"/>
    </xf>
    <xf numFmtId="0" fontId="16" fillId="4" borderId="0" xfId="0" applyFont="1" applyFill="1" applyAlignment="1">
      <alignment horizontal="center" wrapText="1"/>
    </xf>
    <xf numFmtId="165" fontId="16" fillId="7" borderId="1" xfId="0" applyNumberFormat="1" applyFont="1" applyFill="1" applyBorder="1" applyAlignment="1">
      <alignment horizontal="center" wrapText="1"/>
    </xf>
    <xf numFmtId="165" fontId="16" fillId="7" borderId="0" xfId="0" applyNumberFormat="1" applyFont="1" applyFill="1" applyAlignment="1">
      <alignment horizontal="center" wrapText="1"/>
    </xf>
    <xf numFmtId="165" fontId="16" fillId="7" borderId="1" xfId="0" applyNumberFormat="1" applyFont="1" applyFill="1" applyBorder="1" applyAlignment="1">
      <alignment horizontal="center" wrapText="1"/>
    </xf>
    <xf numFmtId="165" fontId="17" fillId="4" borderId="0" xfId="0" applyNumberFormat="1" applyFont="1" applyFill="1" applyAlignment="1">
      <alignment horizontal="center" wrapText="1"/>
    </xf>
    <xf numFmtId="164" fontId="17" fillId="4"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8" borderId="1" xfId="0" applyFont="1" applyFill="1" applyBorder="1" applyAlignment="1">
      <alignment horizontal="center" wrapText="1"/>
    </xf>
    <xf numFmtId="0" fontId="1" fillId="3" borderId="1" xfId="0" applyFont="1" applyFill="1" applyBorder="1" applyAlignment="1">
      <alignment horizontal="center" wrapText="1"/>
    </xf>
    <xf numFmtId="0" fontId="1" fillId="9" borderId="1" xfId="0" applyFont="1" applyFill="1" applyBorder="1" applyAlignment="1">
      <alignment horizontal="center" wrapText="1"/>
    </xf>
    <xf numFmtId="0" fontId="1" fillId="10" borderId="1" xfId="0" applyFont="1" applyFill="1" applyBorder="1" applyAlignment="1">
      <alignment horizontal="center" wrapText="1"/>
    </xf>
    <xf numFmtId="0" fontId="1" fillId="11" borderId="1" xfId="0" applyFont="1" applyFill="1" applyBorder="1" applyAlignment="1">
      <alignment horizontal="center" wrapText="1"/>
    </xf>
    <xf numFmtId="0" fontId="1" fillId="12" borderId="1" xfId="0" applyFont="1" applyFill="1" applyBorder="1" applyAlignment="1">
      <alignment horizontal="center" wrapText="1"/>
    </xf>
    <xf numFmtId="0" fontId="1" fillId="13" borderId="1" xfId="0" applyFont="1" applyFill="1" applyBorder="1" applyAlignment="1">
      <alignment horizontal="center" wrapText="1"/>
    </xf>
    <xf numFmtId="0" fontId="1" fillId="14" borderId="1" xfId="0" applyFont="1" applyFill="1" applyBorder="1" applyAlignment="1">
      <alignment horizontal="center" wrapText="1"/>
    </xf>
    <xf numFmtId="0" fontId="1" fillId="15" borderId="1" xfId="0" applyFont="1" applyFill="1" applyBorder="1" applyAlignment="1">
      <alignment horizontal="center" wrapText="1"/>
    </xf>
    <xf numFmtId="0" fontId="1" fillId="6" borderId="1" xfId="0" applyFont="1" applyFill="1" applyBorder="1" applyAlignment="1">
      <alignment horizontal="center" wrapText="1"/>
    </xf>
    <xf numFmtId="0" fontId="1" fillId="4" borderId="1" xfId="0" applyFont="1" applyFill="1" applyBorder="1" applyAlignment="1">
      <alignment horizontal="center" wrapText="1"/>
    </xf>
    <xf numFmtId="0" fontId="1" fillId="6" borderId="1" xfId="0" applyFont="1" applyFill="1" applyBorder="1" applyAlignment="1">
      <alignment horizontal="left"/>
    </xf>
    <xf numFmtId="0" fontId="4" fillId="5" borderId="1" xfId="0" applyFont="1" applyFill="1" applyBorder="1"/>
    <xf numFmtId="9" fontId="4" fillId="5" borderId="1" xfId="0" applyNumberFormat="1" applyFont="1" applyFill="1" applyBorder="1"/>
    <xf numFmtId="0" fontId="4" fillId="4" borderId="1" xfId="0" applyFont="1" applyFill="1" applyBorder="1"/>
    <xf numFmtId="1" fontId="18" fillId="4" borderId="1" xfId="0" applyNumberFormat="1" applyFont="1" applyFill="1" applyBorder="1" applyAlignment="1">
      <alignment horizontal="right"/>
    </xf>
    <xf numFmtId="1" fontId="10" fillId="4" borderId="1" xfId="0" applyNumberFormat="1" applyFont="1" applyFill="1" applyBorder="1" applyAlignment="1">
      <alignment horizontal="right"/>
    </xf>
    <xf numFmtId="1" fontId="19" fillId="4" borderId="0" xfId="0" applyNumberFormat="1" applyFont="1" applyFill="1" applyAlignment="1">
      <alignment horizontal="right"/>
    </xf>
    <xf numFmtId="1" fontId="19" fillId="4" borderId="1" xfId="0" applyNumberFormat="1" applyFont="1" applyFill="1" applyBorder="1" applyAlignment="1">
      <alignment horizontal="right"/>
    </xf>
    <xf numFmtId="1" fontId="19" fillId="0" borderId="1" xfId="0" applyNumberFormat="1" applyFont="1" applyBorder="1" applyAlignment="1">
      <alignment horizontal="right"/>
    </xf>
    <xf numFmtId="1" fontId="4" fillId="8" borderId="1" xfId="0" applyNumberFormat="1" applyFont="1" applyFill="1" applyBorder="1"/>
    <xf numFmtId="9" fontId="4" fillId="8" borderId="1" xfId="0" applyNumberFormat="1" applyFont="1" applyFill="1" applyBorder="1"/>
    <xf numFmtId="9" fontId="4" fillId="8" borderId="1" xfId="0" applyNumberFormat="1" applyFont="1" applyFill="1" applyBorder="1" applyAlignment="1"/>
    <xf numFmtId="1" fontId="4" fillId="3" borderId="1" xfId="0" applyNumberFormat="1" applyFont="1" applyFill="1" applyBorder="1"/>
    <xf numFmtId="1" fontId="4" fillId="9" borderId="1" xfId="0" applyNumberFormat="1" applyFont="1" applyFill="1" applyBorder="1"/>
    <xf numFmtId="9" fontId="4" fillId="9" borderId="1" xfId="0" applyNumberFormat="1" applyFont="1" applyFill="1" applyBorder="1"/>
    <xf numFmtId="1" fontId="4" fillId="10" borderId="1" xfId="0" applyNumberFormat="1" applyFont="1" applyFill="1" applyBorder="1"/>
    <xf numFmtId="9" fontId="4" fillId="10" borderId="1" xfId="0" applyNumberFormat="1" applyFont="1" applyFill="1" applyBorder="1"/>
    <xf numFmtId="1" fontId="4" fillId="11" borderId="1" xfId="0" applyNumberFormat="1" applyFont="1" applyFill="1" applyBorder="1"/>
    <xf numFmtId="9" fontId="4" fillId="11" borderId="1" xfId="0" applyNumberFormat="1" applyFont="1" applyFill="1" applyBorder="1"/>
    <xf numFmtId="1" fontId="4" fillId="12" borderId="1" xfId="0" applyNumberFormat="1" applyFont="1" applyFill="1" applyBorder="1"/>
    <xf numFmtId="9" fontId="4" fillId="12" borderId="1" xfId="0" applyNumberFormat="1" applyFont="1" applyFill="1" applyBorder="1"/>
    <xf numFmtId="1" fontId="4" fillId="13" borderId="1" xfId="0" applyNumberFormat="1" applyFont="1" applyFill="1" applyBorder="1"/>
    <xf numFmtId="9" fontId="4" fillId="13" borderId="1" xfId="0" applyNumberFormat="1" applyFont="1" applyFill="1" applyBorder="1"/>
    <xf numFmtId="1" fontId="4" fillId="5" borderId="1" xfId="0" applyNumberFormat="1" applyFont="1" applyFill="1" applyBorder="1" applyAlignment="1"/>
    <xf numFmtId="1" fontId="4" fillId="5" borderId="1" xfId="0" applyNumberFormat="1" applyFont="1" applyFill="1" applyBorder="1"/>
    <xf numFmtId="1" fontId="4" fillId="14" borderId="1" xfId="0" applyNumberFormat="1" applyFont="1" applyFill="1" applyBorder="1"/>
    <xf numFmtId="9" fontId="4" fillId="14" borderId="1" xfId="0" applyNumberFormat="1" applyFont="1" applyFill="1" applyBorder="1"/>
    <xf numFmtId="1" fontId="4" fillId="15" borderId="1" xfId="0" applyNumberFormat="1" applyFont="1" applyFill="1" applyBorder="1"/>
    <xf numFmtId="9" fontId="4" fillId="15" borderId="1" xfId="0" applyNumberFormat="1" applyFont="1" applyFill="1" applyBorder="1"/>
    <xf numFmtId="1" fontId="4" fillId="6" borderId="1" xfId="0" applyNumberFormat="1" applyFont="1" applyFill="1" applyBorder="1"/>
    <xf numFmtId="171" fontId="4" fillId="4" borderId="1" xfId="0" applyNumberFormat="1" applyFont="1" applyFill="1" applyBorder="1"/>
    <xf numFmtId="1" fontId="6" fillId="4" borderId="0" xfId="0" applyNumberFormat="1" applyFont="1" applyFill="1" applyAlignment="1">
      <alignment horizontal="left"/>
    </xf>
    <xf numFmtId="9" fontId="20" fillId="0" borderId="0" xfId="0" applyNumberFormat="1" applyFont="1"/>
    <xf numFmtId="0" fontId="1" fillId="4" borderId="1" xfId="0" applyFont="1" applyFill="1" applyBorder="1" applyAlignment="1">
      <alignment horizontal="left"/>
    </xf>
    <xf numFmtId="1" fontId="20" fillId="4" borderId="1" xfId="0" applyNumberFormat="1" applyFont="1" applyFill="1" applyBorder="1" applyAlignment="1"/>
    <xf numFmtId="1" fontId="20" fillId="3" borderId="1" xfId="0" applyNumberFormat="1" applyFont="1" applyFill="1" applyBorder="1" applyAlignment="1"/>
    <xf numFmtId="1" fontId="0" fillId="4" borderId="1" xfId="0" applyNumberFormat="1" applyFont="1" applyFill="1" applyBorder="1" applyAlignment="1">
      <alignment horizontal="right"/>
    </xf>
    <xf numFmtId="0" fontId="4" fillId="4" borderId="0" xfId="0" applyFont="1" applyFill="1"/>
    <xf numFmtId="0" fontId="20" fillId="4" borderId="0" xfId="0" applyFont="1" applyFill="1" applyAlignment="1"/>
    <xf numFmtId="0" fontId="4" fillId="4" borderId="1" xfId="0" applyFont="1" applyFill="1" applyBorder="1" applyAlignment="1">
      <alignment horizontal="right"/>
    </xf>
    <xf numFmtId="0" fontId="5" fillId="4" borderId="0" xfId="0" applyFont="1" applyFill="1" applyAlignment="1">
      <alignment horizontal="right"/>
    </xf>
    <xf numFmtId="1" fontId="21" fillId="4" borderId="1" xfId="0" applyNumberFormat="1" applyFont="1" applyFill="1" applyBorder="1" applyAlignment="1">
      <alignment horizontal="right"/>
    </xf>
    <xf numFmtId="0" fontId="4" fillId="5" borderId="1" xfId="0" applyFont="1" applyFill="1" applyBorder="1" applyAlignment="1"/>
    <xf numFmtId="0" fontId="5" fillId="4" borderId="1" xfId="0" applyFont="1" applyFill="1" applyBorder="1" applyAlignment="1"/>
    <xf numFmtId="1" fontId="21" fillId="4" borderId="1" xfId="0" applyNumberFormat="1" applyFont="1" applyFill="1" applyBorder="1" applyAlignment="1">
      <alignment horizontal="right"/>
    </xf>
    <xf numFmtId="1" fontId="10" fillId="0" borderId="1" xfId="0" applyNumberFormat="1" applyFont="1" applyBorder="1" applyAlignment="1">
      <alignment horizontal="right"/>
    </xf>
    <xf numFmtId="1" fontId="10" fillId="4" borderId="1" xfId="0" applyNumberFormat="1" applyFont="1" applyFill="1" applyBorder="1" applyAlignment="1">
      <alignment horizontal="right"/>
    </xf>
    <xf numFmtId="0" fontId="22" fillId="4" borderId="1" xfId="0" applyFont="1" applyFill="1" applyBorder="1" applyAlignment="1"/>
    <xf numFmtId="0" fontId="22" fillId="4" borderId="0" xfId="0" applyFont="1" applyFill="1" applyAlignment="1"/>
    <xf numFmtId="1" fontId="4" fillId="4" borderId="1" xfId="0" applyNumberFormat="1" applyFont="1" applyFill="1" applyBorder="1"/>
    <xf numFmtId="1" fontId="4" fillId="4" borderId="1" xfId="0" applyNumberFormat="1" applyFont="1" applyFill="1" applyBorder="1" applyAlignment="1"/>
    <xf numFmtId="0" fontId="10" fillId="4" borderId="2" xfId="0" applyFont="1" applyFill="1" applyBorder="1" applyAlignment="1">
      <alignment horizontal="right"/>
    </xf>
    <xf numFmtId="0" fontId="10" fillId="4" borderId="2" xfId="0" applyFont="1" applyFill="1" applyBorder="1" applyAlignment="1">
      <alignment horizontal="right"/>
    </xf>
    <xf numFmtId="0" fontId="4" fillId="4" borderId="1" xfId="0" applyFont="1" applyFill="1" applyBorder="1" applyAlignment="1">
      <alignment horizontal="right"/>
    </xf>
    <xf numFmtId="0" fontId="4" fillId="4" borderId="1" xfId="0" applyFont="1" applyFill="1" applyBorder="1" applyAlignment="1">
      <alignment horizontal="right"/>
    </xf>
    <xf numFmtId="1" fontId="23" fillId="4" borderId="1" xfId="0" applyNumberFormat="1" applyFont="1" applyFill="1" applyBorder="1" applyAlignment="1">
      <alignment horizontal="right"/>
    </xf>
    <xf numFmtId="1" fontId="20" fillId="4" borderId="1" xfId="0" applyNumberFormat="1" applyFont="1" applyFill="1" applyBorder="1" applyAlignment="1"/>
    <xf numFmtId="1" fontId="19" fillId="0" borderId="0" xfId="0" applyNumberFormat="1" applyFont="1" applyAlignment="1">
      <alignment horizontal="right"/>
    </xf>
    <xf numFmtId="0" fontId="4" fillId="4" borderId="2" xfId="0" applyFont="1" applyFill="1" applyBorder="1"/>
    <xf numFmtId="0" fontId="4" fillId="4" borderId="2" xfId="0" applyFont="1" applyFill="1" applyBorder="1" applyAlignment="1"/>
    <xf numFmtId="0" fontId="21" fillId="4" borderId="0" xfId="0" applyFont="1" applyFill="1" applyAlignment="1"/>
    <xf numFmtId="0" fontId="5" fillId="4" borderId="0" xfId="0" applyFont="1" applyFill="1" applyAlignment="1"/>
    <xf numFmtId="0" fontId="1" fillId="5" borderId="1" xfId="0" applyFont="1" applyFill="1" applyBorder="1" applyAlignment="1">
      <alignment horizontal="right"/>
    </xf>
    <xf numFmtId="1" fontId="1" fillId="5" borderId="1" xfId="0" applyNumberFormat="1" applyFont="1" applyFill="1" applyBorder="1" applyAlignment="1">
      <alignment horizontal="right"/>
    </xf>
    <xf numFmtId="0" fontId="1" fillId="4" borderId="1" xfId="0" applyFont="1" applyFill="1" applyBorder="1" applyAlignment="1">
      <alignment horizontal="right"/>
    </xf>
    <xf numFmtId="1" fontId="1" fillId="4" borderId="1" xfId="0" applyNumberFormat="1" applyFont="1" applyFill="1" applyBorder="1" applyAlignment="1">
      <alignment horizontal="right"/>
    </xf>
    <xf numFmtId="1" fontId="1" fillId="6" borderId="1" xfId="0" applyNumberFormat="1" applyFont="1" applyFill="1" applyBorder="1" applyAlignment="1">
      <alignment horizontal="right"/>
    </xf>
    <xf numFmtId="9" fontId="1" fillId="6" borderId="1" xfId="0" applyNumberFormat="1" applyFont="1" applyFill="1" applyBorder="1" applyAlignment="1">
      <alignment horizontal="right"/>
    </xf>
    <xf numFmtId="0" fontId="21" fillId="4" borderId="0" xfId="0" applyFont="1" applyFill="1" applyAlignment="1"/>
    <xf numFmtId="0" fontId="21" fillId="5" borderId="0" xfId="0" applyFont="1" applyFill="1" applyAlignment="1"/>
    <xf numFmtId="0" fontId="20" fillId="4" borderId="1" xfId="0" applyFont="1" applyFill="1" applyBorder="1" applyAlignment="1"/>
    <xf numFmtId="1" fontId="17" fillId="4" borderId="1" xfId="0" applyNumberFormat="1" applyFont="1" applyFill="1" applyBorder="1" applyAlignment="1">
      <alignment horizontal="right"/>
    </xf>
    <xf numFmtId="1" fontId="17" fillId="4" borderId="2" xfId="0" applyNumberFormat="1" applyFont="1" applyFill="1" applyBorder="1" applyAlignment="1">
      <alignment horizontal="right"/>
    </xf>
    <xf numFmtId="0" fontId="20" fillId="4" borderId="1" xfId="0" applyFont="1" applyFill="1" applyBorder="1" applyAlignment="1"/>
    <xf numFmtId="0" fontId="21" fillId="8" borderId="0" xfId="0" applyFont="1" applyFill="1" applyAlignment="1"/>
    <xf numFmtId="0" fontId="21" fillId="3" borderId="0" xfId="0" applyFont="1" applyFill="1" applyAlignment="1"/>
    <xf numFmtId="0" fontId="21" fillId="9" borderId="0" xfId="0" applyFont="1" applyFill="1" applyAlignment="1"/>
    <xf numFmtId="0" fontId="21" fillId="10" borderId="0" xfId="0" applyFont="1" applyFill="1" applyAlignment="1"/>
    <xf numFmtId="0" fontId="21" fillId="11" borderId="0" xfId="0" applyFont="1" applyFill="1" applyAlignment="1"/>
    <xf numFmtId="0" fontId="21" fillId="12" borderId="0" xfId="0" applyFont="1" applyFill="1" applyAlignment="1"/>
    <xf numFmtId="0" fontId="21" fillId="6" borderId="0" xfId="0" applyFont="1" applyFill="1" applyAlignment="1"/>
    <xf numFmtId="164" fontId="1" fillId="5" borderId="1" xfId="0" applyNumberFormat="1" applyFont="1" applyFill="1" applyBorder="1" applyAlignment="1">
      <alignment horizontal="center"/>
    </xf>
    <xf numFmtId="164" fontId="1" fillId="4" borderId="1" xfId="0" applyNumberFormat="1" applyFont="1" applyFill="1" applyBorder="1" applyAlignment="1">
      <alignment horizontal="center"/>
    </xf>
    <xf numFmtId="9" fontId="1" fillId="8" borderId="1" xfId="0" applyNumberFormat="1" applyFont="1" applyFill="1" applyBorder="1" applyAlignment="1"/>
    <xf numFmtId="9" fontId="1" fillId="3" borderId="1" xfId="0" applyNumberFormat="1" applyFont="1" applyFill="1" applyBorder="1" applyAlignment="1"/>
    <xf numFmtId="9" fontId="1" fillId="9" borderId="1" xfId="0" applyNumberFormat="1" applyFont="1" applyFill="1" applyBorder="1" applyAlignment="1"/>
    <xf numFmtId="9" fontId="1" fillId="10" borderId="1" xfId="0" applyNumberFormat="1" applyFont="1" applyFill="1" applyBorder="1" applyAlignment="1"/>
    <xf numFmtId="9" fontId="1" fillId="11" borderId="1" xfId="0" applyNumberFormat="1" applyFont="1" applyFill="1" applyBorder="1" applyAlignment="1"/>
    <xf numFmtId="1" fontId="1" fillId="12" borderId="1" xfId="0" applyNumberFormat="1" applyFont="1" applyFill="1" applyBorder="1" applyAlignment="1"/>
    <xf numFmtId="9" fontId="1" fillId="12" borderId="1" xfId="0" applyNumberFormat="1" applyFont="1" applyFill="1" applyBorder="1" applyAlignment="1"/>
    <xf numFmtId="1" fontId="1" fillId="13" borderId="1" xfId="0" applyNumberFormat="1" applyFont="1" applyFill="1" applyBorder="1" applyAlignment="1"/>
    <xf numFmtId="1" fontId="4" fillId="13" borderId="1" xfId="0" applyNumberFormat="1" applyFont="1" applyFill="1" applyBorder="1" applyAlignment="1"/>
    <xf numFmtId="0" fontId="4" fillId="13" borderId="1" xfId="0" applyFont="1" applyFill="1" applyBorder="1" applyAlignment="1"/>
    <xf numFmtId="9" fontId="1" fillId="6" borderId="1" xfId="0" applyNumberFormat="1" applyFont="1" applyFill="1" applyBorder="1" applyAlignment="1"/>
    <xf numFmtId="9" fontId="2" fillId="0" borderId="0" xfId="0" applyNumberFormat="1" applyFont="1"/>
    <xf numFmtId="0" fontId="20" fillId="5" borderId="0" xfId="0" applyFont="1" applyFill="1"/>
    <xf numFmtId="0" fontId="20" fillId="4" borderId="0" xfId="0" applyFont="1" applyFill="1"/>
    <xf numFmtId="0" fontId="20" fillId="4" borderId="1" xfId="0" applyFont="1" applyFill="1" applyBorder="1" applyAlignment="1"/>
    <xf numFmtId="0" fontId="20" fillId="0" borderId="1" xfId="0" applyFont="1" applyBorder="1" applyAlignment="1"/>
    <xf numFmtId="0" fontId="20" fillId="8" borderId="0" xfId="0" applyFont="1" applyFill="1"/>
    <xf numFmtId="0" fontId="20" fillId="3" borderId="0" xfId="0" applyFont="1" applyFill="1"/>
    <xf numFmtId="0" fontId="20" fillId="9" borderId="0" xfId="0" applyFont="1" applyFill="1"/>
    <xf numFmtId="0" fontId="20" fillId="10" borderId="0" xfId="0" applyFont="1" applyFill="1"/>
    <xf numFmtId="0" fontId="20" fillId="11" borderId="0" xfId="0" applyFont="1" applyFill="1"/>
    <xf numFmtId="0" fontId="20" fillId="12" borderId="0" xfId="0" applyFont="1" applyFill="1"/>
    <xf numFmtId="0" fontId="20" fillId="6" borderId="0" xfId="0" applyFont="1" applyFill="1"/>
    <xf numFmtId="0" fontId="1" fillId="5" borderId="1" xfId="0" applyFont="1" applyFill="1" applyBorder="1"/>
    <xf numFmtId="0" fontId="1" fillId="5" borderId="1" xfId="0" applyFont="1" applyFill="1" applyBorder="1" applyAlignment="1"/>
    <xf numFmtId="164" fontId="1" fillId="4" borderId="1" xfId="0" applyNumberFormat="1" applyFont="1" applyFill="1" applyBorder="1"/>
    <xf numFmtId="0" fontId="1" fillId="13" borderId="1" xfId="0" applyFont="1" applyFill="1" applyBorder="1" applyAlignment="1"/>
    <xf numFmtId="0" fontId="20" fillId="0" borderId="0" xfId="0" applyFont="1" applyAlignment="1"/>
    <xf numFmtId="0" fontId="20" fillId="0" borderId="0" xfId="0" applyFont="1"/>
    <xf numFmtId="0" fontId="20" fillId="0" borderId="0" xfId="0" applyFont="1" applyAlignment="1"/>
    <xf numFmtId="164" fontId="20" fillId="0" borderId="0" xfId="0" applyNumberFormat="1" applyFont="1" applyAlignment="1"/>
    <xf numFmtId="0" fontId="24" fillId="0" borderId="4" xfId="0" applyFont="1" applyBorder="1" applyAlignment="1">
      <alignment horizontal="center"/>
    </xf>
    <xf numFmtId="0" fontId="20" fillId="5" borderId="0" xfId="0" applyFont="1" applyFill="1" applyAlignment="1"/>
    <xf numFmtId="172" fontId="20" fillId="0" borderId="0" xfId="0" applyNumberFormat="1" applyFont="1"/>
    <xf numFmtId="0" fontId="1" fillId="3" borderId="1" xfId="0" applyFont="1" applyFill="1" applyBorder="1" applyAlignment="1">
      <alignment horizontal="left"/>
    </xf>
    <xf numFmtId="0" fontId="1" fillId="2" borderId="1" xfId="0" applyFont="1" applyFill="1" applyBorder="1" applyAlignment="1">
      <alignment horizontal="left"/>
    </xf>
    <xf numFmtId="0" fontId="1" fillId="10" borderId="1" xfId="0" applyFont="1" applyFill="1" applyBorder="1" applyAlignment="1">
      <alignment horizontal="left"/>
    </xf>
    <xf numFmtId="0" fontId="4" fillId="10" borderId="1" xfId="0" applyFont="1" applyFill="1" applyBorder="1"/>
    <xf numFmtId="1" fontId="4" fillId="0" borderId="1" xfId="0" applyNumberFormat="1" applyFont="1" applyBorder="1"/>
    <xf numFmtId="170" fontId="1" fillId="0" borderId="1" xfId="0" applyNumberFormat="1" applyFont="1" applyBorder="1" applyAlignment="1">
      <alignment horizontal="center"/>
    </xf>
    <xf numFmtId="0" fontId="21" fillId="0" borderId="0" xfId="0" applyFont="1" applyAlignment="1"/>
    <xf numFmtId="0" fontId="5" fillId="10" borderId="0" xfId="0" applyFont="1" applyFill="1" applyAlignment="1"/>
    <xf numFmtId="0" fontId="4" fillId="10" borderId="1" xfId="0" applyFont="1" applyFill="1" applyBorder="1" applyAlignment="1"/>
    <xf numFmtId="0" fontId="20" fillId="16" borderId="0" xfId="0" applyFont="1" applyFill="1"/>
    <xf numFmtId="0" fontId="25" fillId="4" borderId="0" xfId="0" applyFont="1" applyFill="1" applyAlignment="1">
      <alignment horizontal="center"/>
    </xf>
    <xf numFmtId="0" fontId="25" fillId="17" borderId="0" xfId="0" applyFont="1" applyFill="1"/>
    <xf numFmtId="0" fontId="20" fillId="17" borderId="0" xfId="0" applyFont="1" applyFill="1" applyAlignment="1"/>
    <xf numFmtId="9" fontId="20" fillId="17" borderId="0" xfId="0" applyNumberFormat="1" applyFont="1" applyFill="1"/>
    <xf numFmtId="0" fontId="25" fillId="4" borderId="0" xfId="0" applyFont="1" applyFill="1"/>
    <xf numFmtId="9" fontId="20" fillId="4" borderId="0" xfId="0" applyNumberFormat="1" applyFont="1" applyFill="1"/>
    <xf numFmtId="0" fontId="20" fillId="4" borderId="0" xfId="0" applyFont="1" applyFill="1" applyAlignment="1">
      <alignment horizontal="right"/>
    </xf>
    <xf numFmtId="9" fontId="20" fillId="4" borderId="0" xfId="0" applyNumberFormat="1" applyFont="1" applyFill="1" applyAlignment="1">
      <alignment horizontal="right"/>
    </xf>
    <xf numFmtId="0" fontId="1" fillId="4" borderId="1" xfId="0" applyFont="1" applyFill="1" applyBorder="1" applyAlignment="1">
      <alignment horizontal="center"/>
    </xf>
    <xf numFmtId="0" fontId="1" fillId="4" borderId="1" xfId="0" applyFont="1" applyFill="1" applyBorder="1"/>
    <xf numFmtId="0" fontId="1" fillId="18" borderId="1" xfId="0" applyFont="1" applyFill="1" applyBorder="1"/>
    <xf numFmtId="0" fontId="1" fillId="19" borderId="1" xfId="0" applyFont="1" applyFill="1" applyBorder="1"/>
    <xf numFmtId="0" fontId="1" fillId="20" borderId="1" xfId="0" applyFont="1" applyFill="1" applyBorder="1"/>
    <xf numFmtId="0" fontId="1" fillId="4" borderId="8" xfId="0" applyFont="1" applyFill="1" applyBorder="1"/>
    <xf numFmtId="0" fontId="4" fillId="18" borderId="1" xfId="0" applyFont="1" applyFill="1" applyBorder="1"/>
    <xf numFmtId="0" fontId="4" fillId="19" borderId="1" xfId="0" applyFont="1" applyFill="1" applyBorder="1"/>
    <xf numFmtId="0" fontId="4" fillId="20" borderId="1" xfId="0" applyFont="1" applyFill="1" applyBorder="1"/>
    <xf numFmtId="0" fontId="4" fillId="4" borderId="8" xfId="0" applyFont="1" applyFill="1" applyBorder="1"/>
    <xf numFmtId="0" fontId="10" fillId="18" borderId="1" xfId="0" applyFont="1" applyFill="1" applyBorder="1" applyAlignment="1"/>
    <xf numFmtId="0" fontId="10" fillId="19" borderId="2" xfId="0" applyFont="1" applyFill="1" applyBorder="1" applyAlignment="1"/>
    <xf numFmtId="0" fontId="10" fillId="20" borderId="2" xfId="0" applyFont="1" applyFill="1" applyBorder="1" applyAlignment="1"/>
    <xf numFmtId="0" fontId="22" fillId="18" borderId="9" xfId="0" applyFont="1" applyFill="1" applyBorder="1" applyAlignment="1"/>
    <xf numFmtId="0" fontId="22" fillId="19" borderId="2" xfId="0" applyFont="1" applyFill="1" applyBorder="1" applyAlignment="1"/>
    <xf numFmtId="0" fontId="22" fillId="20" borderId="2" xfId="0" applyFont="1" applyFill="1" applyBorder="1" applyAlignment="1"/>
    <xf numFmtId="0" fontId="27" fillId="19" borderId="1" xfId="0" applyFont="1" applyFill="1" applyBorder="1" applyAlignment="1"/>
    <xf numFmtId="0" fontId="4" fillId="20" borderId="1" xfId="0" applyFont="1" applyFill="1" applyBorder="1" applyAlignment="1"/>
    <xf numFmtId="0" fontId="4" fillId="19" borderId="1" xfId="0" applyFont="1" applyFill="1" applyBorder="1" applyAlignment="1"/>
    <xf numFmtId="0" fontId="4" fillId="18" borderId="1" xfId="0" applyFont="1" applyFill="1" applyBorder="1" applyAlignment="1"/>
    <xf numFmtId="0" fontId="4" fillId="4" borderId="8" xfId="0" applyFont="1" applyFill="1" applyBorder="1" applyAlignment="1"/>
    <xf numFmtId="0" fontId="1" fillId="19" borderId="1" xfId="0" applyFont="1" applyFill="1" applyBorder="1" applyAlignment="1"/>
    <xf numFmtId="0" fontId="1" fillId="20" borderId="1" xfId="0" applyFont="1" applyFill="1" applyBorder="1" applyAlignment="1"/>
    <xf numFmtId="0" fontId="1" fillId="4" borderId="8" xfId="0" applyFont="1" applyFill="1" applyBorder="1" applyAlignment="1"/>
    <xf numFmtId="0" fontId="28" fillId="18" borderId="1" xfId="0" applyFont="1" applyFill="1" applyBorder="1" applyAlignment="1"/>
    <xf numFmtId="0" fontId="4" fillId="18" borderId="0" xfId="0" applyFont="1" applyFill="1"/>
    <xf numFmtId="0" fontId="4" fillId="19" borderId="0" xfId="0" applyFont="1" applyFill="1"/>
    <xf numFmtId="0" fontId="4" fillId="20" borderId="0" xfId="0" applyFont="1" applyFill="1"/>
    <xf numFmtId="0" fontId="4" fillId="4" borderId="10" xfId="0" applyFont="1" applyFill="1" applyBorder="1"/>
    <xf numFmtId="0" fontId="1" fillId="18" borderId="0" xfId="0" applyFont="1" applyFill="1"/>
    <xf numFmtId="0" fontId="1" fillId="19" borderId="0" xfId="0" applyFont="1" applyFill="1"/>
    <xf numFmtId="0" fontId="1" fillId="20" borderId="0" xfId="0" applyFont="1" applyFill="1"/>
    <xf numFmtId="0" fontId="1" fillId="4" borderId="10" xfId="0" applyFont="1" applyFill="1" applyBorder="1"/>
    <xf numFmtId="0" fontId="5" fillId="0" borderId="0" xfId="0" applyFont="1"/>
    <xf numFmtId="167" fontId="5" fillId="5" borderId="0" xfId="0" applyNumberFormat="1" applyFont="1" applyFill="1"/>
    <xf numFmtId="0" fontId="5" fillId="5" borderId="0" xfId="0" applyFont="1" applyFill="1"/>
    <xf numFmtId="0" fontId="4" fillId="20" borderId="11" xfId="0" applyFont="1" applyFill="1" applyBorder="1"/>
    <xf numFmtId="0" fontId="4" fillId="4" borderId="5" xfId="0" applyFont="1" applyFill="1" applyBorder="1"/>
    <xf numFmtId="0" fontId="4" fillId="5" borderId="8" xfId="0" applyFont="1" applyFill="1" applyBorder="1"/>
    <xf numFmtId="0" fontId="16" fillId="0" borderId="1" xfId="0" applyFont="1" applyBorder="1" applyAlignment="1">
      <alignment horizontal="center"/>
    </xf>
    <xf numFmtId="0" fontId="16" fillId="0" borderId="2" xfId="0" applyFont="1" applyBorder="1" applyAlignment="1">
      <alignment horizontal="center"/>
    </xf>
    <xf numFmtId="0" fontId="16" fillId="3" borderId="4" xfId="0" applyFont="1" applyFill="1" applyBorder="1" applyAlignment="1"/>
    <xf numFmtId="0" fontId="10" fillId="3" borderId="12" xfId="0" applyFont="1" applyFill="1" applyBorder="1" applyAlignment="1">
      <alignment horizontal="right"/>
    </xf>
    <xf numFmtId="9" fontId="10" fillId="3" borderId="12" xfId="0" applyNumberFormat="1" applyFont="1" applyFill="1" applyBorder="1" applyAlignment="1">
      <alignment horizontal="right"/>
    </xf>
    <xf numFmtId="0" fontId="10" fillId="3" borderId="2" xfId="0" applyFont="1" applyFill="1" applyBorder="1" applyAlignment="1">
      <alignment horizontal="right"/>
    </xf>
    <xf numFmtId="0" fontId="5" fillId="3" borderId="2" xfId="0" applyFont="1" applyFill="1" applyBorder="1" applyAlignment="1">
      <alignment horizontal="right"/>
    </xf>
    <xf numFmtId="0" fontId="18" fillId="3" borderId="2" xfId="0" applyFont="1" applyFill="1" applyBorder="1" applyAlignment="1"/>
    <xf numFmtId="1" fontId="10" fillId="3" borderId="2" xfId="0" applyNumberFormat="1" applyFont="1" applyFill="1" applyBorder="1" applyAlignment="1">
      <alignment horizontal="right"/>
    </xf>
    <xf numFmtId="9" fontId="10" fillId="3" borderId="2" xfId="0" applyNumberFormat="1" applyFont="1" applyFill="1" applyBorder="1" applyAlignment="1">
      <alignment horizontal="right"/>
    </xf>
    <xf numFmtId="0" fontId="10" fillId="3" borderId="12" xfId="0" applyFont="1" applyFill="1" applyBorder="1" applyAlignment="1">
      <alignment horizontal="right"/>
    </xf>
    <xf numFmtId="0" fontId="10" fillId="4" borderId="12" xfId="0" applyFont="1" applyFill="1" applyBorder="1" applyAlignment="1"/>
    <xf numFmtId="1" fontId="10" fillId="3" borderId="12" xfId="0" applyNumberFormat="1" applyFont="1" applyFill="1" applyBorder="1" applyAlignment="1">
      <alignment horizontal="right"/>
    </xf>
    <xf numFmtId="9" fontId="10" fillId="3" borderId="12" xfId="0" applyNumberFormat="1" applyFont="1" applyFill="1" applyBorder="1" applyAlignment="1">
      <alignment horizontal="right"/>
    </xf>
    <xf numFmtId="0" fontId="16" fillId="2" borderId="4" xfId="0" applyFont="1" applyFill="1" applyBorder="1" applyAlignment="1"/>
    <xf numFmtId="0" fontId="10" fillId="2" borderId="12" xfId="0" applyFont="1" applyFill="1" applyBorder="1" applyAlignment="1">
      <alignment horizontal="right"/>
    </xf>
    <xf numFmtId="9" fontId="10" fillId="2" borderId="12" xfId="0" applyNumberFormat="1" applyFont="1" applyFill="1" applyBorder="1" applyAlignment="1">
      <alignment horizontal="right"/>
    </xf>
    <xf numFmtId="0" fontId="10" fillId="2" borderId="12" xfId="0" applyFont="1" applyFill="1" applyBorder="1" applyAlignment="1">
      <alignment horizontal="right"/>
    </xf>
    <xf numFmtId="0" fontId="18" fillId="2" borderId="12" xfId="0" applyFont="1" applyFill="1" applyBorder="1" applyAlignment="1"/>
    <xf numFmtId="1" fontId="10" fillId="2" borderId="12" xfId="0" applyNumberFormat="1" applyFont="1" applyFill="1" applyBorder="1" applyAlignment="1">
      <alignment horizontal="right"/>
    </xf>
    <xf numFmtId="9" fontId="10" fillId="2" borderId="12" xfId="0" applyNumberFormat="1" applyFont="1" applyFill="1" applyBorder="1" applyAlignment="1">
      <alignment horizontal="right"/>
    </xf>
    <xf numFmtId="0" fontId="10" fillId="0" borderId="12" xfId="0" applyFont="1" applyBorder="1" applyAlignment="1"/>
    <xf numFmtId="0" fontId="5" fillId="3" borderId="12" xfId="0" applyFont="1" applyFill="1" applyBorder="1" applyAlignment="1">
      <alignment horizontal="right"/>
    </xf>
    <xf numFmtId="0" fontId="18" fillId="3" borderId="12" xfId="0" applyFont="1" applyFill="1" applyBorder="1" applyAlignment="1"/>
    <xf numFmtId="0" fontId="22" fillId="3" borderId="12" xfId="0" applyFont="1" applyFill="1" applyBorder="1" applyAlignment="1">
      <alignment horizontal="right"/>
    </xf>
    <xf numFmtId="1" fontId="1" fillId="4" borderId="1" xfId="0" applyNumberFormat="1" applyFont="1" applyFill="1" applyBorder="1" applyAlignment="1">
      <alignment horizontal="left"/>
    </xf>
    <xf numFmtId="9" fontId="10" fillId="4" borderId="12" xfId="0" applyNumberFormat="1" applyFont="1" applyFill="1" applyBorder="1" applyAlignment="1">
      <alignment horizontal="right"/>
    </xf>
    <xf numFmtId="0" fontId="29" fillId="0" borderId="0" xfId="0" applyFont="1" applyAlignment="1">
      <alignment horizontal="right" vertical="top"/>
    </xf>
    <xf numFmtId="0" fontId="29" fillId="0" borderId="0" xfId="0" applyFont="1" applyAlignment="1">
      <alignment vertical="top"/>
    </xf>
    <xf numFmtId="0" fontId="29" fillId="0" borderId="0" xfId="0" applyFont="1" applyAlignment="1"/>
    <xf numFmtId="0" fontId="16" fillId="21" borderId="0" xfId="0" applyFont="1" applyFill="1" applyAlignment="1">
      <alignment horizontal="right" vertical="top"/>
    </xf>
    <xf numFmtId="0" fontId="10" fillId="21" borderId="0" xfId="0" applyFont="1" applyFill="1" applyAlignment="1">
      <alignment horizontal="right" vertical="top"/>
    </xf>
    <xf numFmtId="9" fontId="10" fillId="21" borderId="0" xfId="0" applyNumberFormat="1" applyFont="1" applyFill="1" applyAlignment="1">
      <alignment horizontal="right" vertical="top"/>
    </xf>
    <xf numFmtId="9" fontId="22" fillId="21" borderId="0" xfId="0" applyNumberFormat="1" applyFont="1" applyFill="1" applyAlignment="1">
      <alignment horizontal="right"/>
    </xf>
    <xf numFmtId="0" fontId="16" fillId="0" borderId="0" xfId="0" applyFont="1" applyAlignment="1">
      <alignment horizontal="right" vertical="top"/>
    </xf>
    <xf numFmtId="0" fontId="10" fillId="0" borderId="0" xfId="0" applyFont="1" applyAlignment="1">
      <alignment horizontal="right" vertical="top"/>
    </xf>
    <xf numFmtId="0" fontId="10" fillId="4" borderId="0" xfId="0" applyFont="1" applyFill="1" applyAlignment="1">
      <alignment horizontal="right" vertical="top"/>
    </xf>
    <xf numFmtId="9" fontId="10" fillId="4" borderId="0" xfId="0" applyNumberFormat="1" applyFont="1" applyFill="1" applyAlignment="1">
      <alignment horizontal="right" vertical="top"/>
    </xf>
    <xf numFmtId="9" fontId="22" fillId="0" borderId="0" xfId="0" applyNumberFormat="1" applyFont="1" applyAlignment="1">
      <alignment horizontal="right"/>
    </xf>
    <xf numFmtId="9" fontId="10" fillId="0" borderId="0" xfId="0" applyNumberFormat="1" applyFont="1" applyAlignment="1">
      <alignment horizontal="right" vertical="top"/>
    </xf>
    <xf numFmtId="9" fontId="22" fillId="4" borderId="0" xfId="0" applyNumberFormat="1" applyFont="1" applyFill="1" applyAlignment="1">
      <alignment horizontal="right"/>
    </xf>
    <xf numFmtId="1" fontId="10" fillId="4" borderId="0" xfId="0" applyNumberFormat="1" applyFont="1" applyFill="1" applyAlignment="1">
      <alignment horizontal="right" vertical="top"/>
    </xf>
    <xf numFmtId="1" fontId="10" fillId="0" borderId="0" xfId="0" applyNumberFormat="1" applyFont="1" applyAlignment="1">
      <alignment horizontal="right" vertical="top"/>
    </xf>
    <xf numFmtId="9" fontId="22" fillId="0" borderId="0" xfId="0" applyNumberFormat="1" applyFont="1" applyAlignment="1">
      <alignment horizontal="right" vertical="top"/>
    </xf>
    <xf numFmtId="0" fontId="31" fillId="0" borderId="0" xfId="0" applyFont="1" applyAlignment="1"/>
    <xf numFmtId="0" fontId="30" fillId="0" borderId="1" xfId="0" applyFont="1" applyBorder="1" applyAlignment="1"/>
    <xf numFmtId="0" fontId="31" fillId="0" borderId="0" xfId="0" applyFont="1"/>
    <xf numFmtId="0" fontId="1" fillId="22" borderId="1" xfId="0" applyFont="1" applyFill="1" applyBorder="1"/>
    <xf numFmtId="0" fontId="1" fillId="23" borderId="1" xfId="0" applyFont="1" applyFill="1" applyBorder="1"/>
    <xf numFmtId="0" fontId="1" fillId="24" borderId="1" xfId="0" applyFont="1" applyFill="1" applyBorder="1"/>
    <xf numFmtId="0" fontId="31" fillId="0" borderId="1" xfId="0" applyFont="1" applyBorder="1"/>
    <xf numFmtId="0" fontId="4" fillId="22" borderId="1" xfId="0" applyFont="1" applyFill="1" applyBorder="1" applyAlignment="1"/>
    <xf numFmtId="0" fontId="4" fillId="23" borderId="1" xfId="0" applyFont="1" applyFill="1" applyBorder="1"/>
    <xf numFmtId="0" fontId="4" fillId="24" borderId="1" xfId="0" applyFont="1" applyFill="1" applyBorder="1"/>
    <xf numFmtId="0" fontId="4" fillId="22" borderId="1" xfId="0" applyFont="1" applyFill="1" applyBorder="1"/>
    <xf numFmtId="0" fontId="31" fillId="0" borderId="1" xfId="0" applyFont="1" applyBorder="1" applyAlignment="1"/>
    <xf numFmtId="0" fontId="4" fillId="23" borderId="1" xfId="0" applyFont="1" applyFill="1" applyBorder="1" applyAlignment="1"/>
    <xf numFmtId="0" fontId="4" fillId="24" borderId="1" xfId="0" applyFont="1" applyFill="1" applyBorder="1" applyAlignment="1"/>
    <xf numFmtId="0" fontId="27" fillId="4" borderId="8" xfId="0" applyFont="1" applyFill="1" applyBorder="1" applyAlignment="1"/>
    <xf numFmtId="0" fontId="31" fillId="0" borderId="0" xfId="0" applyFont="1"/>
    <xf numFmtId="0" fontId="4" fillId="0" borderId="0" xfId="0" applyFont="1" applyAlignment="1"/>
    <xf numFmtId="0" fontId="18" fillId="0" borderId="13" xfId="0" applyFont="1" applyBorder="1" applyAlignment="1"/>
    <xf numFmtId="0" fontId="32" fillId="0" borderId="12" xfId="0" applyFont="1" applyBorder="1" applyAlignment="1"/>
    <xf numFmtId="0" fontId="18" fillId="0" borderId="12" xfId="0" applyFont="1" applyBorder="1" applyAlignment="1"/>
    <xf numFmtId="0" fontId="16" fillId="22" borderId="12" xfId="0" applyFont="1" applyFill="1" applyBorder="1" applyAlignment="1"/>
    <xf numFmtId="0" fontId="16" fillId="23" borderId="12" xfId="0" applyFont="1" applyFill="1" applyBorder="1" applyAlignment="1"/>
    <xf numFmtId="0" fontId="16" fillId="24" borderId="12" xfId="0" applyFont="1" applyFill="1" applyBorder="1" applyAlignment="1"/>
    <xf numFmtId="0" fontId="16" fillId="4" borderId="15" xfId="0" applyFont="1" applyFill="1" applyBorder="1" applyAlignment="1"/>
    <xf numFmtId="0" fontId="16" fillId="4" borderId="4" xfId="0" applyFont="1" applyFill="1" applyBorder="1" applyAlignment="1"/>
    <xf numFmtId="0" fontId="10" fillId="22" borderId="12" xfId="0" applyFont="1" applyFill="1" applyBorder="1" applyAlignment="1"/>
    <xf numFmtId="0" fontId="10" fillId="23" borderId="12" xfId="0" applyFont="1" applyFill="1" applyBorder="1" applyAlignment="1"/>
    <xf numFmtId="0" fontId="10" fillId="24" borderId="12" xfId="0" applyFont="1" applyFill="1" applyBorder="1" applyAlignment="1"/>
    <xf numFmtId="0" fontId="10" fillId="4" borderId="15" xfId="0" applyFont="1" applyFill="1" applyBorder="1" applyAlignment="1"/>
    <xf numFmtId="0" fontId="10" fillId="22" borderId="12" xfId="0" applyFont="1" applyFill="1" applyBorder="1" applyAlignment="1">
      <alignment horizontal="right"/>
    </xf>
    <xf numFmtId="0" fontId="10" fillId="23" borderId="12" xfId="0" applyFont="1" applyFill="1" applyBorder="1" applyAlignment="1">
      <alignment horizontal="right"/>
    </xf>
    <xf numFmtId="0" fontId="10" fillId="24" borderId="12" xfId="0" applyFont="1" applyFill="1" applyBorder="1" applyAlignment="1">
      <alignment horizontal="right"/>
    </xf>
    <xf numFmtId="0" fontId="10" fillId="4" borderId="15" xfId="0" applyFont="1" applyFill="1" applyBorder="1" applyAlignment="1">
      <alignment horizontal="right"/>
    </xf>
    <xf numFmtId="0" fontId="16" fillId="0" borderId="4" xfId="0" applyFont="1" applyBorder="1" applyAlignment="1"/>
    <xf numFmtId="0" fontId="1" fillId="0" borderId="5" xfId="0" applyFont="1" applyBorder="1" applyAlignment="1">
      <alignment horizontal="center"/>
    </xf>
    <xf numFmtId="0" fontId="1" fillId="0" borderId="2" xfId="0" applyFont="1" applyBorder="1" applyAlignment="1">
      <alignment horizontal="center"/>
    </xf>
    <xf numFmtId="0" fontId="3" fillId="0" borderId="1" xfId="0" applyFont="1" applyBorder="1"/>
    <xf numFmtId="0" fontId="33" fillId="0" borderId="1" xfId="0" applyFont="1" applyBorder="1"/>
    <xf numFmtId="0" fontId="5" fillId="0" borderId="5" xfId="0" applyFont="1" applyBorder="1" applyAlignment="1">
      <alignment wrapText="1"/>
    </xf>
    <xf numFmtId="0" fontId="4" fillId="0" borderId="1" xfId="0" applyFont="1" applyBorder="1" applyAlignment="1">
      <alignment horizontal="center"/>
    </xf>
    <xf numFmtId="9" fontId="4" fillId="0" borderId="1" xfId="0" applyNumberFormat="1" applyFont="1" applyBorder="1" applyAlignment="1">
      <alignment horizontal="center"/>
    </xf>
    <xf numFmtId="0" fontId="4" fillId="0" borderId="2" xfId="0" applyFont="1" applyBorder="1" applyAlignment="1">
      <alignment horizontal="center"/>
    </xf>
    <xf numFmtId="9" fontId="3" fillId="0" borderId="1" xfId="0" applyNumberFormat="1" applyFont="1" applyBorder="1"/>
    <xf numFmtId="0" fontId="5" fillId="0" borderId="0" xfId="0" applyFont="1" applyAlignment="1">
      <alignment wrapText="1"/>
    </xf>
    <xf numFmtId="0" fontId="20" fillId="0" borderId="1" xfId="0" applyFont="1" applyBorder="1"/>
    <xf numFmtId="9" fontId="1" fillId="0" borderId="1" xfId="0" applyNumberFormat="1" applyFont="1" applyBorder="1" applyAlignment="1">
      <alignment horizontal="center"/>
    </xf>
    <xf numFmtId="0" fontId="12" fillId="0" borderId="0" xfId="0" applyFont="1"/>
    <xf numFmtId="0" fontId="5" fillId="0" borderId="0" xfId="0" applyFont="1" applyAlignment="1"/>
    <xf numFmtId="0" fontId="5" fillId="0" borderId="0" xfId="0" applyFont="1" applyAlignment="1">
      <alignment horizontal="right"/>
    </xf>
    <xf numFmtId="9" fontId="5" fillId="0" borderId="0" xfId="0" applyNumberFormat="1" applyFont="1" applyAlignment="1">
      <alignment horizontal="right"/>
    </xf>
    <xf numFmtId="0" fontId="29" fillId="0" borderId="16"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18" xfId="0" applyFont="1" applyBorder="1" applyAlignment="1">
      <alignment horizontal="center" vertical="center" wrapText="1"/>
    </xf>
    <xf numFmtId="173" fontId="34" fillId="0" borderId="0" xfId="0" applyNumberFormat="1" applyFont="1" applyAlignment="1">
      <alignment horizontal="center" vertical="top" wrapText="1"/>
    </xf>
    <xf numFmtId="173" fontId="1" fillId="0" borderId="0" xfId="0" applyNumberFormat="1" applyFont="1" applyAlignment="1">
      <alignment horizontal="center" wrapText="1"/>
    </xf>
    <xf numFmtId="173" fontId="35" fillId="0" borderId="0" xfId="0" applyNumberFormat="1" applyFont="1" applyAlignment="1">
      <alignment horizontal="left"/>
    </xf>
    <xf numFmtId="0" fontId="29" fillId="0" borderId="19" xfId="0" applyFont="1" applyBorder="1" applyAlignment="1">
      <alignment horizontal="right" vertical="center" wrapText="1"/>
    </xf>
    <xf numFmtId="0" fontId="32" fillId="0" borderId="20" xfId="0" applyFont="1" applyBorder="1" applyAlignment="1">
      <alignment horizontal="right" vertical="center" wrapText="1"/>
    </xf>
    <xf numFmtId="0" fontId="32" fillId="0" borderId="20" xfId="0" applyFont="1" applyBorder="1" applyAlignment="1">
      <alignment horizontal="right" vertical="center" wrapText="1"/>
    </xf>
    <xf numFmtId="0" fontId="32" fillId="4" borderId="20" xfId="0" applyFont="1" applyFill="1" applyBorder="1" applyAlignment="1">
      <alignment horizontal="right" vertical="center" wrapText="1"/>
    </xf>
    <xf numFmtId="0" fontId="32" fillId="0" borderId="0" xfId="0" applyFont="1" applyAlignment="1">
      <alignment horizontal="right" vertical="center" wrapText="1"/>
    </xf>
    <xf numFmtId="0" fontId="20" fillId="2" borderId="0" xfId="0" applyFont="1" applyFill="1" applyAlignment="1"/>
    <xf numFmtId="0" fontId="36" fillId="0" borderId="0" xfId="0" applyFont="1" applyAlignment="1">
      <alignment vertical="center"/>
    </xf>
    <xf numFmtId="0" fontId="29" fillId="20" borderId="19" xfId="0" applyFont="1" applyFill="1" applyBorder="1" applyAlignment="1">
      <alignment horizontal="right" vertical="center" wrapText="1"/>
    </xf>
    <xf numFmtId="0" fontId="29" fillId="20" borderId="20" xfId="0" applyFont="1" applyFill="1" applyBorder="1" applyAlignment="1">
      <alignment horizontal="right" vertical="center" wrapText="1"/>
    </xf>
    <xf numFmtId="0" fontId="32" fillId="20" borderId="20" xfId="0" applyFont="1" applyFill="1" applyBorder="1" applyAlignment="1">
      <alignment horizontal="right" vertical="center" wrapText="1"/>
    </xf>
    <xf numFmtId="0" fontId="32" fillId="20" borderId="20" xfId="0" applyFont="1" applyFill="1" applyBorder="1" applyAlignment="1">
      <alignment horizontal="right" vertical="center" wrapText="1"/>
    </xf>
    <xf numFmtId="0" fontId="32" fillId="20" borderId="0" xfId="0" applyFont="1" applyFill="1" applyAlignment="1">
      <alignment horizontal="right" vertical="center" wrapText="1"/>
    </xf>
    <xf numFmtId="0" fontId="37" fillId="0" borderId="0" xfId="0" applyFont="1" applyAlignment="1">
      <alignment horizontal="left" vertical="center" wrapText="1"/>
    </xf>
    <xf numFmtId="0" fontId="29" fillId="0" borderId="20" xfId="0" applyFont="1" applyBorder="1" applyAlignment="1">
      <alignment horizontal="right" vertical="center" wrapText="1"/>
    </xf>
    <xf numFmtId="0" fontId="4" fillId="0" borderId="0" xfId="0" applyFont="1" applyAlignment="1">
      <alignment horizontal="left" vertical="center"/>
    </xf>
    <xf numFmtId="0" fontId="29" fillId="0" borderId="20" xfId="0" applyFont="1" applyBorder="1" applyAlignment="1">
      <alignment horizontal="right" vertical="center" wrapText="1"/>
    </xf>
    <xf numFmtId="0" fontId="29" fillId="0" borderId="0" xfId="0" applyFont="1" applyAlignment="1">
      <alignment horizontal="right" vertical="center" wrapText="1"/>
    </xf>
    <xf numFmtId="0" fontId="19" fillId="0" borderId="0" xfId="0" applyFont="1"/>
    <xf numFmtId="0" fontId="29" fillId="20" borderId="0" xfId="0" applyFont="1" applyFill="1" applyAlignment="1">
      <alignment horizontal="right" vertical="center" wrapText="1"/>
    </xf>
    <xf numFmtId="0" fontId="36" fillId="0" borderId="0" xfId="0" applyFont="1" applyAlignment="1">
      <alignment horizontal="left" vertical="center" wrapText="1"/>
    </xf>
    <xf numFmtId="0" fontId="29" fillId="0" borderId="21" xfId="0" applyFont="1" applyBorder="1" applyAlignment="1">
      <alignment horizontal="right" vertical="center" wrapText="1"/>
    </xf>
    <xf numFmtId="0" fontId="32" fillId="0" borderId="22" xfId="0" applyFont="1" applyBorder="1" applyAlignment="1">
      <alignment horizontal="right" vertical="center" wrapText="1"/>
    </xf>
    <xf numFmtId="0" fontId="32" fillId="0" borderId="23" xfId="0" applyFont="1" applyBorder="1" applyAlignment="1">
      <alignment horizontal="right" vertical="center" wrapText="1"/>
    </xf>
    <xf numFmtId="0" fontId="1" fillId="0" borderId="0" xfId="0" applyFont="1" applyAlignment="1">
      <alignment horizontal="left"/>
    </xf>
    <xf numFmtId="0" fontId="20" fillId="0" borderId="0" xfId="0" applyFont="1" applyAlignment="1">
      <alignment horizontal="left"/>
    </xf>
    <xf numFmtId="0" fontId="18" fillId="0" borderId="0" xfId="0" applyFont="1" applyAlignment="1">
      <alignment vertical="top"/>
    </xf>
    <xf numFmtId="0" fontId="29" fillId="0" borderId="0" xfId="0" applyFont="1"/>
    <xf numFmtId="0" fontId="36" fillId="0" borderId="0" xfId="0" applyFont="1"/>
    <xf numFmtId="0" fontId="38" fillId="5" borderId="0" xfId="0" applyFont="1" applyFill="1" applyAlignment="1">
      <alignment horizontal="right" vertical="center" wrapText="1"/>
    </xf>
    <xf numFmtId="0" fontId="22" fillId="0" borderId="0" xfId="0" applyFont="1"/>
    <xf numFmtId="0" fontId="1" fillId="0" borderId="0" xfId="0" applyFont="1" applyAlignment="1">
      <alignment wrapText="1"/>
    </xf>
    <xf numFmtId="0" fontId="39" fillId="0" borderId="0" xfId="0" applyFont="1" applyAlignment="1">
      <alignment vertical="top"/>
    </xf>
    <xf numFmtId="0" fontId="40" fillId="0" borderId="0" xfId="0" applyFont="1" applyAlignment="1"/>
    <xf numFmtId="0" fontId="38" fillId="0" borderId="0" xfId="0" applyFont="1" applyAlignment="1">
      <alignment horizontal="left" vertical="top" wrapText="1"/>
    </xf>
    <xf numFmtId="0" fontId="4" fillId="0" borderId="0" xfId="0" applyFont="1" applyAlignment="1">
      <alignment horizontal="left" wrapText="1"/>
    </xf>
    <xf numFmtId="0" fontId="4" fillId="0" borderId="24" xfId="0" applyFont="1" applyBorder="1" applyAlignment="1">
      <alignment horizontal="left" wrapText="1"/>
    </xf>
    <xf numFmtId="0" fontId="38" fillId="0" borderId="25" xfId="0" applyFont="1" applyBorder="1" applyAlignment="1">
      <alignment horizontal="left" vertical="center" wrapText="1"/>
    </xf>
    <xf numFmtId="0" fontId="4" fillId="0" borderId="25" xfId="0" applyFont="1" applyBorder="1" applyAlignment="1">
      <alignment horizontal="left" vertical="center" wrapText="1"/>
    </xf>
    <xf numFmtId="0" fontId="4" fillId="0" borderId="26" xfId="0" applyFont="1" applyBorder="1" applyAlignment="1">
      <alignment horizontal="left" vertical="center" wrapText="1"/>
    </xf>
    <xf numFmtId="0" fontId="4" fillId="4" borderId="27" xfId="0" applyFont="1" applyFill="1" applyBorder="1" applyAlignment="1">
      <alignment horizontal="left" vertical="center" wrapText="1"/>
    </xf>
    <xf numFmtId="0" fontId="38" fillId="4" borderId="0" xfId="0" applyFont="1" applyFill="1" applyAlignment="1">
      <alignment horizontal="right" vertical="center" wrapText="1"/>
    </xf>
    <xf numFmtId="0" fontId="38" fillId="0" borderId="27" xfId="0" applyFont="1" applyBorder="1" applyAlignment="1">
      <alignment horizontal="right" vertical="center" wrapText="1"/>
    </xf>
    <xf numFmtId="0" fontId="41" fillId="4" borderId="0" xfId="0" applyFont="1" applyFill="1" applyAlignment="1">
      <alignment horizontal="right" vertical="center" wrapText="1"/>
    </xf>
    <xf numFmtId="0" fontId="4" fillId="20" borderId="27" xfId="0" applyFont="1" applyFill="1" applyBorder="1" applyAlignment="1">
      <alignment horizontal="left" vertical="center" wrapText="1"/>
    </xf>
    <xf numFmtId="0" fontId="38" fillId="20" borderId="28" xfId="0" applyFont="1" applyFill="1" applyBorder="1" applyAlignment="1">
      <alignment horizontal="right" vertical="center" wrapText="1"/>
    </xf>
    <xf numFmtId="0" fontId="38" fillId="20" borderId="27" xfId="0" applyFont="1" applyFill="1" applyBorder="1" applyAlignment="1">
      <alignment horizontal="right" vertical="center" wrapText="1"/>
    </xf>
    <xf numFmtId="0" fontId="38" fillId="20" borderId="0" xfId="0" applyFont="1" applyFill="1" applyAlignment="1">
      <alignment horizontal="right" vertical="center" wrapText="1"/>
    </xf>
    <xf numFmtId="0" fontId="38" fillId="20" borderId="28" xfId="0" applyFont="1" applyFill="1" applyBorder="1" applyAlignment="1">
      <alignment horizontal="right" vertical="center" wrapText="1"/>
    </xf>
    <xf numFmtId="0" fontId="38" fillId="20" borderId="0" xfId="0" applyFont="1" applyFill="1" applyAlignment="1">
      <alignment horizontal="right" vertical="center" wrapText="1"/>
    </xf>
    <xf numFmtId="0" fontId="38" fillId="5" borderId="0" xfId="0" applyFont="1" applyFill="1" applyAlignment="1">
      <alignment horizontal="right" vertical="center" wrapText="1"/>
    </xf>
    <xf numFmtId="0" fontId="4" fillId="0" borderId="27" xfId="0" applyFont="1" applyBorder="1" applyAlignment="1">
      <alignment horizontal="left" vertical="center" wrapText="1"/>
    </xf>
    <xf numFmtId="0" fontId="38" fillId="0" borderId="28" xfId="0" applyFont="1" applyBorder="1" applyAlignment="1">
      <alignment horizontal="right" vertical="center" wrapText="1"/>
    </xf>
    <xf numFmtId="0" fontId="38" fillId="0" borderId="0" xfId="0" applyFont="1" applyAlignment="1">
      <alignment horizontal="right" vertical="center" wrapText="1"/>
    </xf>
    <xf numFmtId="0" fontId="4" fillId="5" borderId="28" xfId="0" applyFont="1" applyFill="1" applyBorder="1" applyAlignment="1">
      <alignment horizontal="right" vertical="center" wrapText="1"/>
    </xf>
    <xf numFmtId="0" fontId="38" fillId="0" borderId="28" xfId="0" applyFont="1" applyBorder="1" applyAlignment="1">
      <alignment horizontal="right" vertical="center" wrapText="1"/>
    </xf>
    <xf numFmtId="0" fontId="38" fillId="0" borderId="0" xfId="0" applyFont="1" applyAlignment="1">
      <alignment horizontal="right" vertical="center" wrapText="1"/>
    </xf>
    <xf numFmtId="0" fontId="38" fillId="5" borderId="28" xfId="0" applyFont="1" applyFill="1" applyBorder="1" applyAlignment="1">
      <alignment horizontal="right" vertical="center" wrapText="1"/>
    </xf>
    <xf numFmtId="0" fontId="38" fillId="4" borderId="28" xfId="0" applyFont="1" applyFill="1" applyBorder="1" applyAlignment="1">
      <alignment horizontal="right" vertical="center" wrapText="1"/>
    </xf>
    <xf numFmtId="0" fontId="38" fillId="5" borderId="27" xfId="0" applyFont="1" applyFill="1" applyBorder="1" applyAlignment="1">
      <alignment horizontal="right" vertical="center" wrapText="1"/>
    </xf>
    <xf numFmtId="0" fontId="38" fillId="4" borderId="0" xfId="0" applyFont="1" applyFill="1" applyAlignment="1">
      <alignment horizontal="right" vertical="center" wrapText="1"/>
    </xf>
    <xf numFmtId="0" fontId="41" fillId="4" borderId="28" xfId="0" applyFont="1" applyFill="1" applyBorder="1" applyAlignment="1">
      <alignment horizontal="right" vertical="center" wrapText="1"/>
    </xf>
    <xf numFmtId="0" fontId="1" fillId="0" borderId="29" xfId="0" applyFont="1" applyBorder="1" applyAlignment="1">
      <alignment horizontal="left" vertical="center" wrapText="1"/>
    </xf>
    <xf numFmtId="0" fontId="38" fillId="0" borderId="30" xfId="0" applyFont="1" applyBorder="1" applyAlignment="1">
      <alignment horizontal="right" vertical="center" wrapText="1"/>
    </xf>
    <xf numFmtId="0" fontId="38" fillId="0" borderId="29" xfId="0" applyFont="1" applyBorder="1" applyAlignment="1">
      <alignment horizontal="right" vertical="center" wrapText="1"/>
    </xf>
    <xf numFmtId="0" fontId="38" fillId="0" borderId="31" xfId="0" applyFont="1" applyBorder="1" applyAlignment="1">
      <alignment horizontal="right" vertical="center" wrapText="1"/>
    </xf>
    <xf numFmtId="0" fontId="38" fillId="0" borderId="32" xfId="0" applyFont="1" applyBorder="1" applyAlignment="1">
      <alignment horizontal="right" vertical="center" wrapText="1"/>
    </xf>
    <xf numFmtId="0" fontId="4" fillId="0" borderId="33" xfId="0" applyFont="1" applyBorder="1" applyAlignment="1">
      <alignment horizontal="left" vertical="center" wrapText="1"/>
    </xf>
    <xf numFmtId="0" fontId="4" fillId="20" borderId="0" xfId="0" applyFont="1" applyFill="1" applyAlignment="1">
      <alignment horizontal="left" vertical="center" wrapText="1"/>
    </xf>
    <xf numFmtId="0" fontId="25" fillId="0" borderId="0" xfId="0" applyFont="1" applyAlignment="1"/>
    <xf numFmtId="0" fontId="24" fillId="4" borderId="0" xfId="0" applyFont="1" applyFill="1" applyAlignment="1">
      <alignment horizontal="left"/>
    </xf>
    <xf numFmtId="0" fontId="25" fillId="0" borderId="0" xfId="0" applyFont="1"/>
    <xf numFmtId="0" fontId="29" fillId="0" borderId="0" xfId="0" applyFont="1" applyAlignment="1">
      <alignment horizontal="center" vertical="center" wrapText="1"/>
    </xf>
    <xf numFmtId="0" fontId="30" fillId="4" borderId="0" xfId="0" applyFont="1" applyFill="1" applyAlignment="1">
      <alignment horizontal="center" vertical="center"/>
    </xf>
    <xf numFmtId="0" fontId="31" fillId="0" borderId="39" xfId="0" applyFont="1" applyBorder="1" applyAlignment="1">
      <alignment vertical="center"/>
    </xf>
    <xf numFmtId="0" fontId="31" fillId="0" borderId="0" xfId="0" applyFont="1" applyAlignment="1">
      <alignment vertical="center"/>
    </xf>
    <xf numFmtId="0" fontId="31" fillId="0" borderId="28" xfId="0" applyFont="1" applyBorder="1" applyAlignment="1">
      <alignment vertical="center"/>
    </xf>
    <xf numFmtId="0" fontId="20" fillId="0" borderId="0" xfId="0" applyFont="1" applyAlignment="1">
      <alignment vertical="center"/>
    </xf>
    <xf numFmtId="0" fontId="29" fillId="4" borderId="0" xfId="0" applyFont="1" applyFill="1" applyAlignment="1">
      <alignment horizontal="right" vertical="center" wrapText="1"/>
    </xf>
    <xf numFmtId="0" fontId="29" fillId="20" borderId="38" xfId="0" applyFont="1" applyFill="1" applyBorder="1" applyAlignment="1">
      <alignment horizontal="right" vertical="center" wrapText="1"/>
    </xf>
    <xf numFmtId="0" fontId="31" fillId="20" borderId="39" xfId="0" applyFont="1" applyFill="1" applyBorder="1" applyAlignment="1"/>
    <xf numFmtId="0" fontId="31" fillId="20" borderId="0" xfId="0" applyFont="1" applyFill="1" applyAlignment="1"/>
    <xf numFmtId="0" fontId="31" fillId="20" borderId="0" xfId="0" applyFont="1" applyFill="1"/>
    <xf numFmtId="9" fontId="31" fillId="20" borderId="0" xfId="0" applyNumberFormat="1" applyFont="1" applyFill="1" applyAlignment="1"/>
    <xf numFmtId="9" fontId="31" fillId="20" borderId="28" xfId="0" applyNumberFormat="1" applyFont="1" applyFill="1" applyBorder="1" applyAlignment="1"/>
    <xf numFmtId="0" fontId="31" fillId="20" borderId="39" xfId="0" applyFont="1" applyFill="1" applyBorder="1"/>
    <xf numFmtId="0" fontId="31" fillId="20" borderId="0" xfId="0" applyFont="1" applyFill="1" applyAlignment="1">
      <alignment horizontal="right"/>
    </xf>
    <xf numFmtId="0" fontId="31" fillId="4" borderId="0" xfId="0" applyFont="1" applyFill="1" applyAlignment="1"/>
    <xf numFmtId="0" fontId="29" fillId="0" borderId="38" xfId="0" applyFont="1" applyBorder="1" applyAlignment="1">
      <alignment horizontal="right" vertical="center" wrapText="1"/>
    </xf>
    <xf numFmtId="0" fontId="31" fillId="0" borderId="39" xfId="0" applyFont="1" applyBorder="1" applyAlignment="1"/>
    <xf numFmtId="9" fontId="31" fillId="0" borderId="0" xfId="0" applyNumberFormat="1" applyFont="1" applyAlignment="1"/>
    <xf numFmtId="9" fontId="31" fillId="0" borderId="28" xfId="0" applyNumberFormat="1" applyFont="1" applyBorder="1" applyAlignment="1"/>
    <xf numFmtId="0" fontId="31" fillId="20" borderId="39" xfId="0" applyFont="1" applyFill="1" applyBorder="1" applyAlignment="1">
      <alignment horizontal="right"/>
    </xf>
    <xf numFmtId="0" fontId="29" fillId="4" borderId="40" xfId="0" applyFont="1" applyFill="1" applyBorder="1" applyAlignment="1">
      <alignment horizontal="right" vertical="center" wrapText="1"/>
    </xf>
    <xf numFmtId="0" fontId="31" fillId="4" borderId="41" xfId="0" applyFont="1" applyFill="1" applyBorder="1" applyAlignment="1"/>
    <xf numFmtId="0" fontId="31" fillId="4" borderId="42" xfId="0" applyFont="1" applyFill="1" applyBorder="1" applyAlignment="1"/>
    <xf numFmtId="0" fontId="31" fillId="4" borderId="42" xfId="0" applyFont="1" applyFill="1" applyBorder="1"/>
    <xf numFmtId="9" fontId="31" fillId="4" borderId="42" xfId="0" applyNumberFormat="1" applyFont="1" applyFill="1" applyBorder="1" applyAlignment="1"/>
    <xf numFmtId="9" fontId="31" fillId="4" borderId="43" xfId="0" applyNumberFormat="1" applyFont="1" applyFill="1" applyBorder="1" applyAlignment="1"/>
    <xf numFmtId="0" fontId="31" fillId="4" borderId="42" xfId="0" applyFont="1" applyFill="1" applyBorder="1" applyAlignment="1">
      <alignment horizontal="right"/>
    </xf>
    <xf numFmtId="0" fontId="31" fillId="4" borderId="0" xfId="0" applyFont="1" applyFill="1" applyAlignment="1"/>
    <xf numFmtId="0" fontId="31" fillId="4" borderId="0" xfId="0" applyFont="1" applyFill="1"/>
    <xf numFmtId="0" fontId="31" fillId="4" borderId="0" xfId="0" applyFont="1" applyFill="1" applyAlignment="1">
      <alignment vertical="center" wrapText="1"/>
    </xf>
    <xf numFmtId="0" fontId="20" fillId="0" borderId="39" xfId="0" applyFont="1" applyBorder="1"/>
    <xf numFmtId="0" fontId="20" fillId="4" borderId="0" xfId="0" applyFont="1" applyFill="1" applyAlignment="1">
      <alignment vertical="center"/>
    </xf>
    <xf numFmtId="0" fontId="42" fillId="0" borderId="0" xfId="0" applyFont="1"/>
    <xf numFmtId="0" fontId="43" fillId="25" borderId="11" xfId="0" applyFont="1" applyFill="1" applyBorder="1" applyAlignment="1">
      <alignment horizontal="left"/>
    </xf>
    <xf numFmtId="0" fontId="43" fillId="25" borderId="11" xfId="0" applyFont="1" applyFill="1" applyBorder="1" applyAlignment="1">
      <alignment horizontal="center"/>
    </xf>
    <xf numFmtId="0" fontId="43" fillId="0" borderId="0" xfId="0" applyFont="1" applyAlignment="1">
      <alignment horizontal="center"/>
    </xf>
    <xf numFmtId="0" fontId="43" fillId="0" borderId="1" xfId="0" applyFont="1" applyBorder="1" applyAlignment="1">
      <alignment horizontal="center"/>
    </xf>
    <xf numFmtId="0" fontId="43" fillId="0" borderId="2" xfId="0" applyFont="1" applyBorder="1" applyAlignment="1">
      <alignment horizontal="center"/>
    </xf>
    <xf numFmtId="169" fontId="43" fillId="0" borderId="44" xfId="0" applyNumberFormat="1" applyFont="1" applyBorder="1" applyAlignment="1">
      <alignment horizontal="center"/>
    </xf>
    <xf numFmtId="0" fontId="43" fillId="4" borderId="1" xfId="0" applyFont="1" applyFill="1" applyBorder="1" applyAlignment="1">
      <alignment horizontal="left"/>
    </xf>
    <xf numFmtId="0" fontId="21" fillId="4" borderId="1" xfId="0" applyFont="1" applyFill="1" applyBorder="1" applyAlignment="1">
      <alignment horizontal="center"/>
    </xf>
    <xf numFmtId="0" fontId="43" fillId="0" borderId="0" xfId="0" applyFont="1" applyAlignment="1"/>
    <xf numFmtId="0" fontId="43" fillId="0" borderId="4" xfId="0" applyFont="1" applyBorder="1" applyAlignment="1"/>
    <xf numFmtId="0" fontId="21" fillId="0" borderId="1" xfId="0" applyFont="1" applyBorder="1" applyAlignment="1">
      <alignment horizontal="right"/>
    </xf>
    <xf numFmtId="0" fontId="21" fillId="0" borderId="5" xfId="0" applyFont="1" applyBorder="1" applyAlignment="1">
      <alignment horizontal="center"/>
    </xf>
    <xf numFmtId="0" fontId="21" fillId="0" borderId="1" xfId="0" applyFont="1" applyBorder="1" applyAlignment="1">
      <alignment horizontal="center"/>
    </xf>
    <xf numFmtId="0" fontId="21" fillId="0" borderId="0" xfId="0" applyFont="1" applyAlignment="1">
      <alignment horizontal="center"/>
    </xf>
    <xf numFmtId="0" fontId="21" fillId="5" borderId="0" xfId="0" applyFont="1" applyFill="1" applyAlignment="1">
      <alignment horizontal="center"/>
    </xf>
    <xf numFmtId="0" fontId="43" fillId="5" borderId="1" xfId="0" applyFont="1" applyFill="1" applyBorder="1" applyAlignment="1">
      <alignment horizontal="left"/>
    </xf>
    <xf numFmtId="0" fontId="21" fillId="5" borderId="1" xfId="0" applyFont="1" applyFill="1" applyBorder="1" applyAlignment="1">
      <alignment horizontal="center"/>
    </xf>
    <xf numFmtId="0" fontId="21" fillId="5" borderId="1" xfId="0" applyFont="1" applyFill="1" applyBorder="1" applyAlignment="1">
      <alignment horizontal="center"/>
    </xf>
    <xf numFmtId="0" fontId="43" fillId="0" borderId="1" xfId="0" applyFont="1" applyBorder="1" applyAlignment="1">
      <alignment horizontal="right"/>
    </xf>
    <xf numFmtId="0" fontId="43" fillId="4" borderId="1" xfId="0" applyFont="1" applyFill="1" applyBorder="1" applyAlignment="1">
      <alignment horizontal="center"/>
    </xf>
    <xf numFmtId="0" fontId="43" fillId="0" borderId="0" xfId="0" applyFont="1" applyAlignment="1">
      <alignment horizontal="center"/>
    </xf>
    <xf numFmtId="0" fontId="1" fillId="0" borderId="0" xfId="0" applyFont="1" applyAlignment="1">
      <alignment horizontal="left"/>
    </xf>
    <xf numFmtId="0" fontId="38" fillId="0" borderId="0" xfId="0" applyFont="1"/>
    <xf numFmtId="164" fontId="1" fillId="0" borderId="0" xfId="0" applyNumberFormat="1" applyFont="1"/>
    <xf numFmtId="164" fontId="44" fillId="0" borderId="0" xfId="0" applyNumberFormat="1" applyFont="1"/>
    <xf numFmtId="0" fontId="1" fillId="20" borderId="0" xfId="0" applyFont="1" applyFill="1" applyAlignment="1">
      <alignment horizontal="left"/>
    </xf>
    <xf numFmtId="9" fontId="31" fillId="20" borderId="0" xfId="0" applyNumberFormat="1" applyFont="1" applyFill="1"/>
    <xf numFmtId="1" fontId="31" fillId="20" borderId="0" xfId="0" applyNumberFormat="1" applyFont="1" applyFill="1" applyAlignment="1"/>
    <xf numFmtId="0" fontId="45" fillId="4" borderId="0" xfId="0" applyFont="1" applyFill="1" applyAlignment="1"/>
    <xf numFmtId="0" fontId="39" fillId="4" borderId="0" xfId="0" applyFont="1" applyFill="1" applyAlignment="1"/>
    <xf numFmtId="0" fontId="1" fillId="0" borderId="0" xfId="0" applyFont="1" applyAlignment="1">
      <alignment horizontal="left"/>
    </xf>
    <xf numFmtId="0" fontId="31" fillId="0" borderId="0" xfId="0" applyFont="1" applyAlignment="1"/>
    <xf numFmtId="9" fontId="31" fillId="0" borderId="0" xfId="0" applyNumberFormat="1" applyFont="1"/>
    <xf numFmtId="1" fontId="31" fillId="0" borderId="0" xfId="0" applyNumberFormat="1" applyFont="1" applyAlignment="1"/>
    <xf numFmtId="0" fontId="20" fillId="26" borderId="0" xfId="0" applyFont="1" applyFill="1"/>
    <xf numFmtId="0" fontId="22" fillId="4" borderId="0" xfId="0" applyFont="1" applyFill="1" applyAlignment="1">
      <alignment horizontal="left"/>
    </xf>
    <xf numFmtId="0" fontId="1" fillId="0" borderId="0" xfId="0" applyFont="1" applyAlignment="1">
      <alignment horizontal="left"/>
    </xf>
    <xf numFmtId="9" fontId="31" fillId="26" borderId="0" xfId="0" applyNumberFormat="1" applyFont="1" applyFill="1"/>
    <xf numFmtId="1" fontId="31" fillId="0" borderId="0" xfId="0" applyNumberFormat="1" applyFont="1"/>
    <xf numFmtId="1" fontId="20" fillId="4" borderId="0" xfId="0" applyNumberFormat="1" applyFont="1" applyFill="1"/>
    <xf numFmtId="9" fontId="31" fillId="0" borderId="0" xfId="0" applyNumberFormat="1" applyFont="1"/>
    <xf numFmtId="0" fontId="20" fillId="16" borderId="0" xfId="0" applyFont="1" applyFill="1" applyAlignment="1">
      <alignment horizontal="center"/>
    </xf>
    <xf numFmtId="0" fontId="0" fillId="0" borderId="0" xfId="0" applyFont="1" applyAlignment="1"/>
    <xf numFmtId="165" fontId="1" fillId="4" borderId="5" xfId="0" applyNumberFormat="1" applyFont="1" applyFill="1" applyBorder="1" applyAlignment="1">
      <alignment horizontal="center"/>
    </xf>
    <xf numFmtId="0" fontId="26" fillId="0" borderId="6" xfId="0" applyFont="1" applyBorder="1"/>
    <xf numFmtId="0" fontId="26" fillId="0" borderId="7" xfId="0" applyFont="1" applyBorder="1"/>
    <xf numFmtId="165" fontId="1" fillId="4" borderId="6" xfId="0" applyNumberFormat="1" applyFont="1" applyFill="1" applyBorder="1" applyAlignment="1">
      <alignment horizontal="center"/>
    </xf>
    <xf numFmtId="0" fontId="4" fillId="4" borderId="5" xfId="0" applyFont="1" applyFill="1" applyBorder="1"/>
    <xf numFmtId="0" fontId="26" fillId="0" borderId="2" xfId="0" applyFont="1" applyBorder="1"/>
    <xf numFmtId="0" fontId="32" fillId="4" borderId="0" xfId="0" applyFont="1" applyFill="1" applyAlignment="1"/>
    <xf numFmtId="0" fontId="29" fillId="4" borderId="14" xfId="0" applyFont="1" applyFill="1" applyBorder="1" applyAlignment="1">
      <alignment horizontal="center"/>
    </xf>
    <xf numFmtId="0" fontId="26" fillId="0" borderId="14" xfId="0" applyFont="1" applyBorder="1"/>
    <xf numFmtId="0" fontId="26" fillId="0" borderId="12" xfId="0" applyFont="1" applyBorder="1"/>
    <xf numFmtId="0" fontId="30" fillId="4" borderId="0" xfId="0" applyFont="1" applyFill="1" applyAlignment="1"/>
    <xf numFmtId="0" fontId="29" fillId="4" borderId="5" xfId="0" applyFont="1" applyFill="1" applyBorder="1" applyAlignment="1">
      <alignment horizontal="center"/>
    </xf>
    <xf numFmtId="0" fontId="4" fillId="22" borderId="5" xfId="0" applyFont="1" applyFill="1" applyBorder="1"/>
    <xf numFmtId="0" fontId="4" fillId="23" borderId="5" xfId="0" applyFont="1" applyFill="1" applyBorder="1"/>
    <xf numFmtId="0" fontId="4" fillId="24" borderId="5" xfId="0" applyFont="1" applyFill="1" applyBorder="1"/>
    <xf numFmtId="0" fontId="4" fillId="4" borderId="5" xfId="0" applyFont="1" applyFill="1" applyBorder="1" applyAlignment="1"/>
    <xf numFmtId="173" fontId="34" fillId="0" borderId="0" xfId="0" applyNumberFormat="1" applyFont="1" applyAlignment="1">
      <alignment horizontal="center" vertical="top" wrapText="1"/>
    </xf>
    <xf numFmtId="0" fontId="38" fillId="0" borderId="0" xfId="0" applyFont="1" applyAlignment="1">
      <alignment horizontal="center" vertical="center" wrapText="1"/>
    </xf>
    <xf numFmtId="0" fontId="30" fillId="0" borderId="34" xfId="0" applyFont="1" applyBorder="1" applyAlignment="1">
      <alignment horizontal="center" vertical="center"/>
    </xf>
    <xf numFmtId="0" fontId="26" fillId="0" borderId="38" xfId="0" applyFont="1" applyBorder="1"/>
    <xf numFmtId="0" fontId="29" fillId="0" borderId="35" xfId="0" applyFont="1" applyBorder="1" applyAlignment="1">
      <alignment horizontal="center" vertical="center" wrapText="1"/>
    </xf>
    <xf numFmtId="0" fontId="26" fillId="0" borderId="36" xfId="0" applyFont="1" applyBorder="1"/>
    <xf numFmtId="0" fontId="26" fillId="0" borderId="37" xfId="0" applyFont="1" applyBorder="1"/>
    <xf numFmtId="0" fontId="38" fillId="0" borderId="0" xfId="0" applyFont="1" applyAlignment="1">
      <alignment vertical="center" wrapText="1"/>
    </xf>
    <xf numFmtId="0" fontId="30" fillId="0" borderId="0" xfId="0" applyFont="1" applyAlignment="1">
      <alignment horizontal="center"/>
    </xf>
  </cellXfs>
  <cellStyles count="1">
    <cellStyle name="Normal" xfId="0" builtinId="0"/>
  </cellStyles>
  <dxfs count="7">
    <dxf>
      <fill>
        <patternFill patternType="solid">
          <fgColor rgb="FFB7E1CD"/>
          <bgColor rgb="FFB7E1CD"/>
        </patternFill>
      </fill>
    </dxf>
    <dxf>
      <fill>
        <patternFill patternType="solid">
          <fgColor rgb="FFEA9999"/>
          <bgColor rgb="FFEA9999"/>
        </patternFill>
      </fill>
    </dxf>
    <dxf>
      <font>
        <b/>
        <color rgb="FF0000FF"/>
      </font>
      <fill>
        <patternFill patternType="none"/>
      </fill>
    </dxf>
    <dxf>
      <fill>
        <patternFill patternType="solid">
          <fgColor rgb="FFEA9999"/>
          <bgColor rgb="FFEA999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pacity-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a:solidFill>
                  <a:srgbClr val="000000"/>
                </a:solidFill>
                <a:latin typeface="+mn-lt"/>
              </a:defRPr>
            </a:pPr>
            <a:r>
              <a:rPr sz="2000" b="1">
                <a:solidFill>
                  <a:srgbClr val="000000"/>
                </a:solidFill>
                <a:latin typeface="+mn-lt"/>
              </a:rPr>
              <a:t>Colorado Statewide Jail Population</a:t>
            </a:r>
          </a:p>
        </c:rich>
      </c:tx>
      <c:layout>
        <c:manualLayout>
          <c:xMode val="edge"/>
          <c:yMode val="edge"/>
          <c:x val="2.9640965242881075E-2"/>
          <c:y val="4.9988228319783203E-2"/>
        </c:manualLayout>
      </c:layout>
      <c:overlay val="0"/>
    </c:title>
    <c:autoTitleDeleted val="0"/>
    <c:plotArea>
      <c:layout/>
      <c:lineChart>
        <c:grouping val="standard"/>
        <c:varyColors val="0"/>
        <c:ser>
          <c:idx val="0"/>
          <c:order val="0"/>
          <c:spPr>
            <a:ln cmpd="sng">
              <a:solidFill>
                <a:srgbClr val="4285F4"/>
              </a:solidFill>
            </a:ln>
          </c:spPr>
          <c:marker>
            <c:symbol val="circle"/>
            <c:size val="10"/>
            <c:spPr>
              <a:solidFill>
                <a:srgbClr val="4285F4"/>
              </a:solidFill>
              <a:ln cmpd="sng">
                <a:solidFill>
                  <a:srgbClr val="4285F4"/>
                </a:solidFill>
              </a:ln>
            </c:spPr>
          </c:marker>
          <c:dLbls>
            <c:spPr>
              <a:noFill/>
              <a:ln>
                <a:noFill/>
              </a:ln>
              <a:effectLst/>
            </c:spPr>
            <c:txPr>
              <a:bodyPr/>
              <a:lstStyle/>
              <a:p>
                <a:pPr lvl="0">
                  <a:defRPr sz="16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'Monthly Pop'!$A$1:$A$6</c:f>
              <c:strCache>
                <c:ptCount val="6"/>
                <c:pt idx="0">
                  <c:v>Jan</c:v>
                </c:pt>
                <c:pt idx="1">
                  <c:v>Mar</c:v>
                </c:pt>
                <c:pt idx="2">
                  <c:v>Apr</c:v>
                </c:pt>
                <c:pt idx="3">
                  <c:v>May</c:v>
                </c:pt>
                <c:pt idx="4">
                  <c:v>Jun</c:v>
                </c:pt>
                <c:pt idx="5">
                  <c:v>Jul</c:v>
                </c:pt>
              </c:strCache>
            </c:strRef>
          </c:cat>
          <c:val>
            <c:numRef>
              <c:f>'Monthly Pop'!$B$1:$B$6</c:f>
              <c:numCache>
                <c:formatCode>General</c:formatCode>
                <c:ptCount val="6"/>
                <c:pt idx="0">
                  <c:v>12621</c:v>
                </c:pt>
                <c:pt idx="1">
                  <c:v>9010</c:v>
                </c:pt>
                <c:pt idx="2">
                  <c:v>8016</c:v>
                </c:pt>
                <c:pt idx="3">
                  <c:v>6896</c:v>
                </c:pt>
                <c:pt idx="4">
                  <c:v>6944</c:v>
                </c:pt>
                <c:pt idx="5">
                  <c:v>6972</c:v>
                </c:pt>
              </c:numCache>
            </c:numRef>
          </c:val>
          <c:smooth val="0"/>
          <c:extLst>
            <c:ext xmlns:c16="http://schemas.microsoft.com/office/drawing/2014/chart" uri="{C3380CC4-5D6E-409C-BE32-E72D297353CC}">
              <c16:uniqueId val="{00000000-249D-C444-A358-F7DCA38B7D08}"/>
            </c:ext>
          </c:extLst>
        </c:ser>
        <c:dLbls>
          <c:showLegendKey val="0"/>
          <c:showVal val="0"/>
          <c:showCatName val="0"/>
          <c:showSerName val="0"/>
          <c:showPercent val="0"/>
          <c:showBubbleSize val="0"/>
        </c:dLbls>
        <c:marker val="1"/>
        <c:smooth val="0"/>
        <c:axId val="446989819"/>
        <c:axId val="1553954819"/>
      </c:lineChart>
      <c:catAx>
        <c:axId val="44698981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a:solidFill>
                  <a:srgbClr val="666666"/>
                </a:solidFill>
                <a:latin typeface="+mn-lt"/>
              </a:defRPr>
            </a:pPr>
            <a:endParaRPr lang="en-US"/>
          </a:p>
        </c:txPr>
        <c:crossAx val="1553954819"/>
        <c:crosses val="autoZero"/>
        <c:auto val="1"/>
        <c:lblAlgn val="ctr"/>
        <c:lblOffset val="100"/>
        <c:noMultiLvlLbl val="1"/>
      </c:catAx>
      <c:valAx>
        <c:axId val="1553954819"/>
        <c:scaling>
          <c:orientation val="minMax"/>
          <c:max val="15000"/>
        </c:scaling>
        <c:delete val="0"/>
        <c:axPos val="l"/>
        <c:majorGridlines>
          <c:spPr>
            <a:ln>
              <a:solidFill>
                <a:srgbClr val="666666"/>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a:solidFill>
                  <a:srgbClr val="666666"/>
                </a:solidFill>
                <a:latin typeface="+mn-lt"/>
              </a:defRPr>
            </a:pPr>
            <a:endParaRPr lang="en-US"/>
          </a:p>
        </c:txPr>
        <c:crossAx val="44698981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0</xdr:col>
      <xdr:colOff>133350</xdr:colOff>
      <xdr:row>7</xdr:row>
      <xdr:rowOff>28575</xdr:rowOff>
    </xdr:from>
    <xdr:ext cx="7572375" cy="4676775"/>
    <xdr:graphicFrame macro="">
      <xdr:nvGraphicFramePr>
        <xdr:cNvPr id="342355685" name="Chart 1" title="Chart">
          <a:extLst>
            <a:ext uri="{FF2B5EF4-FFF2-40B4-BE49-F238E27FC236}">
              <a16:creationId xmlns:a16="http://schemas.microsoft.com/office/drawing/2014/main" id="{00000000-0008-0000-0C00-0000E5EE6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60</xdr:row>
      <xdr:rowOff>190500</xdr:rowOff>
    </xdr:from>
    <xdr:ext cx="7496175" cy="3790950"/>
    <xdr:pic>
      <xdr:nvPicPr>
        <xdr:cNvPr id="2" name="image4.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81</xdr:row>
      <xdr:rowOff>57150</xdr:rowOff>
    </xdr:from>
    <xdr:ext cx="9172575" cy="2752725"/>
    <xdr:pic>
      <xdr:nvPicPr>
        <xdr:cNvPr id="3" name="image20.png" title="Image">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133350</xdr:colOff>
      <xdr:row>96</xdr:row>
      <xdr:rowOff>104775</xdr:rowOff>
    </xdr:from>
    <xdr:ext cx="6391275" cy="1247775"/>
    <xdr:pic>
      <xdr:nvPicPr>
        <xdr:cNvPr id="4" name="image7.png" title="Image">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103</xdr:row>
      <xdr:rowOff>133350</xdr:rowOff>
    </xdr:from>
    <xdr:ext cx="4972050" cy="2590800"/>
    <xdr:pic>
      <xdr:nvPicPr>
        <xdr:cNvPr id="5" name="image9.png" title="Image">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117</xdr:row>
      <xdr:rowOff>123825</xdr:rowOff>
    </xdr:from>
    <xdr:ext cx="5391150" cy="1562100"/>
    <xdr:pic>
      <xdr:nvPicPr>
        <xdr:cNvPr id="6" name="image13.png" title="Image">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125</xdr:row>
      <xdr:rowOff>123825</xdr:rowOff>
    </xdr:from>
    <xdr:ext cx="6981825" cy="2590800"/>
    <xdr:pic>
      <xdr:nvPicPr>
        <xdr:cNvPr id="7" name="image14.png" title="Image">
          <a:extLst>
            <a:ext uri="{FF2B5EF4-FFF2-40B4-BE49-F238E27FC236}">
              <a16:creationId xmlns:a16="http://schemas.microsoft.com/office/drawing/2014/main" id="{00000000-0008-0000-0D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139</xdr:row>
      <xdr:rowOff>47625</xdr:rowOff>
    </xdr:from>
    <xdr:ext cx="7924800" cy="2152650"/>
    <xdr:pic>
      <xdr:nvPicPr>
        <xdr:cNvPr id="8" name="image19.png" title="Image">
          <a:extLst>
            <a:ext uri="{FF2B5EF4-FFF2-40B4-BE49-F238E27FC236}">
              <a16:creationId xmlns:a16="http://schemas.microsoft.com/office/drawing/2014/main" id="{00000000-0008-0000-0D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151</xdr:row>
      <xdr:rowOff>9525</xdr:rowOff>
    </xdr:from>
    <xdr:ext cx="6981825" cy="1724025"/>
    <xdr:pic>
      <xdr:nvPicPr>
        <xdr:cNvPr id="9" name="image21.png" title="Image">
          <a:extLst>
            <a:ext uri="{FF2B5EF4-FFF2-40B4-BE49-F238E27FC236}">
              <a16:creationId xmlns:a16="http://schemas.microsoft.com/office/drawing/2014/main" id="{00000000-0008-0000-0D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160</xdr:row>
      <xdr:rowOff>114300</xdr:rowOff>
    </xdr:from>
    <xdr:ext cx="7277100" cy="2971800"/>
    <xdr:pic>
      <xdr:nvPicPr>
        <xdr:cNvPr id="10" name="image16.png" title="Image">
          <a:extLst>
            <a:ext uri="{FF2B5EF4-FFF2-40B4-BE49-F238E27FC236}">
              <a16:creationId xmlns:a16="http://schemas.microsoft.com/office/drawing/2014/main" id="{00000000-0008-0000-0D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179</xdr:row>
      <xdr:rowOff>161925</xdr:rowOff>
    </xdr:from>
    <xdr:ext cx="8391525" cy="1419225"/>
    <xdr:pic>
      <xdr:nvPicPr>
        <xdr:cNvPr id="11" name="image8.png" title="Image">
          <a:extLst>
            <a:ext uri="{FF2B5EF4-FFF2-40B4-BE49-F238E27FC236}">
              <a16:creationId xmlns:a16="http://schemas.microsoft.com/office/drawing/2014/main" id="{00000000-0008-0000-0D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186</xdr:row>
      <xdr:rowOff>133350</xdr:rowOff>
    </xdr:from>
    <xdr:ext cx="6296025" cy="1600200"/>
    <xdr:pic>
      <xdr:nvPicPr>
        <xdr:cNvPr id="12" name="image11.png" title="Image">
          <a:extLst>
            <a:ext uri="{FF2B5EF4-FFF2-40B4-BE49-F238E27FC236}">
              <a16:creationId xmlns:a16="http://schemas.microsoft.com/office/drawing/2014/main" id="{00000000-0008-0000-0D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195</xdr:row>
      <xdr:rowOff>9525</xdr:rowOff>
    </xdr:from>
    <xdr:ext cx="6667500" cy="1114425"/>
    <xdr:pic>
      <xdr:nvPicPr>
        <xdr:cNvPr id="13" name="image2.png" title="Image">
          <a:extLst>
            <a:ext uri="{FF2B5EF4-FFF2-40B4-BE49-F238E27FC236}">
              <a16:creationId xmlns:a16="http://schemas.microsoft.com/office/drawing/2014/main" id="{00000000-0008-0000-0D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199</xdr:row>
      <xdr:rowOff>161925</xdr:rowOff>
    </xdr:from>
    <xdr:ext cx="3619500" cy="2476500"/>
    <xdr:pic>
      <xdr:nvPicPr>
        <xdr:cNvPr id="14" name="image10.png" title="Image">
          <a:extLst>
            <a:ext uri="{FF2B5EF4-FFF2-40B4-BE49-F238E27FC236}">
              <a16:creationId xmlns:a16="http://schemas.microsoft.com/office/drawing/2014/main" id="{00000000-0008-0000-0D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212</xdr:row>
      <xdr:rowOff>9525</xdr:rowOff>
    </xdr:from>
    <xdr:ext cx="5524500" cy="1657350"/>
    <xdr:pic>
      <xdr:nvPicPr>
        <xdr:cNvPr id="15" name="image1.png" title="Image">
          <a:extLst>
            <a:ext uri="{FF2B5EF4-FFF2-40B4-BE49-F238E27FC236}">
              <a16:creationId xmlns:a16="http://schemas.microsoft.com/office/drawing/2014/main" id="{00000000-0008-0000-0D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0</xdr:colOff>
      <xdr:row>220</xdr:row>
      <xdr:rowOff>190500</xdr:rowOff>
    </xdr:from>
    <xdr:ext cx="8067675" cy="1247775"/>
    <xdr:pic>
      <xdr:nvPicPr>
        <xdr:cNvPr id="16" name="image3.png" title="Image">
          <a:extLst>
            <a:ext uri="{FF2B5EF4-FFF2-40B4-BE49-F238E27FC236}">
              <a16:creationId xmlns:a16="http://schemas.microsoft.com/office/drawing/2014/main" id="{00000000-0008-0000-0D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227</xdr:row>
      <xdr:rowOff>57150</xdr:rowOff>
    </xdr:from>
    <xdr:ext cx="6781800" cy="1419225"/>
    <xdr:pic>
      <xdr:nvPicPr>
        <xdr:cNvPr id="17" name="image24.png" title="Image">
          <a:extLst>
            <a:ext uri="{FF2B5EF4-FFF2-40B4-BE49-F238E27FC236}">
              <a16:creationId xmlns:a16="http://schemas.microsoft.com/office/drawing/2014/main" id="{00000000-0008-0000-0D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0</xdr:col>
      <xdr:colOff>0</xdr:colOff>
      <xdr:row>234</xdr:row>
      <xdr:rowOff>142875</xdr:rowOff>
    </xdr:from>
    <xdr:ext cx="7153275" cy="2933700"/>
    <xdr:pic>
      <xdr:nvPicPr>
        <xdr:cNvPr id="18" name="image6.png" title="Image">
          <a:extLst>
            <a:ext uri="{FF2B5EF4-FFF2-40B4-BE49-F238E27FC236}">
              <a16:creationId xmlns:a16="http://schemas.microsoft.com/office/drawing/2014/main" id="{00000000-0008-0000-0D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0</xdr:col>
      <xdr:colOff>0</xdr:colOff>
      <xdr:row>250</xdr:row>
      <xdr:rowOff>171450</xdr:rowOff>
    </xdr:from>
    <xdr:ext cx="9858375" cy="3886200"/>
    <xdr:pic>
      <xdr:nvPicPr>
        <xdr:cNvPr id="19" name="image23.png" title="Image">
          <a:extLst>
            <a:ext uri="{FF2B5EF4-FFF2-40B4-BE49-F238E27FC236}">
              <a16:creationId xmlns:a16="http://schemas.microsoft.com/office/drawing/2014/main" id="{00000000-0008-0000-0D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271</xdr:row>
      <xdr:rowOff>76200</xdr:rowOff>
    </xdr:from>
    <xdr:ext cx="6524625" cy="2590800"/>
    <xdr:pic>
      <xdr:nvPicPr>
        <xdr:cNvPr id="20" name="image12.png" title="Image">
          <a:extLst>
            <a:ext uri="{FF2B5EF4-FFF2-40B4-BE49-F238E27FC236}">
              <a16:creationId xmlns:a16="http://schemas.microsoft.com/office/drawing/2014/main" id="{00000000-0008-0000-0D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284</xdr:row>
      <xdr:rowOff>104775</xdr:rowOff>
    </xdr:from>
    <xdr:ext cx="8991600" cy="3486150"/>
    <xdr:pic>
      <xdr:nvPicPr>
        <xdr:cNvPr id="21" name="image15.png" title="Image">
          <a:extLst>
            <a:ext uri="{FF2B5EF4-FFF2-40B4-BE49-F238E27FC236}">
              <a16:creationId xmlns:a16="http://schemas.microsoft.com/office/drawing/2014/main" id="{00000000-0008-0000-0D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0</xdr:colOff>
      <xdr:row>302</xdr:row>
      <xdr:rowOff>123825</xdr:rowOff>
    </xdr:from>
    <xdr:ext cx="8991600" cy="3228975"/>
    <xdr:pic>
      <xdr:nvPicPr>
        <xdr:cNvPr id="22" name="image17.png" title="Image">
          <a:extLst>
            <a:ext uri="{FF2B5EF4-FFF2-40B4-BE49-F238E27FC236}">
              <a16:creationId xmlns:a16="http://schemas.microsoft.com/office/drawing/2014/main" id="{00000000-0008-0000-0D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319</xdr:row>
      <xdr:rowOff>114300</xdr:rowOff>
    </xdr:from>
    <xdr:ext cx="7219950" cy="2933700"/>
    <xdr:pic>
      <xdr:nvPicPr>
        <xdr:cNvPr id="23" name="image22.png" title="Image">
          <a:extLst>
            <a:ext uri="{FF2B5EF4-FFF2-40B4-BE49-F238E27FC236}">
              <a16:creationId xmlns:a16="http://schemas.microsoft.com/office/drawing/2014/main" id="{00000000-0008-0000-0D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0</xdr:col>
      <xdr:colOff>0</xdr:colOff>
      <xdr:row>335</xdr:row>
      <xdr:rowOff>123825</xdr:rowOff>
    </xdr:from>
    <xdr:ext cx="5972175" cy="1905000"/>
    <xdr:pic>
      <xdr:nvPicPr>
        <xdr:cNvPr id="24" name="image18.png" title="Image">
          <a:extLst>
            <a:ext uri="{FF2B5EF4-FFF2-40B4-BE49-F238E27FC236}">
              <a16:creationId xmlns:a16="http://schemas.microsoft.com/office/drawing/2014/main" id="{00000000-0008-0000-0D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345</xdr:row>
      <xdr:rowOff>38100</xdr:rowOff>
    </xdr:from>
    <xdr:ext cx="8343900" cy="2752725"/>
    <xdr:pic>
      <xdr:nvPicPr>
        <xdr:cNvPr id="25" name="image5.png" title="Image">
          <a:extLst>
            <a:ext uri="{FF2B5EF4-FFF2-40B4-BE49-F238E27FC236}">
              <a16:creationId xmlns:a16="http://schemas.microsoft.com/office/drawing/2014/main" id="{00000000-0008-0000-0D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Q50" headerRowCount="0">
  <tableColumns count="1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s>
  <tableStyleInfo name="Capacity-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N1000"/>
  <sheetViews>
    <sheetView workbookViewId="0">
      <pane xSplit="1" topLeftCell="B1" activePane="topRight" state="frozen"/>
      <selection pane="topRight" activeCell="D3" sqref="D3"/>
    </sheetView>
  </sheetViews>
  <sheetFormatPr baseColWidth="10" defaultColWidth="12.6640625" defaultRowHeight="15" customHeight="1" x14ac:dyDescent="0.15"/>
  <cols>
    <col min="1" max="1" width="12.1640625" customWidth="1"/>
    <col min="2" max="7" width="7.6640625" customWidth="1"/>
    <col min="8" max="59" width="8" customWidth="1"/>
    <col min="60" max="60" width="11.1640625" customWidth="1"/>
    <col min="61" max="61" width="14.33203125" customWidth="1"/>
    <col min="62" max="62" width="18" customWidth="1"/>
    <col min="63" max="63" width="27.33203125" customWidth="1"/>
    <col min="64" max="66" width="7.6640625" customWidth="1"/>
  </cols>
  <sheetData>
    <row r="2" spans="1:66" ht="57" customHeight="1" x14ac:dyDescent="0.2">
      <c r="A2" s="1" t="s">
        <v>0</v>
      </c>
      <c r="B2" s="1" t="s">
        <v>1</v>
      </c>
      <c r="C2" s="2" t="s">
        <v>2</v>
      </c>
      <c r="D2" s="3">
        <v>43914</v>
      </c>
      <c r="E2" s="3">
        <v>43915</v>
      </c>
      <c r="F2" s="3">
        <v>43916</v>
      </c>
      <c r="G2" s="3">
        <v>43917</v>
      </c>
      <c r="H2" s="3">
        <v>43918</v>
      </c>
      <c r="I2" s="3">
        <v>43919</v>
      </c>
      <c r="J2" s="3">
        <v>43920</v>
      </c>
      <c r="K2" s="3">
        <v>43921</v>
      </c>
      <c r="L2" s="3">
        <v>43922</v>
      </c>
      <c r="M2" s="3">
        <v>43923</v>
      </c>
      <c r="N2" s="3">
        <v>43924</v>
      </c>
      <c r="O2" s="3">
        <v>43925</v>
      </c>
      <c r="P2" s="3">
        <v>43926</v>
      </c>
      <c r="Q2" s="3">
        <v>43927</v>
      </c>
      <c r="R2" s="3">
        <v>43928</v>
      </c>
      <c r="S2" s="4">
        <v>43929</v>
      </c>
      <c r="T2" s="4">
        <v>43930</v>
      </c>
      <c r="U2" s="4">
        <v>43931</v>
      </c>
      <c r="V2" s="4">
        <v>43932</v>
      </c>
      <c r="W2" s="4">
        <v>43933</v>
      </c>
      <c r="X2" s="4">
        <v>43934</v>
      </c>
      <c r="Y2" s="4">
        <v>43935</v>
      </c>
      <c r="Z2" s="4">
        <v>43936</v>
      </c>
      <c r="AA2" s="4">
        <v>43937</v>
      </c>
      <c r="AB2" s="4">
        <v>43938</v>
      </c>
      <c r="AC2" s="4">
        <v>43939</v>
      </c>
      <c r="AD2" s="4">
        <v>43940</v>
      </c>
      <c r="AE2" s="4">
        <v>43941</v>
      </c>
      <c r="AF2" s="4">
        <v>43942</v>
      </c>
      <c r="AG2" s="2" t="s">
        <v>3</v>
      </c>
      <c r="AH2" s="2" t="s">
        <v>4</v>
      </c>
      <c r="AI2" s="4">
        <v>43945</v>
      </c>
      <c r="AJ2" s="4">
        <v>43946</v>
      </c>
      <c r="AK2" s="5">
        <v>43947</v>
      </c>
      <c r="AL2" s="5">
        <v>43948</v>
      </c>
      <c r="AM2" s="6">
        <v>43949</v>
      </c>
      <c r="AN2" s="5">
        <v>43950</v>
      </c>
      <c r="AO2" s="5">
        <v>43951</v>
      </c>
      <c r="AP2" s="6">
        <v>43952</v>
      </c>
      <c r="AQ2" s="6">
        <v>43953</v>
      </c>
      <c r="AR2" s="6">
        <v>43954</v>
      </c>
      <c r="AS2" s="6">
        <v>43955</v>
      </c>
      <c r="AT2" s="6">
        <v>43956</v>
      </c>
      <c r="AU2" s="6">
        <v>43957</v>
      </c>
      <c r="AV2" s="6">
        <v>43958</v>
      </c>
      <c r="AW2" s="6">
        <v>43965</v>
      </c>
      <c r="AX2" s="6">
        <v>43972</v>
      </c>
      <c r="AY2" s="6">
        <v>43979</v>
      </c>
      <c r="AZ2" s="7">
        <v>43986</v>
      </c>
      <c r="BA2" s="7">
        <v>43993</v>
      </c>
      <c r="BB2" s="7">
        <v>44000</v>
      </c>
      <c r="BC2" s="7">
        <v>44007</v>
      </c>
      <c r="BD2" s="7">
        <v>44014</v>
      </c>
      <c r="BE2" s="7">
        <v>44021</v>
      </c>
      <c r="BF2" s="8" t="s">
        <v>5</v>
      </c>
      <c r="BG2" s="2" t="s">
        <v>6</v>
      </c>
      <c r="BH2" s="2" t="s">
        <v>7</v>
      </c>
      <c r="BI2" s="2" t="s">
        <v>8</v>
      </c>
      <c r="BJ2" s="9" t="s">
        <v>9</v>
      </c>
      <c r="BK2" s="9"/>
      <c r="BL2" s="10"/>
      <c r="BM2" s="10"/>
      <c r="BN2" s="10"/>
    </row>
    <row r="3" spans="1:66" x14ac:dyDescent="0.2">
      <c r="A3" s="11" t="s">
        <v>10</v>
      </c>
      <c r="B3" s="12">
        <v>2417</v>
      </c>
      <c r="C3" s="12">
        <v>2060</v>
      </c>
      <c r="D3" s="12">
        <v>1494</v>
      </c>
      <c r="E3" s="12">
        <v>1442</v>
      </c>
      <c r="F3" s="12">
        <v>1371</v>
      </c>
      <c r="G3" s="12">
        <v>1322</v>
      </c>
      <c r="H3" s="12">
        <v>1300</v>
      </c>
      <c r="I3" s="12">
        <v>1302</v>
      </c>
      <c r="J3" s="12">
        <v>1296</v>
      </c>
      <c r="K3" s="12">
        <v>1258</v>
      </c>
      <c r="L3" s="12">
        <v>1225</v>
      </c>
      <c r="M3" s="12">
        <v>1187</v>
      </c>
      <c r="N3" s="12">
        <v>1166</v>
      </c>
      <c r="O3" s="12">
        <v>1159</v>
      </c>
      <c r="P3" s="12">
        <v>1166</v>
      </c>
      <c r="Q3" s="12">
        <v>1156</v>
      </c>
      <c r="R3" s="12">
        <v>1132</v>
      </c>
      <c r="S3" s="12">
        <v>1135</v>
      </c>
      <c r="T3" s="12">
        <v>1121</v>
      </c>
      <c r="U3" s="12">
        <v>1109</v>
      </c>
      <c r="V3" s="12">
        <v>1105</v>
      </c>
      <c r="W3" s="12">
        <v>1106</v>
      </c>
      <c r="X3" s="12">
        <v>1091</v>
      </c>
      <c r="Y3" s="12">
        <v>1067</v>
      </c>
      <c r="Z3" s="12">
        <v>1064</v>
      </c>
      <c r="AA3" s="12">
        <v>1066</v>
      </c>
      <c r="AB3" s="12">
        <v>1063</v>
      </c>
      <c r="AC3" s="12">
        <v>1060</v>
      </c>
      <c r="AD3" s="12">
        <v>1055</v>
      </c>
      <c r="AE3" s="12">
        <v>1055</v>
      </c>
      <c r="AF3" s="12">
        <v>1054</v>
      </c>
      <c r="AG3" s="12">
        <v>1047</v>
      </c>
      <c r="AH3" s="12">
        <v>1041</v>
      </c>
      <c r="AI3" s="12">
        <v>1045</v>
      </c>
      <c r="AJ3" s="12">
        <v>1046</v>
      </c>
      <c r="AK3" s="12">
        <v>1057</v>
      </c>
      <c r="AL3" s="12">
        <v>1071</v>
      </c>
      <c r="AM3" s="12">
        <v>1069</v>
      </c>
      <c r="AN3" s="12">
        <v>1057</v>
      </c>
      <c r="AO3" s="12">
        <v>1051</v>
      </c>
      <c r="AP3" s="12">
        <v>1046</v>
      </c>
      <c r="AQ3" s="12">
        <v>1054</v>
      </c>
      <c r="AR3" s="12">
        <v>1067</v>
      </c>
      <c r="AS3" s="12">
        <v>1060</v>
      </c>
      <c r="AT3" s="12">
        <v>1060</v>
      </c>
      <c r="AU3" s="12">
        <v>1067</v>
      </c>
      <c r="AV3" s="12">
        <v>1029</v>
      </c>
      <c r="AW3" s="13">
        <v>844</v>
      </c>
      <c r="AX3" s="13">
        <v>1066</v>
      </c>
      <c r="AY3" s="13">
        <v>1077</v>
      </c>
      <c r="AZ3" s="14">
        <v>1056</v>
      </c>
      <c r="BA3" s="15">
        <v>1021</v>
      </c>
      <c r="BB3" s="14">
        <v>1026</v>
      </c>
      <c r="BC3" s="14">
        <v>975</v>
      </c>
      <c r="BD3" s="14">
        <v>950</v>
      </c>
      <c r="BE3" s="14">
        <v>1007</v>
      </c>
      <c r="BF3" s="16">
        <f t="shared" ref="BF3:BF17" si="0">SUM(D3:BE3)/53</f>
        <v>1132.3773584905659</v>
      </c>
      <c r="BG3" s="12">
        <f t="shared" ref="BG3:BG17" si="1">AV3-C3</f>
        <v>-1031</v>
      </c>
      <c r="BH3" s="17">
        <f t="shared" ref="BH3:BH18" si="2">BG3/C3</f>
        <v>-0.50048543689320391</v>
      </c>
      <c r="BI3" s="18">
        <f t="shared" ref="BI3:BI7" si="3">AV3/B3</f>
        <v>0.42573438146462556</v>
      </c>
      <c r="BJ3" s="19"/>
      <c r="BL3" s="20"/>
      <c r="BM3" s="20"/>
    </row>
    <row r="4" spans="1:66" x14ac:dyDescent="0.2">
      <c r="A4" s="21" t="s">
        <v>11</v>
      </c>
      <c r="B4" s="13">
        <v>1837</v>
      </c>
      <c r="C4" s="13">
        <v>1703</v>
      </c>
      <c r="D4" s="13">
        <v>1236</v>
      </c>
      <c r="E4" s="13">
        <v>1211</v>
      </c>
      <c r="F4" s="13">
        <v>1184</v>
      </c>
      <c r="G4" s="13">
        <v>1170</v>
      </c>
      <c r="H4" s="13">
        <v>1160</v>
      </c>
      <c r="I4" s="13">
        <v>1171</v>
      </c>
      <c r="J4" s="13">
        <v>1186</v>
      </c>
      <c r="K4" s="13">
        <v>1163</v>
      </c>
      <c r="L4" s="13">
        <v>1126</v>
      </c>
      <c r="M4" s="13">
        <v>1112</v>
      </c>
      <c r="N4" s="13">
        <v>1084</v>
      </c>
      <c r="O4" s="13">
        <v>1060</v>
      </c>
      <c r="P4" s="13">
        <v>1072</v>
      </c>
      <c r="Q4" s="13">
        <v>1084</v>
      </c>
      <c r="R4" s="13">
        <v>1063</v>
      </c>
      <c r="S4" s="13">
        <v>1055</v>
      </c>
      <c r="T4" s="13">
        <v>1035</v>
      </c>
      <c r="U4" s="13">
        <v>1035</v>
      </c>
      <c r="V4" s="13">
        <v>1019</v>
      </c>
      <c r="W4" s="13">
        <v>1034</v>
      </c>
      <c r="X4" s="13">
        <v>1000</v>
      </c>
      <c r="Y4" s="13">
        <v>1032</v>
      </c>
      <c r="Z4" s="13">
        <v>1025</v>
      </c>
      <c r="AA4" s="13">
        <v>1016</v>
      </c>
      <c r="AB4" s="13">
        <v>1000</v>
      </c>
      <c r="AC4" s="13">
        <v>1003</v>
      </c>
      <c r="AD4" s="13">
        <v>1016</v>
      </c>
      <c r="AE4" s="13">
        <v>1033</v>
      </c>
      <c r="AF4" s="13">
        <v>1022</v>
      </c>
      <c r="AG4" s="13">
        <v>1009</v>
      </c>
      <c r="AH4" s="13">
        <v>1013</v>
      </c>
      <c r="AI4" s="13">
        <v>988</v>
      </c>
      <c r="AJ4" s="13">
        <v>922</v>
      </c>
      <c r="AK4" s="13">
        <v>1012</v>
      </c>
      <c r="AL4" s="13">
        <v>1033</v>
      </c>
      <c r="AM4" s="13">
        <v>1017</v>
      </c>
      <c r="AN4" s="13">
        <v>1002</v>
      </c>
      <c r="AO4" s="13">
        <v>967</v>
      </c>
      <c r="AP4" s="13">
        <v>959</v>
      </c>
      <c r="AQ4" s="13">
        <v>916</v>
      </c>
      <c r="AR4" s="13">
        <v>920</v>
      </c>
      <c r="AS4" s="13">
        <v>947</v>
      </c>
      <c r="AT4" s="13">
        <v>925</v>
      </c>
      <c r="AU4" s="13">
        <v>919</v>
      </c>
      <c r="AV4" s="13">
        <v>915</v>
      </c>
      <c r="AW4" s="13">
        <v>945</v>
      </c>
      <c r="AX4" s="13">
        <v>947</v>
      </c>
      <c r="AY4" s="14">
        <v>950</v>
      </c>
      <c r="AZ4" s="14">
        <v>898</v>
      </c>
      <c r="BA4" s="13">
        <v>913</v>
      </c>
      <c r="BB4" s="13">
        <v>941</v>
      </c>
      <c r="BC4" s="13">
        <v>941</v>
      </c>
      <c r="BD4" s="14">
        <v>928</v>
      </c>
      <c r="BE4" s="14">
        <v>955</v>
      </c>
      <c r="BF4" s="16">
        <f t="shared" si="0"/>
        <v>1043.1886792452831</v>
      </c>
      <c r="BG4" s="13">
        <f t="shared" si="1"/>
        <v>-788</v>
      </c>
      <c r="BH4" s="22">
        <f t="shared" si="2"/>
        <v>-0.46271285965942455</v>
      </c>
      <c r="BI4" s="23">
        <f t="shared" si="3"/>
        <v>0.4980947196516059</v>
      </c>
      <c r="BJ4" s="24">
        <f>AVERAGE(L4:AO4)</f>
        <v>1029.6333333333334</v>
      </c>
      <c r="BL4" s="20"/>
      <c r="BM4" s="20"/>
    </row>
    <row r="5" spans="1:66" x14ac:dyDescent="0.2">
      <c r="A5" s="11" t="s">
        <v>12</v>
      </c>
      <c r="B5" s="12">
        <v>1148</v>
      </c>
      <c r="C5" s="12">
        <v>1303</v>
      </c>
      <c r="D5" s="12">
        <v>950</v>
      </c>
      <c r="E5" s="12">
        <v>801</v>
      </c>
      <c r="F5" s="12">
        <v>751</v>
      </c>
      <c r="G5" s="12">
        <v>760</v>
      </c>
      <c r="H5" s="12">
        <v>736</v>
      </c>
      <c r="I5" s="12">
        <v>744</v>
      </c>
      <c r="J5" s="12">
        <v>737</v>
      </c>
      <c r="K5" s="12">
        <v>716</v>
      </c>
      <c r="L5" s="12">
        <v>718</v>
      </c>
      <c r="M5" s="12">
        <v>698</v>
      </c>
      <c r="N5" s="12">
        <v>700</v>
      </c>
      <c r="O5" s="12">
        <v>694</v>
      </c>
      <c r="P5" s="12">
        <v>693</v>
      </c>
      <c r="Q5" s="12">
        <v>692</v>
      </c>
      <c r="R5" s="12">
        <v>666</v>
      </c>
      <c r="S5" s="12">
        <v>658</v>
      </c>
      <c r="T5" s="12">
        <v>651</v>
      </c>
      <c r="U5" s="12">
        <v>644</v>
      </c>
      <c r="V5" s="12">
        <v>634</v>
      </c>
      <c r="W5" s="12">
        <v>635</v>
      </c>
      <c r="X5" s="12">
        <v>641</v>
      </c>
      <c r="Y5" s="12">
        <v>632</v>
      </c>
      <c r="Z5" s="12">
        <v>624</v>
      </c>
      <c r="AA5" s="12">
        <v>624</v>
      </c>
      <c r="AB5" s="12">
        <v>612</v>
      </c>
      <c r="AC5" s="12">
        <v>614</v>
      </c>
      <c r="AD5" s="12">
        <v>615</v>
      </c>
      <c r="AE5" s="12">
        <v>603</v>
      </c>
      <c r="AF5" s="12">
        <v>609</v>
      </c>
      <c r="AG5" s="12">
        <v>609</v>
      </c>
      <c r="AH5" s="12">
        <v>607</v>
      </c>
      <c r="AI5" s="12">
        <v>597</v>
      </c>
      <c r="AJ5" s="12">
        <v>601</v>
      </c>
      <c r="AK5" s="12">
        <v>600</v>
      </c>
      <c r="AL5" s="12">
        <v>617</v>
      </c>
      <c r="AM5" s="12">
        <v>609</v>
      </c>
      <c r="AN5" s="12">
        <v>600</v>
      </c>
      <c r="AO5" s="12">
        <v>598</v>
      </c>
      <c r="AP5" s="12">
        <v>597</v>
      </c>
      <c r="AQ5" s="12">
        <v>589</v>
      </c>
      <c r="AR5" s="12">
        <v>597</v>
      </c>
      <c r="AS5" s="12">
        <v>607</v>
      </c>
      <c r="AT5" s="12">
        <v>595</v>
      </c>
      <c r="AU5" s="12">
        <v>592</v>
      </c>
      <c r="AV5" s="12">
        <v>602</v>
      </c>
      <c r="AW5" s="12">
        <v>569</v>
      </c>
      <c r="AX5" s="12">
        <v>580</v>
      </c>
      <c r="AY5" s="12">
        <v>559</v>
      </c>
      <c r="AZ5" s="25">
        <v>567</v>
      </c>
      <c r="BA5" s="25">
        <v>563</v>
      </c>
      <c r="BB5" s="25">
        <v>546</v>
      </c>
      <c r="BC5" s="25">
        <v>560</v>
      </c>
      <c r="BD5" s="25">
        <v>583</v>
      </c>
      <c r="BE5" s="25">
        <v>558</v>
      </c>
      <c r="BF5" s="16">
        <f t="shared" si="0"/>
        <v>651.96226415094338</v>
      </c>
      <c r="BG5" s="12">
        <f t="shared" si="1"/>
        <v>-701</v>
      </c>
      <c r="BH5" s="17">
        <f t="shared" si="2"/>
        <v>-0.53798925556408284</v>
      </c>
      <c r="BI5" s="18">
        <f t="shared" si="3"/>
        <v>0.52439024390243905</v>
      </c>
      <c r="BJ5" s="26"/>
      <c r="BK5" s="27"/>
      <c r="BL5" s="28" t="s">
        <v>13</v>
      </c>
    </row>
    <row r="6" spans="1:66" x14ac:dyDescent="0.2">
      <c r="A6" s="21" t="s">
        <v>14</v>
      </c>
      <c r="B6" s="13">
        <v>1174</v>
      </c>
      <c r="C6" s="13">
        <v>1086</v>
      </c>
      <c r="D6" s="13">
        <v>877</v>
      </c>
      <c r="E6" s="13">
        <v>833</v>
      </c>
      <c r="F6" s="13">
        <v>935</v>
      </c>
      <c r="G6" s="13">
        <v>782</v>
      </c>
      <c r="H6" s="13">
        <v>763</v>
      </c>
      <c r="I6" s="13">
        <v>761</v>
      </c>
      <c r="J6" s="13">
        <v>741</v>
      </c>
      <c r="K6" s="13">
        <v>740</v>
      </c>
      <c r="L6" s="13">
        <v>731</v>
      </c>
      <c r="M6" s="13">
        <v>720</v>
      </c>
      <c r="N6" s="13">
        <v>719</v>
      </c>
      <c r="O6" s="13">
        <v>710</v>
      </c>
      <c r="P6" s="13">
        <v>712</v>
      </c>
      <c r="Q6" s="13">
        <v>716</v>
      </c>
      <c r="R6" s="13">
        <v>697</v>
      </c>
      <c r="S6" s="13">
        <v>691</v>
      </c>
      <c r="T6" s="13">
        <v>689</v>
      </c>
      <c r="U6" s="13">
        <v>678</v>
      </c>
      <c r="V6" s="13">
        <v>678</v>
      </c>
      <c r="W6" s="13">
        <v>682</v>
      </c>
      <c r="X6" s="13">
        <v>681</v>
      </c>
      <c r="Y6" s="13">
        <v>672</v>
      </c>
      <c r="Z6" s="13">
        <v>670</v>
      </c>
      <c r="AA6" s="13">
        <v>663</v>
      </c>
      <c r="AB6" s="13">
        <v>660</v>
      </c>
      <c r="AC6" s="13">
        <v>648</v>
      </c>
      <c r="AD6" s="13">
        <v>652</v>
      </c>
      <c r="AE6" s="13">
        <v>656</v>
      </c>
      <c r="AF6" s="13">
        <v>648</v>
      </c>
      <c r="AG6" s="13">
        <v>643</v>
      </c>
      <c r="AH6" s="13">
        <v>644</v>
      </c>
      <c r="AI6" s="13">
        <v>641</v>
      </c>
      <c r="AJ6" s="13">
        <v>637</v>
      </c>
      <c r="AK6" s="13">
        <v>643</v>
      </c>
      <c r="AL6" s="13">
        <v>646</v>
      </c>
      <c r="AM6" s="13">
        <v>641</v>
      </c>
      <c r="AN6" s="13">
        <v>638</v>
      </c>
      <c r="AO6" s="13">
        <v>633</v>
      </c>
      <c r="AP6" s="13">
        <v>624</v>
      </c>
      <c r="AQ6" s="13">
        <v>620</v>
      </c>
      <c r="AR6" s="13">
        <v>617</v>
      </c>
      <c r="AS6" s="13">
        <v>617</v>
      </c>
      <c r="AT6" s="13">
        <v>613</v>
      </c>
      <c r="AU6" s="13">
        <v>619</v>
      </c>
      <c r="AV6" s="13">
        <v>618</v>
      </c>
      <c r="AW6" s="14">
        <v>623</v>
      </c>
      <c r="AX6" s="14">
        <v>623</v>
      </c>
      <c r="AY6" s="14">
        <v>621</v>
      </c>
      <c r="AZ6" s="14">
        <v>608</v>
      </c>
      <c r="BA6" s="14">
        <v>604</v>
      </c>
      <c r="BB6" s="14">
        <v>604</v>
      </c>
      <c r="BC6" s="14">
        <v>599</v>
      </c>
      <c r="BD6" s="14">
        <v>608</v>
      </c>
      <c r="BE6" s="14">
        <v>584</v>
      </c>
      <c r="BF6" s="16">
        <f t="shared" si="0"/>
        <v>686.28301886792451</v>
      </c>
      <c r="BG6" s="13">
        <f t="shared" si="1"/>
        <v>-468</v>
      </c>
      <c r="BH6" s="22">
        <f t="shared" si="2"/>
        <v>-0.43093922651933703</v>
      </c>
      <c r="BI6" s="23">
        <f t="shared" si="3"/>
        <v>0.52640545144804085</v>
      </c>
      <c r="BJ6" s="19"/>
      <c r="BK6" s="29"/>
      <c r="BL6" s="20" t="s">
        <v>15</v>
      </c>
      <c r="BM6" s="20"/>
    </row>
    <row r="7" spans="1:66" x14ac:dyDescent="0.2">
      <c r="A7" s="21" t="s">
        <v>16</v>
      </c>
      <c r="B7" s="13">
        <v>1271</v>
      </c>
      <c r="C7" s="13">
        <v>983</v>
      </c>
      <c r="D7" s="13">
        <v>795</v>
      </c>
      <c r="E7" s="13">
        <v>771</v>
      </c>
      <c r="F7" s="13">
        <v>737</v>
      </c>
      <c r="G7" s="13">
        <v>725</v>
      </c>
      <c r="H7" s="13">
        <v>722</v>
      </c>
      <c r="I7" s="13">
        <v>728</v>
      </c>
      <c r="J7" s="13">
        <v>729</v>
      </c>
      <c r="K7" s="13">
        <v>674</v>
      </c>
      <c r="L7" s="13">
        <v>639</v>
      </c>
      <c r="M7" s="13">
        <v>637</v>
      </c>
      <c r="N7" s="13">
        <v>629</v>
      </c>
      <c r="O7" s="13">
        <v>622</v>
      </c>
      <c r="P7" s="13">
        <v>627</v>
      </c>
      <c r="Q7" s="13">
        <v>627</v>
      </c>
      <c r="R7" s="13">
        <v>606</v>
      </c>
      <c r="S7" s="13">
        <v>587</v>
      </c>
      <c r="T7" s="13">
        <v>590</v>
      </c>
      <c r="U7" s="13">
        <v>579</v>
      </c>
      <c r="V7" s="13">
        <v>576</v>
      </c>
      <c r="W7" s="13">
        <v>576</v>
      </c>
      <c r="X7" s="13">
        <v>580</v>
      </c>
      <c r="Y7" s="13">
        <v>565</v>
      </c>
      <c r="Z7" s="13">
        <v>563</v>
      </c>
      <c r="AA7" s="13">
        <v>563</v>
      </c>
      <c r="AB7" s="13">
        <v>551</v>
      </c>
      <c r="AC7" s="13">
        <v>548</v>
      </c>
      <c r="AD7" s="13">
        <v>552</v>
      </c>
      <c r="AE7" s="13">
        <v>554</v>
      </c>
      <c r="AF7" s="13">
        <v>554</v>
      </c>
      <c r="AG7" s="13">
        <v>558</v>
      </c>
      <c r="AH7" s="13">
        <v>561</v>
      </c>
      <c r="AI7" s="13">
        <v>554</v>
      </c>
      <c r="AJ7" s="13">
        <v>557</v>
      </c>
      <c r="AK7" s="13">
        <v>563</v>
      </c>
      <c r="AL7" s="13">
        <v>566</v>
      </c>
      <c r="AM7" s="13">
        <v>560</v>
      </c>
      <c r="AN7" s="13">
        <v>565</v>
      </c>
      <c r="AO7" s="13">
        <v>556</v>
      </c>
      <c r="AP7" s="13">
        <v>547</v>
      </c>
      <c r="AQ7" s="13">
        <v>556</v>
      </c>
      <c r="AR7" s="13">
        <v>565</v>
      </c>
      <c r="AS7" s="13">
        <v>574</v>
      </c>
      <c r="AT7" s="13">
        <v>564</v>
      </c>
      <c r="AU7" s="13">
        <v>562</v>
      </c>
      <c r="AV7" s="13">
        <v>558</v>
      </c>
      <c r="AW7" s="13">
        <v>575</v>
      </c>
      <c r="AX7" s="13">
        <v>600</v>
      </c>
      <c r="AY7" s="13">
        <v>606</v>
      </c>
      <c r="AZ7" s="14">
        <v>606</v>
      </c>
      <c r="BA7" s="14">
        <v>605</v>
      </c>
      <c r="BB7" s="14">
        <v>624</v>
      </c>
      <c r="BC7" s="14">
        <v>602</v>
      </c>
      <c r="BD7" s="14">
        <v>591</v>
      </c>
      <c r="BE7" s="14">
        <v>602</v>
      </c>
      <c r="BF7" s="16">
        <f t="shared" si="0"/>
        <v>614.77358490566041</v>
      </c>
      <c r="BG7" s="13">
        <f t="shared" si="1"/>
        <v>-425</v>
      </c>
      <c r="BH7" s="22">
        <f t="shared" si="2"/>
        <v>-0.43234994913530012</v>
      </c>
      <c r="BI7" s="23">
        <f t="shared" si="3"/>
        <v>0.43902439024390244</v>
      </c>
      <c r="BJ7" s="30"/>
      <c r="BK7" s="31"/>
      <c r="BL7" s="20" t="s">
        <v>17</v>
      </c>
      <c r="BM7" s="20"/>
    </row>
    <row r="8" spans="1:66" x14ac:dyDescent="0.2">
      <c r="A8" s="21" t="s">
        <v>18</v>
      </c>
      <c r="B8" s="13">
        <v>763</v>
      </c>
      <c r="C8" s="13">
        <v>754</v>
      </c>
      <c r="D8" s="13">
        <v>697</v>
      </c>
      <c r="E8" s="13">
        <v>676</v>
      </c>
      <c r="F8" s="13">
        <v>657</v>
      </c>
      <c r="G8" s="13">
        <v>648</v>
      </c>
      <c r="H8" s="13">
        <v>647</v>
      </c>
      <c r="I8" s="13">
        <v>643</v>
      </c>
      <c r="J8" s="13">
        <v>646</v>
      </c>
      <c r="K8" s="13">
        <v>639</v>
      </c>
      <c r="L8" s="13">
        <v>624</v>
      </c>
      <c r="M8" s="13">
        <v>621</v>
      </c>
      <c r="N8" s="13">
        <v>605</v>
      </c>
      <c r="O8" s="13">
        <v>585</v>
      </c>
      <c r="P8" s="13">
        <v>577</v>
      </c>
      <c r="Q8" s="13">
        <v>574</v>
      </c>
      <c r="R8" s="13">
        <v>556</v>
      </c>
      <c r="S8" s="13">
        <v>540</v>
      </c>
      <c r="T8" s="13">
        <v>528</v>
      </c>
      <c r="U8" s="13">
        <v>515</v>
      </c>
      <c r="V8" s="13">
        <v>509</v>
      </c>
      <c r="W8" s="13">
        <v>509</v>
      </c>
      <c r="X8" s="13">
        <v>513</v>
      </c>
      <c r="Y8" s="13">
        <v>500</v>
      </c>
      <c r="Z8" s="13">
        <v>492</v>
      </c>
      <c r="AA8" s="13">
        <v>486</v>
      </c>
      <c r="AB8" s="13">
        <v>478</v>
      </c>
      <c r="AC8" s="13">
        <v>467</v>
      </c>
      <c r="AD8" s="13">
        <v>469</v>
      </c>
      <c r="AE8" s="13">
        <v>475</v>
      </c>
      <c r="AF8" s="13">
        <v>472</v>
      </c>
      <c r="AG8" s="13">
        <v>465</v>
      </c>
      <c r="AH8" s="13">
        <v>465</v>
      </c>
      <c r="AI8" s="13">
        <v>469</v>
      </c>
      <c r="AJ8" s="13">
        <v>469</v>
      </c>
      <c r="AK8" s="13">
        <v>470</v>
      </c>
      <c r="AL8" s="13">
        <v>478</v>
      </c>
      <c r="AM8" s="13">
        <v>483</v>
      </c>
      <c r="AN8" s="13">
        <v>478</v>
      </c>
      <c r="AO8" s="13">
        <v>478</v>
      </c>
      <c r="AP8" s="13">
        <v>484</v>
      </c>
      <c r="AQ8" s="13">
        <v>485</v>
      </c>
      <c r="AR8" s="13">
        <v>494</v>
      </c>
      <c r="AS8" s="13">
        <v>489</v>
      </c>
      <c r="AT8" s="13">
        <v>487</v>
      </c>
      <c r="AU8" s="13">
        <v>486</v>
      </c>
      <c r="AV8" s="13">
        <v>487</v>
      </c>
      <c r="AW8" s="32" t="s">
        <v>19</v>
      </c>
      <c r="AX8" s="32" t="s">
        <v>19</v>
      </c>
      <c r="AY8" s="32" t="s">
        <v>19</v>
      </c>
      <c r="AZ8" s="13">
        <v>475</v>
      </c>
      <c r="BA8" s="33">
        <v>707</v>
      </c>
      <c r="BB8" s="14">
        <v>506</v>
      </c>
      <c r="BC8" s="14">
        <v>515</v>
      </c>
      <c r="BD8" s="34" t="s">
        <v>19</v>
      </c>
      <c r="BE8" s="14">
        <v>507</v>
      </c>
      <c r="BF8" s="16">
        <f t="shared" si="0"/>
        <v>504.24528301886795</v>
      </c>
      <c r="BG8" s="13">
        <f t="shared" si="1"/>
        <v>-267</v>
      </c>
      <c r="BH8" s="22">
        <f t="shared" si="2"/>
        <v>-0.35411140583554379</v>
      </c>
      <c r="BI8" s="23">
        <f>AU8/B8</f>
        <v>0.63695937090432508</v>
      </c>
      <c r="BJ8" s="26"/>
      <c r="BK8" s="35"/>
      <c r="BL8" s="28" t="s">
        <v>20</v>
      </c>
    </row>
    <row r="9" spans="1:66" x14ac:dyDescent="0.2">
      <c r="A9" s="21" t="s">
        <v>21</v>
      </c>
      <c r="B9" s="13">
        <v>780</v>
      </c>
      <c r="C9" s="13">
        <v>660</v>
      </c>
      <c r="D9" s="13">
        <v>493</v>
      </c>
      <c r="E9" s="13">
        <v>487</v>
      </c>
      <c r="F9" s="13">
        <v>483</v>
      </c>
      <c r="G9" s="13">
        <v>467</v>
      </c>
      <c r="H9" s="13">
        <v>454</v>
      </c>
      <c r="I9" s="13">
        <v>461</v>
      </c>
      <c r="J9" s="13">
        <v>460</v>
      </c>
      <c r="K9" s="13">
        <v>451</v>
      </c>
      <c r="L9" s="13">
        <v>441</v>
      </c>
      <c r="M9" s="13">
        <v>428</v>
      </c>
      <c r="N9" s="13">
        <v>436</v>
      </c>
      <c r="O9" s="13">
        <v>435</v>
      </c>
      <c r="P9" s="13">
        <v>430</v>
      </c>
      <c r="Q9" s="13">
        <v>427</v>
      </c>
      <c r="R9" s="13">
        <v>424</v>
      </c>
      <c r="S9" s="13">
        <v>416</v>
      </c>
      <c r="T9" s="13">
        <v>422</v>
      </c>
      <c r="U9" s="13">
        <v>434</v>
      </c>
      <c r="V9" s="13">
        <v>434</v>
      </c>
      <c r="W9" s="13">
        <v>435</v>
      </c>
      <c r="X9" s="13">
        <v>415</v>
      </c>
      <c r="Y9" s="13">
        <v>416</v>
      </c>
      <c r="Z9" s="13">
        <v>408</v>
      </c>
      <c r="AA9" s="13">
        <v>403</v>
      </c>
      <c r="AB9" s="13">
        <v>396</v>
      </c>
      <c r="AC9" s="13">
        <v>411</v>
      </c>
      <c r="AD9" s="13">
        <v>417</v>
      </c>
      <c r="AE9" s="13">
        <v>410</v>
      </c>
      <c r="AF9" s="13">
        <v>402</v>
      </c>
      <c r="AG9" s="13">
        <v>399</v>
      </c>
      <c r="AH9" s="13">
        <v>396</v>
      </c>
      <c r="AI9" s="13">
        <v>402</v>
      </c>
      <c r="AJ9" s="13">
        <v>404</v>
      </c>
      <c r="AK9" s="13">
        <v>407</v>
      </c>
      <c r="AL9" s="13">
        <v>413</v>
      </c>
      <c r="AM9" s="13">
        <v>414</v>
      </c>
      <c r="AN9" s="13">
        <v>406</v>
      </c>
      <c r="AO9" s="13">
        <v>397</v>
      </c>
      <c r="AP9" s="13">
        <v>395</v>
      </c>
      <c r="AQ9" s="13">
        <v>398</v>
      </c>
      <c r="AR9" s="13">
        <v>410</v>
      </c>
      <c r="AS9" s="13">
        <v>399</v>
      </c>
      <c r="AT9" s="13">
        <v>403</v>
      </c>
      <c r="AU9" s="13">
        <v>393</v>
      </c>
      <c r="AV9" s="13">
        <v>394</v>
      </c>
      <c r="AW9" s="13">
        <v>386</v>
      </c>
      <c r="AX9" s="13">
        <v>368</v>
      </c>
      <c r="AY9" s="13">
        <v>378</v>
      </c>
      <c r="AZ9" s="14">
        <v>367</v>
      </c>
      <c r="BA9" s="14">
        <v>354</v>
      </c>
      <c r="BB9" s="14">
        <v>375</v>
      </c>
      <c r="BC9" s="14">
        <v>389</v>
      </c>
      <c r="BD9" s="14">
        <v>372</v>
      </c>
      <c r="BE9" s="14">
        <v>379</v>
      </c>
      <c r="BF9" s="16">
        <f t="shared" si="0"/>
        <v>422.52830188679246</v>
      </c>
      <c r="BG9" s="13">
        <f t="shared" si="1"/>
        <v>-266</v>
      </c>
      <c r="BH9" s="22">
        <f t="shared" si="2"/>
        <v>-0.40303030303030302</v>
      </c>
      <c r="BI9" s="23">
        <f t="shared" ref="BI9:BI18" si="4">AV9/B9</f>
        <v>0.50512820512820511</v>
      </c>
      <c r="BJ9" s="19"/>
      <c r="BK9" s="36"/>
    </row>
    <row r="10" spans="1:66" ht="16" x14ac:dyDescent="0.2">
      <c r="A10" s="21" t="s">
        <v>22</v>
      </c>
      <c r="B10" s="13">
        <v>621</v>
      </c>
      <c r="C10" s="13">
        <v>548</v>
      </c>
      <c r="D10" s="13">
        <v>443</v>
      </c>
      <c r="E10" s="13">
        <v>420</v>
      </c>
      <c r="F10" s="13">
        <v>410</v>
      </c>
      <c r="G10" s="13">
        <v>408</v>
      </c>
      <c r="H10" s="13">
        <v>404</v>
      </c>
      <c r="I10" s="13">
        <v>404</v>
      </c>
      <c r="J10" s="13">
        <v>408</v>
      </c>
      <c r="K10" s="13">
        <v>393</v>
      </c>
      <c r="L10" s="13">
        <v>393</v>
      </c>
      <c r="M10" s="13">
        <v>388</v>
      </c>
      <c r="N10" s="13">
        <v>383</v>
      </c>
      <c r="O10" s="13">
        <v>371</v>
      </c>
      <c r="P10" s="13">
        <v>372</v>
      </c>
      <c r="Q10" s="13">
        <v>376</v>
      </c>
      <c r="R10" s="13">
        <v>370</v>
      </c>
      <c r="S10" s="13">
        <v>361</v>
      </c>
      <c r="T10" s="13">
        <v>354</v>
      </c>
      <c r="U10" s="13">
        <v>350</v>
      </c>
      <c r="V10" s="13">
        <v>341</v>
      </c>
      <c r="W10" s="13">
        <v>349</v>
      </c>
      <c r="X10" s="13">
        <v>351</v>
      </c>
      <c r="Y10" s="13">
        <v>343</v>
      </c>
      <c r="Z10" s="13">
        <v>337</v>
      </c>
      <c r="AA10" s="13">
        <v>337</v>
      </c>
      <c r="AB10" s="13">
        <v>336</v>
      </c>
      <c r="AC10" s="13">
        <v>331</v>
      </c>
      <c r="AD10" s="13">
        <v>339</v>
      </c>
      <c r="AE10" s="13">
        <v>342</v>
      </c>
      <c r="AF10" s="13">
        <v>331</v>
      </c>
      <c r="AG10" s="13">
        <v>331</v>
      </c>
      <c r="AH10" s="13">
        <v>327</v>
      </c>
      <c r="AI10" s="13">
        <v>328</v>
      </c>
      <c r="AJ10" s="13">
        <v>323</v>
      </c>
      <c r="AK10" s="13">
        <v>324</v>
      </c>
      <c r="AL10" s="13">
        <v>326</v>
      </c>
      <c r="AM10" s="13">
        <v>321</v>
      </c>
      <c r="AN10" s="13">
        <v>318</v>
      </c>
      <c r="AO10" s="13">
        <v>318</v>
      </c>
      <c r="AP10" s="13">
        <v>320</v>
      </c>
      <c r="AQ10" s="13">
        <v>321</v>
      </c>
      <c r="AR10" s="13">
        <v>329</v>
      </c>
      <c r="AS10" s="13">
        <v>331</v>
      </c>
      <c r="AT10" s="13">
        <v>319</v>
      </c>
      <c r="AU10" s="13">
        <v>321</v>
      </c>
      <c r="AV10" s="13">
        <v>318</v>
      </c>
      <c r="AW10" s="13">
        <v>328</v>
      </c>
      <c r="AX10" s="13">
        <v>332</v>
      </c>
      <c r="AY10" s="13">
        <v>308</v>
      </c>
      <c r="AZ10" s="14">
        <v>308</v>
      </c>
      <c r="BA10" s="14">
        <v>291</v>
      </c>
      <c r="BB10" s="14">
        <v>303</v>
      </c>
      <c r="BC10" s="14">
        <v>296</v>
      </c>
      <c r="BD10" s="14">
        <v>293</v>
      </c>
      <c r="BE10" s="14">
        <v>293</v>
      </c>
      <c r="BF10" s="16">
        <f t="shared" si="0"/>
        <v>352.30188679245282</v>
      </c>
      <c r="BG10" s="13">
        <f t="shared" si="1"/>
        <v>-230</v>
      </c>
      <c r="BH10" s="22">
        <f t="shared" si="2"/>
        <v>-0.41970802919708028</v>
      </c>
      <c r="BI10" s="23">
        <f t="shared" si="4"/>
        <v>0.51207729468599039</v>
      </c>
      <c r="BJ10" s="19"/>
      <c r="BK10" s="37"/>
    </row>
    <row r="11" spans="1:66" x14ac:dyDescent="0.2">
      <c r="A11" s="21" t="s">
        <v>23</v>
      </c>
      <c r="B11" s="13">
        <v>500</v>
      </c>
      <c r="C11" s="13">
        <v>535</v>
      </c>
      <c r="D11" s="13">
        <v>462</v>
      </c>
      <c r="E11" s="13">
        <v>444</v>
      </c>
      <c r="F11" s="13">
        <v>435</v>
      </c>
      <c r="G11" s="13">
        <v>404</v>
      </c>
      <c r="H11" s="13">
        <v>402</v>
      </c>
      <c r="I11" s="13">
        <v>406</v>
      </c>
      <c r="J11" s="13">
        <v>408</v>
      </c>
      <c r="K11" s="13">
        <v>396</v>
      </c>
      <c r="L11" s="13">
        <v>401</v>
      </c>
      <c r="M11" s="14">
        <v>382</v>
      </c>
      <c r="N11" s="13">
        <v>368</v>
      </c>
      <c r="O11" s="13">
        <v>362</v>
      </c>
      <c r="P11" s="13">
        <v>367</v>
      </c>
      <c r="Q11" s="13">
        <v>372</v>
      </c>
      <c r="R11" s="13">
        <v>347</v>
      </c>
      <c r="S11" s="13">
        <v>340</v>
      </c>
      <c r="T11" s="13">
        <v>365</v>
      </c>
      <c r="U11" s="13">
        <v>349</v>
      </c>
      <c r="V11" s="13">
        <v>360</v>
      </c>
      <c r="W11" s="13">
        <v>371</v>
      </c>
      <c r="X11" s="13">
        <v>369</v>
      </c>
      <c r="Y11" s="13">
        <v>343</v>
      </c>
      <c r="Z11" s="13">
        <v>337</v>
      </c>
      <c r="AA11" s="13">
        <v>350</v>
      </c>
      <c r="AB11" s="13">
        <v>330</v>
      </c>
      <c r="AC11" s="13">
        <v>367</v>
      </c>
      <c r="AD11" s="13">
        <v>375</v>
      </c>
      <c r="AE11" s="13">
        <v>363</v>
      </c>
      <c r="AF11" s="13">
        <v>368</v>
      </c>
      <c r="AG11" s="13">
        <v>345</v>
      </c>
      <c r="AH11" s="13">
        <v>345</v>
      </c>
      <c r="AI11" s="13">
        <v>344</v>
      </c>
      <c r="AJ11" s="13">
        <v>359</v>
      </c>
      <c r="AK11" s="13">
        <v>376</v>
      </c>
      <c r="AL11" s="13">
        <v>380</v>
      </c>
      <c r="AM11" s="13">
        <v>355</v>
      </c>
      <c r="AN11" s="13">
        <v>355</v>
      </c>
      <c r="AO11" s="13">
        <v>356</v>
      </c>
      <c r="AP11" s="13">
        <v>392</v>
      </c>
      <c r="AQ11" s="13">
        <v>377</v>
      </c>
      <c r="AR11" s="13">
        <v>386</v>
      </c>
      <c r="AS11" s="13">
        <v>397</v>
      </c>
      <c r="AT11" s="13">
        <v>379</v>
      </c>
      <c r="AU11" s="13">
        <v>388</v>
      </c>
      <c r="AV11" s="13">
        <v>373</v>
      </c>
      <c r="AW11" s="13">
        <v>388</v>
      </c>
      <c r="AX11" s="13">
        <v>400</v>
      </c>
      <c r="AY11" s="13">
        <v>425</v>
      </c>
      <c r="AZ11" s="14">
        <v>408</v>
      </c>
      <c r="BA11" s="14">
        <v>390</v>
      </c>
      <c r="BB11" s="14">
        <v>382</v>
      </c>
      <c r="BC11" s="14">
        <v>375</v>
      </c>
      <c r="BD11" s="14">
        <v>384</v>
      </c>
      <c r="BE11" s="14">
        <v>384</v>
      </c>
      <c r="BF11" s="16">
        <f t="shared" si="0"/>
        <v>384.64150943396226</v>
      </c>
      <c r="BG11" s="13">
        <f t="shared" si="1"/>
        <v>-162</v>
      </c>
      <c r="BH11" s="22">
        <f t="shared" si="2"/>
        <v>-0.30280373831775703</v>
      </c>
      <c r="BI11" s="23">
        <f t="shared" si="4"/>
        <v>0.746</v>
      </c>
      <c r="BJ11" s="19"/>
      <c r="BK11" s="36"/>
    </row>
    <row r="12" spans="1:66" ht="16" x14ac:dyDescent="0.2">
      <c r="A12" s="21" t="s">
        <v>24</v>
      </c>
      <c r="B12" s="13">
        <v>519</v>
      </c>
      <c r="C12" s="13">
        <v>414</v>
      </c>
      <c r="D12" s="13">
        <v>309</v>
      </c>
      <c r="E12" s="13">
        <v>290</v>
      </c>
      <c r="F12" s="13">
        <v>282</v>
      </c>
      <c r="G12" s="13">
        <v>283</v>
      </c>
      <c r="H12" s="13">
        <v>273</v>
      </c>
      <c r="I12" s="13">
        <v>280</v>
      </c>
      <c r="J12" s="13">
        <v>287</v>
      </c>
      <c r="K12" s="13">
        <v>264</v>
      </c>
      <c r="L12" s="13">
        <v>260</v>
      </c>
      <c r="M12" s="13">
        <v>248</v>
      </c>
      <c r="N12" s="13">
        <v>248</v>
      </c>
      <c r="O12" s="13">
        <v>247</v>
      </c>
      <c r="P12" s="13">
        <v>257</v>
      </c>
      <c r="Q12" s="13">
        <v>257</v>
      </c>
      <c r="R12" s="13">
        <v>250</v>
      </c>
      <c r="S12" s="13">
        <v>242</v>
      </c>
      <c r="T12" s="13">
        <v>242</v>
      </c>
      <c r="U12" s="13">
        <v>239</v>
      </c>
      <c r="V12" s="13">
        <v>238</v>
      </c>
      <c r="W12" s="13">
        <v>242</v>
      </c>
      <c r="X12" s="13">
        <v>246</v>
      </c>
      <c r="Y12" s="38">
        <v>236</v>
      </c>
      <c r="Z12" s="13">
        <v>229</v>
      </c>
      <c r="AA12" s="13">
        <v>227</v>
      </c>
      <c r="AB12" s="13">
        <v>227</v>
      </c>
      <c r="AC12" s="13">
        <v>223</v>
      </c>
      <c r="AD12" s="13">
        <v>228</v>
      </c>
      <c r="AE12" s="13">
        <v>231</v>
      </c>
      <c r="AF12" s="13">
        <v>230</v>
      </c>
      <c r="AG12" s="13">
        <v>229</v>
      </c>
      <c r="AH12" s="13">
        <v>230</v>
      </c>
      <c r="AI12" s="13">
        <v>230</v>
      </c>
      <c r="AJ12" s="13">
        <v>234</v>
      </c>
      <c r="AK12" s="13">
        <v>232</v>
      </c>
      <c r="AL12" s="13">
        <v>234</v>
      </c>
      <c r="AM12" s="13">
        <v>231</v>
      </c>
      <c r="AN12" s="13">
        <v>221</v>
      </c>
      <c r="AO12" s="13">
        <v>219</v>
      </c>
      <c r="AP12" s="13">
        <v>220</v>
      </c>
      <c r="AQ12" s="13">
        <v>221</v>
      </c>
      <c r="AR12" s="13">
        <v>219</v>
      </c>
      <c r="AS12" s="13">
        <v>222</v>
      </c>
      <c r="AT12" s="13">
        <v>220</v>
      </c>
      <c r="AU12" s="13">
        <v>217</v>
      </c>
      <c r="AV12" s="13">
        <v>216</v>
      </c>
      <c r="AW12" s="13">
        <v>226</v>
      </c>
      <c r="AX12" s="13">
        <v>222</v>
      </c>
      <c r="AY12" s="13">
        <v>216</v>
      </c>
      <c r="AZ12" s="14">
        <v>218</v>
      </c>
      <c r="BA12" s="13">
        <v>220</v>
      </c>
      <c r="BB12" s="14">
        <v>215</v>
      </c>
      <c r="BC12" s="14">
        <v>233</v>
      </c>
      <c r="BD12" s="14">
        <v>231</v>
      </c>
      <c r="BE12" s="14">
        <v>231</v>
      </c>
      <c r="BF12" s="16">
        <f t="shared" si="0"/>
        <v>243.81132075471697</v>
      </c>
      <c r="BG12" s="13">
        <f t="shared" si="1"/>
        <v>-198</v>
      </c>
      <c r="BH12" s="22">
        <f t="shared" si="2"/>
        <v>-0.47826086956521741</v>
      </c>
      <c r="BI12" s="23">
        <f t="shared" si="4"/>
        <v>0.41618497109826591</v>
      </c>
      <c r="BK12" s="39"/>
      <c r="BL12" s="40"/>
      <c r="BM12" s="41"/>
    </row>
    <row r="13" spans="1:66" x14ac:dyDescent="0.2">
      <c r="A13" s="21" t="s">
        <v>25</v>
      </c>
      <c r="B13" s="13">
        <v>436</v>
      </c>
      <c r="C13" s="13">
        <v>311</v>
      </c>
      <c r="D13" s="13">
        <v>273</v>
      </c>
      <c r="E13" s="13">
        <v>270</v>
      </c>
      <c r="F13" s="13">
        <v>261</v>
      </c>
      <c r="G13" s="13">
        <v>257</v>
      </c>
      <c r="H13" s="13">
        <v>255</v>
      </c>
      <c r="I13" s="13">
        <v>234</v>
      </c>
      <c r="J13" s="13">
        <v>259</v>
      </c>
      <c r="K13" s="13">
        <v>253</v>
      </c>
      <c r="L13" s="13">
        <v>246</v>
      </c>
      <c r="M13" s="13">
        <v>240</v>
      </c>
      <c r="N13" s="13">
        <v>238</v>
      </c>
      <c r="O13" s="13">
        <v>230</v>
      </c>
      <c r="P13" s="13">
        <v>233</v>
      </c>
      <c r="Q13" s="13">
        <v>233</v>
      </c>
      <c r="R13" s="13">
        <v>228</v>
      </c>
      <c r="S13" s="13">
        <v>228</v>
      </c>
      <c r="T13" s="13">
        <v>218</v>
      </c>
      <c r="U13" s="13">
        <v>218</v>
      </c>
      <c r="V13" s="13">
        <v>210</v>
      </c>
      <c r="W13" s="13">
        <v>210</v>
      </c>
      <c r="X13" s="13">
        <v>217</v>
      </c>
      <c r="Y13" s="13">
        <v>210</v>
      </c>
      <c r="Z13" s="13">
        <v>209</v>
      </c>
      <c r="AA13" s="13">
        <v>204</v>
      </c>
      <c r="AB13" s="13">
        <v>203</v>
      </c>
      <c r="AC13" s="13">
        <v>198</v>
      </c>
      <c r="AD13" s="13">
        <v>202</v>
      </c>
      <c r="AE13" s="13">
        <v>208</v>
      </c>
      <c r="AF13" s="13">
        <v>198</v>
      </c>
      <c r="AG13" s="13">
        <v>199</v>
      </c>
      <c r="AH13" s="14">
        <v>206</v>
      </c>
      <c r="AI13" s="14">
        <v>211</v>
      </c>
      <c r="AJ13" s="14">
        <v>199</v>
      </c>
      <c r="AK13" s="14">
        <v>200</v>
      </c>
      <c r="AL13" s="14">
        <v>202</v>
      </c>
      <c r="AM13" s="14">
        <v>201</v>
      </c>
      <c r="AN13" s="14">
        <v>210</v>
      </c>
      <c r="AO13" s="14">
        <v>207</v>
      </c>
      <c r="AP13" s="14">
        <v>207</v>
      </c>
      <c r="AQ13" s="14">
        <v>204</v>
      </c>
      <c r="AR13" s="14">
        <v>208</v>
      </c>
      <c r="AS13" s="14">
        <v>217</v>
      </c>
      <c r="AT13" s="14">
        <v>202</v>
      </c>
      <c r="AU13" s="14">
        <v>197</v>
      </c>
      <c r="AV13" s="14">
        <v>185</v>
      </c>
      <c r="AW13" s="13">
        <v>184</v>
      </c>
      <c r="AX13" s="13">
        <v>187</v>
      </c>
      <c r="AY13" s="34">
        <v>197</v>
      </c>
      <c r="AZ13" s="14">
        <v>204</v>
      </c>
      <c r="BA13" s="14">
        <v>209</v>
      </c>
      <c r="BB13" s="14">
        <v>192</v>
      </c>
      <c r="BC13" s="14">
        <v>200</v>
      </c>
      <c r="BD13" s="14">
        <v>219</v>
      </c>
      <c r="BE13" s="14">
        <v>223</v>
      </c>
      <c r="BF13" s="16">
        <f t="shared" si="0"/>
        <v>221</v>
      </c>
      <c r="BG13" s="13">
        <f t="shared" si="1"/>
        <v>-126</v>
      </c>
      <c r="BH13" s="22">
        <f t="shared" si="2"/>
        <v>-0.40514469453376206</v>
      </c>
      <c r="BI13" s="23">
        <f t="shared" si="4"/>
        <v>0.4243119266055046</v>
      </c>
      <c r="BJ13" s="28"/>
      <c r="BK13" s="36"/>
      <c r="BL13" s="40"/>
      <c r="BM13" s="41"/>
    </row>
    <row r="14" spans="1:66" ht="16" x14ac:dyDescent="0.2">
      <c r="A14" s="21" t="s">
        <v>26</v>
      </c>
      <c r="B14" s="13">
        <v>279</v>
      </c>
      <c r="C14" s="13">
        <v>201</v>
      </c>
      <c r="D14" s="13">
        <v>134</v>
      </c>
      <c r="E14" s="13">
        <v>124</v>
      </c>
      <c r="F14" s="13">
        <v>125</v>
      </c>
      <c r="G14" s="13">
        <v>123</v>
      </c>
      <c r="H14" s="13">
        <v>128</v>
      </c>
      <c r="I14" s="13">
        <v>121</v>
      </c>
      <c r="J14" s="13">
        <v>123</v>
      </c>
      <c r="K14" s="13">
        <v>123</v>
      </c>
      <c r="L14" s="13">
        <v>123</v>
      </c>
      <c r="M14" s="13">
        <v>118</v>
      </c>
      <c r="N14" s="13">
        <v>113</v>
      </c>
      <c r="O14" s="13">
        <v>112</v>
      </c>
      <c r="P14" s="13">
        <v>112</v>
      </c>
      <c r="Q14" s="13">
        <v>111</v>
      </c>
      <c r="R14" s="13">
        <v>109</v>
      </c>
      <c r="S14" s="13">
        <v>112</v>
      </c>
      <c r="T14" s="13">
        <v>105</v>
      </c>
      <c r="U14" s="13">
        <v>106</v>
      </c>
      <c r="V14" s="13">
        <v>106</v>
      </c>
      <c r="W14" s="13">
        <v>108</v>
      </c>
      <c r="X14" s="13">
        <v>105</v>
      </c>
      <c r="Y14" s="13">
        <v>103</v>
      </c>
      <c r="Z14" s="13">
        <v>101</v>
      </c>
      <c r="AA14" s="13">
        <v>103</v>
      </c>
      <c r="AB14" s="13">
        <v>104</v>
      </c>
      <c r="AC14" s="13">
        <v>103</v>
      </c>
      <c r="AD14" s="13">
        <v>105</v>
      </c>
      <c r="AE14" s="13">
        <v>107</v>
      </c>
      <c r="AF14" s="13">
        <v>105</v>
      </c>
      <c r="AG14" s="13">
        <v>105</v>
      </c>
      <c r="AH14" s="13">
        <v>107</v>
      </c>
      <c r="AI14" s="13">
        <v>106</v>
      </c>
      <c r="AJ14" s="13">
        <v>110</v>
      </c>
      <c r="AK14" s="13">
        <v>109</v>
      </c>
      <c r="AL14" s="13">
        <v>109</v>
      </c>
      <c r="AM14" s="13">
        <v>111</v>
      </c>
      <c r="AN14" s="13">
        <v>110</v>
      </c>
      <c r="AO14" s="13">
        <v>112</v>
      </c>
      <c r="AP14" s="13">
        <v>111</v>
      </c>
      <c r="AQ14" s="13">
        <v>106</v>
      </c>
      <c r="AR14" s="13">
        <v>115</v>
      </c>
      <c r="AS14" s="13">
        <v>112</v>
      </c>
      <c r="AT14" s="13">
        <v>116</v>
      </c>
      <c r="AU14" s="13">
        <v>108</v>
      </c>
      <c r="AV14" s="13">
        <v>111</v>
      </c>
      <c r="AW14" s="13">
        <v>112</v>
      </c>
      <c r="AX14" s="13">
        <v>110</v>
      </c>
      <c r="AY14" s="13">
        <v>115</v>
      </c>
      <c r="AZ14" s="14">
        <v>106</v>
      </c>
      <c r="BA14" s="14">
        <v>105</v>
      </c>
      <c r="BB14" s="14">
        <v>124</v>
      </c>
      <c r="BC14" s="14">
        <v>126</v>
      </c>
      <c r="BD14" s="14">
        <v>124</v>
      </c>
      <c r="BE14" s="14">
        <v>123</v>
      </c>
      <c r="BF14" s="16">
        <f t="shared" si="0"/>
        <v>114.62264150943396</v>
      </c>
      <c r="BG14" s="13">
        <f t="shared" si="1"/>
        <v>-90</v>
      </c>
      <c r="BH14" s="22">
        <f t="shared" si="2"/>
        <v>-0.44776119402985076</v>
      </c>
      <c r="BI14" s="23">
        <f t="shared" si="4"/>
        <v>0.39784946236559138</v>
      </c>
      <c r="BJ14" s="19"/>
      <c r="BK14" s="37"/>
      <c r="BL14" s="40"/>
      <c r="BM14" s="41"/>
    </row>
    <row r="15" spans="1:66" x14ac:dyDescent="0.2">
      <c r="A15" s="11" t="s">
        <v>27</v>
      </c>
      <c r="B15" s="12">
        <v>220</v>
      </c>
      <c r="C15" s="12">
        <v>167</v>
      </c>
      <c r="D15" s="12">
        <v>168</v>
      </c>
      <c r="E15" s="12">
        <v>168</v>
      </c>
      <c r="F15" s="42">
        <v>168</v>
      </c>
      <c r="G15" s="12">
        <v>150</v>
      </c>
      <c r="H15" s="12">
        <v>146</v>
      </c>
      <c r="I15" s="12">
        <v>145</v>
      </c>
      <c r="J15" s="12">
        <v>145</v>
      </c>
      <c r="K15" s="12">
        <v>130</v>
      </c>
      <c r="L15" s="12">
        <v>131</v>
      </c>
      <c r="M15" s="12">
        <v>128</v>
      </c>
      <c r="N15" s="12">
        <v>126</v>
      </c>
      <c r="O15" s="12">
        <v>117</v>
      </c>
      <c r="P15" s="12">
        <v>117</v>
      </c>
      <c r="Q15" s="12">
        <v>117</v>
      </c>
      <c r="R15" s="12">
        <v>111</v>
      </c>
      <c r="S15" s="12">
        <v>111</v>
      </c>
      <c r="T15" s="12">
        <v>111</v>
      </c>
      <c r="U15" s="43">
        <v>110</v>
      </c>
      <c r="V15" s="44">
        <v>109</v>
      </c>
      <c r="W15" s="44">
        <v>108</v>
      </c>
      <c r="X15" s="44">
        <v>108</v>
      </c>
      <c r="Y15" s="44">
        <v>101</v>
      </c>
      <c r="Z15" s="45">
        <v>98</v>
      </c>
      <c r="AA15" s="45">
        <v>96</v>
      </c>
      <c r="AB15" s="45">
        <v>95</v>
      </c>
      <c r="AC15" s="45">
        <v>95</v>
      </c>
      <c r="AD15" s="45">
        <v>96</v>
      </c>
      <c r="AE15" s="45">
        <v>96</v>
      </c>
      <c r="AF15" s="45">
        <v>96</v>
      </c>
      <c r="AG15" s="45">
        <v>96</v>
      </c>
      <c r="AH15" s="45">
        <v>96</v>
      </c>
      <c r="AI15" s="45">
        <v>98</v>
      </c>
      <c r="AJ15" s="45">
        <v>73</v>
      </c>
      <c r="AK15" s="45">
        <v>73</v>
      </c>
      <c r="AL15" s="45">
        <v>99</v>
      </c>
      <c r="AM15" s="45">
        <v>101</v>
      </c>
      <c r="AN15" s="45">
        <v>88</v>
      </c>
      <c r="AO15" s="45">
        <v>93</v>
      </c>
      <c r="AP15" s="45">
        <v>71</v>
      </c>
      <c r="AQ15" s="45">
        <v>72</v>
      </c>
      <c r="AR15" s="45">
        <v>71</v>
      </c>
      <c r="AS15" s="45">
        <v>71</v>
      </c>
      <c r="AT15" s="45">
        <v>70</v>
      </c>
      <c r="AU15" s="45">
        <v>75</v>
      </c>
      <c r="AV15" s="45">
        <v>75</v>
      </c>
      <c r="AW15" s="46">
        <v>74</v>
      </c>
      <c r="AX15" s="46">
        <v>75</v>
      </c>
      <c r="AY15" s="46">
        <v>74</v>
      </c>
      <c r="AZ15" s="47">
        <v>69</v>
      </c>
      <c r="BA15" s="47">
        <v>68</v>
      </c>
      <c r="BB15" s="47">
        <v>64</v>
      </c>
      <c r="BC15" s="47">
        <v>74</v>
      </c>
      <c r="BD15" s="47">
        <v>89</v>
      </c>
      <c r="BE15" s="47">
        <v>89</v>
      </c>
      <c r="BF15" s="16">
        <f t="shared" si="0"/>
        <v>103.67924528301887</v>
      </c>
      <c r="BG15" s="12">
        <f t="shared" si="1"/>
        <v>-92</v>
      </c>
      <c r="BH15" s="17">
        <f t="shared" si="2"/>
        <v>-0.55089820359281438</v>
      </c>
      <c r="BI15" s="18">
        <f t="shared" si="4"/>
        <v>0.34090909090909088</v>
      </c>
      <c r="BJ15" s="48"/>
      <c r="BK15" s="36"/>
      <c r="BL15" s="40"/>
      <c r="BM15" s="41"/>
    </row>
    <row r="16" spans="1:66" ht="18" x14ac:dyDescent="0.2">
      <c r="A16" s="21" t="s">
        <v>28</v>
      </c>
      <c r="B16" s="13">
        <v>240</v>
      </c>
      <c r="C16" s="13">
        <v>163</v>
      </c>
      <c r="D16" s="13">
        <v>126</v>
      </c>
      <c r="E16" s="13">
        <v>121</v>
      </c>
      <c r="F16" s="13">
        <v>121</v>
      </c>
      <c r="G16" s="13">
        <v>118</v>
      </c>
      <c r="H16" s="13">
        <v>117</v>
      </c>
      <c r="I16" s="13">
        <v>115</v>
      </c>
      <c r="J16" s="13">
        <v>117</v>
      </c>
      <c r="K16" s="13">
        <v>111</v>
      </c>
      <c r="L16" s="13">
        <v>108</v>
      </c>
      <c r="M16" s="13">
        <v>106</v>
      </c>
      <c r="N16" s="13">
        <v>107</v>
      </c>
      <c r="O16" s="13">
        <v>107</v>
      </c>
      <c r="P16" s="13">
        <v>107</v>
      </c>
      <c r="Q16" s="13">
        <v>107</v>
      </c>
      <c r="R16" s="13">
        <v>101</v>
      </c>
      <c r="S16" s="13">
        <v>98</v>
      </c>
      <c r="T16" s="13">
        <v>97</v>
      </c>
      <c r="U16" s="13">
        <v>98</v>
      </c>
      <c r="V16" s="13">
        <v>96</v>
      </c>
      <c r="W16" s="13">
        <v>96</v>
      </c>
      <c r="X16" s="13">
        <v>95</v>
      </c>
      <c r="Y16" s="13">
        <v>97</v>
      </c>
      <c r="Z16" s="13">
        <v>93</v>
      </c>
      <c r="AA16" s="13">
        <v>96</v>
      </c>
      <c r="AB16" s="13">
        <v>95</v>
      </c>
      <c r="AC16" s="13">
        <v>92</v>
      </c>
      <c r="AD16" s="13">
        <v>94</v>
      </c>
      <c r="AE16" s="13">
        <v>93</v>
      </c>
      <c r="AF16" s="13">
        <v>96</v>
      </c>
      <c r="AG16" s="13">
        <v>94</v>
      </c>
      <c r="AH16" s="13">
        <v>92</v>
      </c>
      <c r="AI16" s="13">
        <v>90</v>
      </c>
      <c r="AJ16" s="13">
        <v>91</v>
      </c>
      <c r="AK16" s="13">
        <v>92</v>
      </c>
      <c r="AL16" s="13">
        <v>92</v>
      </c>
      <c r="AM16" s="13">
        <v>90</v>
      </c>
      <c r="AN16" s="13">
        <v>93</v>
      </c>
      <c r="AO16" s="13">
        <v>95</v>
      </c>
      <c r="AP16" s="13">
        <v>93</v>
      </c>
      <c r="AQ16" s="13">
        <v>93</v>
      </c>
      <c r="AR16" s="13">
        <v>96</v>
      </c>
      <c r="AS16" s="13">
        <v>103</v>
      </c>
      <c r="AT16" s="13">
        <v>101</v>
      </c>
      <c r="AU16" s="13">
        <v>100</v>
      </c>
      <c r="AV16" s="13">
        <v>90</v>
      </c>
      <c r="AW16" s="14">
        <v>95</v>
      </c>
      <c r="AX16" s="14">
        <v>100</v>
      </c>
      <c r="AY16" s="13">
        <v>104</v>
      </c>
      <c r="AZ16" s="14">
        <v>106</v>
      </c>
      <c r="BA16" s="13">
        <v>103</v>
      </c>
      <c r="BB16" s="14">
        <v>111</v>
      </c>
      <c r="BC16" s="14">
        <v>117</v>
      </c>
      <c r="BD16" s="14">
        <v>108</v>
      </c>
      <c r="BE16" s="14">
        <v>116</v>
      </c>
      <c r="BF16" s="16">
        <f t="shared" si="0"/>
        <v>103.58490566037736</v>
      </c>
      <c r="BG16" s="13">
        <f t="shared" si="1"/>
        <v>-73</v>
      </c>
      <c r="BH16" s="22">
        <f t="shared" si="2"/>
        <v>-0.44785276073619634</v>
      </c>
      <c r="BI16" s="23">
        <f t="shared" si="4"/>
        <v>0.375</v>
      </c>
      <c r="BJ16" s="48"/>
      <c r="BK16" s="49"/>
      <c r="BL16" s="40"/>
      <c r="BM16" s="41"/>
    </row>
    <row r="17" spans="1:65" ht="18" x14ac:dyDescent="0.2">
      <c r="A17" s="50" t="s">
        <v>29</v>
      </c>
      <c r="B17" s="51">
        <v>120</v>
      </c>
      <c r="C17" s="51">
        <v>114</v>
      </c>
      <c r="D17" s="51">
        <v>90</v>
      </c>
      <c r="E17" s="51">
        <v>92</v>
      </c>
      <c r="F17" s="51">
        <v>93</v>
      </c>
      <c r="G17" s="51">
        <v>91</v>
      </c>
      <c r="H17" s="51">
        <v>92</v>
      </c>
      <c r="I17" s="51">
        <v>93</v>
      </c>
      <c r="J17" s="51">
        <v>91</v>
      </c>
      <c r="K17" s="51">
        <v>89</v>
      </c>
      <c r="L17" s="51">
        <v>90</v>
      </c>
      <c r="M17" s="51">
        <v>90</v>
      </c>
      <c r="N17" s="51">
        <v>90</v>
      </c>
      <c r="O17" s="51">
        <v>84</v>
      </c>
      <c r="P17" s="51">
        <v>86</v>
      </c>
      <c r="Q17" s="51">
        <v>87</v>
      </c>
      <c r="R17" s="51">
        <v>84</v>
      </c>
      <c r="S17" s="52">
        <v>83</v>
      </c>
      <c r="T17" s="53">
        <v>79</v>
      </c>
      <c r="U17" s="53">
        <v>75</v>
      </c>
      <c r="V17" s="51">
        <v>75</v>
      </c>
      <c r="W17" s="51">
        <v>75</v>
      </c>
      <c r="X17" s="51">
        <v>80</v>
      </c>
      <c r="Y17" s="51">
        <v>76</v>
      </c>
      <c r="Z17" s="51">
        <v>76</v>
      </c>
      <c r="AA17" s="51">
        <v>78</v>
      </c>
      <c r="AB17" s="51">
        <v>75</v>
      </c>
      <c r="AC17" s="51">
        <v>71</v>
      </c>
      <c r="AD17" s="51">
        <v>80</v>
      </c>
      <c r="AE17" s="51">
        <v>80</v>
      </c>
      <c r="AF17" s="51">
        <v>80</v>
      </c>
      <c r="AG17" s="51">
        <v>80</v>
      </c>
      <c r="AH17" s="51">
        <v>82</v>
      </c>
      <c r="AI17" s="51">
        <v>84</v>
      </c>
      <c r="AJ17" s="51">
        <v>89</v>
      </c>
      <c r="AK17" s="51">
        <v>88</v>
      </c>
      <c r="AL17" s="51">
        <v>89</v>
      </c>
      <c r="AM17" s="51">
        <v>89</v>
      </c>
      <c r="AN17" s="51">
        <v>87</v>
      </c>
      <c r="AO17" s="51">
        <v>89</v>
      </c>
      <c r="AP17" s="51">
        <v>89</v>
      </c>
      <c r="AQ17" s="51">
        <v>92</v>
      </c>
      <c r="AR17" s="51">
        <v>92</v>
      </c>
      <c r="AS17" s="51">
        <v>89</v>
      </c>
      <c r="AT17" s="51">
        <v>89</v>
      </c>
      <c r="AU17" s="51">
        <v>91</v>
      </c>
      <c r="AV17" s="51">
        <v>91</v>
      </c>
      <c r="AW17" s="51">
        <v>91</v>
      </c>
      <c r="AX17" s="51">
        <v>91</v>
      </c>
      <c r="AY17" s="51">
        <v>91</v>
      </c>
      <c r="AZ17" s="51">
        <v>91</v>
      </c>
      <c r="BA17" s="51">
        <v>91</v>
      </c>
      <c r="BB17" s="51">
        <v>91</v>
      </c>
      <c r="BC17" s="51">
        <v>91</v>
      </c>
      <c r="BD17" s="51">
        <v>91</v>
      </c>
      <c r="BE17" s="51">
        <v>91</v>
      </c>
      <c r="BF17" s="16">
        <f t="shared" si="0"/>
        <v>87.811320754716988</v>
      </c>
      <c r="BG17" s="51">
        <f t="shared" si="1"/>
        <v>-23</v>
      </c>
      <c r="BH17" s="54">
        <f t="shared" si="2"/>
        <v>-0.20175438596491227</v>
      </c>
      <c r="BI17" s="55">
        <f t="shared" si="4"/>
        <v>0.7583333333333333</v>
      </c>
      <c r="BJ17" s="48"/>
      <c r="BK17" s="49"/>
      <c r="BL17" s="40"/>
      <c r="BM17" s="41"/>
    </row>
    <row r="18" spans="1:65" ht="18" x14ac:dyDescent="0.2">
      <c r="A18" s="56" t="s">
        <v>30</v>
      </c>
      <c r="B18" s="57">
        <f t="shared" ref="B18:BE18" si="5">SUM(B3:B17)</f>
        <v>12325</v>
      </c>
      <c r="C18" s="57">
        <f t="shared" si="5"/>
        <v>11002</v>
      </c>
      <c r="D18" s="57">
        <f t="shared" si="5"/>
        <v>8547</v>
      </c>
      <c r="E18" s="57">
        <f t="shared" si="5"/>
        <v>8150</v>
      </c>
      <c r="F18" s="57">
        <f t="shared" si="5"/>
        <v>8013</v>
      </c>
      <c r="G18" s="57">
        <f t="shared" si="5"/>
        <v>7708</v>
      </c>
      <c r="H18" s="58">
        <f t="shared" si="5"/>
        <v>7599</v>
      </c>
      <c r="I18" s="58">
        <f t="shared" si="5"/>
        <v>7608</v>
      </c>
      <c r="J18" s="58">
        <f t="shared" si="5"/>
        <v>7633</v>
      </c>
      <c r="K18" s="58">
        <f t="shared" si="5"/>
        <v>7400</v>
      </c>
      <c r="L18" s="58">
        <f t="shared" si="5"/>
        <v>7256</v>
      </c>
      <c r="M18" s="58">
        <f t="shared" si="5"/>
        <v>7103</v>
      </c>
      <c r="N18" s="58">
        <f t="shared" si="5"/>
        <v>7012</v>
      </c>
      <c r="O18" s="58">
        <f t="shared" si="5"/>
        <v>6895</v>
      </c>
      <c r="P18" s="58">
        <f t="shared" si="5"/>
        <v>6928</v>
      </c>
      <c r="Q18" s="58">
        <f t="shared" si="5"/>
        <v>6936</v>
      </c>
      <c r="R18" s="58">
        <f t="shared" si="5"/>
        <v>6744</v>
      </c>
      <c r="S18" s="58">
        <f t="shared" si="5"/>
        <v>6657</v>
      </c>
      <c r="T18" s="58">
        <f t="shared" si="5"/>
        <v>6607</v>
      </c>
      <c r="U18" s="58">
        <f t="shared" si="5"/>
        <v>6539</v>
      </c>
      <c r="V18" s="58">
        <f t="shared" si="5"/>
        <v>6490</v>
      </c>
      <c r="W18" s="58">
        <f t="shared" si="5"/>
        <v>6536</v>
      </c>
      <c r="X18" s="58">
        <f t="shared" si="5"/>
        <v>6492</v>
      </c>
      <c r="Y18" s="58">
        <f t="shared" si="5"/>
        <v>6393</v>
      </c>
      <c r="Z18" s="58">
        <f t="shared" si="5"/>
        <v>6326</v>
      </c>
      <c r="AA18" s="58">
        <f t="shared" si="5"/>
        <v>6312</v>
      </c>
      <c r="AB18" s="58">
        <f t="shared" si="5"/>
        <v>6225</v>
      </c>
      <c r="AC18" s="58">
        <f t="shared" si="5"/>
        <v>6231</v>
      </c>
      <c r="AD18" s="58">
        <f t="shared" si="5"/>
        <v>6295</v>
      </c>
      <c r="AE18" s="58">
        <f t="shared" si="5"/>
        <v>6306</v>
      </c>
      <c r="AF18" s="58">
        <f t="shared" si="5"/>
        <v>6265</v>
      </c>
      <c r="AG18" s="58">
        <f t="shared" si="5"/>
        <v>6209</v>
      </c>
      <c r="AH18" s="58">
        <f t="shared" si="5"/>
        <v>6212</v>
      </c>
      <c r="AI18" s="58">
        <f t="shared" si="5"/>
        <v>6187</v>
      </c>
      <c r="AJ18" s="58">
        <f t="shared" si="5"/>
        <v>6114</v>
      </c>
      <c r="AK18" s="58">
        <f t="shared" si="5"/>
        <v>6246</v>
      </c>
      <c r="AL18" s="58">
        <f t="shared" si="5"/>
        <v>6355</v>
      </c>
      <c r="AM18" s="58">
        <f t="shared" si="5"/>
        <v>6292</v>
      </c>
      <c r="AN18" s="58">
        <f t="shared" si="5"/>
        <v>6228</v>
      </c>
      <c r="AO18" s="58">
        <f t="shared" si="5"/>
        <v>6169</v>
      </c>
      <c r="AP18" s="58">
        <f t="shared" si="5"/>
        <v>6155</v>
      </c>
      <c r="AQ18" s="58">
        <f t="shared" si="5"/>
        <v>6104</v>
      </c>
      <c r="AR18" s="58">
        <f t="shared" si="5"/>
        <v>6186</v>
      </c>
      <c r="AS18" s="58">
        <f t="shared" si="5"/>
        <v>6235</v>
      </c>
      <c r="AT18" s="58">
        <f t="shared" si="5"/>
        <v>6143</v>
      </c>
      <c r="AU18" s="58">
        <f t="shared" si="5"/>
        <v>6135</v>
      </c>
      <c r="AV18" s="58">
        <f t="shared" si="5"/>
        <v>6062</v>
      </c>
      <c r="AW18" s="58">
        <f t="shared" si="5"/>
        <v>5440</v>
      </c>
      <c r="AX18" s="58">
        <f t="shared" si="5"/>
        <v>5701</v>
      </c>
      <c r="AY18" s="58">
        <f t="shared" si="5"/>
        <v>5721</v>
      </c>
      <c r="AZ18" s="58">
        <f t="shared" si="5"/>
        <v>6087</v>
      </c>
      <c r="BA18" s="58">
        <f t="shared" si="5"/>
        <v>6244</v>
      </c>
      <c r="BB18" s="58">
        <f t="shared" si="5"/>
        <v>6104</v>
      </c>
      <c r="BC18" s="58">
        <f t="shared" si="5"/>
        <v>6093</v>
      </c>
      <c r="BD18" s="58">
        <f t="shared" si="5"/>
        <v>5571</v>
      </c>
      <c r="BE18" s="58">
        <f t="shared" si="5"/>
        <v>6142</v>
      </c>
      <c r="BF18" s="58"/>
      <c r="BG18" s="58">
        <f>SUM(BG3:BG17)</f>
        <v>-4940</v>
      </c>
      <c r="BH18" s="59">
        <f t="shared" si="2"/>
        <v>-0.4490092710416288</v>
      </c>
      <c r="BI18" s="60">
        <f t="shared" si="4"/>
        <v>0.49184584178498986</v>
      </c>
      <c r="BJ18" s="48"/>
      <c r="BK18" s="49"/>
      <c r="BL18" s="40"/>
      <c r="BM18" s="41"/>
    </row>
    <row r="19" spans="1:65" ht="18" x14ac:dyDescent="0.2">
      <c r="A19" s="61" t="s">
        <v>31</v>
      </c>
      <c r="AM19" s="62"/>
      <c r="BJ19" s="63"/>
      <c r="BK19" s="49"/>
    </row>
    <row r="20" spans="1:65" ht="18" x14ac:dyDescent="0.2">
      <c r="A20" s="64" t="s">
        <v>32</v>
      </c>
      <c r="J20" s="28" t="s">
        <v>33</v>
      </c>
      <c r="AM20" s="62"/>
      <c r="BJ20" s="65"/>
      <c r="BK20" s="49"/>
    </row>
    <row r="21" spans="1:65" ht="15.75" customHeight="1" x14ac:dyDescent="0.2">
      <c r="A21" s="64" t="s">
        <v>34</v>
      </c>
      <c r="AM21" s="62"/>
      <c r="BJ21" s="63"/>
      <c r="BK21" s="49"/>
    </row>
    <row r="22" spans="1:65" ht="15.75" customHeight="1" x14ac:dyDescent="0.2">
      <c r="A22" s="61"/>
      <c r="AM22" s="62"/>
      <c r="BJ22" s="65"/>
      <c r="BK22" s="49"/>
    </row>
    <row r="23" spans="1:65" ht="15.75" customHeight="1" x14ac:dyDescent="0.2">
      <c r="A23" s="1" t="s">
        <v>10</v>
      </c>
      <c r="B23" s="1" t="s">
        <v>1</v>
      </c>
      <c r="C23" s="66">
        <v>43647</v>
      </c>
      <c r="D23" s="67">
        <v>43914</v>
      </c>
      <c r="E23" s="67">
        <v>43915</v>
      </c>
      <c r="F23" s="67">
        <v>43916</v>
      </c>
      <c r="G23" s="67">
        <v>43917</v>
      </c>
      <c r="H23" s="67">
        <v>43918</v>
      </c>
      <c r="I23" s="67">
        <v>43919</v>
      </c>
      <c r="J23" s="67">
        <v>43920</v>
      </c>
      <c r="K23" s="67">
        <v>43921</v>
      </c>
      <c r="L23" s="67">
        <v>43922</v>
      </c>
      <c r="M23" s="67">
        <v>43923</v>
      </c>
      <c r="N23" s="5">
        <v>43924</v>
      </c>
      <c r="O23" s="5">
        <v>43925</v>
      </c>
      <c r="P23" s="5">
        <v>43926</v>
      </c>
      <c r="Q23" s="5">
        <v>43927</v>
      </c>
      <c r="R23" s="5">
        <v>43928</v>
      </c>
      <c r="S23" s="5">
        <v>43929</v>
      </c>
      <c r="T23" s="5">
        <v>43930</v>
      </c>
      <c r="U23" s="5">
        <v>43931</v>
      </c>
      <c r="V23" s="5">
        <v>43932</v>
      </c>
      <c r="W23" s="5">
        <v>43933</v>
      </c>
      <c r="X23" s="5">
        <v>43934</v>
      </c>
      <c r="Y23" s="5">
        <v>43935</v>
      </c>
      <c r="Z23" s="5">
        <v>43936</v>
      </c>
      <c r="AA23" s="5">
        <v>43937</v>
      </c>
      <c r="AB23" s="5">
        <v>43938</v>
      </c>
      <c r="AC23" s="5">
        <v>43939</v>
      </c>
      <c r="AD23" s="5">
        <v>43940</v>
      </c>
      <c r="AE23" s="5">
        <v>43941</v>
      </c>
      <c r="AF23" s="5">
        <v>43942</v>
      </c>
      <c r="AG23" s="5">
        <v>43943</v>
      </c>
      <c r="AH23" s="5">
        <v>43944</v>
      </c>
      <c r="AI23" s="5">
        <v>43945</v>
      </c>
      <c r="AJ23" s="5">
        <v>43946</v>
      </c>
      <c r="AK23" s="5">
        <v>43947</v>
      </c>
      <c r="AL23" s="5">
        <v>43948</v>
      </c>
      <c r="AM23" s="5">
        <v>43947</v>
      </c>
      <c r="AN23" s="5">
        <v>43947</v>
      </c>
      <c r="AO23" s="5">
        <v>43951</v>
      </c>
      <c r="AP23" s="6">
        <v>43952</v>
      </c>
      <c r="AQ23" s="6">
        <v>43953</v>
      </c>
      <c r="AR23" s="6">
        <v>43954</v>
      </c>
      <c r="AS23" s="6">
        <v>43955</v>
      </c>
      <c r="AT23" s="6">
        <v>43956</v>
      </c>
      <c r="AU23" s="6">
        <v>43957</v>
      </c>
      <c r="AV23" s="6">
        <v>43958</v>
      </c>
      <c r="AW23" s="2"/>
      <c r="AX23" s="2"/>
      <c r="AY23" s="2"/>
      <c r="AZ23" s="2"/>
      <c r="BA23" s="2"/>
      <c r="BB23" s="2"/>
      <c r="BC23" s="2"/>
      <c r="BD23" s="2"/>
      <c r="BE23" s="2"/>
      <c r="BF23" s="2"/>
      <c r="BG23" s="2" t="s">
        <v>35</v>
      </c>
      <c r="BH23" s="2" t="s">
        <v>7</v>
      </c>
      <c r="BI23" s="2" t="s">
        <v>8</v>
      </c>
      <c r="BK23" s="49"/>
    </row>
    <row r="24" spans="1:65" ht="15.75" customHeight="1" x14ac:dyDescent="0.2">
      <c r="A24" s="21" t="s">
        <v>36</v>
      </c>
      <c r="B24" s="13">
        <v>774</v>
      </c>
      <c r="C24" s="13">
        <v>680</v>
      </c>
      <c r="D24" s="13">
        <v>551</v>
      </c>
      <c r="E24" s="13">
        <v>546</v>
      </c>
      <c r="F24" s="13">
        <v>523</v>
      </c>
      <c r="G24" s="13">
        <v>492</v>
      </c>
      <c r="H24" s="13">
        <v>480</v>
      </c>
      <c r="I24" s="13">
        <v>476</v>
      </c>
      <c r="J24" s="13">
        <v>476</v>
      </c>
      <c r="K24" s="13">
        <v>463</v>
      </c>
      <c r="L24" s="13">
        <v>451</v>
      </c>
      <c r="M24" s="13">
        <v>436</v>
      </c>
      <c r="N24" s="13">
        <v>417</v>
      </c>
      <c r="O24" s="13">
        <v>404</v>
      </c>
      <c r="P24" s="13">
        <v>403</v>
      </c>
      <c r="Q24" s="13">
        <v>393</v>
      </c>
      <c r="R24" s="13">
        <v>379</v>
      </c>
      <c r="S24" s="13">
        <v>386</v>
      </c>
      <c r="T24" s="13">
        <v>388</v>
      </c>
      <c r="U24" s="13">
        <v>385</v>
      </c>
      <c r="V24" s="13">
        <v>379</v>
      </c>
      <c r="W24" s="13">
        <v>377</v>
      </c>
      <c r="X24" s="13">
        <v>372</v>
      </c>
      <c r="Y24" s="13">
        <v>361</v>
      </c>
      <c r="Z24" s="13">
        <v>353</v>
      </c>
      <c r="AA24" s="13">
        <v>348</v>
      </c>
      <c r="AB24" s="13">
        <v>351</v>
      </c>
      <c r="AC24" s="13">
        <v>348</v>
      </c>
      <c r="AD24" s="13">
        <v>347</v>
      </c>
      <c r="AE24" s="13">
        <v>347</v>
      </c>
      <c r="AF24" s="13">
        <v>341</v>
      </c>
      <c r="AG24" s="13">
        <v>333</v>
      </c>
      <c r="AH24" s="13">
        <v>325</v>
      </c>
      <c r="AI24" s="13">
        <v>321</v>
      </c>
      <c r="AJ24" s="13">
        <v>320</v>
      </c>
      <c r="AK24" s="13">
        <v>320</v>
      </c>
      <c r="AL24" s="13">
        <v>318</v>
      </c>
      <c r="AM24" s="13">
        <v>320</v>
      </c>
      <c r="AN24" s="13">
        <v>320</v>
      </c>
      <c r="AO24" s="13">
        <v>331</v>
      </c>
      <c r="AP24" s="13">
        <v>337</v>
      </c>
      <c r="AQ24" s="13">
        <v>333</v>
      </c>
      <c r="AR24" s="13">
        <v>333</v>
      </c>
      <c r="AS24" s="13">
        <v>333</v>
      </c>
      <c r="AT24" s="13">
        <v>330</v>
      </c>
      <c r="AU24" s="13">
        <v>328</v>
      </c>
      <c r="AV24" s="13">
        <v>310</v>
      </c>
      <c r="AW24" s="13"/>
      <c r="AX24" s="13"/>
      <c r="AY24" s="13"/>
      <c r="AZ24" s="13"/>
      <c r="BA24" s="13"/>
      <c r="BB24" s="13"/>
      <c r="BC24" s="13"/>
      <c r="BD24" s="13"/>
      <c r="BE24" s="13"/>
      <c r="BF24" s="13"/>
      <c r="BG24" s="13">
        <f t="shared" ref="BG24:BG25" si="6">W24-C24</f>
        <v>-303</v>
      </c>
      <c r="BH24" s="22">
        <f t="shared" ref="BH24:BH25" si="7">BG24/C24</f>
        <v>-0.44558823529411767</v>
      </c>
      <c r="BI24" s="22">
        <f t="shared" ref="BI24:BI25" si="8">W24/B24</f>
        <v>0.48708010335917312</v>
      </c>
      <c r="BK24" s="49"/>
    </row>
    <row r="25" spans="1:65" ht="15.75" customHeight="1" x14ac:dyDescent="0.2">
      <c r="A25" s="21" t="s">
        <v>37</v>
      </c>
      <c r="B25" s="13">
        <v>1500</v>
      </c>
      <c r="C25" s="68">
        <v>1258</v>
      </c>
      <c r="D25" s="13">
        <v>943</v>
      </c>
      <c r="E25" s="13">
        <v>896</v>
      </c>
      <c r="F25" s="13">
        <v>848</v>
      </c>
      <c r="G25" s="13">
        <v>829</v>
      </c>
      <c r="H25" s="13">
        <v>821</v>
      </c>
      <c r="I25" s="13">
        <v>826</v>
      </c>
      <c r="J25" s="13">
        <v>820</v>
      </c>
      <c r="K25" s="13">
        <v>795</v>
      </c>
      <c r="L25" s="13">
        <v>774</v>
      </c>
      <c r="M25" s="13">
        <v>751</v>
      </c>
      <c r="N25" s="13">
        <v>749</v>
      </c>
      <c r="O25" s="13">
        <v>755</v>
      </c>
      <c r="P25" s="13">
        <v>763</v>
      </c>
      <c r="Q25" s="13">
        <v>763</v>
      </c>
      <c r="R25" s="13">
        <v>753</v>
      </c>
      <c r="S25" s="13">
        <v>749</v>
      </c>
      <c r="T25" s="13">
        <v>733</v>
      </c>
      <c r="U25" s="13">
        <v>725</v>
      </c>
      <c r="V25" s="13">
        <v>726</v>
      </c>
      <c r="W25" s="13">
        <v>729</v>
      </c>
      <c r="X25" s="13">
        <v>719</v>
      </c>
      <c r="Y25" s="13">
        <v>706</v>
      </c>
      <c r="Z25" s="13">
        <v>711</v>
      </c>
      <c r="AA25" s="13">
        <v>718</v>
      </c>
      <c r="AB25" s="13">
        <v>712</v>
      </c>
      <c r="AC25" s="13">
        <v>712</v>
      </c>
      <c r="AD25" s="13">
        <v>708</v>
      </c>
      <c r="AE25" s="13">
        <v>708</v>
      </c>
      <c r="AF25" s="13">
        <v>713</v>
      </c>
      <c r="AG25" s="13">
        <v>714</v>
      </c>
      <c r="AH25" s="13">
        <v>716</v>
      </c>
      <c r="AI25" s="13">
        <v>723</v>
      </c>
      <c r="AJ25" s="13">
        <v>726</v>
      </c>
      <c r="AK25" s="13">
        <v>737</v>
      </c>
      <c r="AL25" s="13">
        <v>754</v>
      </c>
      <c r="AM25" s="13">
        <v>737</v>
      </c>
      <c r="AN25" s="13">
        <v>737</v>
      </c>
      <c r="AO25" s="13">
        <v>720</v>
      </c>
      <c r="AP25" s="13">
        <v>709</v>
      </c>
      <c r="AQ25" s="13">
        <v>721</v>
      </c>
      <c r="AR25" s="13">
        <v>734</v>
      </c>
      <c r="AS25" s="13">
        <v>727</v>
      </c>
      <c r="AT25" s="13">
        <v>730</v>
      </c>
      <c r="AU25" s="13">
        <v>738</v>
      </c>
      <c r="AV25" s="13">
        <v>718</v>
      </c>
      <c r="AW25" s="68"/>
      <c r="AX25" s="68"/>
      <c r="AY25" s="68"/>
      <c r="AZ25" s="68"/>
      <c r="BA25" s="68"/>
      <c r="BB25" s="68"/>
      <c r="BC25" s="68"/>
      <c r="BD25" s="68"/>
      <c r="BE25" s="68"/>
      <c r="BF25" s="68"/>
      <c r="BG25" s="68">
        <f t="shared" si="6"/>
        <v>-529</v>
      </c>
      <c r="BH25" s="22">
        <f t="shared" si="7"/>
        <v>-0.4205087440381558</v>
      </c>
      <c r="BI25" s="22">
        <f t="shared" si="8"/>
        <v>0.48599999999999999</v>
      </c>
      <c r="BK25" s="49"/>
    </row>
    <row r="26" spans="1:65" ht="15.75" customHeight="1" x14ac:dyDescent="0.2">
      <c r="AM26" s="62"/>
      <c r="BK26" s="49"/>
    </row>
    <row r="27" spans="1:65" ht="21.75" customHeight="1" x14ac:dyDescent="0.2">
      <c r="A27" s="69" t="s">
        <v>38</v>
      </c>
      <c r="AM27" s="62"/>
      <c r="BK27" s="49"/>
    </row>
    <row r="28" spans="1:65" ht="15.75" customHeight="1" x14ac:dyDescent="0.2">
      <c r="AM28" s="62"/>
      <c r="BK28" s="49"/>
    </row>
    <row r="29" spans="1:65" ht="15.75" customHeight="1" x14ac:dyDescent="0.2">
      <c r="AM29" s="62"/>
      <c r="BK29" s="49"/>
    </row>
    <row r="30" spans="1:65" ht="15.75" customHeight="1" x14ac:dyDescent="0.2">
      <c r="AM30" s="62"/>
      <c r="BK30" s="49"/>
    </row>
    <row r="31" spans="1:65" ht="15.75" customHeight="1" x14ac:dyDescent="0.2">
      <c r="AM31" s="62"/>
    </row>
    <row r="32" spans="1:65" ht="15.75" customHeight="1" x14ac:dyDescent="0.2">
      <c r="AM32" s="62"/>
    </row>
    <row r="33" spans="39:39" ht="15.75" customHeight="1" x14ac:dyDescent="0.2">
      <c r="AM33" s="62"/>
    </row>
    <row r="34" spans="39:39" ht="15.75" customHeight="1" x14ac:dyDescent="0.2">
      <c r="AM34" s="19"/>
    </row>
    <row r="35" spans="39:39" ht="15.75" customHeight="1" x14ac:dyDescent="0.2">
      <c r="AM35" s="19"/>
    </row>
    <row r="36" spans="39:39" ht="15.75" customHeight="1" x14ac:dyDescent="0.15"/>
    <row r="37" spans="39:39" ht="15.75" customHeight="1" x14ac:dyDescent="0.15"/>
    <row r="38" spans="39:39" ht="15.75" customHeight="1" x14ac:dyDescent="0.15"/>
    <row r="39" spans="39:39" ht="15.75" customHeight="1" x14ac:dyDescent="0.15"/>
    <row r="40" spans="39:39" ht="15.75" customHeight="1" x14ac:dyDescent="0.15"/>
    <row r="41" spans="39:39" ht="15.75" customHeight="1" x14ac:dyDescent="0.15"/>
    <row r="42" spans="39:39" ht="15.75" customHeight="1" x14ac:dyDescent="0.15"/>
    <row r="43" spans="39:39" ht="15.75" customHeight="1" x14ac:dyDescent="0.15"/>
    <row r="44" spans="39:39" ht="15.75" customHeight="1" x14ac:dyDescent="0.15"/>
    <row r="45" spans="39:39" ht="15.75" customHeight="1" x14ac:dyDescent="0.15"/>
    <row r="46" spans="39:39" ht="15.75" customHeight="1" x14ac:dyDescent="0.15"/>
    <row r="47" spans="39:39" ht="15.75" customHeight="1" x14ac:dyDescent="0.15"/>
    <row r="48" spans="39:39"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W31"/>
  <sheetViews>
    <sheetView workbookViewId="0">
      <pane xSplit="1" topLeftCell="B1" activePane="topRight" state="frozen"/>
      <selection pane="topRight" activeCell="C2" sqref="C2"/>
    </sheetView>
  </sheetViews>
  <sheetFormatPr baseColWidth="10" defaultColWidth="12.6640625" defaultRowHeight="15" customHeight="1" x14ac:dyDescent="0.15"/>
  <cols>
    <col min="2" max="101" width="3.83203125" customWidth="1"/>
  </cols>
  <sheetData>
    <row r="1" spans="1:101" ht="15" customHeight="1" x14ac:dyDescent="0.15">
      <c r="A1" s="406"/>
      <c r="B1" s="537">
        <v>43950</v>
      </c>
      <c r="C1" s="520"/>
      <c r="D1" s="520"/>
      <c r="E1" s="520"/>
      <c r="F1" s="520"/>
      <c r="G1" s="537">
        <v>43957</v>
      </c>
      <c r="H1" s="520"/>
      <c r="I1" s="520"/>
      <c r="J1" s="520"/>
      <c r="K1" s="520"/>
      <c r="L1" s="537">
        <v>43965</v>
      </c>
      <c r="M1" s="520"/>
      <c r="N1" s="520"/>
      <c r="O1" s="520"/>
      <c r="P1" s="520"/>
      <c r="Q1" s="537">
        <v>43971</v>
      </c>
      <c r="R1" s="520"/>
      <c r="S1" s="520"/>
      <c r="T1" s="520"/>
      <c r="U1" s="520"/>
      <c r="V1" s="537">
        <v>43978</v>
      </c>
      <c r="W1" s="520"/>
      <c r="X1" s="520"/>
      <c r="Y1" s="520"/>
      <c r="Z1" s="520"/>
      <c r="AA1" s="537">
        <v>43985</v>
      </c>
      <c r="AB1" s="520"/>
      <c r="AC1" s="520"/>
      <c r="AD1" s="520"/>
      <c r="AE1" s="520"/>
      <c r="AF1" s="537">
        <v>43992</v>
      </c>
      <c r="AG1" s="520"/>
      <c r="AH1" s="520"/>
      <c r="AI1" s="520"/>
      <c r="AJ1" s="520"/>
      <c r="AK1" s="537">
        <v>43999</v>
      </c>
      <c r="AL1" s="520"/>
      <c r="AM1" s="520"/>
      <c r="AN1" s="520"/>
      <c r="AO1" s="520"/>
      <c r="AP1" s="537">
        <v>44006</v>
      </c>
      <c r="AQ1" s="520"/>
      <c r="AR1" s="520"/>
      <c r="AS1" s="520"/>
      <c r="AT1" s="520"/>
      <c r="AU1" s="537">
        <v>44013</v>
      </c>
      <c r="AV1" s="520"/>
      <c r="AW1" s="520"/>
      <c r="AX1" s="520"/>
      <c r="AY1" s="520"/>
      <c r="AZ1" s="537">
        <v>44020</v>
      </c>
      <c r="BA1" s="520"/>
      <c r="BB1" s="520"/>
      <c r="BC1" s="520"/>
      <c r="BD1" s="520"/>
      <c r="BE1" s="537">
        <v>44027</v>
      </c>
      <c r="BF1" s="520"/>
      <c r="BG1" s="520"/>
      <c r="BH1" s="520"/>
      <c r="BI1" s="520"/>
      <c r="BJ1" s="537">
        <v>44041</v>
      </c>
      <c r="BK1" s="520"/>
      <c r="BL1" s="520"/>
      <c r="BM1" s="520"/>
      <c r="BN1" s="520"/>
      <c r="BO1" s="537">
        <v>44048</v>
      </c>
      <c r="BP1" s="520"/>
      <c r="BQ1" s="520"/>
      <c r="BR1" s="520"/>
      <c r="BS1" s="520"/>
      <c r="BT1" s="537">
        <v>44050</v>
      </c>
      <c r="BU1" s="520"/>
      <c r="BV1" s="520"/>
      <c r="BW1" s="520"/>
      <c r="BX1" s="520"/>
      <c r="BY1" s="537">
        <v>44055</v>
      </c>
      <c r="BZ1" s="520"/>
      <c r="CA1" s="520"/>
      <c r="CB1" s="520"/>
      <c r="CC1" s="520"/>
      <c r="CD1" s="537">
        <v>44062</v>
      </c>
      <c r="CE1" s="520"/>
      <c r="CF1" s="520"/>
      <c r="CG1" s="520"/>
      <c r="CH1" s="520"/>
      <c r="CI1" s="537">
        <v>44063</v>
      </c>
      <c r="CJ1" s="520"/>
      <c r="CK1" s="520"/>
      <c r="CL1" s="520"/>
      <c r="CM1" s="520"/>
      <c r="CN1" s="537">
        <v>44069</v>
      </c>
      <c r="CO1" s="520"/>
      <c r="CP1" s="520"/>
      <c r="CQ1" s="520"/>
      <c r="CR1" s="520"/>
      <c r="CS1" s="537">
        <v>44076</v>
      </c>
      <c r="CT1" s="520"/>
      <c r="CU1" s="520"/>
      <c r="CV1" s="520"/>
      <c r="CW1" s="520"/>
    </row>
    <row r="2" spans="1:101" ht="15" customHeight="1" x14ac:dyDescent="0.15">
      <c r="A2" s="407"/>
      <c r="B2" s="538" t="b">
        <v>1</v>
      </c>
      <c r="C2" s="520"/>
      <c r="D2" s="520"/>
      <c r="E2" s="520"/>
      <c r="F2" s="520"/>
      <c r="G2" s="538" t="b">
        <v>1</v>
      </c>
      <c r="H2" s="520"/>
      <c r="I2" s="520"/>
      <c r="J2" s="520"/>
      <c r="K2" s="520"/>
      <c r="L2" s="538" t="b">
        <v>1</v>
      </c>
      <c r="M2" s="520"/>
      <c r="N2" s="520"/>
      <c r="O2" s="520"/>
      <c r="P2" s="520"/>
      <c r="Q2" s="538" t="b">
        <v>1</v>
      </c>
      <c r="R2" s="520"/>
      <c r="S2" s="520"/>
      <c r="T2" s="520"/>
      <c r="U2" s="520"/>
      <c r="V2" s="538" t="b">
        <v>1</v>
      </c>
      <c r="W2" s="520"/>
      <c r="X2" s="520"/>
      <c r="Y2" s="520"/>
      <c r="Z2" s="520"/>
      <c r="AA2" s="538" t="b">
        <v>1</v>
      </c>
      <c r="AB2" s="520"/>
      <c r="AC2" s="520"/>
      <c r="AD2" s="520"/>
      <c r="AE2" s="520"/>
      <c r="AF2" s="538" t="b">
        <v>1</v>
      </c>
      <c r="AG2" s="520"/>
      <c r="AH2" s="520"/>
      <c r="AI2" s="520"/>
      <c r="AJ2" s="520"/>
      <c r="AK2" s="538" t="b">
        <v>1</v>
      </c>
      <c r="AL2" s="520"/>
      <c r="AM2" s="520"/>
      <c r="AN2" s="520"/>
      <c r="AO2" s="520"/>
      <c r="AP2" s="538" t="b">
        <v>1</v>
      </c>
      <c r="AQ2" s="520"/>
      <c r="AR2" s="520"/>
      <c r="AS2" s="520"/>
      <c r="AT2" s="520"/>
      <c r="AU2" s="538" t="b">
        <v>1</v>
      </c>
      <c r="AV2" s="520"/>
      <c r="AW2" s="520"/>
      <c r="AX2" s="520"/>
      <c r="AY2" s="520"/>
      <c r="AZ2" s="538" t="b">
        <v>1</v>
      </c>
      <c r="BA2" s="520"/>
      <c r="BB2" s="520"/>
      <c r="BC2" s="520"/>
      <c r="BD2" s="520"/>
      <c r="BE2" s="538" t="b">
        <v>1</v>
      </c>
      <c r="BF2" s="520"/>
      <c r="BG2" s="520"/>
      <c r="BH2" s="520"/>
      <c r="BI2" s="520"/>
      <c r="BJ2" s="538" t="b">
        <v>1</v>
      </c>
      <c r="BK2" s="520"/>
      <c r="BL2" s="520"/>
      <c r="BM2" s="520"/>
      <c r="BN2" s="520"/>
      <c r="BO2" s="538" t="b">
        <v>1</v>
      </c>
      <c r="BP2" s="520"/>
      <c r="BQ2" s="520"/>
      <c r="BR2" s="520"/>
      <c r="BS2" s="520"/>
      <c r="BT2" s="538" t="b">
        <v>1</v>
      </c>
      <c r="BU2" s="520"/>
      <c r="BV2" s="520"/>
      <c r="BW2" s="520"/>
      <c r="BX2" s="520"/>
      <c r="BY2" s="538" t="b">
        <v>1</v>
      </c>
      <c r="BZ2" s="520"/>
      <c r="CA2" s="520"/>
      <c r="CB2" s="520"/>
      <c r="CC2" s="520"/>
      <c r="CD2" s="538" t="b">
        <v>1</v>
      </c>
      <c r="CE2" s="520"/>
      <c r="CF2" s="520"/>
      <c r="CG2" s="520"/>
      <c r="CH2" s="520"/>
      <c r="CI2" s="538" t="b">
        <v>1</v>
      </c>
      <c r="CJ2" s="520"/>
      <c r="CK2" s="520"/>
      <c r="CL2" s="520"/>
      <c r="CM2" s="520"/>
      <c r="CN2" s="538" t="b">
        <v>1</v>
      </c>
      <c r="CO2" s="520"/>
      <c r="CP2" s="520"/>
      <c r="CQ2" s="520"/>
      <c r="CR2" s="520"/>
      <c r="CS2" s="538" t="b">
        <v>1</v>
      </c>
      <c r="CT2" s="520"/>
      <c r="CU2" s="520"/>
      <c r="CV2" s="520"/>
      <c r="CW2" s="520"/>
    </row>
    <row r="3" spans="1:101" ht="15" customHeight="1" x14ac:dyDescent="0.15">
      <c r="A3" s="408"/>
      <c r="B3" s="409" t="s">
        <v>228</v>
      </c>
      <c r="C3" s="409" t="s">
        <v>229</v>
      </c>
      <c r="D3" s="409" t="s">
        <v>230</v>
      </c>
      <c r="E3" s="409" t="s">
        <v>231</v>
      </c>
      <c r="F3" s="410" t="s">
        <v>232</v>
      </c>
      <c r="G3" s="409" t="s">
        <v>228</v>
      </c>
      <c r="H3" s="409" t="s">
        <v>229</v>
      </c>
      <c r="I3" s="409" t="s">
        <v>230</v>
      </c>
      <c r="J3" s="409" t="s">
        <v>231</v>
      </c>
      <c r="K3" s="410" t="s">
        <v>232</v>
      </c>
      <c r="L3" s="409" t="s">
        <v>228</v>
      </c>
      <c r="M3" s="409" t="s">
        <v>229</v>
      </c>
      <c r="N3" s="409" t="s">
        <v>230</v>
      </c>
      <c r="O3" s="409" t="s">
        <v>231</v>
      </c>
      <c r="P3" s="410" t="s">
        <v>232</v>
      </c>
      <c r="Q3" s="409" t="s">
        <v>228</v>
      </c>
      <c r="R3" s="409" t="s">
        <v>229</v>
      </c>
      <c r="S3" s="409" t="s">
        <v>230</v>
      </c>
      <c r="T3" s="409" t="s">
        <v>231</v>
      </c>
      <c r="U3" s="410" t="s">
        <v>232</v>
      </c>
      <c r="V3" s="409" t="s">
        <v>228</v>
      </c>
      <c r="W3" s="409" t="s">
        <v>229</v>
      </c>
      <c r="X3" s="409" t="s">
        <v>230</v>
      </c>
      <c r="Y3" s="409" t="s">
        <v>231</v>
      </c>
      <c r="Z3" s="410" t="s">
        <v>232</v>
      </c>
      <c r="AA3" s="409" t="s">
        <v>228</v>
      </c>
      <c r="AB3" s="409" t="s">
        <v>229</v>
      </c>
      <c r="AC3" s="409" t="s">
        <v>230</v>
      </c>
      <c r="AD3" s="409" t="s">
        <v>231</v>
      </c>
      <c r="AE3" s="411" t="s">
        <v>232</v>
      </c>
      <c r="AF3" s="409" t="s">
        <v>228</v>
      </c>
      <c r="AG3" s="409" t="s">
        <v>229</v>
      </c>
      <c r="AH3" s="409" t="s">
        <v>230</v>
      </c>
      <c r="AI3" s="409" t="s">
        <v>231</v>
      </c>
      <c r="AJ3" s="410" t="s">
        <v>232</v>
      </c>
      <c r="AK3" s="409" t="s">
        <v>228</v>
      </c>
      <c r="AL3" s="409" t="s">
        <v>229</v>
      </c>
      <c r="AM3" s="409" t="s">
        <v>230</v>
      </c>
      <c r="AN3" s="409" t="s">
        <v>231</v>
      </c>
      <c r="AO3" s="410" t="s">
        <v>232</v>
      </c>
      <c r="AP3" s="409" t="s">
        <v>228</v>
      </c>
      <c r="AQ3" s="409" t="s">
        <v>229</v>
      </c>
      <c r="AR3" s="409" t="s">
        <v>230</v>
      </c>
      <c r="AS3" s="409" t="s">
        <v>231</v>
      </c>
      <c r="AT3" s="410" t="s">
        <v>232</v>
      </c>
      <c r="AU3" s="409" t="s">
        <v>228</v>
      </c>
      <c r="AV3" s="409" t="s">
        <v>229</v>
      </c>
      <c r="AW3" s="409" t="s">
        <v>230</v>
      </c>
      <c r="AX3" s="409" t="s">
        <v>231</v>
      </c>
      <c r="AY3" s="410" t="s">
        <v>232</v>
      </c>
      <c r="AZ3" s="409" t="s">
        <v>228</v>
      </c>
      <c r="BA3" s="409" t="s">
        <v>229</v>
      </c>
      <c r="BB3" s="409" t="s">
        <v>230</v>
      </c>
      <c r="BC3" s="409" t="s">
        <v>231</v>
      </c>
      <c r="BD3" s="410" t="s">
        <v>232</v>
      </c>
      <c r="BE3" s="409" t="s">
        <v>228</v>
      </c>
      <c r="BF3" s="409" t="s">
        <v>229</v>
      </c>
      <c r="BG3" s="409" t="s">
        <v>230</v>
      </c>
      <c r="BH3" s="409" t="s">
        <v>231</v>
      </c>
      <c r="BI3" s="410" t="s">
        <v>232</v>
      </c>
      <c r="BJ3" s="409" t="s">
        <v>228</v>
      </c>
      <c r="BK3" s="409" t="s">
        <v>229</v>
      </c>
      <c r="BL3" s="409" t="s">
        <v>230</v>
      </c>
      <c r="BM3" s="409" t="s">
        <v>231</v>
      </c>
      <c r="BN3" s="410" t="s">
        <v>232</v>
      </c>
      <c r="BO3" s="409" t="s">
        <v>228</v>
      </c>
      <c r="BP3" s="409" t="s">
        <v>229</v>
      </c>
      <c r="BQ3" s="409" t="s">
        <v>230</v>
      </c>
      <c r="BR3" s="409" t="s">
        <v>231</v>
      </c>
      <c r="BS3" s="410" t="s">
        <v>232</v>
      </c>
      <c r="BT3" s="409" t="s">
        <v>228</v>
      </c>
      <c r="BU3" s="409" t="s">
        <v>229</v>
      </c>
      <c r="BV3" s="409" t="s">
        <v>230</v>
      </c>
      <c r="BW3" s="409" t="s">
        <v>231</v>
      </c>
      <c r="BX3" s="410" t="s">
        <v>232</v>
      </c>
      <c r="BY3" s="409" t="s">
        <v>228</v>
      </c>
      <c r="BZ3" s="409" t="s">
        <v>229</v>
      </c>
      <c r="CA3" s="409" t="s">
        <v>230</v>
      </c>
      <c r="CB3" s="409" t="s">
        <v>231</v>
      </c>
      <c r="CC3" s="410" t="s">
        <v>232</v>
      </c>
      <c r="CD3" s="409" t="s">
        <v>228</v>
      </c>
      <c r="CE3" s="409" t="s">
        <v>229</v>
      </c>
      <c r="CF3" s="409" t="s">
        <v>230</v>
      </c>
      <c r="CG3" s="409" t="s">
        <v>231</v>
      </c>
      <c r="CH3" s="410" t="s">
        <v>232</v>
      </c>
      <c r="CI3" s="409" t="s">
        <v>228</v>
      </c>
      <c r="CJ3" s="409" t="s">
        <v>229</v>
      </c>
      <c r="CK3" s="409" t="s">
        <v>230</v>
      </c>
      <c r="CL3" s="409" t="s">
        <v>231</v>
      </c>
      <c r="CM3" s="410" t="s">
        <v>232</v>
      </c>
      <c r="CN3" s="409" t="s">
        <v>228</v>
      </c>
      <c r="CO3" s="409" t="s">
        <v>229</v>
      </c>
      <c r="CP3" s="409" t="s">
        <v>230</v>
      </c>
      <c r="CQ3" s="409" t="s">
        <v>231</v>
      </c>
      <c r="CR3" s="410" t="s">
        <v>232</v>
      </c>
      <c r="CS3" s="409" t="s">
        <v>228</v>
      </c>
      <c r="CT3" s="409" t="s">
        <v>229</v>
      </c>
      <c r="CU3" s="409" t="s">
        <v>230</v>
      </c>
      <c r="CV3" s="409" t="s">
        <v>231</v>
      </c>
      <c r="CW3" s="410" t="s">
        <v>232</v>
      </c>
    </row>
    <row r="4" spans="1:101" ht="15" customHeight="1" x14ac:dyDescent="0.15">
      <c r="A4" s="412" t="s">
        <v>233</v>
      </c>
      <c r="B4" s="413"/>
      <c r="C4" s="413"/>
      <c r="D4" s="413"/>
      <c r="E4" s="413"/>
      <c r="F4" s="414"/>
      <c r="G4" s="413"/>
      <c r="H4" s="413"/>
      <c r="I4" s="413"/>
      <c r="J4" s="413"/>
      <c r="K4" s="414"/>
      <c r="L4" s="413"/>
      <c r="M4" s="413"/>
      <c r="N4" s="413"/>
      <c r="O4" s="413"/>
      <c r="P4" s="414"/>
      <c r="Q4" s="413"/>
      <c r="R4" s="413"/>
      <c r="S4" s="413"/>
      <c r="T4" s="413"/>
      <c r="U4" s="414"/>
      <c r="V4" s="413"/>
      <c r="W4" s="413"/>
      <c r="X4" s="413"/>
      <c r="Y4" s="413"/>
      <c r="Z4" s="414"/>
      <c r="AA4" s="413"/>
      <c r="AB4" s="413"/>
      <c r="AC4" s="413"/>
      <c r="AD4" s="413"/>
      <c r="AE4" s="414"/>
      <c r="AF4" s="413"/>
      <c r="AG4" s="413"/>
      <c r="AH4" s="413"/>
      <c r="AI4" s="413"/>
      <c r="AJ4" s="414"/>
      <c r="AK4" s="415"/>
      <c r="AL4" s="415"/>
      <c r="AM4" s="415"/>
      <c r="AN4" s="415"/>
      <c r="AO4" s="414"/>
      <c r="AP4" s="413"/>
      <c r="AQ4" s="413"/>
      <c r="AR4" s="413"/>
      <c r="AS4" s="413"/>
      <c r="AT4" s="414"/>
      <c r="AU4" s="413"/>
      <c r="AV4" s="413"/>
      <c r="AW4" s="413"/>
      <c r="AX4" s="413"/>
      <c r="AY4" s="414"/>
      <c r="AZ4" s="413"/>
      <c r="BA4" s="413"/>
      <c r="BB4" s="413"/>
      <c r="BC4" s="413"/>
      <c r="BD4" s="414"/>
      <c r="BE4" s="413"/>
      <c r="BF4" s="413"/>
      <c r="BG4" s="413"/>
      <c r="BH4" s="413"/>
      <c r="BI4" s="414"/>
      <c r="BJ4" s="413">
        <v>2</v>
      </c>
      <c r="BK4" s="413"/>
      <c r="BL4" s="413"/>
      <c r="BM4" s="413"/>
      <c r="BN4" s="414"/>
      <c r="BO4" s="413">
        <v>2</v>
      </c>
      <c r="BP4" s="413"/>
      <c r="BQ4" s="413"/>
      <c r="BR4" s="413"/>
      <c r="BS4" s="414"/>
      <c r="BT4" s="413">
        <v>2</v>
      </c>
      <c r="BU4" s="413"/>
      <c r="BV4" s="413"/>
      <c r="BW4" s="413"/>
      <c r="BX4" s="414"/>
      <c r="BY4" s="413">
        <v>2</v>
      </c>
      <c r="BZ4" s="413"/>
      <c r="CA4" s="413"/>
      <c r="CB4" s="413"/>
      <c r="CC4" s="414"/>
      <c r="CD4" s="413"/>
      <c r="CE4" s="413"/>
      <c r="CF4" s="413"/>
      <c r="CG4" s="413"/>
      <c r="CH4" s="414"/>
      <c r="CI4" s="413"/>
      <c r="CJ4" s="413"/>
      <c r="CK4" s="413"/>
      <c r="CL4" s="413"/>
      <c r="CM4" s="414"/>
      <c r="CN4" s="413"/>
      <c r="CO4" s="413"/>
      <c r="CP4" s="413"/>
      <c r="CQ4" s="413"/>
      <c r="CR4" s="414"/>
      <c r="CS4" s="413"/>
      <c r="CT4" s="413"/>
      <c r="CU4" s="413"/>
      <c r="CV4" s="413"/>
      <c r="CW4" s="414"/>
    </row>
    <row r="5" spans="1:101" ht="15" customHeight="1" x14ac:dyDescent="0.15">
      <c r="A5" s="416" t="s">
        <v>234</v>
      </c>
      <c r="B5" s="417"/>
      <c r="C5" s="417"/>
      <c r="D5" s="417"/>
      <c r="E5" s="417"/>
      <c r="F5" s="418"/>
      <c r="G5" s="417"/>
      <c r="H5" s="417"/>
      <c r="I5" s="417"/>
      <c r="J5" s="417"/>
      <c r="K5" s="418"/>
      <c r="L5" s="417">
        <v>9</v>
      </c>
      <c r="M5" s="417"/>
      <c r="N5" s="417"/>
      <c r="O5" s="417">
        <v>1</v>
      </c>
      <c r="P5" s="418"/>
      <c r="Q5" s="417">
        <v>22</v>
      </c>
      <c r="R5" s="417">
        <v>48</v>
      </c>
      <c r="S5" s="417"/>
      <c r="T5" s="417">
        <v>2</v>
      </c>
      <c r="U5" s="418"/>
      <c r="V5" s="417">
        <v>22</v>
      </c>
      <c r="W5" s="417">
        <v>48</v>
      </c>
      <c r="X5" s="417"/>
      <c r="Y5" s="417">
        <v>2</v>
      </c>
      <c r="Z5" s="418"/>
      <c r="AA5" s="417">
        <v>25</v>
      </c>
      <c r="AB5" s="417">
        <v>38</v>
      </c>
      <c r="AC5" s="417"/>
      <c r="AD5" s="419">
        <v>2</v>
      </c>
      <c r="AE5" s="418"/>
      <c r="AF5" s="417">
        <v>25</v>
      </c>
      <c r="AG5" s="417">
        <v>39</v>
      </c>
      <c r="AH5" s="417"/>
      <c r="AI5" s="417">
        <v>2</v>
      </c>
      <c r="AJ5" s="418"/>
      <c r="AK5" s="420">
        <v>27</v>
      </c>
      <c r="AL5" s="420">
        <v>43</v>
      </c>
      <c r="AM5" s="420"/>
      <c r="AN5" s="420">
        <v>2</v>
      </c>
      <c r="AO5" s="418"/>
      <c r="AP5" s="420">
        <v>27</v>
      </c>
      <c r="AQ5" s="420">
        <v>43</v>
      </c>
      <c r="AR5" s="417"/>
      <c r="AS5" s="420">
        <v>2</v>
      </c>
      <c r="AT5" s="418"/>
      <c r="AU5" s="420">
        <v>27</v>
      </c>
      <c r="AV5" s="420">
        <v>43</v>
      </c>
      <c r="AW5" s="417"/>
      <c r="AX5" s="420">
        <v>3</v>
      </c>
      <c r="AY5" s="418"/>
      <c r="AZ5" s="420">
        <v>28</v>
      </c>
      <c r="BA5" s="420">
        <v>43</v>
      </c>
      <c r="BB5" s="417"/>
      <c r="BC5" s="420">
        <v>3</v>
      </c>
      <c r="BD5" s="418"/>
      <c r="BE5" s="420">
        <v>28</v>
      </c>
      <c r="BF5" s="420">
        <v>44</v>
      </c>
      <c r="BG5" s="417"/>
      <c r="BH5" s="421">
        <v>3</v>
      </c>
      <c r="BI5" s="418"/>
      <c r="BJ5" s="421">
        <v>29</v>
      </c>
      <c r="BK5" s="421">
        <v>48</v>
      </c>
      <c r="BL5" s="419"/>
      <c r="BM5" s="421">
        <v>3</v>
      </c>
      <c r="BN5" s="418"/>
      <c r="BO5" s="421">
        <v>29</v>
      </c>
      <c r="BP5" s="421">
        <v>48</v>
      </c>
      <c r="BQ5" s="419"/>
      <c r="BR5" s="421">
        <v>3</v>
      </c>
      <c r="BS5" s="418"/>
      <c r="BT5" s="421">
        <v>29</v>
      </c>
      <c r="BU5" s="421">
        <v>48</v>
      </c>
      <c r="BV5" s="419"/>
      <c r="BW5" s="421">
        <v>3</v>
      </c>
      <c r="BX5" s="418"/>
      <c r="BY5" s="421">
        <v>29</v>
      </c>
      <c r="BZ5" s="421">
        <v>48</v>
      </c>
      <c r="CA5" s="419"/>
      <c r="CB5" s="421">
        <v>3</v>
      </c>
      <c r="CC5" s="418"/>
      <c r="CD5" s="421">
        <v>30</v>
      </c>
      <c r="CE5" s="421">
        <v>49</v>
      </c>
      <c r="CF5" s="419"/>
      <c r="CG5" s="421">
        <v>3</v>
      </c>
      <c r="CH5" s="418"/>
      <c r="CI5" s="421">
        <v>30</v>
      </c>
      <c r="CJ5" s="421">
        <v>49</v>
      </c>
      <c r="CK5" s="421"/>
      <c r="CL5" s="421">
        <v>3</v>
      </c>
      <c r="CM5" s="418"/>
      <c r="CN5" s="421">
        <v>30</v>
      </c>
      <c r="CO5" s="421">
        <v>49</v>
      </c>
      <c r="CP5" s="419"/>
      <c r="CQ5" s="421">
        <v>3</v>
      </c>
      <c r="CR5" s="418"/>
      <c r="CS5" s="401">
        <v>30</v>
      </c>
      <c r="CT5" s="401">
        <v>50</v>
      </c>
      <c r="CU5" s="422"/>
      <c r="CV5" s="401">
        <v>3</v>
      </c>
      <c r="CW5" s="418"/>
    </row>
    <row r="6" spans="1:101" ht="15" customHeight="1" x14ac:dyDescent="0.15">
      <c r="A6" s="423" t="s">
        <v>235</v>
      </c>
      <c r="B6" s="424"/>
      <c r="C6" s="424"/>
      <c r="D6" s="424"/>
      <c r="E6" s="424"/>
      <c r="F6" s="414"/>
      <c r="G6" s="424">
        <v>9</v>
      </c>
      <c r="H6" s="424">
        <v>1</v>
      </c>
      <c r="I6" s="424"/>
      <c r="J6" s="424"/>
      <c r="K6" s="414"/>
      <c r="L6" s="424">
        <v>9</v>
      </c>
      <c r="M6" s="424">
        <v>1</v>
      </c>
      <c r="N6" s="424"/>
      <c r="O6" s="424"/>
      <c r="P6" s="414"/>
      <c r="Q6" s="424">
        <v>9</v>
      </c>
      <c r="R6" s="424">
        <v>1</v>
      </c>
      <c r="S6" s="424"/>
      <c r="T6" s="424"/>
      <c r="U6" s="414"/>
      <c r="V6" s="424">
        <v>9</v>
      </c>
      <c r="W6" s="424">
        <v>1</v>
      </c>
      <c r="X6" s="424"/>
      <c r="Y6" s="424"/>
      <c r="Z6" s="414"/>
      <c r="AA6" s="424">
        <v>9</v>
      </c>
      <c r="AB6" s="424">
        <v>1</v>
      </c>
      <c r="AC6" s="424"/>
      <c r="AD6" s="425"/>
      <c r="AE6" s="414"/>
      <c r="AF6" s="426">
        <v>10</v>
      </c>
      <c r="AG6" s="426">
        <v>2</v>
      </c>
      <c r="AH6" s="424"/>
      <c r="AI6" s="424"/>
      <c r="AJ6" s="414"/>
      <c r="AK6" s="427"/>
      <c r="AL6" s="427"/>
      <c r="AM6" s="424"/>
      <c r="AN6" s="424"/>
      <c r="AO6" s="414"/>
      <c r="AP6" s="427"/>
      <c r="AQ6" s="427"/>
      <c r="AR6" s="424"/>
      <c r="AS6" s="424"/>
      <c r="AT6" s="414"/>
      <c r="AU6" s="427"/>
      <c r="AV6" s="427"/>
      <c r="AW6" s="424"/>
      <c r="AX6" s="424"/>
      <c r="AY6" s="414"/>
      <c r="AZ6" s="427"/>
      <c r="BA6" s="427"/>
      <c r="BB6" s="424"/>
      <c r="BC6" s="424"/>
      <c r="BD6" s="414"/>
      <c r="BE6" s="427"/>
      <c r="BF6" s="427"/>
      <c r="BG6" s="424"/>
      <c r="BH6" s="428"/>
      <c r="BI6" s="414"/>
      <c r="BJ6" s="425"/>
      <c r="BK6" s="425"/>
      <c r="BL6" s="428"/>
      <c r="BM6" s="428"/>
      <c r="BN6" s="414"/>
      <c r="BO6" s="425"/>
      <c r="BP6" s="425"/>
      <c r="BQ6" s="428"/>
      <c r="BR6" s="428"/>
      <c r="BS6" s="414"/>
      <c r="BT6" s="425"/>
      <c r="BU6" s="425"/>
      <c r="BV6" s="428"/>
      <c r="BW6" s="428"/>
      <c r="BX6" s="414"/>
      <c r="BY6" s="425"/>
      <c r="BZ6" s="425"/>
      <c r="CA6" s="428"/>
      <c r="CB6" s="428"/>
      <c r="CC6" s="414"/>
      <c r="CD6" s="425"/>
      <c r="CE6" s="425"/>
      <c r="CF6" s="428"/>
      <c r="CG6" s="428"/>
      <c r="CH6" s="414"/>
      <c r="CI6" s="425"/>
      <c r="CJ6" s="425"/>
      <c r="CK6" s="428"/>
      <c r="CL6" s="428"/>
      <c r="CM6" s="414"/>
      <c r="CN6" s="425"/>
      <c r="CO6" s="425"/>
      <c r="CP6" s="428"/>
      <c r="CQ6" s="428"/>
      <c r="CR6" s="414"/>
      <c r="CS6" s="428"/>
      <c r="CT6" s="428"/>
      <c r="CU6" s="428"/>
      <c r="CV6" s="428"/>
      <c r="CW6" s="414"/>
    </row>
    <row r="7" spans="1:101" ht="15" customHeight="1" x14ac:dyDescent="0.15">
      <c r="A7" s="423" t="s">
        <v>236</v>
      </c>
      <c r="B7" s="424"/>
      <c r="C7" s="424"/>
      <c r="D7" s="424"/>
      <c r="E7" s="424"/>
      <c r="F7" s="414"/>
      <c r="G7" s="424">
        <v>4</v>
      </c>
      <c r="H7" s="424"/>
      <c r="I7" s="424">
        <v>1</v>
      </c>
      <c r="J7" s="424">
        <v>1</v>
      </c>
      <c r="K7" s="414"/>
      <c r="L7" s="424">
        <v>22</v>
      </c>
      <c r="M7" s="424">
        <v>8</v>
      </c>
      <c r="N7" s="424">
        <v>1</v>
      </c>
      <c r="O7" s="424">
        <v>1</v>
      </c>
      <c r="P7" s="414"/>
      <c r="Q7" s="424">
        <v>32</v>
      </c>
      <c r="R7" s="424">
        <v>9</v>
      </c>
      <c r="S7" s="424">
        <v>1</v>
      </c>
      <c r="T7" s="424">
        <v>2</v>
      </c>
      <c r="U7" s="414"/>
      <c r="V7" s="424">
        <v>32</v>
      </c>
      <c r="W7" s="424">
        <v>9</v>
      </c>
      <c r="X7" s="424">
        <v>1</v>
      </c>
      <c r="Y7" s="424">
        <v>2</v>
      </c>
      <c r="Z7" s="414"/>
      <c r="AA7" s="424">
        <v>40</v>
      </c>
      <c r="AB7" s="424">
        <v>9</v>
      </c>
      <c r="AC7" s="424">
        <v>1</v>
      </c>
      <c r="AD7" s="428">
        <v>2</v>
      </c>
      <c r="AE7" s="414"/>
      <c r="AF7" s="424">
        <v>50</v>
      </c>
      <c r="AG7" s="429">
        <v>33</v>
      </c>
      <c r="AH7" s="424">
        <v>1</v>
      </c>
      <c r="AI7" s="424">
        <v>2</v>
      </c>
      <c r="AJ7" s="414"/>
      <c r="AK7" s="430">
        <v>53</v>
      </c>
      <c r="AL7" s="424">
        <v>28</v>
      </c>
      <c r="AM7" s="424">
        <v>1</v>
      </c>
      <c r="AN7" s="424">
        <v>11</v>
      </c>
      <c r="AO7" s="414"/>
      <c r="AP7" s="424">
        <v>53</v>
      </c>
      <c r="AQ7" s="424">
        <v>28</v>
      </c>
      <c r="AR7" s="424">
        <v>1</v>
      </c>
      <c r="AS7" s="424">
        <v>11</v>
      </c>
      <c r="AT7" s="414"/>
      <c r="AU7" s="424">
        <v>53</v>
      </c>
      <c r="AV7" s="424">
        <v>23</v>
      </c>
      <c r="AW7" s="424">
        <v>1</v>
      </c>
      <c r="AX7" s="424">
        <v>11</v>
      </c>
      <c r="AY7" s="414">
        <v>5</v>
      </c>
      <c r="AZ7" s="424">
        <v>53</v>
      </c>
      <c r="BA7" s="424">
        <v>20</v>
      </c>
      <c r="BB7" s="424">
        <v>1</v>
      </c>
      <c r="BC7" s="424">
        <v>11</v>
      </c>
      <c r="BD7" s="414">
        <v>5</v>
      </c>
      <c r="BE7" s="424">
        <v>53</v>
      </c>
      <c r="BF7" s="424">
        <v>20</v>
      </c>
      <c r="BG7" s="430">
        <v>1</v>
      </c>
      <c r="BH7" s="413">
        <v>11</v>
      </c>
      <c r="BI7" s="431">
        <v>5</v>
      </c>
      <c r="BJ7" s="432">
        <v>56</v>
      </c>
      <c r="BK7" s="432">
        <v>24</v>
      </c>
      <c r="BL7" s="432">
        <v>1</v>
      </c>
      <c r="BM7" s="432">
        <v>12</v>
      </c>
      <c r="BN7" s="414">
        <v>4</v>
      </c>
      <c r="BO7" s="432">
        <v>56</v>
      </c>
      <c r="BP7" s="432">
        <v>24</v>
      </c>
      <c r="BQ7" s="432">
        <v>1</v>
      </c>
      <c r="BR7" s="432">
        <v>12</v>
      </c>
      <c r="BS7" s="414">
        <v>4</v>
      </c>
      <c r="BT7" s="432">
        <v>56</v>
      </c>
      <c r="BU7" s="432">
        <v>24</v>
      </c>
      <c r="BV7" s="432">
        <v>1</v>
      </c>
      <c r="BW7" s="432">
        <v>12</v>
      </c>
      <c r="BX7" s="414">
        <v>4</v>
      </c>
      <c r="BY7" s="432">
        <v>57</v>
      </c>
      <c r="BZ7" s="432">
        <v>24</v>
      </c>
      <c r="CA7" s="432">
        <v>1</v>
      </c>
      <c r="CB7" s="432">
        <v>12</v>
      </c>
      <c r="CC7" s="414">
        <v>4</v>
      </c>
      <c r="CD7" s="432">
        <v>58</v>
      </c>
      <c r="CE7" s="432">
        <v>25</v>
      </c>
      <c r="CF7" s="432">
        <v>1</v>
      </c>
      <c r="CG7" s="432">
        <v>12</v>
      </c>
      <c r="CH7" s="414">
        <v>4</v>
      </c>
      <c r="CI7" s="432">
        <v>58</v>
      </c>
      <c r="CJ7" s="432">
        <v>25</v>
      </c>
      <c r="CK7" s="432">
        <v>1</v>
      </c>
      <c r="CL7" s="432">
        <v>12</v>
      </c>
      <c r="CM7" s="414">
        <v>4</v>
      </c>
      <c r="CN7" s="401">
        <v>58</v>
      </c>
      <c r="CO7" s="432">
        <v>25</v>
      </c>
      <c r="CP7" s="401">
        <v>1</v>
      </c>
      <c r="CQ7" s="401">
        <v>12</v>
      </c>
      <c r="CR7" s="414">
        <v>4</v>
      </c>
      <c r="CS7" s="432"/>
      <c r="CT7" s="432"/>
      <c r="CU7" s="432"/>
      <c r="CV7" s="432"/>
      <c r="CW7" s="414"/>
    </row>
    <row r="8" spans="1:101" ht="15" customHeight="1" x14ac:dyDescent="0.15">
      <c r="A8" s="416" t="s">
        <v>237</v>
      </c>
      <c r="B8" s="417"/>
      <c r="C8" s="417"/>
      <c r="D8" s="417"/>
      <c r="E8" s="417"/>
      <c r="F8" s="418"/>
      <c r="G8" s="417">
        <v>84</v>
      </c>
      <c r="H8" s="417"/>
      <c r="I8" s="417"/>
      <c r="J8" s="417">
        <v>1</v>
      </c>
      <c r="K8" s="418"/>
      <c r="L8" s="417">
        <v>183</v>
      </c>
      <c r="M8" s="417"/>
      <c r="N8" s="417"/>
      <c r="O8" s="417">
        <v>1</v>
      </c>
      <c r="P8" s="418"/>
      <c r="Q8" s="429">
        <v>208</v>
      </c>
      <c r="R8" s="417">
        <v>373</v>
      </c>
      <c r="S8" s="417"/>
      <c r="T8" s="417">
        <v>3</v>
      </c>
      <c r="U8" s="418"/>
      <c r="V8" s="417">
        <v>164</v>
      </c>
      <c r="W8" s="417">
        <v>101</v>
      </c>
      <c r="X8" s="417"/>
      <c r="Y8" s="417">
        <v>3</v>
      </c>
      <c r="Z8" s="418"/>
      <c r="AA8" s="417">
        <v>171</v>
      </c>
      <c r="AB8" s="417">
        <v>112</v>
      </c>
      <c r="AC8" s="417"/>
      <c r="AD8" s="419">
        <v>3</v>
      </c>
      <c r="AE8" s="418"/>
      <c r="AF8" s="417">
        <v>191</v>
      </c>
      <c r="AG8" s="417">
        <v>131</v>
      </c>
      <c r="AH8" s="417"/>
      <c r="AI8" s="417">
        <v>3</v>
      </c>
      <c r="AJ8" s="418"/>
      <c r="AK8" s="417">
        <v>190</v>
      </c>
      <c r="AL8" s="417">
        <v>162</v>
      </c>
      <c r="AM8" s="417"/>
      <c r="AN8" s="417">
        <v>3</v>
      </c>
      <c r="AO8" s="418"/>
      <c r="AP8" s="417">
        <v>192</v>
      </c>
      <c r="AQ8" s="417">
        <v>174</v>
      </c>
      <c r="AR8" s="417"/>
      <c r="AS8" s="417">
        <v>3</v>
      </c>
      <c r="AT8" s="418"/>
      <c r="AU8" s="417">
        <v>193</v>
      </c>
      <c r="AV8" s="417">
        <v>189</v>
      </c>
      <c r="AW8" s="417"/>
      <c r="AX8" s="417">
        <v>5</v>
      </c>
      <c r="AY8" s="418">
        <v>9</v>
      </c>
      <c r="AZ8" s="417">
        <v>194</v>
      </c>
      <c r="BA8" s="417">
        <v>204</v>
      </c>
      <c r="BB8" s="417">
        <v>5</v>
      </c>
      <c r="BC8" s="417">
        <v>9</v>
      </c>
      <c r="BD8" s="418"/>
      <c r="BE8" s="417">
        <v>194</v>
      </c>
      <c r="BF8" s="417">
        <v>215</v>
      </c>
      <c r="BG8" s="417"/>
      <c r="BH8" s="417">
        <v>6</v>
      </c>
      <c r="BI8" s="418">
        <v>11</v>
      </c>
      <c r="BJ8" s="417">
        <v>195</v>
      </c>
      <c r="BK8" s="417">
        <v>255</v>
      </c>
      <c r="BL8" s="417"/>
      <c r="BM8" s="417">
        <v>6</v>
      </c>
      <c r="BN8" s="418">
        <v>11</v>
      </c>
      <c r="BO8" s="417">
        <v>197</v>
      </c>
      <c r="BP8" s="417">
        <v>273</v>
      </c>
      <c r="BQ8" s="417"/>
      <c r="BR8" s="417">
        <v>6</v>
      </c>
      <c r="BS8" s="418">
        <v>11</v>
      </c>
      <c r="BT8" s="417">
        <v>197</v>
      </c>
      <c r="BU8" s="417">
        <v>273</v>
      </c>
      <c r="BV8" s="417"/>
      <c r="BW8" s="417">
        <v>6</v>
      </c>
      <c r="BX8" s="418">
        <v>11</v>
      </c>
      <c r="BY8" s="417">
        <v>197</v>
      </c>
      <c r="BZ8" s="417">
        <v>292</v>
      </c>
      <c r="CA8" s="417"/>
      <c r="CB8" s="417">
        <v>6</v>
      </c>
      <c r="CC8" s="418">
        <v>11</v>
      </c>
      <c r="CD8" s="417">
        <v>199</v>
      </c>
      <c r="CE8" s="417">
        <v>315</v>
      </c>
      <c r="CF8" s="417"/>
      <c r="CG8" s="417">
        <v>6</v>
      </c>
      <c r="CH8" s="418">
        <v>11</v>
      </c>
      <c r="CI8" s="417">
        <v>199</v>
      </c>
      <c r="CJ8" s="417">
        <v>315</v>
      </c>
      <c r="CK8" s="417"/>
      <c r="CL8" s="417">
        <v>6</v>
      </c>
      <c r="CM8" s="418">
        <v>11</v>
      </c>
      <c r="CN8" s="417">
        <v>199</v>
      </c>
      <c r="CO8" s="417">
        <v>335</v>
      </c>
      <c r="CP8" s="417"/>
      <c r="CQ8" s="417">
        <v>7</v>
      </c>
      <c r="CR8" s="418">
        <v>11</v>
      </c>
      <c r="CS8" s="417">
        <v>203</v>
      </c>
      <c r="CT8" s="401">
        <v>347</v>
      </c>
      <c r="CU8" s="417"/>
      <c r="CV8" s="401">
        <v>7</v>
      </c>
      <c r="CW8" s="431">
        <v>11</v>
      </c>
    </row>
    <row r="9" spans="1:101" ht="15" customHeight="1" x14ac:dyDescent="0.15">
      <c r="A9" s="423" t="s">
        <v>238</v>
      </c>
      <c r="B9" s="424"/>
      <c r="C9" s="424"/>
      <c r="D9" s="424"/>
      <c r="E9" s="424"/>
      <c r="F9" s="414"/>
      <c r="G9" s="424"/>
      <c r="H9" s="424"/>
      <c r="I9" s="424"/>
      <c r="J9" s="424"/>
      <c r="K9" s="414"/>
      <c r="L9" s="424"/>
      <c r="M9" s="424"/>
      <c r="N9" s="424"/>
      <c r="O9" s="424"/>
      <c r="P9" s="414"/>
      <c r="Q9" s="424"/>
      <c r="R9" s="424"/>
      <c r="S9" s="424"/>
      <c r="T9" s="424"/>
      <c r="U9" s="414"/>
      <c r="V9" s="424">
        <v>7</v>
      </c>
      <c r="W9" s="424"/>
      <c r="X9" s="424"/>
      <c r="Y9" s="424"/>
      <c r="Z9" s="414"/>
      <c r="AA9" s="424">
        <v>27</v>
      </c>
      <c r="AB9" s="424"/>
      <c r="AC9" s="424"/>
      <c r="AD9" s="428">
        <v>2</v>
      </c>
      <c r="AE9" s="414"/>
      <c r="AF9" s="424">
        <v>27</v>
      </c>
      <c r="AG9" s="424"/>
      <c r="AH9" s="424"/>
      <c r="AI9" s="424">
        <v>4</v>
      </c>
      <c r="AJ9" s="414"/>
      <c r="AK9" s="424">
        <v>27</v>
      </c>
      <c r="AL9" s="424"/>
      <c r="AM9" s="424"/>
      <c r="AN9" s="424">
        <v>4</v>
      </c>
      <c r="AO9" s="414"/>
      <c r="AP9" s="424">
        <v>27</v>
      </c>
      <c r="AQ9" s="424"/>
      <c r="AR9" s="424"/>
      <c r="AS9" s="424">
        <v>4</v>
      </c>
      <c r="AT9" s="414"/>
      <c r="AU9" s="424">
        <v>27</v>
      </c>
      <c r="AV9" s="424"/>
      <c r="AW9" s="424"/>
      <c r="AX9" s="424">
        <v>4</v>
      </c>
      <c r="AY9" s="414"/>
      <c r="AZ9" s="429">
        <v>27</v>
      </c>
      <c r="BA9" s="424"/>
      <c r="BB9" s="424"/>
      <c r="BC9" s="429">
        <v>4</v>
      </c>
      <c r="BD9" s="414"/>
      <c r="BE9" s="433"/>
      <c r="BF9" s="433"/>
      <c r="BG9" s="433"/>
      <c r="BH9" s="433"/>
      <c r="BI9" s="414"/>
      <c r="BJ9" s="425"/>
      <c r="BK9" s="428"/>
      <c r="BL9" s="428"/>
      <c r="BM9" s="425"/>
      <c r="BN9" s="414"/>
      <c r="BO9" s="425"/>
      <c r="BP9" s="428"/>
      <c r="BQ9" s="428"/>
      <c r="BR9" s="425"/>
      <c r="BS9" s="414"/>
      <c r="BT9" s="425"/>
      <c r="BU9" s="428"/>
      <c r="BV9" s="428"/>
      <c r="BW9" s="425"/>
      <c r="BX9" s="414"/>
      <c r="BY9" s="425"/>
      <c r="BZ9" s="428"/>
      <c r="CA9" s="428"/>
      <c r="CB9" s="425"/>
      <c r="CC9" s="414"/>
      <c r="CD9" s="425"/>
      <c r="CE9" s="428"/>
      <c r="CF9" s="428"/>
      <c r="CG9" s="425"/>
      <c r="CH9" s="414"/>
      <c r="CI9" s="425"/>
      <c r="CJ9" s="425"/>
      <c r="CK9" s="428"/>
      <c r="CL9" s="425"/>
      <c r="CM9" s="414"/>
      <c r="CN9" s="425"/>
      <c r="CO9" s="428"/>
      <c r="CP9" s="428"/>
      <c r="CQ9" s="425"/>
      <c r="CR9" s="414"/>
      <c r="CS9" s="428"/>
      <c r="CT9" s="428"/>
      <c r="CU9" s="428"/>
      <c r="CV9" s="428"/>
      <c r="CW9" s="414"/>
    </row>
    <row r="10" spans="1:101" ht="15" customHeight="1" x14ac:dyDescent="0.15">
      <c r="A10" s="416" t="s">
        <v>239</v>
      </c>
      <c r="B10" s="417">
        <v>8</v>
      </c>
      <c r="C10" s="417"/>
      <c r="D10" s="417">
        <v>1</v>
      </c>
      <c r="E10" s="417">
        <v>4</v>
      </c>
      <c r="F10" s="418"/>
      <c r="G10" s="417">
        <v>8</v>
      </c>
      <c r="H10" s="417"/>
      <c r="I10" s="417">
        <v>1</v>
      </c>
      <c r="J10" s="417">
        <v>4</v>
      </c>
      <c r="K10" s="418"/>
      <c r="L10" s="417">
        <v>11</v>
      </c>
      <c r="M10" s="417"/>
      <c r="N10" s="417">
        <v>1</v>
      </c>
      <c r="O10" s="417">
        <v>4</v>
      </c>
      <c r="P10" s="418"/>
      <c r="Q10" s="417">
        <v>11</v>
      </c>
      <c r="R10" s="417"/>
      <c r="S10" s="417">
        <v>1</v>
      </c>
      <c r="T10" s="417">
        <v>4</v>
      </c>
      <c r="U10" s="418"/>
      <c r="V10" s="417">
        <v>12</v>
      </c>
      <c r="W10" s="417"/>
      <c r="X10" s="417">
        <v>1</v>
      </c>
      <c r="Y10" s="417">
        <v>20</v>
      </c>
      <c r="Z10" s="418"/>
      <c r="AA10" s="417">
        <v>12</v>
      </c>
      <c r="AB10" s="417"/>
      <c r="AC10" s="417">
        <v>1</v>
      </c>
      <c r="AD10" s="419">
        <v>20</v>
      </c>
      <c r="AE10" s="418"/>
      <c r="AF10" s="417">
        <v>12</v>
      </c>
      <c r="AG10" s="417"/>
      <c r="AH10" s="417">
        <v>1</v>
      </c>
      <c r="AI10" s="417">
        <v>20</v>
      </c>
      <c r="AJ10" s="418"/>
      <c r="AK10" s="417">
        <v>35</v>
      </c>
      <c r="AL10" s="417"/>
      <c r="AM10" s="417">
        <v>1</v>
      </c>
      <c r="AN10" s="417">
        <v>22</v>
      </c>
      <c r="AO10" s="418"/>
      <c r="AP10" s="417">
        <v>35</v>
      </c>
      <c r="AQ10" s="417"/>
      <c r="AR10" s="417">
        <v>1</v>
      </c>
      <c r="AS10" s="417">
        <v>22</v>
      </c>
      <c r="AT10" s="418"/>
      <c r="AU10" s="417">
        <v>39</v>
      </c>
      <c r="AV10" s="417"/>
      <c r="AW10" s="417">
        <v>1</v>
      </c>
      <c r="AX10" s="417">
        <v>22</v>
      </c>
      <c r="AY10" s="418"/>
      <c r="AZ10" s="417">
        <v>39</v>
      </c>
      <c r="BA10" s="417"/>
      <c r="BB10" s="417">
        <v>1</v>
      </c>
      <c r="BC10" s="417">
        <v>22</v>
      </c>
      <c r="BD10" s="418"/>
      <c r="BE10" s="417">
        <v>39</v>
      </c>
      <c r="BF10" s="417"/>
      <c r="BG10" s="417">
        <v>1</v>
      </c>
      <c r="BH10" s="417">
        <v>22</v>
      </c>
      <c r="BI10" s="418"/>
      <c r="BJ10" s="421">
        <v>42</v>
      </c>
      <c r="BK10" s="419"/>
      <c r="BL10" s="421">
        <v>1</v>
      </c>
      <c r="BM10" s="421">
        <v>22</v>
      </c>
      <c r="BN10" s="418"/>
      <c r="BO10" s="421">
        <v>42</v>
      </c>
      <c r="BP10" s="419"/>
      <c r="BQ10" s="421">
        <v>1</v>
      </c>
      <c r="BR10" s="421">
        <v>22</v>
      </c>
      <c r="BS10" s="418"/>
      <c r="BT10" s="421">
        <v>42</v>
      </c>
      <c r="BU10" s="419"/>
      <c r="BV10" s="421">
        <v>1</v>
      </c>
      <c r="BW10" s="421">
        <v>22</v>
      </c>
      <c r="BX10" s="418"/>
      <c r="BY10" s="421">
        <v>47</v>
      </c>
      <c r="BZ10" s="419"/>
      <c r="CA10" s="421">
        <v>1</v>
      </c>
      <c r="CB10" s="421">
        <v>22</v>
      </c>
      <c r="CC10" s="418"/>
      <c r="CD10" s="421">
        <v>47</v>
      </c>
      <c r="CE10" s="419"/>
      <c r="CF10" s="421">
        <v>1</v>
      </c>
      <c r="CG10" s="421">
        <v>22</v>
      </c>
      <c r="CH10" s="418"/>
      <c r="CI10" s="421">
        <v>47</v>
      </c>
      <c r="CJ10" s="419"/>
      <c r="CK10" s="421">
        <v>1</v>
      </c>
      <c r="CL10" s="421">
        <v>22</v>
      </c>
      <c r="CM10" s="418"/>
      <c r="CN10" s="421">
        <v>47</v>
      </c>
      <c r="CO10" s="419"/>
      <c r="CP10" s="421">
        <v>1</v>
      </c>
      <c r="CQ10" s="421">
        <v>22</v>
      </c>
      <c r="CR10" s="418"/>
      <c r="CS10" s="401">
        <v>52</v>
      </c>
      <c r="CT10" s="419"/>
      <c r="CU10" s="401">
        <v>1</v>
      </c>
      <c r="CV10" s="401">
        <v>22</v>
      </c>
      <c r="CW10" s="418"/>
    </row>
    <row r="11" spans="1:101" ht="15" customHeight="1" x14ac:dyDescent="0.15">
      <c r="A11" s="434" t="s">
        <v>219</v>
      </c>
      <c r="B11" s="435">
        <f t="shared" ref="B11:CW11" si="0">SUM(B5:B10)</f>
        <v>8</v>
      </c>
      <c r="C11" s="435">
        <f t="shared" si="0"/>
        <v>0</v>
      </c>
      <c r="D11" s="435">
        <f t="shared" si="0"/>
        <v>1</v>
      </c>
      <c r="E11" s="435">
        <f t="shared" si="0"/>
        <v>4</v>
      </c>
      <c r="F11" s="436">
        <f t="shared" si="0"/>
        <v>0</v>
      </c>
      <c r="G11" s="435">
        <f t="shared" si="0"/>
        <v>105</v>
      </c>
      <c r="H11" s="435">
        <f t="shared" si="0"/>
        <v>1</v>
      </c>
      <c r="I11" s="435">
        <f t="shared" si="0"/>
        <v>2</v>
      </c>
      <c r="J11" s="435">
        <f t="shared" si="0"/>
        <v>6</v>
      </c>
      <c r="K11" s="436">
        <f t="shared" si="0"/>
        <v>0</v>
      </c>
      <c r="L11" s="435">
        <f t="shared" si="0"/>
        <v>234</v>
      </c>
      <c r="M11" s="435">
        <f t="shared" si="0"/>
        <v>9</v>
      </c>
      <c r="N11" s="435">
        <f t="shared" si="0"/>
        <v>2</v>
      </c>
      <c r="O11" s="435">
        <f t="shared" si="0"/>
        <v>7</v>
      </c>
      <c r="P11" s="436">
        <f t="shared" si="0"/>
        <v>0</v>
      </c>
      <c r="Q11" s="435">
        <f t="shared" si="0"/>
        <v>282</v>
      </c>
      <c r="R11" s="435">
        <f t="shared" si="0"/>
        <v>431</v>
      </c>
      <c r="S11" s="435">
        <f t="shared" si="0"/>
        <v>2</v>
      </c>
      <c r="T11" s="435">
        <f t="shared" si="0"/>
        <v>11</v>
      </c>
      <c r="U11" s="436">
        <f t="shared" si="0"/>
        <v>0</v>
      </c>
      <c r="V11" s="435">
        <f t="shared" si="0"/>
        <v>246</v>
      </c>
      <c r="W11" s="435">
        <f t="shared" si="0"/>
        <v>159</v>
      </c>
      <c r="X11" s="435">
        <f t="shared" si="0"/>
        <v>2</v>
      </c>
      <c r="Y11" s="435">
        <f t="shared" si="0"/>
        <v>27</v>
      </c>
      <c r="Z11" s="436">
        <f t="shared" si="0"/>
        <v>0</v>
      </c>
      <c r="AA11" s="435">
        <f t="shared" si="0"/>
        <v>284</v>
      </c>
      <c r="AB11" s="435">
        <f t="shared" si="0"/>
        <v>160</v>
      </c>
      <c r="AC11" s="435">
        <f t="shared" si="0"/>
        <v>2</v>
      </c>
      <c r="AD11" s="437">
        <f t="shared" si="0"/>
        <v>29</v>
      </c>
      <c r="AE11" s="438">
        <f t="shared" si="0"/>
        <v>0</v>
      </c>
      <c r="AF11" s="435">
        <f t="shared" si="0"/>
        <v>315</v>
      </c>
      <c r="AG11" s="435">
        <f t="shared" si="0"/>
        <v>205</v>
      </c>
      <c r="AH11" s="435">
        <f t="shared" si="0"/>
        <v>2</v>
      </c>
      <c r="AI11" s="435">
        <f t="shared" si="0"/>
        <v>31</v>
      </c>
      <c r="AJ11" s="436">
        <f t="shared" si="0"/>
        <v>0</v>
      </c>
      <c r="AK11" s="435">
        <f t="shared" si="0"/>
        <v>332</v>
      </c>
      <c r="AL11" s="435">
        <f t="shared" si="0"/>
        <v>233</v>
      </c>
      <c r="AM11" s="435">
        <f t="shared" si="0"/>
        <v>2</v>
      </c>
      <c r="AN11" s="435">
        <f t="shared" si="0"/>
        <v>42</v>
      </c>
      <c r="AO11" s="436">
        <f t="shared" si="0"/>
        <v>0</v>
      </c>
      <c r="AP11" s="435">
        <f t="shared" si="0"/>
        <v>334</v>
      </c>
      <c r="AQ11" s="435">
        <f t="shared" si="0"/>
        <v>245</v>
      </c>
      <c r="AR11" s="435">
        <f t="shared" si="0"/>
        <v>2</v>
      </c>
      <c r="AS11" s="435">
        <f t="shared" si="0"/>
        <v>42</v>
      </c>
      <c r="AT11" s="436">
        <f t="shared" si="0"/>
        <v>0</v>
      </c>
      <c r="AU11" s="435">
        <f t="shared" si="0"/>
        <v>339</v>
      </c>
      <c r="AV11" s="435">
        <f t="shared" si="0"/>
        <v>255</v>
      </c>
      <c r="AW11" s="435">
        <f t="shared" si="0"/>
        <v>2</v>
      </c>
      <c r="AX11" s="435">
        <f t="shared" si="0"/>
        <v>45</v>
      </c>
      <c r="AY11" s="436">
        <f t="shared" si="0"/>
        <v>14</v>
      </c>
      <c r="AZ11" s="435">
        <f t="shared" si="0"/>
        <v>341</v>
      </c>
      <c r="BA11" s="435">
        <f t="shared" si="0"/>
        <v>267</v>
      </c>
      <c r="BB11" s="435">
        <f t="shared" si="0"/>
        <v>7</v>
      </c>
      <c r="BC11" s="435">
        <f t="shared" si="0"/>
        <v>49</v>
      </c>
      <c r="BD11" s="436">
        <f t="shared" si="0"/>
        <v>5</v>
      </c>
      <c r="BE11" s="435">
        <f t="shared" si="0"/>
        <v>314</v>
      </c>
      <c r="BF11" s="435">
        <f t="shared" si="0"/>
        <v>279</v>
      </c>
      <c r="BG11" s="435">
        <f t="shared" si="0"/>
        <v>2</v>
      </c>
      <c r="BH11" s="437">
        <f t="shared" si="0"/>
        <v>42</v>
      </c>
      <c r="BI11" s="438">
        <f t="shared" si="0"/>
        <v>16</v>
      </c>
      <c r="BJ11" s="438">
        <f t="shared" si="0"/>
        <v>322</v>
      </c>
      <c r="BK11" s="438">
        <f t="shared" si="0"/>
        <v>327</v>
      </c>
      <c r="BL11" s="438">
        <f t="shared" si="0"/>
        <v>2</v>
      </c>
      <c r="BM11" s="438">
        <f t="shared" si="0"/>
        <v>43</v>
      </c>
      <c r="BN11" s="438">
        <f t="shared" si="0"/>
        <v>15</v>
      </c>
      <c r="BO11" s="438">
        <f t="shared" si="0"/>
        <v>324</v>
      </c>
      <c r="BP11" s="438">
        <f t="shared" si="0"/>
        <v>345</v>
      </c>
      <c r="BQ11" s="438">
        <f t="shared" si="0"/>
        <v>2</v>
      </c>
      <c r="BR11" s="438">
        <f t="shared" si="0"/>
        <v>43</v>
      </c>
      <c r="BS11" s="438">
        <f t="shared" si="0"/>
        <v>15</v>
      </c>
      <c r="BT11" s="438">
        <f t="shared" si="0"/>
        <v>324</v>
      </c>
      <c r="BU11" s="438">
        <f t="shared" si="0"/>
        <v>345</v>
      </c>
      <c r="BV11" s="438">
        <f t="shared" si="0"/>
        <v>2</v>
      </c>
      <c r="BW11" s="438">
        <f t="shared" si="0"/>
        <v>43</v>
      </c>
      <c r="BX11" s="438">
        <f t="shared" si="0"/>
        <v>15</v>
      </c>
      <c r="BY11" s="438">
        <f t="shared" si="0"/>
        <v>330</v>
      </c>
      <c r="BZ11" s="438">
        <f t="shared" si="0"/>
        <v>364</v>
      </c>
      <c r="CA11" s="438">
        <f t="shared" si="0"/>
        <v>2</v>
      </c>
      <c r="CB11" s="438">
        <f t="shared" si="0"/>
        <v>43</v>
      </c>
      <c r="CC11" s="438">
        <f t="shared" si="0"/>
        <v>15</v>
      </c>
      <c r="CD11" s="438">
        <f t="shared" si="0"/>
        <v>334</v>
      </c>
      <c r="CE11" s="438">
        <f t="shared" si="0"/>
        <v>389</v>
      </c>
      <c r="CF11" s="438">
        <f t="shared" si="0"/>
        <v>2</v>
      </c>
      <c r="CG11" s="438">
        <f t="shared" si="0"/>
        <v>43</v>
      </c>
      <c r="CH11" s="438">
        <f t="shared" si="0"/>
        <v>15</v>
      </c>
      <c r="CI11" s="438">
        <f t="shared" si="0"/>
        <v>334</v>
      </c>
      <c r="CJ11" s="438">
        <f t="shared" si="0"/>
        <v>389</v>
      </c>
      <c r="CK11" s="438">
        <f t="shared" si="0"/>
        <v>2</v>
      </c>
      <c r="CL11" s="438">
        <f t="shared" si="0"/>
        <v>43</v>
      </c>
      <c r="CM11" s="438">
        <f t="shared" si="0"/>
        <v>15</v>
      </c>
      <c r="CN11" s="438">
        <f t="shared" si="0"/>
        <v>334</v>
      </c>
      <c r="CO11" s="438">
        <f t="shared" si="0"/>
        <v>409</v>
      </c>
      <c r="CP11" s="438">
        <f t="shared" si="0"/>
        <v>2</v>
      </c>
      <c r="CQ11" s="438">
        <f t="shared" si="0"/>
        <v>44</v>
      </c>
      <c r="CR11" s="438">
        <f t="shared" si="0"/>
        <v>15</v>
      </c>
      <c r="CS11" s="438">
        <f t="shared" si="0"/>
        <v>285</v>
      </c>
      <c r="CT11" s="438">
        <f t="shared" si="0"/>
        <v>397</v>
      </c>
      <c r="CU11" s="438">
        <f t="shared" si="0"/>
        <v>1</v>
      </c>
      <c r="CV11" s="438">
        <f t="shared" si="0"/>
        <v>32</v>
      </c>
      <c r="CW11" s="438">
        <f t="shared" si="0"/>
        <v>11</v>
      </c>
    </row>
    <row r="12" spans="1:101" ht="15" customHeight="1" x14ac:dyDescent="0.15">
      <c r="A12" s="211" t="s">
        <v>240</v>
      </c>
      <c r="B12" s="210">
        <f>SUM(B11:F11)</f>
        <v>13</v>
      </c>
      <c r="G12" s="210">
        <f>SUM(G11:K11)</f>
        <v>114</v>
      </c>
      <c r="L12" s="210">
        <f>SUM(L11:P11)</f>
        <v>252</v>
      </c>
      <c r="Q12" s="210">
        <f>SUM(Q11:U11)</f>
        <v>726</v>
      </c>
      <c r="V12" s="210">
        <f>SUM(V11:Z11)</f>
        <v>434</v>
      </c>
      <c r="AA12" s="210">
        <f>SUM(AA11:AE11)</f>
        <v>475</v>
      </c>
      <c r="AF12" s="210">
        <f>SUM(AF11:AJ11)</f>
        <v>553</v>
      </c>
      <c r="AK12" s="211">
        <f>SUM(AK11:AQ11)</f>
        <v>1188</v>
      </c>
      <c r="AP12" s="210">
        <f>SUM(AP11:AT11)</f>
        <v>623</v>
      </c>
      <c r="AU12" s="210">
        <f>SUM(AU11:AY11)</f>
        <v>655</v>
      </c>
      <c r="AZ12" s="210">
        <f>SUM(AZ11:BD11)</f>
        <v>669</v>
      </c>
      <c r="BE12" s="210">
        <f>SUM(BE11:BI11)</f>
        <v>653</v>
      </c>
      <c r="BJ12" s="210">
        <f>SUM(BJ11:BN11)</f>
        <v>709</v>
      </c>
      <c r="BO12" s="210">
        <f>SUM(BO11:BS11)</f>
        <v>729</v>
      </c>
      <c r="BT12" s="210">
        <f>SUM(BT11:BX11)</f>
        <v>729</v>
      </c>
      <c r="BY12" s="210">
        <f>SUM(BY11:CC11)</f>
        <v>754</v>
      </c>
      <c r="CD12" s="210">
        <f>SUM(CD11:CH11)</f>
        <v>783</v>
      </c>
      <c r="CI12" s="210">
        <f>SUM(CI11:CM11)</f>
        <v>783</v>
      </c>
      <c r="CN12" s="210">
        <f>SUM(CN11:CR11)</f>
        <v>804</v>
      </c>
      <c r="CS12" s="210">
        <f>SUM(CS11:CW11)</f>
        <v>726</v>
      </c>
    </row>
    <row r="13" spans="1:101" ht="15" customHeight="1" x14ac:dyDescent="0.15">
      <c r="AK13" s="438">
        <f t="shared" ref="AK13:AO13" si="1">SUM(AK7:AK12)</f>
        <v>1825</v>
      </c>
      <c r="AL13" s="438">
        <f t="shared" si="1"/>
        <v>423</v>
      </c>
      <c r="AM13" s="438">
        <f t="shared" si="1"/>
        <v>4</v>
      </c>
      <c r="AN13" s="438">
        <f t="shared" si="1"/>
        <v>82</v>
      </c>
      <c r="AO13" s="438">
        <f t="shared" si="1"/>
        <v>0</v>
      </c>
    </row>
    <row r="14" spans="1:101" ht="15" customHeight="1" x14ac:dyDescent="0.15">
      <c r="CN14" s="428"/>
      <c r="CO14" s="428"/>
      <c r="CP14" s="428"/>
      <c r="CQ14" s="428"/>
      <c r="CR14" s="428"/>
    </row>
    <row r="21" spans="1:16" ht="15" customHeight="1" x14ac:dyDescent="0.15">
      <c r="A21" s="406"/>
      <c r="B21" s="537">
        <v>43950</v>
      </c>
      <c r="C21" s="520"/>
      <c r="D21" s="520"/>
      <c r="E21" s="520"/>
      <c r="F21" s="520"/>
      <c r="G21" s="537">
        <v>43957</v>
      </c>
      <c r="H21" s="520"/>
      <c r="I21" s="520"/>
      <c r="J21" s="520"/>
      <c r="K21" s="520"/>
    </row>
    <row r="22" spans="1:16" ht="15" customHeight="1" x14ac:dyDescent="0.15">
      <c r="A22" s="407"/>
      <c r="B22" s="409" t="s">
        <v>228</v>
      </c>
      <c r="C22" s="409" t="s">
        <v>229</v>
      </c>
      <c r="D22" s="409" t="s">
        <v>230</v>
      </c>
      <c r="E22" s="409" t="s">
        <v>231</v>
      </c>
      <c r="F22" s="439" t="s">
        <v>232</v>
      </c>
      <c r="G22" s="409" t="s">
        <v>228</v>
      </c>
      <c r="H22" s="409" t="s">
        <v>229</v>
      </c>
      <c r="I22" s="409" t="s">
        <v>230</v>
      </c>
      <c r="J22" s="409" t="s">
        <v>231</v>
      </c>
      <c r="K22" s="439" t="s">
        <v>232</v>
      </c>
    </row>
    <row r="23" spans="1:16" ht="15" customHeight="1" x14ac:dyDescent="0.15">
      <c r="A23" s="440" t="s">
        <v>233</v>
      </c>
      <c r="B23" s="419"/>
      <c r="C23" s="419"/>
      <c r="D23" s="419"/>
      <c r="E23" s="419"/>
      <c r="F23" s="419"/>
      <c r="G23" s="419"/>
      <c r="H23" s="419"/>
      <c r="I23" s="419"/>
      <c r="J23" s="419"/>
      <c r="K23" s="419"/>
    </row>
    <row r="24" spans="1:16" ht="15" customHeight="1" x14ac:dyDescent="0.15">
      <c r="A24" s="416" t="s">
        <v>234</v>
      </c>
      <c r="B24" s="417"/>
      <c r="C24" s="417"/>
      <c r="D24" s="417"/>
      <c r="E24" s="417"/>
      <c r="F24" s="418"/>
      <c r="G24" s="417"/>
      <c r="H24" s="417"/>
      <c r="I24" s="417"/>
      <c r="J24" s="417"/>
      <c r="K24" s="418"/>
    </row>
    <row r="25" spans="1:16" ht="15" customHeight="1" x14ac:dyDescent="0.15">
      <c r="A25" s="423" t="s">
        <v>235</v>
      </c>
      <c r="B25" s="424"/>
      <c r="C25" s="424"/>
      <c r="D25" s="424"/>
      <c r="E25" s="424"/>
      <c r="F25" s="414"/>
      <c r="G25" s="424">
        <v>9</v>
      </c>
      <c r="H25" s="424">
        <v>1</v>
      </c>
      <c r="I25" s="424"/>
      <c r="J25" s="424"/>
      <c r="K25" s="414"/>
    </row>
    <row r="26" spans="1:16" ht="15" customHeight="1" x14ac:dyDescent="0.15">
      <c r="A26" s="423" t="s">
        <v>236</v>
      </c>
      <c r="B26" s="424"/>
      <c r="C26" s="424"/>
      <c r="D26" s="424"/>
      <c r="E26" s="424"/>
      <c r="F26" s="414"/>
      <c r="G26" s="424">
        <v>4</v>
      </c>
      <c r="H26" s="424"/>
      <c r="I26" s="424">
        <v>1</v>
      </c>
      <c r="J26" s="424">
        <v>1</v>
      </c>
      <c r="K26" s="414"/>
    </row>
    <row r="27" spans="1:16" ht="15" customHeight="1" x14ac:dyDescent="0.15">
      <c r="A27" s="416" t="s">
        <v>237</v>
      </c>
      <c r="B27" s="417"/>
      <c r="C27" s="417"/>
      <c r="D27" s="417"/>
      <c r="E27" s="417"/>
      <c r="F27" s="418"/>
      <c r="G27" s="417">
        <v>84</v>
      </c>
      <c r="H27" s="417"/>
      <c r="I27" s="417"/>
      <c r="J27" s="417">
        <v>1</v>
      </c>
      <c r="K27" s="418"/>
      <c r="P27" s="211" t="s">
        <v>241</v>
      </c>
    </row>
    <row r="28" spans="1:16" ht="15" customHeight="1" x14ac:dyDescent="0.15">
      <c r="A28" s="423" t="s">
        <v>238</v>
      </c>
      <c r="B28" s="424"/>
      <c r="C28" s="424"/>
      <c r="D28" s="424"/>
      <c r="E28" s="424"/>
      <c r="F28" s="414"/>
      <c r="G28" s="424"/>
      <c r="H28" s="424"/>
      <c r="I28" s="424"/>
      <c r="J28" s="424"/>
      <c r="K28" s="414"/>
    </row>
    <row r="29" spans="1:16" ht="15" customHeight="1" x14ac:dyDescent="0.15">
      <c r="A29" s="416" t="s">
        <v>239</v>
      </c>
      <c r="B29" s="417">
        <v>8</v>
      </c>
      <c r="C29" s="417"/>
      <c r="D29" s="417">
        <v>1</v>
      </c>
      <c r="E29" s="417">
        <v>4</v>
      </c>
      <c r="F29" s="418"/>
      <c r="G29" s="417">
        <v>8</v>
      </c>
      <c r="H29" s="417"/>
      <c r="I29" s="417">
        <v>1</v>
      </c>
      <c r="J29" s="417">
        <v>4</v>
      </c>
      <c r="K29" s="418"/>
    </row>
    <row r="30" spans="1:16" ht="15" customHeight="1" x14ac:dyDescent="0.15">
      <c r="A30" s="434" t="s">
        <v>219</v>
      </c>
      <c r="B30" s="435">
        <f t="shared" ref="B30:K30" si="2">SUM(B24:B29)</f>
        <v>8</v>
      </c>
      <c r="C30" s="435">
        <f t="shared" si="2"/>
        <v>0</v>
      </c>
      <c r="D30" s="435">
        <f t="shared" si="2"/>
        <v>1</v>
      </c>
      <c r="E30" s="435">
        <f t="shared" si="2"/>
        <v>4</v>
      </c>
      <c r="F30" s="436">
        <f t="shared" si="2"/>
        <v>0</v>
      </c>
      <c r="G30" s="435">
        <f t="shared" si="2"/>
        <v>105</v>
      </c>
      <c r="H30" s="435">
        <f t="shared" si="2"/>
        <v>1</v>
      </c>
      <c r="I30" s="435">
        <f t="shared" si="2"/>
        <v>2</v>
      </c>
      <c r="J30" s="435">
        <f t="shared" si="2"/>
        <v>6</v>
      </c>
      <c r="K30" s="436">
        <f t="shared" si="2"/>
        <v>0</v>
      </c>
    </row>
    <row r="31" spans="1:16" ht="15" customHeight="1" x14ac:dyDescent="0.15">
      <c r="A31" s="211" t="s">
        <v>240</v>
      </c>
      <c r="B31" s="210">
        <f>SUM(B30:F30)</f>
        <v>13</v>
      </c>
      <c r="G31" s="210">
        <f>SUM(G30:K30)</f>
        <v>114</v>
      </c>
    </row>
  </sheetData>
  <mergeCells count="42">
    <mergeCell ref="Q2:U2"/>
    <mergeCell ref="V2:Z2"/>
    <mergeCell ref="AA2:AE2"/>
    <mergeCell ref="AF2:AJ2"/>
    <mergeCell ref="B21:F21"/>
    <mergeCell ref="G21:K21"/>
    <mergeCell ref="B2:F2"/>
    <mergeCell ref="G2:K2"/>
    <mergeCell ref="L2:P2"/>
    <mergeCell ref="CI2:CM2"/>
    <mergeCell ref="CN2:CR2"/>
    <mergeCell ref="CS2:CW2"/>
    <mergeCell ref="AK2:AO2"/>
    <mergeCell ref="AP2:AT2"/>
    <mergeCell ref="AU2:AY2"/>
    <mergeCell ref="AZ2:BD2"/>
    <mergeCell ref="BE2:BI2"/>
    <mergeCell ref="BJ2:BN2"/>
    <mergeCell ref="BO2:BS2"/>
    <mergeCell ref="AA1:AE1"/>
    <mergeCell ref="AF1:AJ1"/>
    <mergeCell ref="BT2:BX2"/>
    <mergeCell ref="BY2:CC2"/>
    <mergeCell ref="CD2:CH2"/>
    <mergeCell ref="B1:F1"/>
    <mergeCell ref="G1:K1"/>
    <mergeCell ref="L1:P1"/>
    <mergeCell ref="Q1:U1"/>
    <mergeCell ref="V1:Z1"/>
    <mergeCell ref="CS1:CW1"/>
    <mergeCell ref="AK1:AO1"/>
    <mergeCell ref="AP1:AT1"/>
    <mergeCell ref="AU1:AY1"/>
    <mergeCell ref="AZ1:BD1"/>
    <mergeCell ref="BE1:BI1"/>
    <mergeCell ref="BJ1:BN1"/>
    <mergeCell ref="BO1:BS1"/>
    <mergeCell ref="BT1:BX1"/>
    <mergeCell ref="BY1:CC1"/>
    <mergeCell ref="CD1:CH1"/>
    <mergeCell ref="CI1:CM1"/>
    <mergeCell ref="CN1:CR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13"/>
  <sheetViews>
    <sheetView workbookViewId="0"/>
  </sheetViews>
  <sheetFormatPr baseColWidth="10" defaultColWidth="12.6640625" defaultRowHeight="15" customHeight="1" x14ac:dyDescent="0.15"/>
  <cols>
    <col min="2" max="2" width="16.6640625" customWidth="1"/>
    <col min="3" max="4" width="24.5" customWidth="1"/>
    <col min="5" max="18" width="27.6640625" customWidth="1"/>
    <col min="19" max="19" width="27.5" customWidth="1"/>
    <col min="20" max="20" width="18.6640625" customWidth="1"/>
    <col min="21" max="21" width="19.1640625" customWidth="1"/>
    <col min="22" max="22" width="29.1640625" customWidth="1"/>
    <col min="23" max="23" width="27.5" customWidth="1"/>
    <col min="24" max="24" width="21" customWidth="1"/>
    <col min="25" max="25" width="19.5" customWidth="1"/>
    <col min="26" max="26" width="31.6640625" customWidth="1"/>
    <col min="27" max="27" width="21.6640625" customWidth="1"/>
  </cols>
  <sheetData>
    <row r="1" spans="1:29" ht="14" x14ac:dyDescent="0.15">
      <c r="A1" s="441" t="s">
        <v>242</v>
      </c>
      <c r="B1" s="441" t="s">
        <v>243</v>
      </c>
      <c r="C1" s="441" t="s">
        <v>244</v>
      </c>
      <c r="D1" s="441" t="s">
        <v>245</v>
      </c>
      <c r="E1" s="442" t="s">
        <v>246</v>
      </c>
      <c r="F1" s="442" t="s">
        <v>247</v>
      </c>
      <c r="G1" s="442" t="s">
        <v>248</v>
      </c>
      <c r="H1" s="442" t="s">
        <v>249</v>
      </c>
      <c r="I1" s="442" t="s">
        <v>250</v>
      </c>
      <c r="J1" s="442" t="s">
        <v>251</v>
      </c>
      <c r="K1" s="441" t="s">
        <v>252</v>
      </c>
      <c r="L1" s="442" t="s">
        <v>253</v>
      </c>
      <c r="M1" s="441" t="s">
        <v>254</v>
      </c>
      <c r="N1" s="442" t="s">
        <v>255</v>
      </c>
      <c r="O1" s="442" t="s">
        <v>256</v>
      </c>
      <c r="P1" s="442" t="s">
        <v>257</v>
      </c>
      <c r="Q1" s="442" t="s">
        <v>258</v>
      </c>
      <c r="R1" s="441" t="s">
        <v>259</v>
      </c>
      <c r="S1" s="441" t="s">
        <v>260</v>
      </c>
      <c r="T1" s="441" t="s">
        <v>261</v>
      </c>
      <c r="U1" s="441" t="s">
        <v>262</v>
      </c>
      <c r="V1" s="441" t="s">
        <v>263</v>
      </c>
      <c r="W1" s="441" t="s">
        <v>264</v>
      </c>
      <c r="X1" s="441" t="s">
        <v>265</v>
      </c>
      <c r="Y1" s="441" t="s">
        <v>266</v>
      </c>
      <c r="Z1" s="441" t="s">
        <v>267</v>
      </c>
      <c r="AA1" s="441" t="s">
        <v>249</v>
      </c>
      <c r="AB1" s="443"/>
      <c r="AC1" s="443"/>
    </row>
    <row r="2" spans="1:29" ht="15.75" customHeight="1" x14ac:dyDescent="0.15">
      <c r="A2" s="211" t="s">
        <v>24</v>
      </c>
      <c r="B2" s="211">
        <v>268</v>
      </c>
      <c r="C2" s="211">
        <v>1</v>
      </c>
      <c r="D2" s="211">
        <v>1</v>
      </c>
      <c r="E2" s="211">
        <v>1</v>
      </c>
      <c r="F2" s="211">
        <v>1</v>
      </c>
      <c r="G2" s="211">
        <v>1</v>
      </c>
      <c r="H2" s="211">
        <v>1</v>
      </c>
      <c r="I2" s="211">
        <v>1</v>
      </c>
      <c r="J2" s="211">
        <v>1</v>
      </c>
      <c r="K2" s="211">
        <v>2</v>
      </c>
      <c r="L2" s="211">
        <v>2</v>
      </c>
      <c r="M2" s="211">
        <v>2</v>
      </c>
      <c r="N2" s="211">
        <v>2</v>
      </c>
      <c r="O2" s="211">
        <v>2</v>
      </c>
      <c r="P2" s="211">
        <v>2</v>
      </c>
      <c r="Q2" s="211">
        <v>2</v>
      </c>
      <c r="R2" s="211">
        <v>2</v>
      </c>
      <c r="S2" s="211">
        <v>0</v>
      </c>
      <c r="T2" s="211">
        <v>1</v>
      </c>
      <c r="U2" s="211">
        <v>0</v>
      </c>
      <c r="V2" s="211">
        <v>0</v>
      </c>
      <c r="W2" s="211">
        <v>2</v>
      </c>
      <c r="X2" s="211">
        <v>1</v>
      </c>
      <c r="Y2" s="211">
        <v>0</v>
      </c>
      <c r="Z2" s="211">
        <v>0</v>
      </c>
      <c r="AA2" s="211">
        <v>1</v>
      </c>
    </row>
    <row r="3" spans="1:29" ht="14" x14ac:dyDescent="0.15">
      <c r="A3" s="211" t="s">
        <v>268</v>
      </c>
      <c r="B3" s="211">
        <v>110</v>
      </c>
      <c r="C3" s="211">
        <v>0</v>
      </c>
      <c r="D3" s="211">
        <v>0</v>
      </c>
      <c r="E3" s="211">
        <v>0</v>
      </c>
      <c r="F3" s="211">
        <v>0</v>
      </c>
      <c r="G3" s="211">
        <v>0</v>
      </c>
      <c r="H3" s="211">
        <v>0</v>
      </c>
      <c r="I3" s="211">
        <v>0</v>
      </c>
      <c r="J3" s="211">
        <v>0</v>
      </c>
      <c r="K3" s="211">
        <v>2</v>
      </c>
      <c r="L3" s="211">
        <v>2</v>
      </c>
      <c r="M3" s="211">
        <v>2</v>
      </c>
      <c r="N3" s="211">
        <v>2</v>
      </c>
      <c r="O3" s="211">
        <v>2</v>
      </c>
      <c r="P3" s="211">
        <v>2</v>
      </c>
      <c r="Q3" s="211">
        <v>2</v>
      </c>
      <c r="R3" s="211">
        <v>2</v>
      </c>
      <c r="S3" s="211">
        <v>0</v>
      </c>
      <c r="T3" s="211">
        <v>2</v>
      </c>
      <c r="U3" s="211">
        <v>0</v>
      </c>
      <c r="V3" s="211">
        <v>0</v>
      </c>
      <c r="W3" s="211">
        <v>2</v>
      </c>
      <c r="X3" s="211">
        <v>1</v>
      </c>
      <c r="Y3" s="211">
        <v>0</v>
      </c>
      <c r="Z3" s="211">
        <v>0</v>
      </c>
      <c r="AA3" s="211">
        <v>0</v>
      </c>
    </row>
    <row r="4" spans="1:29" ht="14" x14ac:dyDescent="0.15">
      <c r="A4" s="211" t="s">
        <v>22</v>
      </c>
      <c r="B4" s="211">
        <v>347</v>
      </c>
      <c r="C4" s="211">
        <v>10</v>
      </c>
      <c r="D4" s="211">
        <v>8</v>
      </c>
      <c r="E4" s="211">
        <v>8</v>
      </c>
      <c r="F4" s="211">
        <v>8</v>
      </c>
      <c r="G4" s="211">
        <v>10</v>
      </c>
      <c r="H4" s="211">
        <v>13</v>
      </c>
      <c r="I4" s="211">
        <v>12</v>
      </c>
      <c r="J4" s="211">
        <v>10</v>
      </c>
      <c r="K4" s="211">
        <v>0</v>
      </c>
      <c r="L4" s="211">
        <v>0</v>
      </c>
      <c r="M4" s="211">
        <v>0</v>
      </c>
      <c r="N4" s="211">
        <v>0</v>
      </c>
      <c r="O4" s="211">
        <v>0</v>
      </c>
      <c r="P4" s="211">
        <v>1</v>
      </c>
      <c r="Q4" s="211">
        <v>0</v>
      </c>
      <c r="R4" s="211">
        <v>0</v>
      </c>
      <c r="S4" s="211">
        <v>0</v>
      </c>
      <c r="T4" s="211">
        <v>3</v>
      </c>
      <c r="U4" s="211">
        <v>0</v>
      </c>
      <c r="V4" s="211">
        <v>0</v>
      </c>
      <c r="W4" s="211">
        <v>1</v>
      </c>
      <c r="X4" s="211">
        <v>6</v>
      </c>
      <c r="Y4" s="211">
        <v>0</v>
      </c>
      <c r="Z4" s="211">
        <v>0</v>
      </c>
      <c r="AA4" s="211">
        <v>0</v>
      </c>
    </row>
    <row r="5" spans="1:29" ht="14" x14ac:dyDescent="0.15">
      <c r="A5" s="211" t="s">
        <v>11</v>
      </c>
      <c r="B5" s="211">
        <v>1200</v>
      </c>
      <c r="C5" s="211">
        <v>3</v>
      </c>
      <c r="D5" s="211">
        <v>2</v>
      </c>
      <c r="E5" s="211">
        <v>2</v>
      </c>
      <c r="F5" s="211">
        <v>1</v>
      </c>
      <c r="G5" s="211">
        <v>3</v>
      </c>
      <c r="H5" s="211">
        <v>2</v>
      </c>
      <c r="I5" s="211">
        <v>2</v>
      </c>
      <c r="J5" s="211">
        <v>3</v>
      </c>
      <c r="K5" s="211">
        <v>0</v>
      </c>
      <c r="L5" s="211">
        <v>0</v>
      </c>
      <c r="M5" s="211">
        <v>0</v>
      </c>
      <c r="N5" s="211">
        <v>0</v>
      </c>
      <c r="O5" s="211">
        <v>0</v>
      </c>
      <c r="P5" s="211">
        <v>0</v>
      </c>
      <c r="Q5" s="211">
        <v>0</v>
      </c>
      <c r="R5" s="211">
        <v>0</v>
      </c>
      <c r="S5" s="211">
        <v>0</v>
      </c>
      <c r="T5" s="211">
        <v>157</v>
      </c>
      <c r="U5" s="211">
        <v>7</v>
      </c>
      <c r="V5" s="211" t="s">
        <v>124</v>
      </c>
      <c r="W5" s="211" t="s">
        <v>124</v>
      </c>
      <c r="X5" s="211" t="s">
        <v>124</v>
      </c>
      <c r="Y5" s="211" t="s">
        <v>124</v>
      </c>
      <c r="Z5" s="211" t="s">
        <v>124</v>
      </c>
      <c r="AA5" s="211">
        <v>2</v>
      </c>
    </row>
    <row r="6" spans="1:29" ht="14" x14ac:dyDescent="0.15">
      <c r="A6" s="211" t="s">
        <v>27</v>
      </c>
      <c r="B6" s="211">
        <v>124</v>
      </c>
      <c r="C6" s="211">
        <v>0</v>
      </c>
      <c r="D6" s="211">
        <v>0</v>
      </c>
      <c r="E6" s="211">
        <v>0</v>
      </c>
      <c r="F6" s="211">
        <v>0</v>
      </c>
      <c r="G6" s="211">
        <v>0</v>
      </c>
      <c r="H6" s="211">
        <v>0</v>
      </c>
      <c r="I6" s="211">
        <v>0</v>
      </c>
      <c r="J6" s="211">
        <v>0</v>
      </c>
      <c r="K6" s="211">
        <v>0</v>
      </c>
      <c r="L6" s="211">
        <v>0</v>
      </c>
      <c r="M6" s="211">
        <v>0</v>
      </c>
      <c r="N6" s="211">
        <v>0</v>
      </c>
      <c r="O6" s="211">
        <v>0</v>
      </c>
      <c r="P6" s="211">
        <v>0</v>
      </c>
      <c r="Q6" s="211">
        <v>0</v>
      </c>
      <c r="R6" s="211">
        <v>0</v>
      </c>
      <c r="S6" s="211">
        <v>0</v>
      </c>
      <c r="T6" s="211">
        <v>0</v>
      </c>
      <c r="U6" s="211">
        <v>0</v>
      </c>
      <c r="V6" s="211">
        <v>0</v>
      </c>
      <c r="W6" s="211">
        <v>0</v>
      </c>
      <c r="X6" s="211">
        <v>0</v>
      </c>
      <c r="Y6" s="211">
        <v>0</v>
      </c>
      <c r="Z6" s="211">
        <v>0</v>
      </c>
      <c r="AA6" s="211">
        <v>0</v>
      </c>
    </row>
    <row r="7" spans="1:29" ht="14" x14ac:dyDescent="0.15">
      <c r="A7" s="211" t="s">
        <v>16</v>
      </c>
      <c r="B7" s="211">
        <v>754</v>
      </c>
      <c r="C7" s="211">
        <v>68</v>
      </c>
      <c r="D7" s="211">
        <v>74</v>
      </c>
      <c r="E7" s="211">
        <v>79</v>
      </c>
      <c r="F7" s="211">
        <v>90</v>
      </c>
      <c r="G7" s="211">
        <v>93</v>
      </c>
      <c r="H7" s="211">
        <v>78</v>
      </c>
      <c r="I7" s="211">
        <v>77</v>
      </c>
      <c r="J7" s="211">
        <v>87</v>
      </c>
      <c r="K7" s="211">
        <v>0</v>
      </c>
      <c r="L7" s="211">
        <v>0</v>
      </c>
      <c r="M7" s="211">
        <v>0</v>
      </c>
      <c r="N7" s="211">
        <v>0</v>
      </c>
      <c r="O7" s="211">
        <v>0</v>
      </c>
      <c r="P7" s="211">
        <v>0</v>
      </c>
      <c r="Q7" s="211">
        <v>0</v>
      </c>
      <c r="R7" s="211">
        <v>0</v>
      </c>
      <c r="S7" s="211">
        <v>0</v>
      </c>
      <c r="T7" s="211">
        <v>0</v>
      </c>
      <c r="U7" s="211">
        <v>0</v>
      </c>
      <c r="V7" s="211">
        <v>0</v>
      </c>
      <c r="W7" s="211">
        <v>0</v>
      </c>
      <c r="X7" s="211">
        <v>32</v>
      </c>
      <c r="Y7" s="211">
        <v>0</v>
      </c>
      <c r="Z7" s="211">
        <v>0</v>
      </c>
      <c r="AA7" s="211">
        <v>13</v>
      </c>
    </row>
    <row r="8" spans="1:29" ht="14" x14ac:dyDescent="0.15">
      <c r="A8" s="211" t="s">
        <v>10</v>
      </c>
      <c r="B8" s="211">
        <v>1298</v>
      </c>
      <c r="K8" s="211" t="s">
        <v>124</v>
      </c>
      <c r="L8" s="211" t="s">
        <v>124</v>
      </c>
      <c r="M8" s="211" t="s">
        <v>124</v>
      </c>
      <c r="N8" s="211" t="s">
        <v>124</v>
      </c>
      <c r="O8" s="211" t="s">
        <v>124</v>
      </c>
      <c r="P8" s="211" t="s">
        <v>124</v>
      </c>
      <c r="Q8" s="211" t="s">
        <v>124</v>
      </c>
      <c r="R8" s="211" t="s">
        <v>124</v>
      </c>
      <c r="S8" s="211">
        <v>6</v>
      </c>
      <c r="T8" s="211" t="s">
        <v>124</v>
      </c>
      <c r="U8" s="211" t="s">
        <v>124</v>
      </c>
      <c r="V8" s="211" t="s">
        <v>124</v>
      </c>
      <c r="W8" s="211" t="s">
        <v>124</v>
      </c>
      <c r="Y8" s="211">
        <v>6</v>
      </c>
      <c r="Z8" s="211" t="s">
        <v>124</v>
      </c>
      <c r="AA8" s="211">
        <v>5</v>
      </c>
    </row>
    <row r="9" spans="1:29" ht="14" x14ac:dyDescent="0.15">
      <c r="A9" s="211" t="s">
        <v>29</v>
      </c>
      <c r="B9" s="211">
        <v>74</v>
      </c>
      <c r="C9" s="211">
        <v>1</v>
      </c>
      <c r="D9" s="211">
        <v>1</v>
      </c>
      <c r="E9" s="211">
        <v>1</v>
      </c>
      <c r="F9" s="211">
        <v>2</v>
      </c>
      <c r="G9" s="211">
        <v>2</v>
      </c>
      <c r="H9" s="211">
        <v>2</v>
      </c>
      <c r="I9" s="211">
        <v>2</v>
      </c>
      <c r="J9" s="211">
        <v>1</v>
      </c>
      <c r="K9" s="211">
        <v>0</v>
      </c>
      <c r="L9" s="211">
        <v>0</v>
      </c>
      <c r="M9" s="211">
        <v>0</v>
      </c>
      <c r="N9" s="211">
        <v>0</v>
      </c>
      <c r="O9" s="211">
        <v>0</v>
      </c>
      <c r="P9" s="211">
        <v>0</v>
      </c>
      <c r="Q9" s="211">
        <v>0</v>
      </c>
      <c r="R9" s="211">
        <v>0</v>
      </c>
      <c r="S9" s="211">
        <v>3</v>
      </c>
      <c r="T9" s="211">
        <v>0</v>
      </c>
      <c r="U9" s="211">
        <v>0</v>
      </c>
      <c r="V9" s="211">
        <v>0</v>
      </c>
      <c r="W9" s="211">
        <v>0</v>
      </c>
      <c r="X9" s="211">
        <v>7</v>
      </c>
      <c r="Y9" s="211">
        <v>3</v>
      </c>
      <c r="Z9" s="211">
        <v>0</v>
      </c>
      <c r="AA9" s="211">
        <v>7</v>
      </c>
    </row>
    <row r="10" spans="1:29" ht="14" x14ac:dyDescent="0.15">
      <c r="A10" s="211" t="s">
        <v>21</v>
      </c>
      <c r="B10" s="211">
        <v>497</v>
      </c>
      <c r="C10" s="211">
        <v>0</v>
      </c>
      <c r="D10" s="211">
        <v>0</v>
      </c>
      <c r="E10" s="211">
        <v>0</v>
      </c>
      <c r="F10" s="211">
        <v>0</v>
      </c>
      <c r="G10" s="211">
        <v>0</v>
      </c>
      <c r="H10" s="211">
        <v>0</v>
      </c>
      <c r="I10" s="211">
        <v>0</v>
      </c>
      <c r="J10" s="211">
        <v>0</v>
      </c>
      <c r="K10" s="211">
        <v>1</v>
      </c>
      <c r="L10" s="211">
        <v>1</v>
      </c>
      <c r="M10" s="211">
        <v>0</v>
      </c>
      <c r="N10" s="211">
        <v>0</v>
      </c>
      <c r="O10" s="211">
        <v>0</v>
      </c>
      <c r="P10" s="211">
        <v>0</v>
      </c>
      <c r="Q10" s="211">
        <v>0</v>
      </c>
      <c r="R10" s="211">
        <v>2</v>
      </c>
      <c r="S10" s="211">
        <v>1</v>
      </c>
      <c r="T10" s="211">
        <v>0</v>
      </c>
      <c r="U10" s="211">
        <v>0</v>
      </c>
      <c r="V10" s="211">
        <v>0</v>
      </c>
      <c r="W10" s="211">
        <v>3</v>
      </c>
      <c r="X10" s="211">
        <v>7</v>
      </c>
      <c r="Y10" s="211">
        <v>0</v>
      </c>
      <c r="Z10" s="211">
        <v>0</v>
      </c>
      <c r="AA10" s="211">
        <v>7</v>
      </c>
    </row>
    <row r="11" spans="1:29" ht="14" x14ac:dyDescent="0.15">
      <c r="A11" s="211" t="s">
        <v>269</v>
      </c>
      <c r="B11" s="211">
        <v>132</v>
      </c>
      <c r="C11" s="211">
        <v>11</v>
      </c>
      <c r="D11" s="211">
        <v>11</v>
      </c>
      <c r="E11" s="211">
        <v>15</v>
      </c>
      <c r="F11" s="211">
        <v>19</v>
      </c>
      <c r="G11" s="211">
        <v>19</v>
      </c>
      <c r="H11" s="211">
        <v>21</v>
      </c>
      <c r="I11" s="211">
        <v>20</v>
      </c>
      <c r="J11" s="211">
        <v>20</v>
      </c>
      <c r="K11" s="211">
        <v>0</v>
      </c>
      <c r="L11" s="211">
        <v>0</v>
      </c>
      <c r="M11" s="211">
        <v>0</v>
      </c>
      <c r="N11" s="211">
        <v>0</v>
      </c>
      <c r="O11" s="211">
        <v>0</v>
      </c>
      <c r="P11" s="211">
        <v>0</v>
      </c>
      <c r="Q11" s="211">
        <v>0</v>
      </c>
      <c r="R11" s="211">
        <v>0</v>
      </c>
      <c r="S11" s="211">
        <v>0</v>
      </c>
      <c r="T11" s="211" t="s">
        <v>124</v>
      </c>
      <c r="U11" s="211" t="s">
        <v>124</v>
      </c>
      <c r="V11" s="211" t="s">
        <v>124</v>
      </c>
      <c r="W11" s="211" t="s">
        <v>124</v>
      </c>
      <c r="X11" s="211" t="s">
        <v>124</v>
      </c>
      <c r="Y11" s="211" t="s">
        <v>124</v>
      </c>
      <c r="Z11" s="211" t="s">
        <v>124</v>
      </c>
      <c r="AA11" s="211">
        <v>21</v>
      </c>
    </row>
    <row r="12" spans="1:29" ht="14" x14ac:dyDescent="0.15">
      <c r="A12" s="211" t="s">
        <v>23</v>
      </c>
      <c r="B12" s="211">
        <v>509</v>
      </c>
      <c r="C12" s="211">
        <v>13</v>
      </c>
      <c r="D12" s="211">
        <v>14</v>
      </c>
      <c r="E12" s="211">
        <v>18</v>
      </c>
      <c r="F12" s="211">
        <v>19</v>
      </c>
      <c r="G12" s="211">
        <v>17</v>
      </c>
      <c r="H12" s="211">
        <v>13</v>
      </c>
      <c r="I12" s="211">
        <v>12</v>
      </c>
      <c r="J12" s="211">
        <v>12</v>
      </c>
      <c r="K12" s="211">
        <v>0</v>
      </c>
      <c r="L12" s="211">
        <v>1</v>
      </c>
      <c r="M12" s="211">
        <v>1</v>
      </c>
      <c r="N12" s="211">
        <v>1</v>
      </c>
      <c r="O12" s="211">
        <v>1</v>
      </c>
      <c r="P12" s="211">
        <v>0</v>
      </c>
      <c r="Q12" s="211">
        <v>0</v>
      </c>
      <c r="R12" s="211">
        <v>0</v>
      </c>
      <c r="S12" s="211">
        <v>0</v>
      </c>
      <c r="T12" s="211">
        <v>65</v>
      </c>
      <c r="U12" s="211">
        <v>0</v>
      </c>
      <c r="V12" s="211">
        <v>0</v>
      </c>
      <c r="W12" s="211">
        <v>65</v>
      </c>
      <c r="X12" s="211">
        <v>86</v>
      </c>
      <c r="Y12" s="211">
        <v>1</v>
      </c>
      <c r="Z12" s="211">
        <v>0</v>
      </c>
      <c r="AA12" s="211">
        <v>616</v>
      </c>
    </row>
    <row r="13" spans="1:29" ht="14" x14ac:dyDescent="0.15">
      <c r="A13" s="211" t="s">
        <v>270</v>
      </c>
      <c r="B13" s="211">
        <v>658</v>
      </c>
      <c r="C13" s="211">
        <v>0</v>
      </c>
      <c r="D13" s="211">
        <v>3</v>
      </c>
      <c r="E13" s="211">
        <v>4</v>
      </c>
      <c r="F13" s="211">
        <v>4</v>
      </c>
      <c r="G13" s="211">
        <v>1</v>
      </c>
      <c r="H13" s="211">
        <v>1</v>
      </c>
      <c r="I13" s="211">
        <v>0</v>
      </c>
      <c r="J13" s="211">
        <v>2</v>
      </c>
      <c r="K13" s="211">
        <v>2</v>
      </c>
      <c r="L13" s="211">
        <v>2</v>
      </c>
      <c r="M13" s="211">
        <v>2</v>
      </c>
      <c r="N13" s="211">
        <v>2</v>
      </c>
      <c r="O13" s="211">
        <v>2</v>
      </c>
      <c r="P13" s="211">
        <v>2</v>
      </c>
      <c r="Q13" s="211">
        <v>2</v>
      </c>
      <c r="R13" s="211">
        <v>2</v>
      </c>
      <c r="S13" s="211">
        <v>0</v>
      </c>
      <c r="T13" s="211">
        <v>2</v>
      </c>
      <c r="U13" s="211">
        <v>0</v>
      </c>
      <c r="V13" s="211">
        <v>0</v>
      </c>
      <c r="W13" s="211">
        <v>2</v>
      </c>
      <c r="X13" s="211">
        <v>0</v>
      </c>
      <c r="Y13" s="211">
        <v>0</v>
      </c>
      <c r="Z13" s="211">
        <v>0</v>
      </c>
      <c r="AA13" s="21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K1004"/>
  <sheetViews>
    <sheetView topLeftCell="B2" workbookViewId="0"/>
  </sheetViews>
  <sheetFormatPr baseColWidth="10" defaultColWidth="12.6640625" defaultRowHeight="15" customHeight="1" x14ac:dyDescent="0.15"/>
  <cols>
    <col min="1" max="1" width="4.1640625" hidden="1" customWidth="1"/>
    <col min="2" max="2" width="10.6640625" customWidth="1"/>
    <col min="3" max="3" width="8.1640625" customWidth="1"/>
    <col min="4" max="4" width="8.1640625" hidden="1" customWidth="1"/>
    <col min="5" max="7" width="8.1640625" customWidth="1"/>
    <col min="8" max="9" width="8.1640625" hidden="1" customWidth="1"/>
    <col min="10" max="10" width="8.1640625" customWidth="1"/>
    <col min="11" max="11" width="8.1640625" hidden="1" customWidth="1"/>
    <col min="12" max="14" width="8.1640625" customWidth="1"/>
    <col min="15" max="16" width="8.1640625" hidden="1" customWidth="1"/>
    <col min="17" max="17" width="8.1640625" customWidth="1"/>
    <col min="18" max="18" width="8.1640625" hidden="1" customWidth="1"/>
    <col min="19" max="21" width="8.1640625" customWidth="1"/>
    <col min="22" max="23" width="8.1640625" hidden="1" customWidth="1"/>
  </cols>
  <sheetData>
    <row r="1" spans="1:37" ht="20.25" hidden="1" customHeight="1" x14ac:dyDescent="0.15">
      <c r="A1" s="195"/>
      <c r="C1" s="444"/>
      <c r="D1" s="444"/>
      <c r="E1" s="444"/>
      <c r="F1" s="444"/>
      <c r="G1" s="444"/>
      <c r="H1" s="444"/>
      <c r="I1" s="444"/>
      <c r="J1" s="444"/>
      <c r="K1" s="444"/>
      <c r="L1" s="444"/>
      <c r="M1" s="444"/>
      <c r="N1" s="444"/>
      <c r="O1" s="444"/>
      <c r="P1" s="444"/>
      <c r="Q1" s="444"/>
      <c r="R1" s="444"/>
      <c r="S1" s="444"/>
      <c r="T1" s="444"/>
      <c r="U1" s="444"/>
      <c r="V1" s="444"/>
      <c r="W1" s="444"/>
    </row>
    <row r="2" spans="1:37" ht="20.25" customHeight="1" x14ac:dyDescent="0.15">
      <c r="A2" s="445"/>
      <c r="B2" s="539" t="s">
        <v>0</v>
      </c>
      <c r="C2" s="541" t="s">
        <v>271</v>
      </c>
      <c r="D2" s="542"/>
      <c r="E2" s="542"/>
      <c r="F2" s="542"/>
      <c r="G2" s="542"/>
      <c r="H2" s="542"/>
      <c r="I2" s="543"/>
      <c r="J2" s="541" t="s">
        <v>272</v>
      </c>
      <c r="K2" s="542"/>
      <c r="L2" s="542"/>
      <c r="M2" s="542"/>
      <c r="N2" s="542"/>
      <c r="O2" s="542"/>
      <c r="P2" s="543"/>
      <c r="Q2" s="541" t="s">
        <v>273</v>
      </c>
      <c r="R2" s="542"/>
      <c r="S2" s="542"/>
      <c r="T2" s="542"/>
      <c r="U2" s="542"/>
      <c r="V2" s="542"/>
      <c r="W2" s="543"/>
    </row>
    <row r="3" spans="1:37" ht="18.75" customHeight="1" x14ac:dyDescent="0.15">
      <c r="A3" s="445"/>
      <c r="B3" s="540"/>
      <c r="C3" s="446" t="s">
        <v>118</v>
      </c>
      <c r="D3" s="447" t="s">
        <v>274</v>
      </c>
      <c r="E3" s="447" t="s">
        <v>275</v>
      </c>
      <c r="F3" s="447" t="s">
        <v>45</v>
      </c>
      <c r="G3" s="447" t="s">
        <v>46</v>
      </c>
      <c r="H3" s="447" t="s">
        <v>276</v>
      </c>
      <c r="I3" s="448" t="s">
        <v>46</v>
      </c>
      <c r="J3" s="446" t="s">
        <v>118</v>
      </c>
      <c r="K3" s="447" t="s">
        <v>274</v>
      </c>
      <c r="L3" s="447" t="s">
        <v>275</v>
      </c>
      <c r="M3" s="447" t="s">
        <v>45</v>
      </c>
      <c r="N3" s="447" t="s">
        <v>46</v>
      </c>
      <c r="O3" s="447" t="s">
        <v>276</v>
      </c>
      <c r="P3" s="448" t="s">
        <v>46</v>
      </c>
      <c r="Q3" s="446" t="s">
        <v>118</v>
      </c>
      <c r="R3" s="447" t="s">
        <v>274</v>
      </c>
      <c r="S3" s="447" t="s">
        <v>275</v>
      </c>
      <c r="T3" s="447" t="s">
        <v>45</v>
      </c>
      <c r="U3" s="448" t="s">
        <v>46</v>
      </c>
      <c r="V3" s="447" t="s">
        <v>276</v>
      </c>
      <c r="W3" s="448" t="s">
        <v>46</v>
      </c>
      <c r="X3" s="449"/>
      <c r="Y3" s="449"/>
      <c r="Z3" s="449"/>
      <c r="AA3" s="449"/>
      <c r="AB3" s="449"/>
      <c r="AC3" s="449"/>
      <c r="AD3" s="449"/>
      <c r="AE3" s="449"/>
      <c r="AF3" s="449"/>
      <c r="AG3" s="449"/>
      <c r="AH3" s="449"/>
      <c r="AI3" s="449"/>
      <c r="AJ3" s="449"/>
      <c r="AK3" s="449"/>
    </row>
    <row r="4" spans="1:37" x14ac:dyDescent="0.15">
      <c r="A4" s="450"/>
      <c r="B4" s="451" t="s">
        <v>14</v>
      </c>
      <c r="C4" s="452">
        <v>278</v>
      </c>
      <c r="D4" s="453">
        <v>200</v>
      </c>
      <c r="E4" s="453">
        <v>172</v>
      </c>
      <c r="F4" s="454">
        <f t="shared" ref="F4:F5" si="0">E4-C4</f>
        <v>-106</v>
      </c>
      <c r="G4" s="455">
        <f t="shared" ref="G4:G5" si="1">F4/C4</f>
        <v>-0.38129496402877699</v>
      </c>
      <c r="H4" s="453">
        <f t="shared" ref="H4:H5" si="2">D4-C4</f>
        <v>-78</v>
      </c>
      <c r="I4" s="456">
        <f t="shared" ref="I4:I5" si="3">H4/C4</f>
        <v>-0.2805755395683453</v>
      </c>
      <c r="J4" s="457">
        <v>237</v>
      </c>
      <c r="K4" s="454">
        <v>142</v>
      </c>
      <c r="L4" s="458" t="s">
        <v>277</v>
      </c>
      <c r="M4" s="454"/>
      <c r="N4" s="455"/>
      <c r="O4" s="453">
        <f t="shared" ref="O4:O5" si="4">K4-J4</f>
        <v>-95</v>
      </c>
      <c r="P4" s="456">
        <f t="shared" ref="P4:P5" si="5">O4/J4</f>
        <v>-0.40084388185654007</v>
      </c>
      <c r="Q4" s="452">
        <v>600</v>
      </c>
      <c r="R4" s="453">
        <v>414</v>
      </c>
      <c r="S4" s="458" t="s">
        <v>277</v>
      </c>
      <c r="T4" s="454"/>
      <c r="U4" s="456"/>
      <c r="V4" s="453">
        <f t="shared" ref="V4:V5" si="6">R4-Q4</f>
        <v>-186</v>
      </c>
      <c r="W4" s="456">
        <f t="shared" ref="W4:W5" si="7">V4/Q4</f>
        <v>-0.31</v>
      </c>
      <c r="X4" s="459"/>
      <c r="Y4" s="458">
        <v>250</v>
      </c>
      <c r="Z4" s="195"/>
      <c r="AA4" s="195"/>
      <c r="AB4" s="195"/>
      <c r="AC4" s="195"/>
      <c r="AD4" s="195"/>
      <c r="AE4" s="195"/>
      <c r="AF4" s="195"/>
      <c r="AG4" s="195"/>
      <c r="AH4" s="195"/>
      <c r="AI4" s="195"/>
      <c r="AJ4" s="195"/>
      <c r="AK4" s="195"/>
    </row>
    <row r="5" spans="1:37" x14ac:dyDescent="0.15">
      <c r="A5" s="450"/>
      <c r="B5" s="460" t="s">
        <v>24</v>
      </c>
      <c r="C5" s="461">
        <v>118</v>
      </c>
      <c r="D5" s="317">
        <v>77</v>
      </c>
      <c r="E5" s="317">
        <v>56</v>
      </c>
      <c r="F5" s="332">
        <f t="shared" si="0"/>
        <v>-62</v>
      </c>
      <c r="G5" s="462">
        <f t="shared" si="1"/>
        <v>-0.52542372881355937</v>
      </c>
      <c r="H5" s="317">
        <f t="shared" si="2"/>
        <v>-41</v>
      </c>
      <c r="I5" s="463">
        <f t="shared" si="3"/>
        <v>-0.34745762711864409</v>
      </c>
      <c r="J5" s="461">
        <v>173</v>
      </c>
      <c r="K5" s="317">
        <v>114</v>
      </c>
      <c r="L5" s="317">
        <v>98</v>
      </c>
      <c r="M5" s="332">
        <f>L5-J5</f>
        <v>-75</v>
      </c>
      <c r="N5" s="462">
        <f>M5/J5</f>
        <v>-0.43352601156069365</v>
      </c>
      <c r="O5" s="317">
        <f t="shared" si="4"/>
        <v>-59</v>
      </c>
      <c r="P5" s="463">
        <f t="shared" si="5"/>
        <v>-0.34104046242774566</v>
      </c>
      <c r="Q5" s="461">
        <v>109</v>
      </c>
      <c r="R5" s="317">
        <v>70</v>
      </c>
      <c r="S5" s="317">
        <v>76</v>
      </c>
      <c r="T5" s="332">
        <f>S5-Q5</f>
        <v>-33</v>
      </c>
      <c r="U5" s="463">
        <f>T5/Q5</f>
        <v>-0.30275229357798167</v>
      </c>
      <c r="V5" s="317">
        <f t="shared" si="6"/>
        <v>-39</v>
      </c>
      <c r="W5" s="463">
        <f t="shared" si="7"/>
        <v>-0.3577981651376147</v>
      </c>
      <c r="Y5" s="317">
        <v>76</v>
      </c>
    </row>
    <row r="6" spans="1:37" x14ac:dyDescent="0.15">
      <c r="A6" s="450"/>
      <c r="B6" s="451" t="s">
        <v>10</v>
      </c>
      <c r="C6" s="464" t="s">
        <v>278</v>
      </c>
      <c r="D6" s="453">
        <v>406</v>
      </c>
      <c r="E6" s="453">
        <v>311</v>
      </c>
      <c r="F6" s="454"/>
      <c r="G6" s="455"/>
      <c r="H6" s="453"/>
      <c r="I6" s="456"/>
      <c r="J6" s="464" t="s">
        <v>278</v>
      </c>
      <c r="K6" s="454">
        <v>409</v>
      </c>
      <c r="L6" s="454">
        <v>366</v>
      </c>
      <c r="M6" s="454"/>
      <c r="N6" s="455"/>
      <c r="O6" s="453"/>
      <c r="P6" s="456"/>
      <c r="Q6" s="464" t="s">
        <v>278</v>
      </c>
      <c r="R6" s="453">
        <v>426</v>
      </c>
      <c r="S6" s="454">
        <v>385</v>
      </c>
      <c r="T6" s="454"/>
      <c r="U6" s="456"/>
      <c r="V6" s="453"/>
      <c r="W6" s="456"/>
      <c r="Y6" s="454">
        <v>385</v>
      </c>
    </row>
    <row r="7" spans="1:37" x14ac:dyDescent="0.15">
      <c r="A7" s="450"/>
      <c r="B7" s="460" t="s">
        <v>25</v>
      </c>
      <c r="C7" s="461">
        <v>88</v>
      </c>
      <c r="D7" s="317">
        <v>67</v>
      </c>
      <c r="E7" s="317">
        <v>47</v>
      </c>
      <c r="F7" s="332">
        <f t="shared" ref="F7:F11" si="8">E7-C7</f>
        <v>-41</v>
      </c>
      <c r="G7" s="462">
        <f t="shared" ref="G7:G11" si="9">F7/C7</f>
        <v>-0.46590909090909088</v>
      </c>
      <c r="H7" s="317">
        <f t="shared" ref="H7:H11" si="10">D7-C7</f>
        <v>-21</v>
      </c>
      <c r="I7" s="463">
        <f t="shared" ref="I7:I11" si="11">H7/C7</f>
        <v>-0.23863636363636365</v>
      </c>
      <c r="J7" s="461">
        <v>68</v>
      </c>
      <c r="K7" s="317">
        <v>49</v>
      </c>
      <c r="L7" s="317">
        <v>36</v>
      </c>
      <c r="M7" s="332">
        <f t="shared" ref="M7:M10" si="12">L7-J7</f>
        <v>-32</v>
      </c>
      <c r="N7" s="462">
        <f t="shared" ref="N7:N10" si="13">M7/J7</f>
        <v>-0.47058823529411764</v>
      </c>
      <c r="O7" s="317">
        <f t="shared" ref="O7:O11" si="14">K7-J7</f>
        <v>-19</v>
      </c>
      <c r="P7" s="463">
        <f t="shared" ref="P7:P11" si="15">O7/J7</f>
        <v>-0.27941176470588236</v>
      </c>
      <c r="Q7" s="461">
        <v>182</v>
      </c>
      <c r="R7" s="317">
        <v>155</v>
      </c>
      <c r="S7" s="317">
        <v>119</v>
      </c>
      <c r="T7" s="332">
        <f t="shared" ref="T7:T10" si="16">S7-Q7</f>
        <v>-63</v>
      </c>
      <c r="U7" s="463">
        <f t="shared" ref="U7:U10" si="17">T7/Q7</f>
        <v>-0.34615384615384615</v>
      </c>
      <c r="V7" s="317">
        <f t="shared" ref="V7:V11" si="18">R7-Q7</f>
        <v>-27</v>
      </c>
      <c r="W7" s="463">
        <f t="shared" ref="W7:W11" si="19">V7/Q7</f>
        <v>-0.14835164835164835</v>
      </c>
      <c r="Y7" s="317">
        <v>119</v>
      </c>
    </row>
    <row r="8" spans="1:37" x14ac:dyDescent="0.15">
      <c r="A8" s="450"/>
      <c r="B8" s="451" t="s">
        <v>11</v>
      </c>
      <c r="C8" s="452">
        <v>385</v>
      </c>
      <c r="D8" s="453">
        <v>172</v>
      </c>
      <c r="E8" s="453">
        <v>109</v>
      </c>
      <c r="F8" s="454">
        <f t="shared" si="8"/>
        <v>-276</v>
      </c>
      <c r="G8" s="455">
        <f t="shared" si="9"/>
        <v>-0.7168831168831169</v>
      </c>
      <c r="H8" s="453">
        <f t="shared" si="10"/>
        <v>-213</v>
      </c>
      <c r="I8" s="456">
        <f t="shared" si="11"/>
        <v>-0.55324675324675321</v>
      </c>
      <c r="J8" s="457">
        <v>734</v>
      </c>
      <c r="K8" s="454">
        <v>688</v>
      </c>
      <c r="L8" s="454">
        <v>667</v>
      </c>
      <c r="M8" s="454">
        <f t="shared" si="12"/>
        <v>-67</v>
      </c>
      <c r="N8" s="455">
        <f t="shared" si="13"/>
        <v>-9.128065395095368E-2</v>
      </c>
      <c r="O8" s="453">
        <f t="shared" si="14"/>
        <v>-46</v>
      </c>
      <c r="P8" s="456">
        <f t="shared" si="15"/>
        <v>-6.2670299727520432E-2</v>
      </c>
      <c r="Q8" s="452">
        <v>400</v>
      </c>
      <c r="R8" s="453">
        <v>339</v>
      </c>
      <c r="S8" s="454">
        <v>327</v>
      </c>
      <c r="T8" s="454">
        <f t="shared" si="16"/>
        <v>-73</v>
      </c>
      <c r="U8" s="456">
        <f t="shared" si="17"/>
        <v>-0.1825</v>
      </c>
      <c r="V8" s="453">
        <f t="shared" si="18"/>
        <v>-61</v>
      </c>
      <c r="W8" s="456">
        <f t="shared" si="19"/>
        <v>-0.1525</v>
      </c>
      <c r="Y8" s="454">
        <v>327</v>
      </c>
    </row>
    <row r="9" spans="1:37" x14ac:dyDescent="0.15">
      <c r="A9" s="450"/>
      <c r="B9" s="460" t="s">
        <v>23</v>
      </c>
      <c r="C9" s="461">
        <v>136</v>
      </c>
      <c r="D9" s="317">
        <v>111</v>
      </c>
      <c r="E9" s="317">
        <v>111</v>
      </c>
      <c r="F9" s="332">
        <f t="shared" si="8"/>
        <v>-25</v>
      </c>
      <c r="G9" s="462">
        <f t="shared" si="9"/>
        <v>-0.18382352941176472</v>
      </c>
      <c r="H9" s="317">
        <f t="shared" si="10"/>
        <v>-25</v>
      </c>
      <c r="I9" s="463">
        <f t="shared" si="11"/>
        <v>-0.18382352941176472</v>
      </c>
      <c r="J9" s="461">
        <v>169</v>
      </c>
      <c r="K9" s="317">
        <v>152</v>
      </c>
      <c r="L9" s="317">
        <v>153</v>
      </c>
      <c r="M9" s="332">
        <f t="shared" si="12"/>
        <v>-16</v>
      </c>
      <c r="N9" s="462">
        <f t="shared" si="13"/>
        <v>-9.4674556213017749E-2</v>
      </c>
      <c r="O9" s="317">
        <f t="shared" si="14"/>
        <v>-17</v>
      </c>
      <c r="P9" s="463">
        <f t="shared" si="15"/>
        <v>-0.10059171597633136</v>
      </c>
      <c r="Q9" s="461">
        <v>184</v>
      </c>
      <c r="R9" s="317">
        <v>138</v>
      </c>
      <c r="S9" s="317">
        <v>114</v>
      </c>
      <c r="T9" s="332">
        <f t="shared" si="16"/>
        <v>-70</v>
      </c>
      <c r="U9" s="463">
        <f t="shared" si="17"/>
        <v>-0.38043478260869568</v>
      </c>
      <c r="V9" s="317">
        <f t="shared" si="18"/>
        <v>-46</v>
      </c>
      <c r="W9" s="463">
        <f t="shared" si="19"/>
        <v>-0.25</v>
      </c>
      <c r="Y9" s="317">
        <v>114</v>
      </c>
    </row>
    <row r="10" spans="1:37" x14ac:dyDescent="0.15">
      <c r="A10" s="450"/>
      <c r="B10" s="451" t="s">
        <v>22</v>
      </c>
      <c r="C10" s="452">
        <v>26</v>
      </c>
      <c r="D10" s="453">
        <v>22</v>
      </c>
      <c r="E10" s="453">
        <v>37</v>
      </c>
      <c r="F10" s="454">
        <f t="shared" si="8"/>
        <v>11</v>
      </c>
      <c r="G10" s="455">
        <f t="shared" si="9"/>
        <v>0.42307692307692307</v>
      </c>
      <c r="H10" s="453">
        <f t="shared" si="10"/>
        <v>-4</v>
      </c>
      <c r="I10" s="456">
        <f t="shared" si="11"/>
        <v>-0.15384615384615385</v>
      </c>
      <c r="J10" s="457">
        <v>115</v>
      </c>
      <c r="K10" s="454">
        <v>61</v>
      </c>
      <c r="L10" s="454">
        <v>78</v>
      </c>
      <c r="M10" s="454">
        <f t="shared" si="12"/>
        <v>-37</v>
      </c>
      <c r="N10" s="455">
        <f t="shared" si="13"/>
        <v>-0.32173913043478258</v>
      </c>
      <c r="O10" s="453">
        <f t="shared" si="14"/>
        <v>-54</v>
      </c>
      <c r="P10" s="456">
        <f t="shared" si="15"/>
        <v>-0.46956521739130436</v>
      </c>
      <c r="Q10" s="452">
        <v>385</v>
      </c>
      <c r="R10" s="453">
        <v>311</v>
      </c>
      <c r="S10" s="454">
        <v>210</v>
      </c>
      <c r="T10" s="454">
        <f t="shared" si="16"/>
        <v>-175</v>
      </c>
      <c r="U10" s="456">
        <f t="shared" si="17"/>
        <v>-0.45454545454545453</v>
      </c>
      <c r="V10" s="453">
        <f t="shared" si="18"/>
        <v>-74</v>
      </c>
      <c r="W10" s="456">
        <f t="shared" si="19"/>
        <v>-0.19220779220779222</v>
      </c>
      <c r="Y10" s="454">
        <v>210</v>
      </c>
    </row>
    <row r="11" spans="1:37" ht="30" x14ac:dyDescent="0.15">
      <c r="A11" s="450"/>
      <c r="B11" s="465" t="s">
        <v>27</v>
      </c>
      <c r="C11" s="466">
        <v>14</v>
      </c>
      <c r="D11" s="467">
        <v>14</v>
      </c>
      <c r="E11" s="467">
        <v>14</v>
      </c>
      <c r="F11" s="468">
        <f t="shared" si="8"/>
        <v>0</v>
      </c>
      <c r="G11" s="469">
        <f t="shared" si="9"/>
        <v>0</v>
      </c>
      <c r="H11" s="467">
        <f t="shared" si="10"/>
        <v>0</v>
      </c>
      <c r="I11" s="470">
        <f t="shared" si="11"/>
        <v>0</v>
      </c>
      <c r="J11" s="466">
        <v>96</v>
      </c>
      <c r="K11" s="467">
        <v>112</v>
      </c>
      <c r="L11" s="471" t="s">
        <v>279</v>
      </c>
      <c r="M11" s="468"/>
      <c r="N11" s="469"/>
      <c r="O11" s="467">
        <f t="shared" si="14"/>
        <v>16</v>
      </c>
      <c r="P11" s="470">
        <f t="shared" si="15"/>
        <v>0.16666666666666666</v>
      </c>
      <c r="Q11" s="466">
        <v>3</v>
      </c>
      <c r="R11" s="467">
        <v>5</v>
      </c>
      <c r="S11" s="471" t="s">
        <v>279</v>
      </c>
      <c r="T11" s="468"/>
      <c r="U11" s="470"/>
      <c r="V11" s="467">
        <f t="shared" si="18"/>
        <v>2</v>
      </c>
      <c r="W11" s="470">
        <f t="shared" si="19"/>
        <v>0.66666666666666663</v>
      </c>
      <c r="X11" s="472"/>
      <c r="Y11" s="471">
        <v>50</v>
      </c>
      <c r="Z11" s="195"/>
      <c r="AA11" s="195"/>
      <c r="AB11" s="195"/>
      <c r="AC11" s="195"/>
      <c r="AD11" s="195"/>
      <c r="AE11" s="195"/>
      <c r="AF11" s="195"/>
      <c r="AG11" s="195"/>
      <c r="AH11" s="195"/>
      <c r="AI11" s="195"/>
      <c r="AJ11" s="195"/>
      <c r="AK11" s="195"/>
    </row>
    <row r="12" spans="1:37" ht="4.5" customHeight="1" x14ac:dyDescent="0.15">
      <c r="A12" s="195"/>
      <c r="F12" s="473"/>
      <c r="G12" s="462"/>
      <c r="M12" s="473"/>
      <c r="N12" s="462"/>
    </row>
    <row r="13" spans="1:37" ht="11.25" customHeight="1" x14ac:dyDescent="0.15">
      <c r="A13" s="474"/>
      <c r="B13" s="544" t="s">
        <v>280</v>
      </c>
      <c r="C13" s="520"/>
      <c r="D13" s="520"/>
      <c r="E13" s="520"/>
      <c r="F13" s="520"/>
      <c r="G13" s="520"/>
      <c r="H13" s="520"/>
      <c r="I13" s="520"/>
      <c r="J13" s="520"/>
      <c r="K13" s="520"/>
      <c r="L13" s="520"/>
      <c r="M13" s="520"/>
      <c r="N13" s="520"/>
      <c r="O13" s="520"/>
      <c r="P13" s="520"/>
      <c r="Q13" s="520"/>
      <c r="R13" s="520"/>
      <c r="S13" s="520"/>
      <c r="T13" s="520"/>
    </row>
    <row r="14" spans="1:37" ht="11.25" customHeight="1" x14ac:dyDescent="0.15">
      <c r="A14" s="474"/>
      <c r="B14" s="544" t="s">
        <v>281</v>
      </c>
      <c r="C14" s="520"/>
      <c r="D14" s="520"/>
      <c r="E14" s="520"/>
      <c r="F14" s="520"/>
      <c r="G14" s="520"/>
      <c r="H14" s="520"/>
      <c r="I14" s="520"/>
      <c r="J14" s="520"/>
      <c r="K14" s="520"/>
      <c r="L14" s="520"/>
      <c r="M14" s="520"/>
      <c r="N14" s="520"/>
      <c r="O14" s="520"/>
      <c r="P14" s="520"/>
      <c r="Q14" s="520"/>
      <c r="R14" s="520"/>
      <c r="S14" s="520"/>
      <c r="T14" s="520"/>
    </row>
    <row r="15" spans="1:37" ht="11.25" customHeight="1" x14ac:dyDescent="0.15">
      <c r="A15" s="474"/>
      <c r="B15" s="544" t="s">
        <v>282</v>
      </c>
      <c r="C15" s="520"/>
      <c r="D15" s="520"/>
      <c r="E15" s="520"/>
      <c r="F15" s="520"/>
      <c r="G15" s="520"/>
      <c r="H15" s="520"/>
      <c r="I15" s="520"/>
      <c r="J15" s="520"/>
      <c r="K15" s="520"/>
      <c r="L15" s="520"/>
      <c r="M15" s="520"/>
      <c r="N15" s="520"/>
      <c r="O15" s="520"/>
      <c r="P15" s="520"/>
      <c r="Q15" s="520"/>
      <c r="R15" s="520"/>
      <c r="S15" s="520"/>
      <c r="T15" s="520"/>
    </row>
    <row r="16" spans="1:37" ht="14" x14ac:dyDescent="0.15">
      <c r="A16" s="195"/>
      <c r="J16" s="210">
        <f>SUM(J4:J11)</f>
        <v>1592</v>
      </c>
      <c r="Q16" s="210">
        <f>SUM(Q4:Q11)</f>
        <v>1863</v>
      </c>
      <c r="S16" s="210">
        <f>SUM(S4:S11)</f>
        <v>1231</v>
      </c>
      <c r="T16" s="210">
        <f>S16-Q16</f>
        <v>-632</v>
      </c>
      <c r="Y16" s="210">
        <f>SUM(Y4:Y11)</f>
        <v>1531</v>
      </c>
    </row>
    <row r="17" spans="1:33" ht="14" x14ac:dyDescent="0.15">
      <c r="A17" s="195"/>
    </row>
    <row r="18" spans="1:33" ht="21" customHeight="1" x14ac:dyDescent="0.15">
      <c r="A18" s="195"/>
      <c r="B18" s="539" t="s">
        <v>0</v>
      </c>
      <c r="C18" s="541" t="s">
        <v>271</v>
      </c>
      <c r="D18" s="542"/>
      <c r="E18" s="542"/>
      <c r="F18" s="542"/>
      <c r="G18" s="542"/>
      <c r="H18" s="542"/>
      <c r="I18" s="543"/>
      <c r="J18" s="541" t="s">
        <v>283</v>
      </c>
      <c r="K18" s="542"/>
      <c r="L18" s="542"/>
      <c r="M18" s="542"/>
      <c r="N18" s="542"/>
      <c r="O18" s="542"/>
      <c r="P18" s="543"/>
      <c r="Q18" s="475"/>
    </row>
    <row r="19" spans="1:33" ht="14" x14ac:dyDescent="0.15">
      <c r="A19" s="476"/>
      <c r="B19" s="540"/>
      <c r="C19" s="446" t="s">
        <v>118</v>
      </c>
      <c r="D19" s="447" t="s">
        <v>274</v>
      </c>
      <c r="E19" s="447" t="s">
        <v>275</v>
      </c>
      <c r="F19" s="447" t="s">
        <v>45</v>
      </c>
      <c r="G19" s="447" t="s">
        <v>46</v>
      </c>
      <c r="H19" s="447" t="s">
        <v>276</v>
      </c>
      <c r="I19" s="447" t="s">
        <v>46</v>
      </c>
      <c r="J19" s="446" t="s">
        <v>118</v>
      </c>
      <c r="K19" s="447" t="s">
        <v>274</v>
      </c>
      <c r="L19" s="447" t="s">
        <v>275</v>
      </c>
      <c r="M19" s="447" t="s">
        <v>45</v>
      </c>
      <c r="N19" s="447" t="s">
        <v>46</v>
      </c>
      <c r="O19" s="447" t="s">
        <v>276</v>
      </c>
      <c r="P19" s="448" t="s">
        <v>46</v>
      </c>
      <c r="Q19" s="475"/>
      <c r="X19" s="225"/>
      <c r="Y19" s="519" t="s">
        <v>118</v>
      </c>
      <c r="Z19" s="520"/>
      <c r="AA19" s="520"/>
      <c r="AB19" s="519" t="s">
        <v>119</v>
      </c>
      <c r="AC19" s="520"/>
      <c r="AD19" s="520"/>
      <c r="AE19" s="519" t="s">
        <v>120</v>
      </c>
      <c r="AF19" s="520"/>
      <c r="AG19" s="520"/>
    </row>
    <row r="20" spans="1:33" x14ac:dyDescent="0.15">
      <c r="A20" s="450"/>
      <c r="B20" s="451" t="s">
        <v>14</v>
      </c>
      <c r="C20" s="452">
        <v>278</v>
      </c>
      <c r="D20" s="453">
        <v>200</v>
      </c>
      <c r="E20" s="453">
        <v>172</v>
      </c>
      <c r="F20" s="454">
        <f>E20-C20</f>
        <v>-106</v>
      </c>
      <c r="G20" s="455">
        <f>F20/C20</f>
        <v>-0.38129496402877699</v>
      </c>
      <c r="H20" s="453">
        <f>D20-C20</f>
        <v>-78</v>
      </c>
      <c r="I20" s="455">
        <f>H20/C20</f>
        <v>-0.2805755395683453</v>
      </c>
      <c r="J20" s="457">
        <v>837</v>
      </c>
      <c r="K20" s="454">
        <v>556</v>
      </c>
      <c r="L20" s="458">
        <v>501</v>
      </c>
      <c r="M20" s="454">
        <f>L20-J20</f>
        <v>-336</v>
      </c>
      <c r="N20" s="455">
        <f>M20/J20</f>
        <v>-0.40143369175627241</v>
      </c>
      <c r="O20" s="453">
        <f>K20-J20</f>
        <v>-281</v>
      </c>
      <c r="P20" s="456">
        <f>O20/J20</f>
        <v>-0.33572281959378736</v>
      </c>
      <c r="Q20" s="475"/>
      <c r="X20" s="226" t="s">
        <v>0</v>
      </c>
      <c r="Y20" s="226" t="s">
        <v>121</v>
      </c>
      <c r="Z20" s="226" t="s">
        <v>122</v>
      </c>
      <c r="AA20" s="226" t="s">
        <v>123</v>
      </c>
      <c r="AB20" s="226" t="s">
        <v>121</v>
      </c>
      <c r="AC20" s="226" t="s">
        <v>122</v>
      </c>
      <c r="AD20" s="226" t="s">
        <v>123</v>
      </c>
      <c r="AE20" s="226" t="s">
        <v>121</v>
      </c>
      <c r="AF20" s="226" t="s">
        <v>122</v>
      </c>
      <c r="AG20" s="226" t="s">
        <v>123</v>
      </c>
    </row>
    <row r="21" spans="1:33" x14ac:dyDescent="0.15">
      <c r="A21" s="450"/>
      <c r="B21" s="460" t="s">
        <v>24</v>
      </c>
      <c r="C21" s="461"/>
      <c r="D21" s="317"/>
      <c r="E21" s="317"/>
      <c r="F21" s="332"/>
      <c r="G21" s="462"/>
      <c r="H21" s="317"/>
      <c r="I21" s="462"/>
      <c r="J21" s="461"/>
      <c r="K21" s="317"/>
      <c r="L21" s="317"/>
      <c r="M21" s="332"/>
      <c r="N21" s="462"/>
      <c r="O21" s="317"/>
      <c r="P21" s="463"/>
      <c r="Q21" s="475"/>
      <c r="X21" s="227" t="s">
        <v>16</v>
      </c>
      <c r="Y21" s="228">
        <v>321</v>
      </c>
      <c r="Z21" s="228">
        <v>35</v>
      </c>
      <c r="AA21" s="228">
        <v>600</v>
      </c>
      <c r="AB21" s="228">
        <v>211</v>
      </c>
      <c r="AC21" s="228">
        <v>30</v>
      </c>
      <c r="AD21" s="228">
        <v>359</v>
      </c>
      <c r="AE21" s="229">
        <f t="shared" ref="AE21:AG21" si="20">(AB21-Y21)/AB21</f>
        <v>-0.52132701421800953</v>
      </c>
      <c r="AF21" s="229">
        <f t="shared" si="20"/>
        <v>-0.16666666666666666</v>
      </c>
      <c r="AG21" s="229">
        <f t="shared" si="20"/>
        <v>-0.67130919220055707</v>
      </c>
    </row>
    <row r="22" spans="1:33" x14ac:dyDescent="0.15">
      <c r="A22" s="450"/>
      <c r="B22" s="451" t="s">
        <v>10</v>
      </c>
      <c r="C22" s="464"/>
      <c r="D22" s="453"/>
      <c r="E22" s="453"/>
      <c r="F22" s="454"/>
      <c r="G22" s="455"/>
      <c r="H22" s="453"/>
      <c r="I22" s="455"/>
      <c r="J22" s="464"/>
      <c r="K22" s="454"/>
      <c r="L22" s="454"/>
      <c r="M22" s="454"/>
      <c r="N22" s="455"/>
      <c r="O22" s="453"/>
      <c r="P22" s="456"/>
      <c r="Q22" s="475"/>
      <c r="X22" s="230" t="s">
        <v>14</v>
      </c>
      <c r="Y22" s="137">
        <v>278</v>
      </c>
      <c r="Z22" s="137">
        <v>237</v>
      </c>
      <c r="AA22" s="137">
        <v>600</v>
      </c>
      <c r="AB22" s="137">
        <v>111</v>
      </c>
      <c r="AC22" s="137">
        <v>110</v>
      </c>
      <c r="AD22" s="137">
        <v>407</v>
      </c>
      <c r="AE22" s="231">
        <f t="shared" ref="AE22:AG22" si="21">(AB22-Y22)/AB22</f>
        <v>-1.5045045045045045</v>
      </c>
      <c r="AF22" s="231">
        <f t="shared" si="21"/>
        <v>-1.1545454545454545</v>
      </c>
      <c r="AG22" s="231">
        <f t="shared" si="21"/>
        <v>-0.47420147420147418</v>
      </c>
    </row>
    <row r="23" spans="1:33" x14ac:dyDescent="0.15">
      <c r="A23" s="450"/>
      <c r="B23" s="460" t="s">
        <v>25</v>
      </c>
      <c r="C23" s="461"/>
      <c r="D23" s="317"/>
      <c r="E23" s="317"/>
      <c r="F23" s="332"/>
      <c r="G23" s="462"/>
      <c r="H23" s="317"/>
      <c r="I23" s="462"/>
      <c r="J23" s="461"/>
      <c r="K23" s="317"/>
      <c r="L23" s="317"/>
      <c r="M23" s="332"/>
      <c r="N23" s="462"/>
      <c r="O23" s="317"/>
      <c r="P23" s="463"/>
      <c r="Q23" s="475"/>
      <c r="X23" s="227" t="s">
        <v>24</v>
      </c>
      <c r="Y23" s="228">
        <v>118</v>
      </c>
      <c r="Z23" s="228">
        <v>173</v>
      </c>
      <c r="AA23" s="228">
        <v>109</v>
      </c>
      <c r="AB23" s="228">
        <v>40</v>
      </c>
      <c r="AC23" s="228">
        <v>127</v>
      </c>
      <c r="AD23" s="228">
        <v>56</v>
      </c>
      <c r="AE23" s="229">
        <f t="shared" ref="AE23:AG23" si="22">(AB23-Y23)/AB23</f>
        <v>-1.95</v>
      </c>
      <c r="AF23" s="229">
        <f t="shared" si="22"/>
        <v>-0.36220472440944884</v>
      </c>
      <c r="AG23" s="229">
        <f t="shared" si="22"/>
        <v>-0.9464285714285714</v>
      </c>
    </row>
    <row r="24" spans="1:33" x14ac:dyDescent="0.15">
      <c r="A24" s="450"/>
      <c r="B24" s="451" t="s">
        <v>11</v>
      </c>
      <c r="C24" s="452"/>
      <c r="D24" s="453"/>
      <c r="E24" s="453"/>
      <c r="F24" s="454"/>
      <c r="G24" s="455"/>
      <c r="H24" s="453"/>
      <c r="I24" s="455"/>
      <c r="J24" s="457"/>
      <c r="K24" s="454"/>
      <c r="L24" s="454"/>
      <c r="M24" s="454"/>
      <c r="N24" s="455"/>
      <c r="O24" s="453"/>
      <c r="P24" s="456"/>
      <c r="Q24" s="475"/>
      <c r="X24" s="230" t="s">
        <v>10</v>
      </c>
      <c r="Y24" s="232" t="s">
        <v>124</v>
      </c>
      <c r="Z24" s="232" t="s">
        <v>124</v>
      </c>
      <c r="AA24" s="232" t="s">
        <v>124</v>
      </c>
      <c r="AB24" s="232">
        <v>183</v>
      </c>
      <c r="AC24" s="232">
        <v>411</v>
      </c>
      <c r="AD24" s="232">
        <v>377</v>
      </c>
      <c r="AE24" s="233"/>
      <c r="AF24" s="233"/>
      <c r="AG24" s="233"/>
    </row>
    <row r="25" spans="1:33" x14ac:dyDescent="0.15">
      <c r="A25" s="450"/>
      <c r="B25" s="460" t="s">
        <v>23</v>
      </c>
      <c r="C25" s="461"/>
      <c r="D25" s="317"/>
      <c r="E25" s="317"/>
      <c r="F25" s="332"/>
      <c r="G25" s="462"/>
      <c r="H25" s="317"/>
      <c r="I25" s="462"/>
      <c r="J25" s="461"/>
      <c r="K25" s="317"/>
      <c r="L25" s="317"/>
      <c r="M25" s="332"/>
      <c r="N25" s="462"/>
      <c r="O25" s="317"/>
      <c r="P25" s="463"/>
      <c r="Q25" s="475"/>
      <c r="X25" s="227" t="s">
        <v>25</v>
      </c>
      <c r="Y25" s="228">
        <v>88</v>
      </c>
      <c r="Z25" s="228">
        <v>68</v>
      </c>
      <c r="AA25" s="228">
        <v>182</v>
      </c>
      <c r="AB25" s="228">
        <v>37</v>
      </c>
      <c r="AC25" s="228">
        <v>41</v>
      </c>
      <c r="AD25" s="228">
        <v>145</v>
      </c>
      <c r="AE25" s="229">
        <f t="shared" ref="AE25:AG25" si="23">(AB25-Y25)/AB25</f>
        <v>-1.3783783783783783</v>
      </c>
      <c r="AF25" s="229">
        <f t="shared" si="23"/>
        <v>-0.65853658536585369</v>
      </c>
      <c r="AG25" s="229">
        <f t="shared" si="23"/>
        <v>-0.25517241379310346</v>
      </c>
    </row>
    <row r="26" spans="1:33" x14ac:dyDescent="0.15">
      <c r="A26" s="450"/>
      <c r="B26" s="451" t="s">
        <v>22</v>
      </c>
      <c r="C26" s="452"/>
      <c r="D26" s="453"/>
      <c r="E26" s="453"/>
      <c r="F26" s="454"/>
      <c r="G26" s="455"/>
      <c r="H26" s="453"/>
      <c r="I26" s="455"/>
      <c r="J26" s="457"/>
      <c r="K26" s="454"/>
      <c r="L26" s="454"/>
      <c r="M26" s="454"/>
      <c r="N26" s="455"/>
      <c r="O26" s="453"/>
      <c r="P26" s="456"/>
      <c r="Q26" s="475"/>
      <c r="X26" s="230" t="s">
        <v>11</v>
      </c>
      <c r="Y26" s="137">
        <v>385</v>
      </c>
      <c r="Z26" s="137">
        <v>734</v>
      </c>
      <c r="AA26" s="137">
        <v>400</v>
      </c>
      <c r="AB26" s="137">
        <v>100</v>
      </c>
      <c r="AC26" s="137">
        <v>662</v>
      </c>
      <c r="AD26" s="137">
        <v>259</v>
      </c>
      <c r="AE26" s="231">
        <f t="shared" ref="AE26:AG26" si="24">(AB26-Y26)/AB26</f>
        <v>-2.85</v>
      </c>
      <c r="AF26" s="231">
        <f t="shared" si="24"/>
        <v>-0.10876132930513595</v>
      </c>
      <c r="AG26" s="231">
        <f t="shared" si="24"/>
        <v>-0.54440154440154442</v>
      </c>
    </row>
    <row r="27" spans="1:33" ht="30" x14ac:dyDescent="0.15">
      <c r="A27" s="450"/>
      <c r="B27" s="465" t="s">
        <v>27</v>
      </c>
      <c r="C27" s="466">
        <v>14</v>
      </c>
      <c r="D27" s="467">
        <v>14</v>
      </c>
      <c r="E27" s="467">
        <v>14</v>
      </c>
      <c r="F27" s="468">
        <f>E27-C27</f>
        <v>0</v>
      </c>
      <c r="G27" s="469">
        <f>F27/C27</f>
        <v>0</v>
      </c>
      <c r="H27" s="467">
        <f>D27-C27</f>
        <v>0</v>
      </c>
      <c r="I27" s="469">
        <f>H27/C27</f>
        <v>0</v>
      </c>
      <c r="J27" s="466">
        <v>99</v>
      </c>
      <c r="K27" s="467">
        <v>117</v>
      </c>
      <c r="L27" s="471">
        <v>82</v>
      </c>
      <c r="M27" s="468">
        <f>L27-J27</f>
        <v>-17</v>
      </c>
      <c r="N27" s="469">
        <f>M27/J27</f>
        <v>-0.17171717171717171</v>
      </c>
      <c r="O27" s="467">
        <f>K27-J27</f>
        <v>18</v>
      </c>
      <c r="P27" s="470">
        <f>O27/J27</f>
        <v>0.18181818181818182</v>
      </c>
      <c r="Q27" s="475"/>
      <c r="X27" s="227" t="s">
        <v>28</v>
      </c>
      <c r="Y27" s="228">
        <v>24</v>
      </c>
      <c r="Z27" s="228">
        <v>42</v>
      </c>
      <c r="AA27" s="228">
        <v>46</v>
      </c>
      <c r="AB27" s="228">
        <v>40</v>
      </c>
      <c r="AC27" s="228">
        <v>41</v>
      </c>
      <c r="AD27" s="228">
        <v>34</v>
      </c>
      <c r="AE27" s="229">
        <f t="shared" ref="AE27:AG27" si="25">(AB27-Y27)/AB27</f>
        <v>0.4</v>
      </c>
      <c r="AF27" s="229">
        <f t="shared" si="25"/>
        <v>-2.4390243902439025E-2</v>
      </c>
      <c r="AG27" s="229">
        <f t="shared" si="25"/>
        <v>-0.35294117647058826</v>
      </c>
    </row>
    <row r="28" spans="1:33" ht="14" x14ac:dyDescent="0.15">
      <c r="A28" s="195"/>
      <c r="X28" s="230" t="s">
        <v>12</v>
      </c>
      <c r="Y28" s="137">
        <v>431</v>
      </c>
      <c r="Z28" s="137">
        <v>29</v>
      </c>
      <c r="AA28" s="137">
        <v>542</v>
      </c>
      <c r="AB28" s="137">
        <v>154</v>
      </c>
      <c r="AC28" s="137">
        <v>16</v>
      </c>
      <c r="AD28" s="137">
        <v>409</v>
      </c>
      <c r="AE28" s="231">
        <f t="shared" ref="AE28:AG28" si="26">(AB28-Y28)/AB28</f>
        <v>-1.7987012987012987</v>
      </c>
      <c r="AF28" s="231">
        <f t="shared" si="26"/>
        <v>-0.8125</v>
      </c>
      <c r="AG28" s="231">
        <f t="shared" si="26"/>
        <v>-0.32518337408312958</v>
      </c>
    </row>
    <row r="29" spans="1:33" ht="14" x14ac:dyDescent="0.15">
      <c r="A29" s="195"/>
      <c r="X29" s="227" t="s">
        <v>26</v>
      </c>
      <c r="Y29" s="228">
        <v>19</v>
      </c>
      <c r="Z29" s="228">
        <v>107</v>
      </c>
      <c r="AA29" s="228">
        <v>70</v>
      </c>
      <c r="AB29" s="228">
        <v>24</v>
      </c>
      <c r="AC29" s="228">
        <v>32</v>
      </c>
      <c r="AD29" s="228">
        <v>67</v>
      </c>
      <c r="AE29" s="229">
        <f t="shared" ref="AE29:AG29" si="27">(AB29-Y29)/AB29</f>
        <v>0.20833333333333334</v>
      </c>
      <c r="AF29" s="229">
        <f t="shared" si="27"/>
        <v>-2.34375</v>
      </c>
      <c r="AG29" s="229">
        <f t="shared" si="27"/>
        <v>-4.4776119402985072E-2</v>
      </c>
    </row>
    <row r="30" spans="1:33" ht="14" x14ac:dyDescent="0.15">
      <c r="A30" s="195"/>
      <c r="C30" s="211" t="s">
        <v>284</v>
      </c>
      <c r="X30" s="230" t="s">
        <v>23</v>
      </c>
      <c r="Y30" s="137">
        <v>136</v>
      </c>
      <c r="Z30" s="137">
        <v>169</v>
      </c>
      <c r="AA30" s="137">
        <v>184</v>
      </c>
      <c r="AB30" s="137">
        <v>73</v>
      </c>
      <c r="AC30" s="137">
        <v>141</v>
      </c>
      <c r="AD30" s="137">
        <v>156</v>
      </c>
      <c r="AE30" s="231">
        <f t="shared" ref="AE30:AG30" si="28">(AB30-Y30)/AB30</f>
        <v>-0.86301369863013699</v>
      </c>
      <c r="AF30" s="231">
        <f t="shared" si="28"/>
        <v>-0.19858156028368795</v>
      </c>
      <c r="AG30" s="231">
        <f t="shared" si="28"/>
        <v>-0.17948717948717949</v>
      </c>
    </row>
    <row r="31" spans="1:33" ht="14" x14ac:dyDescent="0.15">
      <c r="A31" s="195"/>
      <c r="X31" s="227" t="s">
        <v>29</v>
      </c>
      <c r="Y31" s="228">
        <v>4</v>
      </c>
      <c r="Z31" s="228">
        <v>0</v>
      </c>
      <c r="AA31" s="228">
        <v>102</v>
      </c>
      <c r="AB31" s="228">
        <v>8</v>
      </c>
      <c r="AC31" s="228">
        <v>40</v>
      </c>
      <c r="AD31" s="228">
        <v>23</v>
      </c>
      <c r="AE31" s="229">
        <f t="shared" ref="AE31:AG31" si="29">(AB31-Y31)/AB31</f>
        <v>0.5</v>
      </c>
      <c r="AF31" s="229">
        <f t="shared" si="29"/>
        <v>1</v>
      </c>
      <c r="AG31" s="229">
        <f t="shared" si="29"/>
        <v>-3.4347826086956523</v>
      </c>
    </row>
    <row r="32" spans="1:33" ht="14" x14ac:dyDescent="0.15">
      <c r="A32" s="195"/>
      <c r="X32" s="230" t="s">
        <v>22</v>
      </c>
      <c r="Y32" s="137">
        <v>26</v>
      </c>
      <c r="Z32" s="137">
        <v>115</v>
      </c>
      <c r="AA32" s="137">
        <v>385</v>
      </c>
      <c r="AB32" s="137">
        <v>47</v>
      </c>
      <c r="AC32" s="137">
        <v>33</v>
      </c>
      <c r="AD32" s="137">
        <v>230</v>
      </c>
      <c r="AE32" s="231">
        <f t="shared" ref="AE32:AG32" si="30">(AB32-Y32)/AB32</f>
        <v>0.44680851063829785</v>
      </c>
      <c r="AF32" s="231">
        <f t="shared" si="30"/>
        <v>-2.4848484848484849</v>
      </c>
      <c r="AG32" s="231">
        <f t="shared" si="30"/>
        <v>-0.67391304347826086</v>
      </c>
    </row>
    <row r="33" spans="1:33" ht="14" x14ac:dyDescent="0.15">
      <c r="A33" s="195"/>
      <c r="X33" s="227" t="s">
        <v>21</v>
      </c>
      <c r="Y33" s="228">
        <v>169</v>
      </c>
      <c r="Z33" s="228">
        <v>49</v>
      </c>
      <c r="AA33" s="228">
        <v>433</v>
      </c>
      <c r="AB33" s="228">
        <v>129</v>
      </c>
      <c r="AC33" s="228">
        <v>34</v>
      </c>
      <c r="AD33" s="228">
        <v>216</v>
      </c>
      <c r="AE33" s="229">
        <f t="shared" ref="AE33:AG33" si="31">(AB33-Y33)/AB33</f>
        <v>-0.31007751937984496</v>
      </c>
      <c r="AF33" s="229">
        <f t="shared" si="31"/>
        <v>-0.44117647058823528</v>
      </c>
      <c r="AG33" s="229">
        <f t="shared" si="31"/>
        <v>-1.0046296296296295</v>
      </c>
    </row>
    <row r="34" spans="1:33" ht="14" x14ac:dyDescent="0.15">
      <c r="A34" s="195"/>
      <c r="X34" s="230" t="s">
        <v>27</v>
      </c>
      <c r="Y34" s="137">
        <v>14</v>
      </c>
      <c r="Z34" s="137">
        <v>96</v>
      </c>
      <c r="AA34" s="137">
        <v>3</v>
      </c>
      <c r="AB34" s="137">
        <v>15</v>
      </c>
      <c r="AC34" s="137">
        <v>60</v>
      </c>
      <c r="AD34" s="137">
        <v>0</v>
      </c>
      <c r="AE34" s="231">
        <f t="shared" ref="AE34:AF34" si="32">(AB34-Y34)/AB34</f>
        <v>6.6666666666666666E-2</v>
      </c>
      <c r="AF34" s="231">
        <f t="shared" si="32"/>
        <v>-0.6</v>
      </c>
      <c r="AG34" s="231"/>
    </row>
    <row r="35" spans="1:33" ht="14" x14ac:dyDescent="0.15">
      <c r="A35" s="195"/>
      <c r="C35" s="211" t="s">
        <v>285</v>
      </c>
      <c r="X35" s="227" t="s">
        <v>18</v>
      </c>
      <c r="Y35" s="228">
        <v>139</v>
      </c>
      <c r="Z35" s="228">
        <v>74</v>
      </c>
      <c r="AA35" s="228">
        <v>521</v>
      </c>
      <c r="AB35" s="228">
        <v>276</v>
      </c>
      <c r="AC35" s="228">
        <v>38</v>
      </c>
      <c r="AD35" s="228">
        <v>202</v>
      </c>
      <c r="AE35" s="229">
        <f t="shared" ref="AE35:AG35" si="33">(AB35-Y35)/AB35</f>
        <v>0.49637681159420288</v>
      </c>
      <c r="AF35" s="229">
        <f t="shared" si="33"/>
        <v>-0.94736842105263153</v>
      </c>
      <c r="AG35" s="229">
        <f t="shared" si="33"/>
        <v>-1.5792079207920793</v>
      </c>
    </row>
    <row r="36" spans="1:33" ht="14" x14ac:dyDescent="0.15">
      <c r="A36" s="195"/>
      <c r="C36" s="211" t="s">
        <v>286</v>
      </c>
    </row>
    <row r="37" spans="1:33" ht="14" x14ac:dyDescent="0.15">
      <c r="A37" s="195"/>
    </row>
    <row r="38" spans="1:33" ht="14" x14ac:dyDescent="0.15">
      <c r="A38" s="195"/>
      <c r="C38" s="211" t="s">
        <v>287</v>
      </c>
    </row>
    <row r="39" spans="1:33" ht="14" x14ac:dyDescent="0.15">
      <c r="A39" s="195"/>
      <c r="C39" s="211" t="s">
        <v>288</v>
      </c>
    </row>
    <row r="40" spans="1:33" ht="14" x14ac:dyDescent="0.15">
      <c r="A40" s="195"/>
    </row>
    <row r="41" spans="1:33" ht="14" x14ac:dyDescent="0.15">
      <c r="A41" s="195"/>
      <c r="C41" s="211" t="s">
        <v>289</v>
      </c>
    </row>
    <row r="42" spans="1:33" ht="14" x14ac:dyDescent="0.15">
      <c r="A42" s="195"/>
    </row>
    <row r="43" spans="1:33" x14ac:dyDescent="0.2">
      <c r="A43" s="195"/>
      <c r="C43" s="477"/>
    </row>
    <row r="44" spans="1:33" ht="14" x14ac:dyDescent="0.15">
      <c r="A44" s="195"/>
    </row>
    <row r="45" spans="1:33" ht="14" x14ac:dyDescent="0.15">
      <c r="A45" s="195"/>
    </row>
    <row r="46" spans="1:33" ht="14" x14ac:dyDescent="0.15">
      <c r="A46" s="195"/>
    </row>
    <row r="47" spans="1:33" x14ac:dyDescent="0.2">
      <c r="A47" s="195"/>
      <c r="F47" s="477"/>
    </row>
    <row r="48" spans="1:33" ht="14" x14ac:dyDescent="0.15">
      <c r="A48" s="195"/>
    </row>
    <row r="49" spans="1:1" ht="14" x14ac:dyDescent="0.15">
      <c r="A49" s="195"/>
    </row>
    <row r="50" spans="1:1" ht="14" x14ac:dyDescent="0.15">
      <c r="A50" s="195"/>
    </row>
    <row r="51" spans="1:1" ht="14" x14ac:dyDescent="0.15">
      <c r="A51" s="195"/>
    </row>
    <row r="52" spans="1:1" ht="14" x14ac:dyDescent="0.15">
      <c r="A52" s="195"/>
    </row>
    <row r="53" spans="1:1" ht="14" x14ac:dyDescent="0.15">
      <c r="A53" s="195"/>
    </row>
    <row r="54" spans="1:1" ht="14" x14ac:dyDescent="0.15">
      <c r="A54" s="195"/>
    </row>
    <row r="55" spans="1:1" ht="14" x14ac:dyDescent="0.15">
      <c r="A55" s="195"/>
    </row>
    <row r="56" spans="1:1" ht="14" x14ac:dyDescent="0.15">
      <c r="A56" s="195"/>
    </row>
    <row r="57" spans="1:1" ht="14" x14ac:dyDescent="0.15">
      <c r="A57" s="195"/>
    </row>
    <row r="58" spans="1:1" ht="14" x14ac:dyDescent="0.15">
      <c r="A58" s="195"/>
    </row>
    <row r="59" spans="1:1" ht="14" x14ac:dyDescent="0.15">
      <c r="A59" s="195"/>
    </row>
    <row r="60" spans="1:1" ht="14" x14ac:dyDescent="0.15">
      <c r="A60" s="195"/>
    </row>
    <row r="61" spans="1:1" ht="14" x14ac:dyDescent="0.15">
      <c r="A61" s="195"/>
    </row>
    <row r="62" spans="1:1" ht="14" x14ac:dyDescent="0.15">
      <c r="A62" s="195"/>
    </row>
    <row r="63" spans="1:1" ht="14" x14ac:dyDescent="0.15">
      <c r="A63" s="195"/>
    </row>
    <row r="64" spans="1:1" ht="14" x14ac:dyDescent="0.15">
      <c r="A64" s="195"/>
    </row>
    <row r="65" spans="1:1" ht="14" x14ac:dyDescent="0.15">
      <c r="A65" s="195"/>
    </row>
    <row r="66" spans="1:1" ht="14" x14ac:dyDescent="0.15">
      <c r="A66" s="195"/>
    </row>
    <row r="67" spans="1:1" ht="14" x14ac:dyDescent="0.15">
      <c r="A67" s="195"/>
    </row>
    <row r="68" spans="1:1" ht="14" x14ac:dyDescent="0.15">
      <c r="A68" s="195"/>
    </row>
    <row r="69" spans="1:1" ht="14" x14ac:dyDescent="0.15">
      <c r="A69" s="195"/>
    </row>
    <row r="70" spans="1:1" ht="14" x14ac:dyDescent="0.15">
      <c r="A70" s="195"/>
    </row>
    <row r="71" spans="1:1" ht="14" x14ac:dyDescent="0.15">
      <c r="A71" s="195"/>
    </row>
    <row r="72" spans="1:1" ht="14" x14ac:dyDescent="0.15">
      <c r="A72" s="195"/>
    </row>
    <row r="73" spans="1:1" ht="14" x14ac:dyDescent="0.15">
      <c r="A73" s="195"/>
    </row>
    <row r="74" spans="1:1" ht="14" x14ac:dyDescent="0.15">
      <c r="A74" s="195"/>
    </row>
    <row r="75" spans="1:1" ht="14" x14ac:dyDescent="0.15">
      <c r="A75" s="195"/>
    </row>
    <row r="76" spans="1:1" ht="14" x14ac:dyDescent="0.15">
      <c r="A76" s="195"/>
    </row>
    <row r="77" spans="1:1" ht="14" x14ac:dyDescent="0.15">
      <c r="A77" s="195"/>
    </row>
    <row r="78" spans="1:1" ht="14" x14ac:dyDescent="0.15">
      <c r="A78" s="195"/>
    </row>
    <row r="79" spans="1:1" ht="14" x14ac:dyDescent="0.15">
      <c r="A79" s="195"/>
    </row>
    <row r="80" spans="1:1" ht="14" x14ac:dyDescent="0.15">
      <c r="A80" s="195"/>
    </row>
    <row r="81" spans="1:1" ht="14" x14ac:dyDescent="0.15">
      <c r="A81" s="195"/>
    </row>
    <row r="82" spans="1:1" ht="14" x14ac:dyDescent="0.15">
      <c r="A82" s="195"/>
    </row>
    <row r="83" spans="1:1" ht="14" x14ac:dyDescent="0.15">
      <c r="A83" s="195"/>
    </row>
    <row r="84" spans="1:1" ht="14" x14ac:dyDescent="0.15">
      <c r="A84" s="195"/>
    </row>
    <row r="85" spans="1:1" ht="14" x14ac:dyDescent="0.15">
      <c r="A85" s="195"/>
    </row>
    <row r="86" spans="1:1" ht="14" x14ac:dyDescent="0.15">
      <c r="A86" s="195"/>
    </row>
    <row r="87" spans="1:1" ht="14" x14ac:dyDescent="0.15">
      <c r="A87" s="195"/>
    </row>
    <row r="88" spans="1:1" ht="14" x14ac:dyDescent="0.15">
      <c r="A88" s="195"/>
    </row>
    <row r="89" spans="1:1" ht="14" x14ac:dyDescent="0.15">
      <c r="A89" s="195"/>
    </row>
    <row r="90" spans="1:1" ht="14" x14ac:dyDescent="0.15">
      <c r="A90" s="195"/>
    </row>
    <row r="91" spans="1:1" ht="14" x14ac:dyDescent="0.15">
      <c r="A91" s="195"/>
    </row>
    <row r="92" spans="1:1" ht="14" x14ac:dyDescent="0.15">
      <c r="A92" s="195"/>
    </row>
    <row r="93" spans="1:1" ht="14" x14ac:dyDescent="0.15">
      <c r="A93" s="195"/>
    </row>
    <row r="94" spans="1:1" ht="14" x14ac:dyDescent="0.15">
      <c r="A94" s="195"/>
    </row>
    <row r="95" spans="1:1" ht="14" x14ac:dyDescent="0.15">
      <c r="A95" s="195"/>
    </row>
    <row r="96" spans="1:1" ht="14" x14ac:dyDescent="0.15">
      <c r="A96" s="195"/>
    </row>
    <row r="97" spans="1:1" ht="14" x14ac:dyDescent="0.15">
      <c r="A97" s="195"/>
    </row>
    <row r="98" spans="1:1" ht="14" x14ac:dyDescent="0.15">
      <c r="A98" s="195"/>
    </row>
    <row r="99" spans="1:1" ht="14" x14ac:dyDescent="0.15">
      <c r="A99" s="195"/>
    </row>
    <row r="100" spans="1:1" ht="14" x14ac:dyDescent="0.15">
      <c r="A100" s="195"/>
    </row>
    <row r="101" spans="1:1" ht="14" x14ac:dyDescent="0.15">
      <c r="A101" s="195"/>
    </row>
    <row r="102" spans="1:1" ht="14" x14ac:dyDescent="0.15">
      <c r="A102" s="195"/>
    </row>
    <row r="103" spans="1:1" ht="14" x14ac:dyDescent="0.15">
      <c r="A103" s="195"/>
    </row>
    <row r="104" spans="1:1" ht="14" x14ac:dyDescent="0.15">
      <c r="A104" s="195"/>
    </row>
    <row r="105" spans="1:1" ht="14" x14ac:dyDescent="0.15">
      <c r="A105" s="195"/>
    </row>
    <row r="106" spans="1:1" ht="14" x14ac:dyDescent="0.15">
      <c r="A106" s="195"/>
    </row>
    <row r="107" spans="1:1" ht="14" x14ac:dyDescent="0.15">
      <c r="A107" s="195"/>
    </row>
    <row r="108" spans="1:1" ht="14" x14ac:dyDescent="0.15">
      <c r="A108" s="195"/>
    </row>
    <row r="109" spans="1:1" ht="14" x14ac:dyDescent="0.15">
      <c r="A109" s="195"/>
    </row>
    <row r="110" spans="1:1" ht="14" x14ac:dyDescent="0.15">
      <c r="A110" s="195"/>
    </row>
    <row r="111" spans="1:1" ht="14" x14ac:dyDescent="0.15">
      <c r="A111" s="195"/>
    </row>
    <row r="112" spans="1:1" ht="14" x14ac:dyDescent="0.15">
      <c r="A112" s="195"/>
    </row>
    <row r="113" spans="1:1" ht="14" x14ac:dyDescent="0.15">
      <c r="A113" s="195"/>
    </row>
    <row r="114" spans="1:1" ht="14" x14ac:dyDescent="0.15">
      <c r="A114" s="195"/>
    </row>
    <row r="115" spans="1:1" ht="14" x14ac:dyDescent="0.15">
      <c r="A115" s="195"/>
    </row>
    <row r="116" spans="1:1" ht="14" x14ac:dyDescent="0.15">
      <c r="A116" s="195"/>
    </row>
    <row r="117" spans="1:1" ht="14" x14ac:dyDescent="0.15">
      <c r="A117" s="195"/>
    </row>
    <row r="118" spans="1:1" ht="14" x14ac:dyDescent="0.15">
      <c r="A118" s="195"/>
    </row>
    <row r="119" spans="1:1" ht="14" x14ac:dyDescent="0.15">
      <c r="A119" s="195"/>
    </row>
    <row r="120" spans="1:1" ht="14" x14ac:dyDescent="0.15">
      <c r="A120" s="195"/>
    </row>
    <row r="121" spans="1:1" ht="14" x14ac:dyDescent="0.15">
      <c r="A121" s="195"/>
    </row>
    <row r="122" spans="1:1" ht="14" x14ac:dyDescent="0.15">
      <c r="A122" s="195"/>
    </row>
    <row r="123" spans="1:1" ht="14" x14ac:dyDescent="0.15">
      <c r="A123" s="195"/>
    </row>
    <row r="124" spans="1:1" ht="14" x14ac:dyDescent="0.15">
      <c r="A124" s="195"/>
    </row>
    <row r="125" spans="1:1" ht="14" x14ac:dyDescent="0.15">
      <c r="A125" s="195"/>
    </row>
    <row r="126" spans="1:1" ht="14" x14ac:dyDescent="0.15">
      <c r="A126" s="195"/>
    </row>
    <row r="127" spans="1:1" ht="14" x14ac:dyDescent="0.15">
      <c r="A127" s="195"/>
    </row>
    <row r="128" spans="1:1" ht="14" x14ac:dyDescent="0.15">
      <c r="A128" s="195"/>
    </row>
    <row r="129" spans="1:1" ht="14" x14ac:dyDescent="0.15">
      <c r="A129" s="195"/>
    </row>
    <row r="130" spans="1:1" ht="14" x14ac:dyDescent="0.15">
      <c r="A130" s="195"/>
    </row>
    <row r="131" spans="1:1" ht="14" x14ac:dyDescent="0.15">
      <c r="A131" s="195"/>
    </row>
    <row r="132" spans="1:1" ht="14" x14ac:dyDescent="0.15">
      <c r="A132" s="195"/>
    </row>
    <row r="133" spans="1:1" ht="14" x14ac:dyDescent="0.15">
      <c r="A133" s="195"/>
    </row>
    <row r="134" spans="1:1" ht="14" x14ac:dyDescent="0.15">
      <c r="A134" s="195"/>
    </row>
    <row r="135" spans="1:1" ht="14" x14ac:dyDescent="0.15">
      <c r="A135" s="195"/>
    </row>
    <row r="136" spans="1:1" ht="14" x14ac:dyDescent="0.15">
      <c r="A136" s="195"/>
    </row>
    <row r="137" spans="1:1" ht="14" x14ac:dyDescent="0.15">
      <c r="A137" s="195"/>
    </row>
    <row r="138" spans="1:1" ht="14" x14ac:dyDescent="0.15">
      <c r="A138" s="195"/>
    </row>
    <row r="139" spans="1:1" ht="14" x14ac:dyDescent="0.15">
      <c r="A139" s="195"/>
    </row>
    <row r="140" spans="1:1" ht="14" x14ac:dyDescent="0.15">
      <c r="A140" s="195"/>
    </row>
    <row r="141" spans="1:1" ht="14" x14ac:dyDescent="0.15">
      <c r="A141" s="195"/>
    </row>
    <row r="142" spans="1:1" ht="14" x14ac:dyDescent="0.15">
      <c r="A142" s="195"/>
    </row>
    <row r="143" spans="1:1" ht="14" x14ac:dyDescent="0.15">
      <c r="A143" s="195"/>
    </row>
    <row r="144" spans="1:1" ht="14" x14ac:dyDescent="0.15">
      <c r="A144" s="195"/>
    </row>
    <row r="145" spans="1:1" ht="14" x14ac:dyDescent="0.15">
      <c r="A145" s="195"/>
    </row>
    <row r="146" spans="1:1" ht="14" x14ac:dyDescent="0.15">
      <c r="A146" s="195"/>
    </row>
    <row r="147" spans="1:1" ht="14" x14ac:dyDescent="0.15">
      <c r="A147" s="195"/>
    </row>
    <row r="148" spans="1:1" ht="14" x14ac:dyDescent="0.15">
      <c r="A148" s="195"/>
    </row>
    <row r="149" spans="1:1" ht="14" x14ac:dyDescent="0.15">
      <c r="A149" s="195"/>
    </row>
    <row r="150" spans="1:1" ht="14" x14ac:dyDescent="0.15">
      <c r="A150" s="195"/>
    </row>
    <row r="151" spans="1:1" ht="14" x14ac:dyDescent="0.15">
      <c r="A151" s="195"/>
    </row>
    <row r="152" spans="1:1" ht="14" x14ac:dyDescent="0.15">
      <c r="A152" s="195"/>
    </row>
    <row r="153" spans="1:1" ht="14" x14ac:dyDescent="0.15">
      <c r="A153" s="195"/>
    </row>
    <row r="154" spans="1:1" ht="14" x14ac:dyDescent="0.15">
      <c r="A154" s="195"/>
    </row>
    <row r="155" spans="1:1" ht="14" x14ac:dyDescent="0.15">
      <c r="A155" s="195"/>
    </row>
    <row r="156" spans="1:1" ht="14" x14ac:dyDescent="0.15">
      <c r="A156" s="195"/>
    </row>
    <row r="157" spans="1:1" ht="14" x14ac:dyDescent="0.15">
      <c r="A157" s="195"/>
    </row>
    <row r="158" spans="1:1" ht="14" x14ac:dyDescent="0.15">
      <c r="A158" s="195"/>
    </row>
    <row r="159" spans="1:1" ht="14" x14ac:dyDescent="0.15">
      <c r="A159" s="195"/>
    </row>
    <row r="160" spans="1:1" ht="14" x14ac:dyDescent="0.15">
      <c r="A160" s="195"/>
    </row>
    <row r="161" spans="1:1" ht="14" x14ac:dyDescent="0.15">
      <c r="A161" s="195"/>
    </row>
    <row r="162" spans="1:1" ht="14" x14ac:dyDescent="0.15">
      <c r="A162" s="195"/>
    </row>
    <row r="163" spans="1:1" ht="14" x14ac:dyDescent="0.15">
      <c r="A163" s="195"/>
    </row>
    <row r="164" spans="1:1" ht="14" x14ac:dyDescent="0.15">
      <c r="A164" s="195"/>
    </row>
    <row r="165" spans="1:1" ht="14" x14ac:dyDescent="0.15">
      <c r="A165" s="195"/>
    </row>
    <row r="166" spans="1:1" ht="14" x14ac:dyDescent="0.15">
      <c r="A166" s="195"/>
    </row>
    <row r="167" spans="1:1" ht="14" x14ac:dyDescent="0.15">
      <c r="A167" s="195"/>
    </row>
    <row r="168" spans="1:1" ht="14" x14ac:dyDescent="0.15">
      <c r="A168" s="195"/>
    </row>
    <row r="169" spans="1:1" ht="14" x14ac:dyDescent="0.15">
      <c r="A169" s="195"/>
    </row>
    <row r="170" spans="1:1" ht="14" x14ac:dyDescent="0.15">
      <c r="A170" s="195"/>
    </row>
    <row r="171" spans="1:1" ht="14" x14ac:dyDescent="0.15">
      <c r="A171" s="195"/>
    </row>
    <row r="172" spans="1:1" ht="14" x14ac:dyDescent="0.15">
      <c r="A172" s="195"/>
    </row>
    <row r="173" spans="1:1" ht="14" x14ac:dyDescent="0.15">
      <c r="A173" s="195"/>
    </row>
    <row r="174" spans="1:1" ht="14" x14ac:dyDescent="0.15">
      <c r="A174" s="195"/>
    </row>
    <row r="175" spans="1:1" ht="14" x14ac:dyDescent="0.15">
      <c r="A175" s="195"/>
    </row>
    <row r="176" spans="1:1" ht="14" x14ac:dyDescent="0.15">
      <c r="A176" s="195"/>
    </row>
    <row r="177" spans="1:1" ht="14" x14ac:dyDescent="0.15">
      <c r="A177" s="195"/>
    </row>
    <row r="178" spans="1:1" ht="14" x14ac:dyDescent="0.15">
      <c r="A178" s="195"/>
    </row>
    <row r="179" spans="1:1" ht="14" x14ac:dyDescent="0.15">
      <c r="A179" s="195"/>
    </row>
    <row r="180" spans="1:1" ht="14" x14ac:dyDescent="0.15">
      <c r="A180" s="195"/>
    </row>
    <row r="181" spans="1:1" ht="14" x14ac:dyDescent="0.15">
      <c r="A181" s="195"/>
    </row>
    <row r="182" spans="1:1" ht="14" x14ac:dyDescent="0.15">
      <c r="A182" s="195"/>
    </row>
    <row r="183" spans="1:1" ht="14" x14ac:dyDescent="0.15">
      <c r="A183" s="195"/>
    </row>
    <row r="184" spans="1:1" ht="14" x14ac:dyDescent="0.15">
      <c r="A184" s="195"/>
    </row>
    <row r="185" spans="1:1" ht="14" x14ac:dyDescent="0.15">
      <c r="A185" s="195"/>
    </row>
    <row r="186" spans="1:1" ht="14" x14ac:dyDescent="0.15">
      <c r="A186" s="195"/>
    </row>
    <row r="187" spans="1:1" ht="14" x14ac:dyDescent="0.15">
      <c r="A187" s="195"/>
    </row>
    <row r="188" spans="1:1" ht="14" x14ac:dyDescent="0.15">
      <c r="A188" s="195"/>
    </row>
    <row r="189" spans="1:1" ht="14" x14ac:dyDescent="0.15">
      <c r="A189" s="195"/>
    </row>
    <row r="190" spans="1:1" ht="14" x14ac:dyDescent="0.15">
      <c r="A190" s="195"/>
    </row>
    <row r="191" spans="1:1" ht="14" x14ac:dyDescent="0.15">
      <c r="A191" s="195"/>
    </row>
    <row r="192" spans="1:1" ht="14" x14ac:dyDescent="0.15">
      <c r="A192" s="195"/>
    </row>
    <row r="193" spans="1:1" ht="14" x14ac:dyDescent="0.15">
      <c r="A193" s="195"/>
    </row>
    <row r="194" spans="1:1" ht="14" x14ac:dyDescent="0.15">
      <c r="A194" s="195"/>
    </row>
    <row r="195" spans="1:1" ht="14" x14ac:dyDescent="0.15">
      <c r="A195" s="195"/>
    </row>
    <row r="196" spans="1:1" ht="14" x14ac:dyDescent="0.15">
      <c r="A196" s="195"/>
    </row>
    <row r="197" spans="1:1" ht="14" x14ac:dyDescent="0.15">
      <c r="A197" s="195"/>
    </row>
    <row r="198" spans="1:1" ht="14" x14ac:dyDescent="0.15">
      <c r="A198" s="195"/>
    </row>
    <row r="199" spans="1:1" ht="14" x14ac:dyDescent="0.15">
      <c r="A199" s="195"/>
    </row>
    <row r="200" spans="1:1" ht="14" x14ac:dyDescent="0.15">
      <c r="A200" s="195"/>
    </row>
    <row r="201" spans="1:1" ht="14" x14ac:dyDescent="0.15">
      <c r="A201" s="195"/>
    </row>
    <row r="202" spans="1:1" ht="14" x14ac:dyDescent="0.15">
      <c r="A202" s="195"/>
    </row>
    <row r="203" spans="1:1" ht="14" x14ac:dyDescent="0.15">
      <c r="A203" s="195"/>
    </row>
    <row r="204" spans="1:1" ht="14" x14ac:dyDescent="0.15">
      <c r="A204" s="195"/>
    </row>
    <row r="205" spans="1:1" ht="14" x14ac:dyDescent="0.15">
      <c r="A205" s="195"/>
    </row>
    <row r="206" spans="1:1" ht="14" x14ac:dyDescent="0.15">
      <c r="A206" s="195"/>
    </row>
    <row r="207" spans="1:1" ht="14" x14ac:dyDescent="0.15">
      <c r="A207" s="195"/>
    </row>
    <row r="208" spans="1:1" ht="14" x14ac:dyDescent="0.15">
      <c r="A208" s="195"/>
    </row>
    <row r="209" spans="1:1" ht="14" x14ac:dyDescent="0.15">
      <c r="A209" s="195"/>
    </row>
    <row r="210" spans="1:1" ht="14" x14ac:dyDescent="0.15">
      <c r="A210" s="195"/>
    </row>
    <row r="211" spans="1:1" ht="14" x14ac:dyDescent="0.15">
      <c r="A211" s="195"/>
    </row>
    <row r="212" spans="1:1" ht="14" x14ac:dyDescent="0.15">
      <c r="A212" s="195"/>
    </row>
    <row r="213" spans="1:1" ht="14" x14ac:dyDescent="0.15">
      <c r="A213" s="195"/>
    </row>
    <row r="214" spans="1:1" ht="14" x14ac:dyDescent="0.15">
      <c r="A214" s="195"/>
    </row>
    <row r="215" spans="1:1" ht="14" x14ac:dyDescent="0.15">
      <c r="A215" s="195"/>
    </row>
    <row r="216" spans="1:1" ht="14" x14ac:dyDescent="0.15">
      <c r="A216" s="195"/>
    </row>
    <row r="217" spans="1:1" ht="14" x14ac:dyDescent="0.15">
      <c r="A217" s="195"/>
    </row>
    <row r="218" spans="1:1" ht="14" x14ac:dyDescent="0.15">
      <c r="A218" s="195"/>
    </row>
    <row r="219" spans="1:1" ht="14" x14ac:dyDescent="0.15">
      <c r="A219" s="195"/>
    </row>
    <row r="220" spans="1:1" ht="14" x14ac:dyDescent="0.15">
      <c r="A220" s="195"/>
    </row>
    <row r="221" spans="1:1" ht="14" x14ac:dyDescent="0.15">
      <c r="A221" s="195"/>
    </row>
    <row r="222" spans="1:1" ht="14" x14ac:dyDescent="0.15">
      <c r="A222" s="195"/>
    </row>
    <row r="223" spans="1:1" ht="14" x14ac:dyDescent="0.15">
      <c r="A223" s="195"/>
    </row>
    <row r="224" spans="1:1" ht="14" x14ac:dyDescent="0.15">
      <c r="A224" s="195"/>
    </row>
    <row r="225" spans="1:1" ht="14" x14ac:dyDescent="0.15">
      <c r="A225" s="195"/>
    </row>
    <row r="226" spans="1:1" ht="14" x14ac:dyDescent="0.15">
      <c r="A226" s="195"/>
    </row>
    <row r="227" spans="1:1" ht="14" x14ac:dyDescent="0.15">
      <c r="A227" s="195"/>
    </row>
    <row r="228" spans="1:1" ht="14" x14ac:dyDescent="0.15">
      <c r="A228" s="195"/>
    </row>
    <row r="229" spans="1:1" ht="14" x14ac:dyDescent="0.15">
      <c r="A229" s="195"/>
    </row>
    <row r="230" spans="1:1" ht="14" x14ac:dyDescent="0.15">
      <c r="A230" s="195"/>
    </row>
    <row r="231" spans="1:1" ht="14" x14ac:dyDescent="0.15">
      <c r="A231" s="195"/>
    </row>
    <row r="232" spans="1:1" ht="14" x14ac:dyDescent="0.15">
      <c r="A232" s="195"/>
    </row>
    <row r="233" spans="1:1" ht="14" x14ac:dyDescent="0.15">
      <c r="A233" s="195"/>
    </row>
    <row r="234" spans="1:1" ht="14" x14ac:dyDescent="0.15">
      <c r="A234" s="195"/>
    </row>
    <row r="235" spans="1:1" ht="14" x14ac:dyDescent="0.15">
      <c r="A235" s="195"/>
    </row>
    <row r="236" spans="1:1" ht="14" x14ac:dyDescent="0.15">
      <c r="A236" s="195"/>
    </row>
    <row r="237" spans="1:1" ht="14" x14ac:dyDescent="0.15">
      <c r="A237" s="195"/>
    </row>
    <row r="238" spans="1:1" ht="14" x14ac:dyDescent="0.15">
      <c r="A238" s="195"/>
    </row>
    <row r="239" spans="1:1" ht="14" x14ac:dyDescent="0.15">
      <c r="A239" s="195"/>
    </row>
    <row r="240" spans="1:1" ht="14" x14ac:dyDescent="0.15">
      <c r="A240" s="195"/>
    </row>
    <row r="241" spans="1:1" ht="14" x14ac:dyDescent="0.15">
      <c r="A241" s="195"/>
    </row>
    <row r="242" spans="1:1" ht="14" x14ac:dyDescent="0.15">
      <c r="A242" s="195"/>
    </row>
    <row r="243" spans="1:1" ht="14" x14ac:dyDescent="0.15">
      <c r="A243" s="195"/>
    </row>
    <row r="244" spans="1:1" ht="14" x14ac:dyDescent="0.15">
      <c r="A244" s="195"/>
    </row>
    <row r="245" spans="1:1" ht="14" x14ac:dyDescent="0.15">
      <c r="A245" s="195"/>
    </row>
    <row r="246" spans="1:1" ht="14" x14ac:dyDescent="0.15">
      <c r="A246" s="195"/>
    </row>
    <row r="247" spans="1:1" ht="14" x14ac:dyDescent="0.15">
      <c r="A247" s="195"/>
    </row>
    <row r="248" spans="1:1" ht="14" x14ac:dyDescent="0.15">
      <c r="A248" s="195"/>
    </row>
    <row r="249" spans="1:1" ht="14" x14ac:dyDescent="0.15">
      <c r="A249" s="195"/>
    </row>
    <row r="250" spans="1:1" ht="14" x14ac:dyDescent="0.15">
      <c r="A250" s="195"/>
    </row>
    <row r="251" spans="1:1" ht="14" x14ac:dyDescent="0.15">
      <c r="A251" s="195"/>
    </row>
    <row r="252" spans="1:1" ht="14" x14ac:dyDescent="0.15">
      <c r="A252" s="195"/>
    </row>
    <row r="253" spans="1:1" ht="14" x14ac:dyDescent="0.15">
      <c r="A253" s="195"/>
    </row>
    <row r="254" spans="1:1" ht="14" x14ac:dyDescent="0.15">
      <c r="A254" s="195"/>
    </row>
    <row r="255" spans="1:1" ht="14" x14ac:dyDescent="0.15">
      <c r="A255" s="195"/>
    </row>
    <row r="256" spans="1:1" ht="14" x14ac:dyDescent="0.15">
      <c r="A256" s="195"/>
    </row>
    <row r="257" spans="1:1" ht="14" x14ac:dyDescent="0.15">
      <c r="A257" s="195"/>
    </row>
    <row r="258" spans="1:1" ht="14" x14ac:dyDescent="0.15">
      <c r="A258" s="195"/>
    </row>
    <row r="259" spans="1:1" ht="14" x14ac:dyDescent="0.15">
      <c r="A259" s="195"/>
    </row>
    <row r="260" spans="1:1" ht="14" x14ac:dyDescent="0.15">
      <c r="A260" s="195"/>
    </row>
    <row r="261" spans="1:1" ht="14" x14ac:dyDescent="0.15">
      <c r="A261" s="195"/>
    </row>
    <row r="262" spans="1:1" ht="14" x14ac:dyDescent="0.15">
      <c r="A262" s="195"/>
    </row>
    <row r="263" spans="1:1" ht="14" x14ac:dyDescent="0.15">
      <c r="A263" s="195"/>
    </row>
    <row r="264" spans="1:1" ht="14" x14ac:dyDescent="0.15">
      <c r="A264" s="195"/>
    </row>
    <row r="265" spans="1:1" ht="14" x14ac:dyDescent="0.15">
      <c r="A265" s="195"/>
    </row>
    <row r="266" spans="1:1" ht="14" x14ac:dyDescent="0.15">
      <c r="A266" s="195"/>
    </row>
    <row r="267" spans="1:1" ht="14" x14ac:dyDescent="0.15">
      <c r="A267" s="195"/>
    </row>
    <row r="268" spans="1:1" ht="14" x14ac:dyDescent="0.15">
      <c r="A268" s="195"/>
    </row>
    <row r="269" spans="1:1" ht="14" x14ac:dyDescent="0.15">
      <c r="A269" s="195"/>
    </row>
    <row r="270" spans="1:1" ht="14" x14ac:dyDescent="0.15">
      <c r="A270" s="195"/>
    </row>
    <row r="271" spans="1:1" ht="14" x14ac:dyDescent="0.15">
      <c r="A271" s="195"/>
    </row>
    <row r="272" spans="1:1" ht="14" x14ac:dyDescent="0.15">
      <c r="A272" s="195"/>
    </row>
    <row r="273" spans="1:1" ht="14" x14ac:dyDescent="0.15">
      <c r="A273" s="195"/>
    </row>
    <row r="274" spans="1:1" ht="14" x14ac:dyDescent="0.15">
      <c r="A274" s="195"/>
    </row>
    <row r="275" spans="1:1" ht="14" x14ac:dyDescent="0.15">
      <c r="A275" s="195"/>
    </row>
    <row r="276" spans="1:1" ht="14" x14ac:dyDescent="0.15">
      <c r="A276" s="195"/>
    </row>
    <row r="277" spans="1:1" ht="14" x14ac:dyDescent="0.15">
      <c r="A277" s="195"/>
    </row>
    <row r="278" spans="1:1" ht="14" x14ac:dyDescent="0.15">
      <c r="A278" s="195"/>
    </row>
    <row r="279" spans="1:1" ht="14" x14ac:dyDescent="0.15">
      <c r="A279" s="195"/>
    </row>
    <row r="280" spans="1:1" ht="14" x14ac:dyDescent="0.15">
      <c r="A280" s="195"/>
    </row>
    <row r="281" spans="1:1" ht="14" x14ac:dyDescent="0.15">
      <c r="A281" s="195"/>
    </row>
    <row r="282" spans="1:1" ht="14" x14ac:dyDescent="0.15">
      <c r="A282" s="195"/>
    </row>
    <row r="283" spans="1:1" ht="14" x14ac:dyDescent="0.15">
      <c r="A283" s="195"/>
    </row>
    <row r="284" spans="1:1" ht="14" x14ac:dyDescent="0.15">
      <c r="A284" s="195"/>
    </row>
    <row r="285" spans="1:1" ht="14" x14ac:dyDescent="0.15">
      <c r="A285" s="195"/>
    </row>
    <row r="286" spans="1:1" ht="14" x14ac:dyDescent="0.15">
      <c r="A286" s="195"/>
    </row>
    <row r="287" spans="1:1" ht="14" x14ac:dyDescent="0.15">
      <c r="A287" s="195"/>
    </row>
    <row r="288" spans="1:1" ht="14" x14ac:dyDescent="0.15">
      <c r="A288" s="195"/>
    </row>
    <row r="289" spans="1:1" ht="14" x14ac:dyDescent="0.15">
      <c r="A289" s="195"/>
    </row>
    <row r="290" spans="1:1" ht="14" x14ac:dyDescent="0.15">
      <c r="A290" s="195"/>
    </row>
    <row r="291" spans="1:1" ht="14" x14ac:dyDescent="0.15">
      <c r="A291" s="195"/>
    </row>
    <row r="292" spans="1:1" ht="14" x14ac:dyDescent="0.15">
      <c r="A292" s="195"/>
    </row>
    <row r="293" spans="1:1" ht="14" x14ac:dyDescent="0.15">
      <c r="A293" s="195"/>
    </row>
    <row r="294" spans="1:1" ht="14" x14ac:dyDescent="0.15">
      <c r="A294" s="195"/>
    </row>
    <row r="295" spans="1:1" ht="14" x14ac:dyDescent="0.15">
      <c r="A295" s="195"/>
    </row>
    <row r="296" spans="1:1" ht="14" x14ac:dyDescent="0.15">
      <c r="A296" s="195"/>
    </row>
    <row r="297" spans="1:1" ht="14" x14ac:dyDescent="0.15">
      <c r="A297" s="195"/>
    </row>
    <row r="298" spans="1:1" ht="14" x14ac:dyDescent="0.15">
      <c r="A298" s="195"/>
    </row>
    <row r="299" spans="1:1" ht="14" x14ac:dyDescent="0.15">
      <c r="A299" s="195"/>
    </row>
    <row r="300" spans="1:1" ht="14" x14ac:dyDescent="0.15">
      <c r="A300" s="195"/>
    </row>
    <row r="301" spans="1:1" ht="14" x14ac:dyDescent="0.15">
      <c r="A301" s="195"/>
    </row>
    <row r="302" spans="1:1" ht="14" x14ac:dyDescent="0.15">
      <c r="A302" s="195"/>
    </row>
    <row r="303" spans="1:1" ht="14" x14ac:dyDescent="0.15">
      <c r="A303" s="195"/>
    </row>
    <row r="304" spans="1:1" ht="14" x14ac:dyDescent="0.15">
      <c r="A304" s="195"/>
    </row>
    <row r="305" spans="1:1" ht="14" x14ac:dyDescent="0.15">
      <c r="A305" s="195"/>
    </row>
    <row r="306" spans="1:1" ht="14" x14ac:dyDescent="0.15">
      <c r="A306" s="195"/>
    </row>
    <row r="307" spans="1:1" ht="14" x14ac:dyDescent="0.15">
      <c r="A307" s="195"/>
    </row>
    <row r="308" spans="1:1" ht="14" x14ac:dyDescent="0.15">
      <c r="A308" s="195"/>
    </row>
    <row r="309" spans="1:1" ht="14" x14ac:dyDescent="0.15">
      <c r="A309" s="195"/>
    </row>
    <row r="310" spans="1:1" ht="14" x14ac:dyDescent="0.15">
      <c r="A310" s="195"/>
    </row>
    <row r="311" spans="1:1" ht="14" x14ac:dyDescent="0.15">
      <c r="A311" s="195"/>
    </row>
    <row r="312" spans="1:1" ht="14" x14ac:dyDescent="0.15">
      <c r="A312" s="195"/>
    </row>
    <row r="313" spans="1:1" ht="14" x14ac:dyDescent="0.15">
      <c r="A313" s="195"/>
    </row>
    <row r="314" spans="1:1" ht="14" x14ac:dyDescent="0.15">
      <c r="A314" s="195"/>
    </row>
    <row r="315" spans="1:1" ht="14" x14ac:dyDescent="0.15">
      <c r="A315" s="195"/>
    </row>
    <row r="316" spans="1:1" ht="14" x14ac:dyDescent="0.15">
      <c r="A316" s="195"/>
    </row>
    <row r="317" spans="1:1" ht="14" x14ac:dyDescent="0.15">
      <c r="A317" s="195"/>
    </row>
    <row r="318" spans="1:1" ht="14" x14ac:dyDescent="0.15">
      <c r="A318" s="195"/>
    </row>
    <row r="319" spans="1:1" ht="14" x14ac:dyDescent="0.15">
      <c r="A319" s="195"/>
    </row>
    <row r="320" spans="1:1" ht="14" x14ac:dyDescent="0.15">
      <c r="A320" s="195"/>
    </row>
    <row r="321" spans="1:1" ht="14" x14ac:dyDescent="0.15">
      <c r="A321" s="195"/>
    </row>
    <row r="322" spans="1:1" ht="14" x14ac:dyDescent="0.15">
      <c r="A322" s="195"/>
    </row>
    <row r="323" spans="1:1" ht="14" x14ac:dyDescent="0.15">
      <c r="A323" s="195"/>
    </row>
    <row r="324" spans="1:1" ht="14" x14ac:dyDescent="0.15">
      <c r="A324" s="195"/>
    </row>
    <row r="325" spans="1:1" ht="14" x14ac:dyDescent="0.15">
      <c r="A325" s="195"/>
    </row>
    <row r="326" spans="1:1" ht="14" x14ac:dyDescent="0.15">
      <c r="A326" s="195"/>
    </row>
    <row r="327" spans="1:1" ht="14" x14ac:dyDescent="0.15">
      <c r="A327" s="195"/>
    </row>
    <row r="328" spans="1:1" ht="14" x14ac:dyDescent="0.15">
      <c r="A328" s="195"/>
    </row>
    <row r="329" spans="1:1" ht="14" x14ac:dyDescent="0.15">
      <c r="A329" s="195"/>
    </row>
    <row r="330" spans="1:1" ht="14" x14ac:dyDescent="0.15">
      <c r="A330" s="195"/>
    </row>
    <row r="331" spans="1:1" ht="14" x14ac:dyDescent="0.15">
      <c r="A331" s="195"/>
    </row>
    <row r="332" spans="1:1" ht="14" x14ac:dyDescent="0.15">
      <c r="A332" s="195"/>
    </row>
    <row r="333" spans="1:1" ht="14" x14ac:dyDescent="0.15">
      <c r="A333" s="195"/>
    </row>
    <row r="334" spans="1:1" ht="14" x14ac:dyDescent="0.15">
      <c r="A334" s="195"/>
    </row>
    <row r="335" spans="1:1" ht="14" x14ac:dyDescent="0.15">
      <c r="A335" s="195"/>
    </row>
    <row r="336" spans="1:1" ht="14" x14ac:dyDescent="0.15">
      <c r="A336" s="195"/>
    </row>
    <row r="337" spans="1:1" ht="14" x14ac:dyDescent="0.15">
      <c r="A337" s="195"/>
    </row>
    <row r="338" spans="1:1" ht="14" x14ac:dyDescent="0.15">
      <c r="A338" s="195"/>
    </row>
    <row r="339" spans="1:1" ht="14" x14ac:dyDescent="0.15">
      <c r="A339" s="195"/>
    </row>
    <row r="340" spans="1:1" ht="14" x14ac:dyDescent="0.15">
      <c r="A340" s="195"/>
    </row>
    <row r="341" spans="1:1" ht="14" x14ac:dyDescent="0.15">
      <c r="A341" s="195"/>
    </row>
    <row r="342" spans="1:1" ht="14" x14ac:dyDescent="0.15">
      <c r="A342" s="195"/>
    </row>
    <row r="343" spans="1:1" ht="14" x14ac:dyDescent="0.15">
      <c r="A343" s="195"/>
    </row>
    <row r="344" spans="1:1" ht="14" x14ac:dyDescent="0.15">
      <c r="A344" s="195"/>
    </row>
    <row r="345" spans="1:1" ht="14" x14ac:dyDescent="0.15">
      <c r="A345" s="195"/>
    </row>
    <row r="346" spans="1:1" ht="14" x14ac:dyDescent="0.15">
      <c r="A346" s="195"/>
    </row>
    <row r="347" spans="1:1" ht="14" x14ac:dyDescent="0.15">
      <c r="A347" s="195"/>
    </row>
    <row r="348" spans="1:1" ht="14" x14ac:dyDescent="0.15">
      <c r="A348" s="195"/>
    </row>
    <row r="349" spans="1:1" ht="14" x14ac:dyDescent="0.15">
      <c r="A349" s="195"/>
    </row>
    <row r="350" spans="1:1" ht="14" x14ac:dyDescent="0.15">
      <c r="A350" s="195"/>
    </row>
    <row r="351" spans="1:1" ht="14" x14ac:dyDescent="0.15">
      <c r="A351" s="195"/>
    </row>
    <row r="352" spans="1:1" ht="14" x14ac:dyDescent="0.15">
      <c r="A352" s="195"/>
    </row>
    <row r="353" spans="1:1" ht="14" x14ac:dyDescent="0.15">
      <c r="A353" s="195"/>
    </row>
    <row r="354" spans="1:1" ht="14" x14ac:dyDescent="0.15">
      <c r="A354" s="195"/>
    </row>
    <row r="355" spans="1:1" ht="14" x14ac:dyDescent="0.15">
      <c r="A355" s="195"/>
    </row>
    <row r="356" spans="1:1" ht="14" x14ac:dyDescent="0.15">
      <c r="A356" s="195"/>
    </row>
    <row r="357" spans="1:1" ht="14" x14ac:dyDescent="0.15">
      <c r="A357" s="195"/>
    </row>
    <row r="358" spans="1:1" ht="14" x14ac:dyDescent="0.15">
      <c r="A358" s="195"/>
    </row>
    <row r="359" spans="1:1" ht="14" x14ac:dyDescent="0.15">
      <c r="A359" s="195"/>
    </row>
    <row r="360" spans="1:1" ht="14" x14ac:dyDescent="0.15">
      <c r="A360" s="195"/>
    </row>
    <row r="361" spans="1:1" ht="14" x14ac:dyDescent="0.15">
      <c r="A361" s="195"/>
    </row>
    <row r="362" spans="1:1" ht="14" x14ac:dyDescent="0.15">
      <c r="A362" s="195"/>
    </row>
    <row r="363" spans="1:1" ht="14" x14ac:dyDescent="0.15">
      <c r="A363" s="195"/>
    </row>
    <row r="364" spans="1:1" ht="14" x14ac:dyDescent="0.15">
      <c r="A364" s="195"/>
    </row>
    <row r="365" spans="1:1" ht="14" x14ac:dyDescent="0.15">
      <c r="A365" s="195"/>
    </row>
    <row r="366" spans="1:1" ht="14" x14ac:dyDescent="0.15">
      <c r="A366" s="195"/>
    </row>
    <row r="367" spans="1:1" ht="14" x14ac:dyDescent="0.15">
      <c r="A367" s="195"/>
    </row>
    <row r="368" spans="1:1" ht="14" x14ac:dyDescent="0.15">
      <c r="A368" s="195"/>
    </row>
    <row r="369" spans="1:1" ht="14" x14ac:dyDescent="0.15">
      <c r="A369" s="195"/>
    </row>
    <row r="370" spans="1:1" ht="14" x14ac:dyDescent="0.15">
      <c r="A370" s="195"/>
    </row>
    <row r="371" spans="1:1" ht="14" x14ac:dyDescent="0.15">
      <c r="A371" s="195"/>
    </row>
    <row r="372" spans="1:1" ht="14" x14ac:dyDescent="0.15">
      <c r="A372" s="195"/>
    </row>
    <row r="373" spans="1:1" ht="14" x14ac:dyDescent="0.15">
      <c r="A373" s="195"/>
    </row>
    <row r="374" spans="1:1" ht="14" x14ac:dyDescent="0.15">
      <c r="A374" s="195"/>
    </row>
    <row r="375" spans="1:1" ht="14" x14ac:dyDescent="0.15">
      <c r="A375" s="195"/>
    </row>
    <row r="376" spans="1:1" ht="14" x14ac:dyDescent="0.15">
      <c r="A376" s="195"/>
    </row>
    <row r="377" spans="1:1" ht="14" x14ac:dyDescent="0.15">
      <c r="A377" s="195"/>
    </row>
    <row r="378" spans="1:1" ht="14" x14ac:dyDescent="0.15">
      <c r="A378" s="195"/>
    </row>
    <row r="379" spans="1:1" ht="14" x14ac:dyDescent="0.15">
      <c r="A379" s="195"/>
    </row>
    <row r="380" spans="1:1" ht="14" x14ac:dyDescent="0.15">
      <c r="A380" s="195"/>
    </row>
    <row r="381" spans="1:1" ht="14" x14ac:dyDescent="0.15">
      <c r="A381" s="195"/>
    </row>
    <row r="382" spans="1:1" ht="14" x14ac:dyDescent="0.15">
      <c r="A382" s="195"/>
    </row>
    <row r="383" spans="1:1" ht="14" x14ac:dyDescent="0.15">
      <c r="A383" s="195"/>
    </row>
    <row r="384" spans="1:1" ht="14" x14ac:dyDescent="0.15">
      <c r="A384" s="195"/>
    </row>
    <row r="385" spans="1:1" ht="14" x14ac:dyDescent="0.15">
      <c r="A385" s="195"/>
    </row>
    <row r="386" spans="1:1" ht="14" x14ac:dyDescent="0.15">
      <c r="A386" s="195"/>
    </row>
    <row r="387" spans="1:1" ht="14" x14ac:dyDescent="0.15">
      <c r="A387" s="195"/>
    </row>
    <row r="388" spans="1:1" ht="14" x14ac:dyDescent="0.15">
      <c r="A388" s="195"/>
    </row>
    <row r="389" spans="1:1" ht="14" x14ac:dyDescent="0.15">
      <c r="A389" s="195"/>
    </row>
    <row r="390" spans="1:1" ht="14" x14ac:dyDescent="0.15">
      <c r="A390" s="195"/>
    </row>
    <row r="391" spans="1:1" ht="14" x14ac:dyDescent="0.15">
      <c r="A391" s="195"/>
    </row>
    <row r="392" spans="1:1" ht="14" x14ac:dyDescent="0.15">
      <c r="A392" s="195"/>
    </row>
    <row r="393" spans="1:1" ht="14" x14ac:dyDescent="0.15">
      <c r="A393" s="195"/>
    </row>
    <row r="394" spans="1:1" ht="14" x14ac:dyDescent="0.15">
      <c r="A394" s="195"/>
    </row>
    <row r="395" spans="1:1" ht="14" x14ac:dyDescent="0.15">
      <c r="A395" s="195"/>
    </row>
    <row r="396" spans="1:1" ht="14" x14ac:dyDescent="0.15">
      <c r="A396" s="195"/>
    </row>
    <row r="397" spans="1:1" ht="14" x14ac:dyDescent="0.15">
      <c r="A397" s="195"/>
    </row>
    <row r="398" spans="1:1" ht="14" x14ac:dyDescent="0.15">
      <c r="A398" s="195"/>
    </row>
    <row r="399" spans="1:1" ht="14" x14ac:dyDescent="0.15">
      <c r="A399" s="195"/>
    </row>
    <row r="400" spans="1:1" ht="14" x14ac:dyDescent="0.15">
      <c r="A400" s="195"/>
    </row>
    <row r="401" spans="1:1" ht="14" x14ac:dyDescent="0.15">
      <c r="A401" s="195"/>
    </row>
    <row r="402" spans="1:1" ht="14" x14ac:dyDescent="0.15">
      <c r="A402" s="195"/>
    </row>
    <row r="403" spans="1:1" ht="14" x14ac:dyDescent="0.15">
      <c r="A403" s="195"/>
    </row>
    <row r="404" spans="1:1" ht="14" x14ac:dyDescent="0.15">
      <c r="A404" s="195"/>
    </row>
    <row r="405" spans="1:1" ht="14" x14ac:dyDescent="0.15">
      <c r="A405" s="195"/>
    </row>
    <row r="406" spans="1:1" ht="14" x14ac:dyDescent="0.15">
      <c r="A406" s="195"/>
    </row>
    <row r="407" spans="1:1" ht="14" x14ac:dyDescent="0.15">
      <c r="A407" s="195"/>
    </row>
    <row r="408" spans="1:1" ht="14" x14ac:dyDescent="0.15">
      <c r="A408" s="195"/>
    </row>
    <row r="409" spans="1:1" ht="14" x14ac:dyDescent="0.15">
      <c r="A409" s="195"/>
    </row>
    <row r="410" spans="1:1" ht="14" x14ac:dyDescent="0.15">
      <c r="A410" s="195"/>
    </row>
    <row r="411" spans="1:1" ht="14" x14ac:dyDescent="0.15">
      <c r="A411" s="195"/>
    </row>
    <row r="412" spans="1:1" ht="14" x14ac:dyDescent="0.15">
      <c r="A412" s="195"/>
    </row>
    <row r="413" spans="1:1" ht="14" x14ac:dyDescent="0.15">
      <c r="A413" s="195"/>
    </row>
    <row r="414" spans="1:1" ht="14" x14ac:dyDescent="0.15">
      <c r="A414" s="195"/>
    </row>
    <row r="415" spans="1:1" ht="14" x14ac:dyDescent="0.15">
      <c r="A415" s="195"/>
    </row>
    <row r="416" spans="1:1" ht="14" x14ac:dyDescent="0.15">
      <c r="A416" s="195"/>
    </row>
    <row r="417" spans="1:1" ht="14" x14ac:dyDescent="0.15">
      <c r="A417" s="195"/>
    </row>
    <row r="418" spans="1:1" ht="14" x14ac:dyDescent="0.15">
      <c r="A418" s="195"/>
    </row>
    <row r="419" spans="1:1" ht="14" x14ac:dyDescent="0.15">
      <c r="A419" s="195"/>
    </row>
    <row r="420" spans="1:1" ht="14" x14ac:dyDescent="0.15">
      <c r="A420" s="195"/>
    </row>
    <row r="421" spans="1:1" ht="14" x14ac:dyDescent="0.15">
      <c r="A421" s="195"/>
    </row>
    <row r="422" spans="1:1" ht="14" x14ac:dyDescent="0.15">
      <c r="A422" s="195"/>
    </row>
    <row r="423" spans="1:1" ht="14" x14ac:dyDescent="0.15">
      <c r="A423" s="195"/>
    </row>
    <row r="424" spans="1:1" ht="14" x14ac:dyDescent="0.15">
      <c r="A424" s="195"/>
    </row>
    <row r="425" spans="1:1" ht="14" x14ac:dyDescent="0.15">
      <c r="A425" s="195"/>
    </row>
    <row r="426" spans="1:1" ht="14" x14ac:dyDescent="0.15">
      <c r="A426" s="195"/>
    </row>
    <row r="427" spans="1:1" ht="14" x14ac:dyDescent="0.15">
      <c r="A427" s="195"/>
    </row>
    <row r="428" spans="1:1" ht="14" x14ac:dyDescent="0.15">
      <c r="A428" s="195"/>
    </row>
    <row r="429" spans="1:1" ht="14" x14ac:dyDescent="0.15">
      <c r="A429" s="195"/>
    </row>
    <row r="430" spans="1:1" ht="14" x14ac:dyDescent="0.15">
      <c r="A430" s="195"/>
    </row>
    <row r="431" spans="1:1" ht="14" x14ac:dyDescent="0.15">
      <c r="A431" s="195"/>
    </row>
    <row r="432" spans="1:1" ht="14" x14ac:dyDescent="0.15">
      <c r="A432" s="195"/>
    </row>
    <row r="433" spans="1:1" ht="14" x14ac:dyDescent="0.15">
      <c r="A433" s="195"/>
    </row>
    <row r="434" spans="1:1" ht="14" x14ac:dyDescent="0.15">
      <c r="A434" s="195"/>
    </row>
    <row r="435" spans="1:1" ht="14" x14ac:dyDescent="0.15">
      <c r="A435" s="195"/>
    </row>
    <row r="436" spans="1:1" ht="14" x14ac:dyDescent="0.15">
      <c r="A436" s="195"/>
    </row>
    <row r="437" spans="1:1" ht="14" x14ac:dyDescent="0.15">
      <c r="A437" s="195"/>
    </row>
    <row r="438" spans="1:1" ht="14" x14ac:dyDescent="0.15">
      <c r="A438" s="195"/>
    </row>
    <row r="439" spans="1:1" ht="14" x14ac:dyDescent="0.15">
      <c r="A439" s="195"/>
    </row>
    <row r="440" spans="1:1" ht="14" x14ac:dyDescent="0.15">
      <c r="A440" s="195"/>
    </row>
    <row r="441" spans="1:1" ht="14" x14ac:dyDescent="0.15">
      <c r="A441" s="195"/>
    </row>
    <row r="442" spans="1:1" ht="14" x14ac:dyDescent="0.15">
      <c r="A442" s="195"/>
    </row>
    <row r="443" spans="1:1" ht="14" x14ac:dyDescent="0.15">
      <c r="A443" s="195"/>
    </row>
    <row r="444" spans="1:1" ht="14" x14ac:dyDescent="0.15">
      <c r="A444" s="195"/>
    </row>
    <row r="445" spans="1:1" ht="14" x14ac:dyDescent="0.15">
      <c r="A445" s="195"/>
    </row>
    <row r="446" spans="1:1" ht="14" x14ac:dyDescent="0.15">
      <c r="A446" s="195"/>
    </row>
    <row r="447" spans="1:1" ht="14" x14ac:dyDescent="0.15">
      <c r="A447" s="195"/>
    </row>
    <row r="448" spans="1:1" ht="14" x14ac:dyDescent="0.15">
      <c r="A448" s="195"/>
    </row>
    <row r="449" spans="1:1" ht="14" x14ac:dyDescent="0.15">
      <c r="A449" s="195"/>
    </row>
    <row r="450" spans="1:1" ht="14" x14ac:dyDescent="0.15">
      <c r="A450" s="195"/>
    </row>
    <row r="451" spans="1:1" ht="14" x14ac:dyDescent="0.15">
      <c r="A451" s="195"/>
    </row>
    <row r="452" spans="1:1" ht="14" x14ac:dyDescent="0.15">
      <c r="A452" s="195"/>
    </row>
    <row r="453" spans="1:1" ht="14" x14ac:dyDescent="0.15">
      <c r="A453" s="195"/>
    </row>
    <row r="454" spans="1:1" ht="14" x14ac:dyDescent="0.15">
      <c r="A454" s="195"/>
    </row>
    <row r="455" spans="1:1" ht="14" x14ac:dyDescent="0.15">
      <c r="A455" s="195"/>
    </row>
    <row r="456" spans="1:1" ht="14" x14ac:dyDescent="0.15">
      <c r="A456" s="195"/>
    </row>
    <row r="457" spans="1:1" ht="14" x14ac:dyDescent="0.15">
      <c r="A457" s="195"/>
    </row>
    <row r="458" spans="1:1" ht="14" x14ac:dyDescent="0.15">
      <c r="A458" s="195"/>
    </row>
    <row r="459" spans="1:1" ht="14" x14ac:dyDescent="0.15">
      <c r="A459" s="195"/>
    </row>
    <row r="460" spans="1:1" ht="14" x14ac:dyDescent="0.15">
      <c r="A460" s="195"/>
    </row>
    <row r="461" spans="1:1" ht="14" x14ac:dyDescent="0.15">
      <c r="A461" s="195"/>
    </row>
    <row r="462" spans="1:1" ht="14" x14ac:dyDescent="0.15">
      <c r="A462" s="195"/>
    </row>
    <row r="463" spans="1:1" ht="14" x14ac:dyDescent="0.15">
      <c r="A463" s="195"/>
    </row>
    <row r="464" spans="1:1" ht="14" x14ac:dyDescent="0.15">
      <c r="A464" s="195"/>
    </row>
    <row r="465" spans="1:1" ht="14" x14ac:dyDescent="0.15">
      <c r="A465" s="195"/>
    </row>
    <row r="466" spans="1:1" ht="14" x14ac:dyDescent="0.15">
      <c r="A466" s="195"/>
    </row>
    <row r="467" spans="1:1" ht="14" x14ac:dyDescent="0.15">
      <c r="A467" s="195"/>
    </row>
    <row r="468" spans="1:1" ht="14" x14ac:dyDescent="0.15">
      <c r="A468" s="195"/>
    </row>
    <row r="469" spans="1:1" ht="14" x14ac:dyDescent="0.15">
      <c r="A469" s="195"/>
    </row>
    <row r="470" spans="1:1" ht="14" x14ac:dyDescent="0.15">
      <c r="A470" s="195"/>
    </row>
    <row r="471" spans="1:1" ht="14" x14ac:dyDescent="0.15">
      <c r="A471" s="195"/>
    </row>
    <row r="472" spans="1:1" ht="14" x14ac:dyDescent="0.15">
      <c r="A472" s="195"/>
    </row>
    <row r="473" spans="1:1" ht="14" x14ac:dyDescent="0.15">
      <c r="A473" s="195"/>
    </row>
    <row r="474" spans="1:1" ht="14" x14ac:dyDescent="0.15">
      <c r="A474" s="195"/>
    </row>
    <row r="475" spans="1:1" ht="14" x14ac:dyDescent="0.15">
      <c r="A475" s="195"/>
    </row>
    <row r="476" spans="1:1" ht="14" x14ac:dyDescent="0.15">
      <c r="A476" s="195"/>
    </row>
    <row r="477" spans="1:1" ht="14" x14ac:dyDescent="0.15">
      <c r="A477" s="195"/>
    </row>
    <row r="478" spans="1:1" ht="14" x14ac:dyDescent="0.15">
      <c r="A478" s="195"/>
    </row>
    <row r="479" spans="1:1" ht="14" x14ac:dyDescent="0.15">
      <c r="A479" s="195"/>
    </row>
    <row r="480" spans="1:1" ht="14" x14ac:dyDescent="0.15">
      <c r="A480" s="195"/>
    </row>
    <row r="481" spans="1:1" ht="14" x14ac:dyDescent="0.15">
      <c r="A481" s="195"/>
    </row>
    <row r="482" spans="1:1" ht="14" x14ac:dyDescent="0.15">
      <c r="A482" s="195"/>
    </row>
    <row r="483" spans="1:1" ht="14" x14ac:dyDescent="0.15">
      <c r="A483" s="195"/>
    </row>
    <row r="484" spans="1:1" ht="14" x14ac:dyDescent="0.15">
      <c r="A484" s="195"/>
    </row>
    <row r="485" spans="1:1" ht="14" x14ac:dyDescent="0.15">
      <c r="A485" s="195"/>
    </row>
    <row r="486" spans="1:1" ht="14" x14ac:dyDescent="0.15">
      <c r="A486" s="195"/>
    </row>
    <row r="487" spans="1:1" ht="14" x14ac:dyDescent="0.15">
      <c r="A487" s="195"/>
    </row>
    <row r="488" spans="1:1" ht="14" x14ac:dyDescent="0.15">
      <c r="A488" s="195"/>
    </row>
    <row r="489" spans="1:1" ht="14" x14ac:dyDescent="0.15">
      <c r="A489" s="195"/>
    </row>
    <row r="490" spans="1:1" ht="14" x14ac:dyDescent="0.15">
      <c r="A490" s="195"/>
    </row>
    <row r="491" spans="1:1" ht="14" x14ac:dyDescent="0.15">
      <c r="A491" s="195"/>
    </row>
    <row r="492" spans="1:1" ht="14" x14ac:dyDescent="0.15">
      <c r="A492" s="195"/>
    </row>
    <row r="493" spans="1:1" ht="14" x14ac:dyDescent="0.15">
      <c r="A493" s="195"/>
    </row>
    <row r="494" spans="1:1" ht="14" x14ac:dyDescent="0.15">
      <c r="A494" s="195"/>
    </row>
    <row r="495" spans="1:1" ht="14" x14ac:dyDescent="0.15">
      <c r="A495" s="195"/>
    </row>
    <row r="496" spans="1:1" ht="14" x14ac:dyDescent="0.15">
      <c r="A496" s="195"/>
    </row>
    <row r="497" spans="1:1" ht="14" x14ac:dyDescent="0.15">
      <c r="A497" s="195"/>
    </row>
    <row r="498" spans="1:1" ht="14" x14ac:dyDescent="0.15">
      <c r="A498" s="195"/>
    </row>
    <row r="499" spans="1:1" ht="14" x14ac:dyDescent="0.15">
      <c r="A499" s="195"/>
    </row>
    <row r="500" spans="1:1" ht="14" x14ac:dyDescent="0.15">
      <c r="A500" s="195"/>
    </row>
    <row r="501" spans="1:1" ht="14" x14ac:dyDescent="0.15">
      <c r="A501" s="195"/>
    </row>
    <row r="502" spans="1:1" ht="14" x14ac:dyDescent="0.15">
      <c r="A502" s="195"/>
    </row>
    <row r="503" spans="1:1" ht="14" x14ac:dyDescent="0.15">
      <c r="A503" s="195"/>
    </row>
    <row r="504" spans="1:1" ht="14" x14ac:dyDescent="0.15">
      <c r="A504" s="195"/>
    </row>
    <row r="505" spans="1:1" ht="14" x14ac:dyDescent="0.15">
      <c r="A505" s="195"/>
    </row>
    <row r="506" spans="1:1" ht="14" x14ac:dyDescent="0.15">
      <c r="A506" s="195"/>
    </row>
    <row r="507" spans="1:1" ht="14" x14ac:dyDescent="0.15">
      <c r="A507" s="195"/>
    </row>
    <row r="508" spans="1:1" ht="14" x14ac:dyDescent="0.15">
      <c r="A508" s="195"/>
    </row>
    <row r="509" spans="1:1" ht="14" x14ac:dyDescent="0.15">
      <c r="A509" s="195"/>
    </row>
    <row r="510" spans="1:1" ht="14" x14ac:dyDescent="0.15">
      <c r="A510" s="195"/>
    </row>
    <row r="511" spans="1:1" ht="14" x14ac:dyDescent="0.15">
      <c r="A511" s="195"/>
    </row>
    <row r="512" spans="1:1" ht="14" x14ac:dyDescent="0.15">
      <c r="A512" s="195"/>
    </row>
    <row r="513" spans="1:1" ht="14" x14ac:dyDescent="0.15">
      <c r="A513" s="195"/>
    </row>
    <row r="514" spans="1:1" ht="14" x14ac:dyDescent="0.15">
      <c r="A514" s="195"/>
    </row>
    <row r="515" spans="1:1" ht="14" x14ac:dyDescent="0.15">
      <c r="A515" s="195"/>
    </row>
    <row r="516" spans="1:1" ht="14" x14ac:dyDescent="0.15">
      <c r="A516" s="195"/>
    </row>
    <row r="517" spans="1:1" ht="14" x14ac:dyDescent="0.15">
      <c r="A517" s="195"/>
    </row>
    <row r="518" spans="1:1" ht="14" x14ac:dyDescent="0.15">
      <c r="A518" s="195"/>
    </row>
    <row r="519" spans="1:1" ht="14" x14ac:dyDescent="0.15">
      <c r="A519" s="195"/>
    </row>
    <row r="520" spans="1:1" ht="14" x14ac:dyDescent="0.15">
      <c r="A520" s="195"/>
    </row>
    <row r="521" spans="1:1" ht="14" x14ac:dyDescent="0.15">
      <c r="A521" s="195"/>
    </row>
    <row r="522" spans="1:1" ht="14" x14ac:dyDescent="0.15">
      <c r="A522" s="195"/>
    </row>
    <row r="523" spans="1:1" ht="14" x14ac:dyDescent="0.15">
      <c r="A523" s="195"/>
    </row>
    <row r="524" spans="1:1" ht="14" x14ac:dyDescent="0.15">
      <c r="A524" s="195"/>
    </row>
    <row r="525" spans="1:1" ht="14" x14ac:dyDescent="0.15">
      <c r="A525" s="195"/>
    </row>
    <row r="526" spans="1:1" ht="14" x14ac:dyDescent="0.15">
      <c r="A526" s="195"/>
    </row>
    <row r="527" spans="1:1" ht="14" x14ac:dyDescent="0.15">
      <c r="A527" s="195"/>
    </row>
    <row r="528" spans="1:1" ht="14" x14ac:dyDescent="0.15">
      <c r="A528" s="195"/>
    </row>
    <row r="529" spans="1:1" ht="14" x14ac:dyDescent="0.15">
      <c r="A529" s="195"/>
    </row>
    <row r="530" spans="1:1" ht="14" x14ac:dyDescent="0.15">
      <c r="A530" s="195"/>
    </row>
    <row r="531" spans="1:1" ht="14" x14ac:dyDescent="0.15">
      <c r="A531" s="195"/>
    </row>
    <row r="532" spans="1:1" ht="14" x14ac:dyDescent="0.15">
      <c r="A532" s="195"/>
    </row>
    <row r="533" spans="1:1" ht="14" x14ac:dyDescent="0.15">
      <c r="A533" s="195"/>
    </row>
    <row r="534" spans="1:1" ht="14" x14ac:dyDescent="0.15">
      <c r="A534" s="195"/>
    </row>
    <row r="535" spans="1:1" ht="14" x14ac:dyDescent="0.15">
      <c r="A535" s="195"/>
    </row>
    <row r="536" spans="1:1" ht="14" x14ac:dyDescent="0.15">
      <c r="A536" s="195"/>
    </row>
    <row r="537" spans="1:1" ht="14" x14ac:dyDescent="0.15">
      <c r="A537" s="195"/>
    </row>
    <row r="538" spans="1:1" ht="14" x14ac:dyDescent="0.15">
      <c r="A538" s="195"/>
    </row>
    <row r="539" spans="1:1" ht="14" x14ac:dyDescent="0.15">
      <c r="A539" s="195"/>
    </row>
    <row r="540" spans="1:1" ht="14" x14ac:dyDescent="0.15">
      <c r="A540" s="195"/>
    </row>
    <row r="541" spans="1:1" ht="14" x14ac:dyDescent="0.15">
      <c r="A541" s="195"/>
    </row>
    <row r="542" spans="1:1" ht="14" x14ac:dyDescent="0.15">
      <c r="A542" s="195"/>
    </row>
    <row r="543" spans="1:1" ht="14" x14ac:dyDescent="0.15">
      <c r="A543" s="195"/>
    </row>
    <row r="544" spans="1:1" ht="14" x14ac:dyDescent="0.15">
      <c r="A544" s="195"/>
    </row>
    <row r="545" spans="1:1" ht="14" x14ac:dyDescent="0.15">
      <c r="A545" s="195"/>
    </row>
    <row r="546" spans="1:1" ht="14" x14ac:dyDescent="0.15">
      <c r="A546" s="195"/>
    </row>
    <row r="547" spans="1:1" ht="14" x14ac:dyDescent="0.15">
      <c r="A547" s="195"/>
    </row>
    <row r="548" spans="1:1" ht="14" x14ac:dyDescent="0.15">
      <c r="A548" s="195"/>
    </row>
    <row r="549" spans="1:1" ht="14" x14ac:dyDescent="0.15">
      <c r="A549" s="195"/>
    </row>
    <row r="550" spans="1:1" ht="14" x14ac:dyDescent="0.15">
      <c r="A550" s="195"/>
    </row>
    <row r="551" spans="1:1" ht="14" x14ac:dyDescent="0.15">
      <c r="A551" s="195"/>
    </row>
    <row r="552" spans="1:1" ht="14" x14ac:dyDescent="0.15">
      <c r="A552" s="195"/>
    </row>
    <row r="553" spans="1:1" ht="14" x14ac:dyDescent="0.15">
      <c r="A553" s="195"/>
    </row>
    <row r="554" spans="1:1" ht="14" x14ac:dyDescent="0.15">
      <c r="A554" s="195"/>
    </row>
    <row r="555" spans="1:1" ht="14" x14ac:dyDescent="0.15">
      <c r="A555" s="195"/>
    </row>
    <row r="556" spans="1:1" ht="14" x14ac:dyDescent="0.15">
      <c r="A556" s="195"/>
    </row>
    <row r="557" spans="1:1" ht="14" x14ac:dyDescent="0.15">
      <c r="A557" s="195"/>
    </row>
    <row r="558" spans="1:1" ht="14" x14ac:dyDescent="0.15">
      <c r="A558" s="195"/>
    </row>
    <row r="559" spans="1:1" ht="14" x14ac:dyDescent="0.15">
      <c r="A559" s="195"/>
    </row>
    <row r="560" spans="1:1" ht="14" x14ac:dyDescent="0.15">
      <c r="A560" s="195"/>
    </row>
    <row r="561" spans="1:1" ht="14" x14ac:dyDescent="0.15">
      <c r="A561" s="195"/>
    </row>
    <row r="562" spans="1:1" ht="14" x14ac:dyDescent="0.15">
      <c r="A562" s="195"/>
    </row>
    <row r="563" spans="1:1" ht="14" x14ac:dyDescent="0.15">
      <c r="A563" s="195"/>
    </row>
    <row r="564" spans="1:1" ht="14" x14ac:dyDescent="0.15">
      <c r="A564" s="195"/>
    </row>
    <row r="565" spans="1:1" ht="14" x14ac:dyDescent="0.15">
      <c r="A565" s="195"/>
    </row>
    <row r="566" spans="1:1" ht="14" x14ac:dyDescent="0.15">
      <c r="A566" s="195"/>
    </row>
    <row r="567" spans="1:1" ht="14" x14ac:dyDescent="0.15">
      <c r="A567" s="195"/>
    </row>
    <row r="568" spans="1:1" ht="14" x14ac:dyDescent="0.15">
      <c r="A568" s="195"/>
    </row>
    <row r="569" spans="1:1" ht="14" x14ac:dyDescent="0.15">
      <c r="A569" s="195"/>
    </row>
    <row r="570" spans="1:1" ht="14" x14ac:dyDescent="0.15">
      <c r="A570" s="195"/>
    </row>
    <row r="571" spans="1:1" ht="14" x14ac:dyDescent="0.15">
      <c r="A571" s="195"/>
    </row>
    <row r="572" spans="1:1" ht="14" x14ac:dyDescent="0.15">
      <c r="A572" s="195"/>
    </row>
    <row r="573" spans="1:1" ht="14" x14ac:dyDescent="0.15">
      <c r="A573" s="195"/>
    </row>
    <row r="574" spans="1:1" ht="14" x14ac:dyDescent="0.15">
      <c r="A574" s="195"/>
    </row>
    <row r="575" spans="1:1" ht="14" x14ac:dyDescent="0.15">
      <c r="A575" s="195"/>
    </row>
    <row r="576" spans="1:1" ht="14" x14ac:dyDescent="0.15">
      <c r="A576" s="195"/>
    </row>
    <row r="577" spans="1:1" ht="14" x14ac:dyDescent="0.15">
      <c r="A577" s="195"/>
    </row>
    <row r="578" spans="1:1" ht="14" x14ac:dyDescent="0.15">
      <c r="A578" s="195"/>
    </row>
    <row r="579" spans="1:1" ht="14" x14ac:dyDescent="0.15">
      <c r="A579" s="195"/>
    </row>
    <row r="580" spans="1:1" ht="14" x14ac:dyDescent="0.15">
      <c r="A580" s="195"/>
    </row>
    <row r="581" spans="1:1" ht="14" x14ac:dyDescent="0.15">
      <c r="A581" s="195"/>
    </row>
    <row r="582" spans="1:1" ht="14" x14ac:dyDescent="0.15">
      <c r="A582" s="195"/>
    </row>
    <row r="583" spans="1:1" ht="14" x14ac:dyDescent="0.15">
      <c r="A583" s="195"/>
    </row>
    <row r="584" spans="1:1" ht="14" x14ac:dyDescent="0.15">
      <c r="A584" s="195"/>
    </row>
    <row r="585" spans="1:1" ht="14" x14ac:dyDescent="0.15">
      <c r="A585" s="195"/>
    </row>
    <row r="586" spans="1:1" ht="14" x14ac:dyDescent="0.15">
      <c r="A586" s="195"/>
    </row>
    <row r="587" spans="1:1" ht="14" x14ac:dyDescent="0.15">
      <c r="A587" s="195"/>
    </row>
    <row r="588" spans="1:1" ht="14" x14ac:dyDescent="0.15">
      <c r="A588" s="195"/>
    </row>
    <row r="589" spans="1:1" ht="14" x14ac:dyDescent="0.15">
      <c r="A589" s="195"/>
    </row>
    <row r="590" spans="1:1" ht="14" x14ac:dyDescent="0.15">
      <c r="A590" s="195"/>
    </row>
    <row r="591" spans="1:1" ht="14" x14ac:dyDescent="0.15">
      <c r="A591" s="195"/>
    </row>
    <row r="592" spans="1:1" ht="14" x14ac:dyDescent="0.15">
      <c r="A592" s="195"/>
    </row>
    <row r="593" spans="1:1" ht="14" x14ac:dyDescent="0.15">
      <c r="A593" s="195"/>
    </row>
    <row r="594" spans="1:1" ht="14" x14ac:dyDescent="0.15">
      <c r="A594" s="195"/>
    </row>
    <row r="595" spans="1:1" ht="14" x14ac:dyDescent="0.15">
      <c r="A595" s="195"/>
    </row>
    <row r="596" spans="1:1" ht="14" x14ac:dyDescent="0.15">
      <c r="A596" s="195"/>
    </row>
    <row r="597" spans="1:1" ht="14" x14ac:dyDescent="0.15">
      <c r="A597" s="195"/>
    </row>
    <row r="598" spans="1:1" ht="14" x14ac:dyDescent="0.15">
      <c r="A598" s="195"/>
    </row>
    <row r="599" spans="1:1" ht="14" x14ac:dyDescent="0.15">
      <c r="A599" s="195"/>
    </row>
    <row r="600" spans="1:1" ht="14" x14ac:dyDescent="0.15">
      <c r="A600" s="195"/>
    </row>
    <row r="601" spans="1:1" ht="14" x14ac:dyDescent="0.15">
      <c r="A601" s="195"/>
    </row>
    <row r="602" spans="1:1" ht="14" x14ac:dyDescent="0.15">
      <c r="A602" s="195"/>
    </row>
    <row r="603" spans="1:1" ht="14" x14ac:dyDescent="0.15">
      <c r="A603" s="195"/>
    </row>
    <row r="604" spans="1:1" ht="14" x14ac:dyDescent="0.15">
      <c r="A604" s="195"/>
    </row>
    <row r="605" spans="1:1" ht="14" x14ac:dyDescent="0.15">
      <c r="A605" s="195"/>
    </row>
    <row r="606" spans="1:1" ht="14" x14ac:dyDescent="0.15">
      <c r="A606" s="195"/>
    </row>
    <row r="607" spans="1:1" ht="14" x14ac:dyDescent="0.15">
      <c r="A607" s="195"/>
    </row>
    <row r="608" spans="1:1" ht="14" x14ac:dyDescent="0.15">
      <c r="A608" s="195"/>
    </row>
    <row r="609" spans="1:1" ht="14" x14ac:dyDescent="0.15">
      <c r="A609" s="195"/>
    </row>
    <row r="610" spans="1:1" ht="14" x14ac:dyDescent="0.15">
      <c r="A610" s="195"/>
    </row>
    <row r="611" spans="1:1" ht="14" x14ac:dyDescent="0.15">
      <c r="A611" s="195"/>
    </row>
    <row r="612" spans="1:1" ht="14" x14ac:dyDescent="0.15">
      <c r="A612" s="195"/>
    </row>
    <row r="613" spans="1:1" ht="14" x14ac:dyDescent="0.15">
      <c r="A613" s="195"/>
    </row>
    <row r="614" spans="1:1" ht="14" x14ac:dyDescent="0.15">
      <c r="A614" s="195"/>
    </row>
    <row r="615" spans="1:1" ht="14" x14ac:dyDescent="0.15">
      <c r="A615" s="195"/>
    </row>
    <row r="616" spans="1:1" ht="14" x14ac:dyDescent="0.15">
      <c r="A616" s="195"/>
    </row>
    <row r="617" spans="1:1" ht="14" x14ac:dyDescent="0.15">
      <c r="A617" s="195"/>
    </row>
    <row r="618" spans="1:1" ht="14" x14ac:dyDescent="0.15">
      <c r="A618" s="195"/>
    </row>
    <row r="619" spans="1:1" ht="14" x14ac:dyDescent="0.15">
      <c r="A619" s="195"/>
    </row>
    <row r="620" spans="1:1" ht="14" x14ac:dyDescent="0.15">
      <c r="A620" s="195"/>
    </row>
    <row r="621" spans="1:1" ht="14" x14ac:dyDescent="0.15">
      <c r="A621" s="195"/>
    </row>
    <row r="622" spans="1:1" ht="14" x14ac:dyDescent="0.15">
      <c r="A622" s="195"/>
    </row>
    <row r="623" spans="1:1" ht="14" x14ac:dyDescent="0.15">
      <c r="A623" s="195"/>
    </row>
    <row r="624" spans="1:1" ht="14" x14ac:dyDescent="0.15">
      <c r="A624" s="195"/>
    </row>
    <row r="625" spans="1:1" ht="14" x14ac:dyDescent="0.15">
      <c r="A625" s="195"/>
    </row>
    <row r="626" spans="1:1" ht="14" x14ac:dyDescent="0.15">
      <c r="A626" s="195"/>
    </row>
    <row r="627" spans="1:1" ht="14" x14ac:dyDescent="0.15">
      <c r="A627" s="195"/>
    </row>
    <row r="628" spans="1:1" ht="14" x14ac:dyDescent="0.15">
      <c r="A628" s="195"/>
    </row>
    <row r="629" spans="1:1" ht="14" x14ac:dyDescent="0.15">
      <c r="A629" s="195"/>
    </row>
    <row r="630" spans="1:1" ht="14" x14ac:dyDescent="0.15">
      <c r="A630" s="195"/>
    </row>
    <row r="631" spans="1:1" ht="14" x14ac:dyDescent="0.15">
      <c r="A631" s="195"/>
    </row>
    <row r="632" spans="1:1" ht="14" x14ac:dyDescent="0.15">
      <c r="A632" s="195"/>
    </row>
    <row r="633" spans="1:1" ht="14" x14ac:dyDescent="0.15">
      <c r="A633" s="195"/>
    </row>
    <row r="634" spans="1:1" ht="14" x14ac:dyDescent="0.15">
      <c r="A634" s="195"/>
    </row>
    <row r="635" spans="1:1" ht="14" x14ac:dyDescent="0.15">
      <c r="A635" s="195"/>
    </row>
    <row r="636" spans="1:1" ht="14" x14ac:dyDescent="0.15">
      <c r="A636" s="195"/>
    </row>
    <row r="637" spans="1:1" ht="14" x14ac:dyDescent="0.15">
      <c r="A637" s="195"/>
    </row>
    <row r="638" spans="1:1" ht="14" x14ac:dyDescent="0.15">
      <c r="A638" s="195"/>
    </row>
    <row r="639" spans="1:1" ht="14" x14ac:dyDescent="0.15">
      <c r="A639" s="195"/>
    </row>
    <row r="640" spans="1:1" ht="14" x14ac:dyDescent="0.15">
      <c r="A640" s="195"/>
    </row>
    <row r="641" spans="1:1" ht="14" x14ac:dyDescent="0.15">
      <c r="A641" s="195"/>
    </row>
    <row r="642" spans="1:1" ht="14" x14ac:dyDescent="0.15">
      <c r="A642" s="195"/>
    </row>
    <row r="643" spans="1:1" ht="14" x14ac:dyDescent="0.15">
      <c r="A643" s="195"/>
    </row>
    <row r="644" spans="1:1" ht="14" x14ac:dyDescent="0.15">
      <c r="A644" s="195"/>
    </row>
    <row r="645" spans="1:1" ht="14" x14ac:dyDescent="0.15">
      <c r="A645" s="195"/>
    </row>
    <row r="646" spans="1:1" ht="14" x14ac:dyDescent="0.15">
      <c r="A646" s="195"/>
    </row>
    <row r="647" spans="1:1" ht="14" x14ac:dyDescent="0.15">
      <c r="A647" s="195"/>
    </row>
    <row r="648" spans="1:1" ht="14" x14ac:dyDescent="0.15">
      <c r="A648" s="195"/>
    </row>
    <row r="649" spans="1:1" ht="14" x14ac:dyDescent="0.15">
      <c r="A649" s="195"/>
    </row>
    <row r="650" spans="1:1" ht="14" x14ac:dyDescent="0.15">
      <c r="A650" s="195"/>
    </row>
    <row r="651" spans="1:1" ht="14" x14ac:dyDescent="0.15">
      <c r="A651" s="195"/>
    </row>
    <row r="652" spans="1:1" ht="14" x14ac:dyDescent="0.15">
      <c r="A652" s="195"/>
    </row>
    <row r="653" spans="1:1" ht="14" x14ac:dyDescent="0.15">
      <c r="A653" s="195"/>
    </row>
    <row r="654" spans="1:1" ht="14" x14ac:dyDescent="0.15">
      <c r="A654" s="195"/>
    </row>
    <row r="655" spans="1:1" ht="14" x14ac:dyDescent="0.15">
      <c r="A655" s="195"/>
    </row>
    <row r="656" spans="1:1" ht="14" x14ac:dyDescent="0.15">
      <c r="A656" s="195"/>
    </row>
    <row r="657" spans="1:1" ht="14" x14ac:dyDescent="0.15">
      <c r="A657" s="195"/>
    </row>
    <row r="658" spans="1:1" ht="14" x14ac:dyDescent="0.15">
      <c r="A658" s="195"/>
    </row>
    <row r="659" spans="1:1" ht="14" x14ac:dyDescent="0.15">
      <c r="A659" s="195"/>
    </row>
    <row r="660" spans="1:1" ht="14" x14ac:dyDescent="0.15">
      <c r="A660" s="195"/>
    </row>
    <row r="661" spans="1:1" ht="14" x14ac:dyDescent="0.15">
      <c r="A661" s="195"/>
    </row>
    <row r="662" spans="1:1" ht="14" x14ac:dyDescent="0.15">
      <c r="A662" s="195"/>
    </row>
    <row r="663" spans="1:1" ht="14" x14ac:dyDescent="0.15">
      <c r="A663" s="195"/>
    </row>
    <row r="664" spans="1:1" ht="14" x14ac:dyDescent="0.15">
      <c r="A664" s="195"/>
    </row>
    <row r="665" spans="1:1" ht="14" x14ac:dyDescent="0.15">
      <c r="A665" s="195"/>
    </row>
    <row r="666" spans="1:1" ht="14" x14ac:dyDescent="0.15">
      <c r="A666" s="195"/>
    </row>
    <row r="667" spans="1:1" ht="14" x14ac:dyDescent="0.15">
      <c r="A667" s="195"/>
    </row>
    <row r="668" spans="1:1" ht="14" x14ac:dyDescent="0.15">
      <c r="A668" s="195"/>
    </row>
    <row r="669" spans="1:1" ht="14" x14ac:dyDescent="0.15">
      <c r="A669" s="195"/>
    </row>
    <row r="670" spans="1:1" ht="14" x14ac:dyDescent="0.15">
      <c r="A670" s="195"/>
    </row>
    <row r="671" spans="1:1" ht="14" x14ac:dyDescent="0.15">
      <c r="A671" s="195"/>
    </row>
    <row r="672" spans="1:1" ht="14" x14ac:dyDescent="0.15">
      <c r="A672" s="195"/>
    </row>
    <row r="673" spans="1:1" ht="14" x14ac:dyDescent="0.15">
      <c r="A673" s="195"/>
    </row>
    <row r="674" spans="1:1" ht="14" x14ac:dyDescent="0.15">
      <c r="A674" s="195"/>
    </row>
    <row r="675" spans="1:1" ht="14" x14ac:dyDescent="0.15">
      <c r="A675" s="195"/>
    </row>
    <row r="676" spans="1:1" ht="14" x14ac:dyDescent="0.15">
      <c r="A676" s="195"/>
    </row>
    <row r="677" spans="1:1" ht="14" x14ac:dyDescent="0.15">
      <c r="A677" s="195"/>
    </row>
    <row r="678" spans="1:1" ht="14" x14ac:dyDescent="0.15">
      <c r="A678" s="195"/>
    </row>
    <row r="679" spans="1:1" ht="14" x14ac:dyDescent="0.15">
      <c r="A679" s="195"/>
    </row>
    <row r="680" spans="1:1" ht="14" x14ac:dyDescent="0.15">
      <c r="A680" s="195"/>
    </row>
    <row r="681" spans="1:1" ht="14" x14ac:dyDescent="0.15">
      <c r="A681" s="195"/>
    </row>
    <row r="682" spans="1:1" ht="14" x14ac:dyDescent="0.15">
      <c r="A682" s="195"/>
    </row>
    <row r="683" spans="1:1" ht="14" x14ac:dyDescent="0.15">
      <c r="A683" s="195"/>
    </row>
    <row r="684" spans="1:1" ht="14" x14ac:dyDescent="0.15">
      <c r="A684" s="195"/>
    </row>
    <row r="685" spans="1:1" ht="14" x14ac:dyDescent="0.15">
      <c r="A685" s="195"/>
    </row>
    <row r="686" spans="1:1" ht="14" x14ac:dyDescent="0.15">
      <c r="A686" s="195"/>
    </row>
    <row r="687" spans="1:1" ht="14" x14ac:dyDescent="0.15">
      <c r="A687" s="195"/>
    </row>
    <row r="688" spans="1:1" ht="14" x14ac:dyDescent="0.15">
      <c r="A688" s="195"/>
    </row>
    <row r="689" spans="1:1" ht="14" x14ac:dyDescent="0.15">
      <c r="A689" s="195"/>
    </row>
    <row r="690" spans="1:1" ht="14" x14ac:dyDescent="0.15">
      <c r="A690" s="195"/>
    </row>
    <row r="691" spans="1:1" ht="14" x14ac:dyDescent="0.15">
      <c r="A691" s="195"/>
    </row>
    <row r="692" spans="1:1" ht="14" x14ac:dyDescent="0.15">
      <c r="A692" s="195"/>
    </row>
    <row r="693" spans="1:1" ht="14" x14ac:dyDescent="0.15">
      <c r="A693" s="195"/>
    </row>
    <row r="694" spans="1:1" ht="14" x14ac:dyDescent="0.15">
      <c r="A694" s="195"/>
    </row>
    <row r="695" spans="1:1" ht="14" x14ac:dyDescent="0.15">
      <c r="A695" s="195"/>
    </row>
    <row r="696" spans="1:1" ht="14" x14ac:dyDescent="0.15">
      <c r="A696" s="195"/>
    </row>
    <row r="697" spans="1:1" ht="14" x14ac:dyDescent="0.15">
      <c r="A697" s="195"/>
    </row>
    <row r="698" spans="1:1" ht="14" x14ac:dyDescent="0.15">
      <c r="A698" s="195"/>
    </row>
    <row r="699" spans="1:1" ht="14" x14ac:dyDescent="0.15">
      <c r="A699" s="195"/>
    </row>
    <row r="700" spans="1:1" ht="14" x14ac:dyDescent="0.15">
      <c r="A700" s="195"/>
    </row>
    <row r="701" spans="1:1" ht="14" x14ac:dyDescent="0.15">
      <c r="A701" s="195"/>
    </row>
    <row r="702" spans="1:1" ht="14" x14ac:dyDescent="0.15">
      <c r="A702" s="195"/>
    </row>
    <row r="703" spans="1:1" ht="14" x14ac:dyDescent="0.15">
      <c r="A703" s="195"/>
    </row>
    <row r="704" spans="1:1" ht="14" x14ac:dyDescent="0.15">
      <c r="A704" s="195"/>
    </row>
    <row r="705" spans="1:1" ht="14" x14ac:dyDescent="0.15">
      <c r="A705" s="195"/>
    </row>
    <row r="706" spans="1:1" ht="14" x14ac:dyDescent="0.15">
      <c r="A706" s="195"/>
    </row>
    <row r="707" spans="1:1" ht="14" x14ac:dyDescent="0.15">
      <c r="A707" s="195"/>
    </row>
    <row r="708" spans="1:1" ht="14" x14ac:dyDescent="0.15">
      <c r="A708" s="195"/>
    </row>
    <row r="709" spans="1:1" ht="14" x14ac:dyDescent="0.15">
      <c r="A709" s="195"/>
    </row>
    <row r="710" spans="1:1" ht="14" x14ac:dyDescent="0.15">
      <c r="A710" s="195"/>
    </row>
    <row r="711" spans="1:1" ht="14" x14ac:dyDescent="0.15">
      <c r="A711" s="195"/>
    </row>
    <row r="712" spans="1:1" ht="14" x14ac:dyDescent="0.15">
      <c r="A712" s="195"/>
    </row>
    <row r="713" spans="1:1" ht="14" x14ac:dyDescent="0.15">
      <c r="A713" s="195"/>
    </row>
    <row r="714" spans="1:1" ht="14" x14ac:dyDescent="0.15">
      <c r="A714" s="195"/>
    </row>
    <row r="715" spans="1:1" ht="14" x14ac:dyDescent="0.15">
      <c r="A715" s="195"/>
    </row>
    <row r="716" spans="1:1" ht="14" x14ac:dyDescent="0.15">
      <c r="A716" s="195"/>
    </row>
    <row r="717" spans="1:1" ht="14" x14ac:dyDescent="0.15">
      <c r="A717" s="195"/>
    </row>
    <row r="718" spans="1:1" ht="14" x14ac:dyDescent="0.15">
      <c r="A718" s="195"/>
    </row>
    <row r="719" spans="1:1" ht="14" x14ac:dyDescent="0.15">
      <c r="A719" s="195"/>
    </row>
    <row r="720" spans="1:1" ht="14" x14ac:dyDescent="0.15">
      <c r="A720" s="195"/>
    </row>
    <row r="721" spans="1:1" ht="14" x14ac:dyDescent="0.15">
      <c r="A721" s="195"/>
    </row>
    <row r="722" spans="1:1" ht="14" x14ac:dyDescent="0.15">
      <c r="A722" s="195"/>
    </row>
    <row r="723" spans="1:1" ht="14" x14ac:dyDescent="0.15">
      <c r="A723" s="195"/>
    </row>
    <row r="724" spans="1:1" ht="14" x14ac:dyDescent="0.15">
      <c r="A724" s="195"/>
    </row>
    <row r="725" spans="1:1" ht="14" x14ac:dyDescent="0.15">
      <c r="A725" s="195"/>
    </row>
    <row r="726" spans="1:1" ht="14" x14ac:dyDescent="0.15">
      <c r="A726" s="195"/>
    </row>
    <row r="727" spans="1:1" ht="14" x14ac:dyDescent="0.15">
      <c r="A727" s="195"/>
    </row>
    <row r="728" spans="1:1" ht="14" x14ac:dyDescent="0.15">
      <c r="A728" s="195"/>
    </row>
    <row r="729" spans="1:1" ht="14" x14ac:dyDescent="0.15">
      <c r="A729" s="195"/>
    </row>
    <row r="730" spans="1:1" ht="14" x14ac:dyDescent="0.15">
      <c r="A730" s="195"/>
    </row>
    <row r="731" spans="1:1" ht="14" x14ac:dyDescent="0.15">
      <c r="A731" s="195"/>
    </row>
    <row r="732" spans="1:1" ht="14" x14ac:dyDescent="0.15">
      <c r="A732" s="195"/>
    </row>
    <row r="733" spans="1:1" ht="14" x14ac:dyDescent="0.15">
      <c r="A733" s="195"/>
    </row>
    <row r="734" spans="1:1" ht="14" x14ac:dyDescent="0.15">
      <c r="A734" s="195"/>
    </row>
    <row r="735" spans="1:1" ht="14" x14ac:dyDescent="0.15">
      <c r="A735" s="195"/>
    </row>
    <row r="736" spans="1:1" ht="14" x14ac:dyDescent="0.15">
      <c r="A736" s="195"/>
    </row>
    <row r="737" spans="1:1" ht="14" x14ac:dyDescent="0.15">
      <c r="A737" s="195"/>
    </row>
    <row r="738" spans="1:1" ht="14" x14ac:dyDescent="0.15">
      <c r="A738" s="195"/>
    </row>
    <row r="739" spans="1:1" ht="14" x14ac:dyDescent="0.15">
      <c r="A739" s="195"/>
    </row>
    <row r="740" spans="1:1" ht="14" x14ac:dyDescent="0.15">
      <c r="A740" s="195"/>
    </row>
    <row r="741" spans="1:1" ht="14" x14ac:dyDescent="0.15">
      <c r="A741" s="195"/>
    </row>
    <row r="742" spans="1:1" ht="14" x14ac:dyDescent="0.15">
      <c r="A742" s="195"/>
    </row>
    <row r="743" spans="1:1" ht="14" x14ac:dyDescent="0.15">
      <c r="A743" s="195"/>
    </row>
    <row r="744" spans="1:1" ht="14" x14ac:dyDescent="0.15">
      <c r="A744" s="195"/>
    </row>
    <row r="745" spans="1:1" ht="14" x14ac:dyDescent="0.15">
      <c r="A745" s="195"/>
    </row>
    <row r="746" spans="1:1" ht="14" x14ac:dyDescent="0.15">
      <c r="A746" s="195"/>
    </row>
    <row r="747" spans="1:1" ht="14" x14ac:dyDescent="0.15">
      <c r="A747" s="195"/>
    </row>
    <row r="748" spans="1:1" ht="14" x14ac:dyDescent="0.15">
      <c r="A748" s="195"/>
    </row>
    <row r="749" spans="1:1" ht="14" x14ac:dyDescent="0.15">
      <c r="A749" s="195"/>
    </row>
    <row r="750" spans="1:1" ht="14" x14ac:dyDescent="0.15">
      <c r="A750" s="195"/>
    </row>
    <row r="751" spans="1:1" ht="14" x14ac:dyDescent="0.15">
      <c r="A751" s="195"/>
    </row>
    <row r="752" spans="1:1" ht="14" x14ac:dyDescent="0.15">
      <c r="A752" s="195"/>
    </row>
    <row r="753" spans="1:1" ht="14" x14ac:dyDescent="0.15">
      <c r="A753" s="195"/>
    </row>
    <row r="754" spans="1:1" ht="14" x14ac:dyDescent="0.15">
      <c r="A754" s="195"/>
    </row>
    <row r="755" spans="1:1" ht="14" x14ac:dyDescent="0.15">
      <c r="A755" s="195"/>
    </row>
    <row r="756" spans="1:1" ht="14" x14ac:dyDescent="0.15">
      <c r="A756" s="195"/>
    </row>
    <row r="757" spans="1:1" ht="14" x14ac:dyDescent="0.15">
      <c r="A757" s="195"/>
    </row>
    <row r="758" spans="1:1" ht="14" x14ac:dyDescent="0.15">
      <c r="A758" s="195"/>
    </row>
    <row r="759" spans="1:1" ht="14" x14ac:dyDescent="0.15">
      <c r="A759" s="195"/>
    </row>
    <row r="760" spans="1:1" ht="14" x14ac:dyDescent="0.15">
      <c r="A760" s="195"/>
    </row>
    <row r="761" spans="1:1" ht="14" x14ac:dyDescent="0.15">
      <c r="A761" s="195"/>
    </row>
    <row r="762" spans="1:1" ht="14" x14ac:dyDescent="0.15">
      <c r="A762" s="195"/>
    </row>
    <row r="763" spans="1:1" ht="14" x14ac:dyDescent="0.15">
      <c r="A763" s="195"/>
    </row>
    <row r="764" spans="1:1" ht="14" x14ac:dyDescent="0.15">
      <c r="A764" s="195"/>
    </row>
    <row r="765" spans="1:1" ht="14" x14ac:dyDescent="0.15">
      <c r="A765" s="195"/>
    </row>
    <row r="766" spans="1:1" ht="14" x14ac:dyDescent="0.15">
      <c r="A766" s="195"/>
    </row>
    <row r="767" spans="1:1" ht="14" x14ac:dyDescent="0.15">
      <c r="A767" s="195"/>
    </row>
    <row r="768" spans="1:1" ht="14" x14ac:dyDescent="0.15">
      <c r="A768" s="195"/>
    </row>
    <row r="769" spans="1:1" ht="14" x14ac:dyDescent="0.15">
      <c r="A769" s="195"/>
    </row>
    <row r="770" spans="1:1" ht="14" x14ac:dyDescent="0.15">
      <c r="A770" s="195"/>
    </row>
    <row r="771" spans="1:1" ht="14" x14ac:dyDescent="0.15">
      <c r="A771" s="195"/>
    </row>
    <row r="772" spans="1:1" ht="14" x14ac:dyDescent="0.15">
      <c r="A772" s="195"/>
    </row>
    <row r="773" spans="1:1" ht="14" x14ac:dyDescent="0.15">
      <c r="A773" s="195"/>
    </row>
    <row r="774" spans="1:1" ht="14" x14ac:dyDescent="0.15">
      <c r="A774" s="195"/>
    </row>
    <row r="775" spans="1:1" ht="14" x14ac:dyDescent="0.15">
      <c r="A775" s="195"/>
    </row>
    <row r="776" spans="1:1" ht="14" x14ac:dyDescent="0.15">
      <c r="A776" s="195"/>
    </row>
    <row r="777" spans="1:1" ht="14" x14ac:dyDescent="0.15">
      <c r="A777" s="195"/>
    </row>
    <row r="778" spans="1:1" ht="14" x14ac:dyDescent="0.15">
      <c r="A778" s="195"/>
    </row>
    <row r="779" spans="1:1" ht="14" x14ac:dyDescent="0.15">
      <c r="A779" s="195"/>
    </row>
    <row r="780" spans="1:1" ht="14" x14ac:dyDescent="0.15">
      <c r="A780" s="195"/>
    </row>
    <row r="781" spans="1:1" ht="14" x14ac:dyDescent="0.15">
      <c r="A781" s="195"/>
    </row>
    <row r="782" spans="1:1" ht="14" x14ac:dyDescent="0.15">
      <c r="A782" s="195"/>
    </row>
    <row r="783" spans="1:1" ht="14" x14ac:dyDescent="0.15">
      <c r="A783" s="195"/>
    </row>
    <row r="784" spans="1:1" ht="14" x14ac:dyDescent="0.15">
      <c r="A784" s="195"/>
    </row>
    <row r="785" spans="1:1" ht="14" x14ac:dyDescent="0.15">
      <c r="A785" s="195"/>
    </row>
    <row r="786" spans="1:1" ht="14" x14ac:dyDescent="0.15">
      <c r="A786" s="195"/>
    </row>
    <row r="787" spans="1:1" ht="14" x14ac:dyDescent="0.15">
      <c r="A787" s="195"/>
    </row>
    <row r="788" spans="1:1" ht="14" x14ac:dyDescent="0.15">
      <c r="A788" s="195"/>
    </row>
    <row r="789" spans="1:1" ht="14" x14ac:dyDescent="0.15">
      <c r="A789" s="195"/>
    </row>
    <row r="790" spans="1:1" ht="14" x14ac:dyDescent="0.15">
      <c r="A790" s="195"/>
    </row>
    <row r="791" spans="1:1" ht="14" x14ac:dyDescent="0.15">
      <c r="A791" s="195"/>
    </row>
    <row r="792" spans="1:1" ht="14" x14ac:dyDescent="0.15">
      <c r="A792" s="195"/>
    </row>
    <row r="793" spans="1:1" ht="14" x14ac:dyDescent="0.15">
      <c r="A793" s="195"/>
    </row>
    <row r="794" spans="1:1" ht="14" x14ac:dyDescent="0.15">
      <c r="A794" s="195"/>
    </row>
    <row r="795" spans="1:1" ht="14" x14ac:dyDescent="0.15">
      <c r="A795" s="195"/>
    </row>
    <row r="796" spans="1:1" ht="14" x14ac:dyDescent="0.15">
      <c r="A796" s="195"/>
    </row>
    <row r="797" spans="1:1" ht="14" x14ac:dyDescent="0.15">
      <c r="A797" s="195"/>
    </row>
    <row r="798" spans="1:1" ht="14" x14ac:dyDescent="0.15">
      <c r="A798" s="195"/>
    </row>
    <row r="799" spans="1:1" ht="14" x14ac:dyDescent="0.15">
      <c r="A799" s="195"/>
    </row>
    <row r="800" spans="1:1" ht="14" x14ac:dyDescent="0.15">
      <c r="A800" s="195"/>
    </row>
    <row r="801" spans="1:1" ht="14" x14ac:dyDescent="0.15">
      <c r="A801" s="195"/>
    </row>
    <row r="802" spans="1:1" ht="14" x14ac:dyDescent="0.15">
      <c r="A802" s="195"/>
    </row>
    <row r="803" spans="1:1" ht="14" x14ac:dyDescent="0.15">
      <c r="A803" s="195"/>
    </row>
    <row r="804" spans="1:1" ht="14" x14ac:dyDescent="0.15">
      <c r="A804" s="195"/>
    </row>
    <row r="805" spans="1:1" ht="14" x14ac:dyDescent="0.15">
      <c r="A805" s="195"/>
    </row>
    <row r="806" spans="1:1" ht="14" x14ac:dyDescent="0.15">
      <c r="A806" s="195"/>
    </row>
    <row r="807" spans="1:1" ht="14" x14ac:dyDescent="0.15">
      <c r="A807" s="195"/>
    </row>
    <row r="808" spans="1:1" ht="14" x14ac:dyDescent="0.15">
      <c r="A808" s="195"/>
    </row>
    <row r="809" spans="1:1" ht="14" x14ac:dyDescent="0.15">
      <c r="A809" s="195"/>
    </row>
    <row r="810" spans="1:1" ht="14" x14ac:dyDescent="0.15">
      <c r="A810" s="195"/>
    </row>
    <row r="811" spans="1:1" ht="14" x14ac:dyDescent="0.15">
      <c r="A811" s="195"/>
    </row>
    <row r="812" spans="1:1" ht="14" x14ac:dyDescent="0.15">
      <c r="A812" s="195"/>
    </row>
    <row r="813" spans="1:1" ht="14" x14ac:dyDescent="0.15">
      <c r="A813" s="195"/>
    </row>
    <row r="814" spans="1:1" ht="14" x14ac:dyDescent="0.15">
      <c r="A814" s="195"/>
    </row>
    <row r="815" spans="1:1" ht="14" x14ac:dyDescent="0.15">
      <c r="A815" s="195"/>
    </row>
    <row r="816" spans="1:1" ht="14" x14ac:dyDescent="0.15">
      <c r="A816" s="195"/>
    </row>
    <row r="817" spans="1:1" ht="14" x14ac:dyDescent="0.15">
      <c r="A817" s="195"/>
    </row>
    <row r="818" spans="1:1" ht="14" x14ac:dyDescent="0.15">
      <c r="A818" s="195"/>
    </row>
    <row r="819" spans="1:1" ht="14" x14ac:dyDescent="0.15">
      <c r="A819" s="195"/>
    </row>
    <row r="820" spans="1:1" ht="14" x14ac:dyDescent="0.15">
      <c r="A820" s="195"/>
    </row>
    <row r="821" spans="1:1" ht="14" x14ac:dyDescent="0.15">
      <c r="A821" s="195"/>
    </row>
    <row r="822" spans="1:1" ht="14" x14ac:dyDescent="0.15">
      <c r="A822" s="195"/>
    </row>
    <row r="823" spans="1:1" ht="14" x14ac:dyDescent="0.15">
      <c r="A823" s="195"/>
    </row>
    <row r="824" spans="1:1" ht="14" x14ac:dyDescent="0.15">
      <c r="A824" s="195"/>
    </row>
    <row r="825" spans="1:1" ht="14" x14ac:dyDescent="0.15">
      <c r="A825" s="195"/>
    </row>
    <row r="826" spans="1:1" ht="14" x14ac:dyDescent="0.15">
      <c r="A826" s="195"/>
    </row>
    <row r="827" spans="1:1" ht="14" x14ac:dyDescent="0.15">
      <c r="A827" s="195"/>
    </row>
    <row r="828" spans="1:1" ht="14" x14ac:dyDescent="0.15">
      <c r="A828" s="195"/>
    </row>
    <row r="829" spans="1:1" ht="14" x14ac:dyDescent="0.15">
      <c r="A829" s="195"/>
    </row>
    <row r="830" spans="1:1" ht="14" x14ac:dyDescent="0.15">
      <c r="A830" s="195"/>
    </row>
    <row r="831" spans="1:1" ht="14" x14ac:dyDescent="0.15">
      <c r="A831" s="195"/>
    </row>
    <row r="832" spans="1:1" ht="14" x14ac:dyDescent="0.15">
      <c r="A832" s="195"/>
    </row>
    <row r="833" spans="1:1" ht="14" x14ac:dyDescent="0.15">
      <c r="A833" s="195"/>
    </row>
    <row r="834" spans="1:1" ht="14" x14ac:dyDescent="0.15">
      <c r="A834" s="195"/>
    </row>
    <row r="835" spans="1:1" ht="14" x14ac:dyDescent="0.15">
      <c r="A835" s="195"/>
    </row>
    <row r="836" spans="1:1" ht="14" x14ac:dyDescent="0.15">
      <c r="A836" s="195"/>
    </row>
    <row r="837" spans="1:1" ht="14" x14ac:dyDescent="0.15">
      <c r="A837" s="195"/>
    </row>
    <row r="838" spans="1:1" ht="14" x14ac:dyDescent="0.15">
      <c r="A838" s="195"/>
    </row>
    <row r="839" spans="1:1" ht="14" x14ac:dyDescent="0.15">
      <c r="A839" s="195"/>
    </row>
    <row r="840" spans="1:1" ht="14" x14ac:dyDescent="0.15">
      <c r="A840" s="195"/>
    </row>
    <row r="841" spans="1:1" ht="14" x14ac:dyDescent="0.15">
      <c r="A841" s="195"/>
    </row>
    <row r="842" spans="1:1" ht="14" x14ac:dyDescent="0.15">
      <c r="A842" s="195"/>
    </row>
    <row r="843" spans="1:1" ht="14" x14ac:dyDescent="0.15">
      <c r="A843" s="195"/>
    </row>
    <row r="844" spans="1:1" ht="14" x14ac:dyDescent="0.15">
      <c r="A844" s="195"/>
    </row>
    <row r="845" spans="1:1" ht="14" x14ac:dyDescent="0.15">
      <c r="A845" s="195"/>
    </row>
    <row r="846" spans="1:1" ht="14" x14ac:dyDescent="0.15">
      <c r="A846" s="195"/>
    </row>
    <row r="847" spans="1:1" ht="14" x14ac:dyDescent="0.15">
      <c r="A847" s="195"/>
    </row>
    <row r="848" spans="1:1" ht="14" x14ac:dyDescent="0.15">
      <c r="A848" s="195"/>
    </row>
    <row r="849" spans="1:1" ht="14" x14ac:dyDescent="0.15">
      <c r="A849" s="195"/>
    </row>
    <row r="850" spans="1:1" ht="14" x14ac:dyDescent="0.15">
      <c r="A850" s="195"/>
    </row>
    <row r="851" spans="1:1" ht="14" x14ac:dyDescent="0.15">
      <c r="A851" s="195"/>
    </row>
    <row r="852" spans="1:1" ht="14" x14ac:dyDescent="0.15">
      <c r="A852" s="195"/>
    </row>
    <row r="853" spans="1:1" ht="14" x14ac:dyDescent="0.15">
      <c r="A853" s="195"/>
    </row>
    <row r="854" spans="1:1" ht="14" x14ac:dyDescent="0.15">
      <c r="A854" s="195"/>
    </row>
    <row r="855" spans="1:1" ht="14" x14ac:dyDescent="0.15">
      <c r="A855" s="195"/>
    </row>
    <row r="856" spans="1:1" ht="14" x14ac:dyDescent="0.15">
      <c r="A856" s="195"/>
    </row>
    <row r="857" spans="1:1" ht="14" x14ac:dyDescent="0.15">
      <c r="A857" s="195"/>
    </row>
    <row r="858" spans="1:1" ht="14" x14ac:dyDescent="0.15">
      <c r="A858" s="195"/>
    </row>
    <row r="859" spans="1:1" ht="14" x14ac:dyDescent="0.15">
      <c r="A859" s="195"/>
    </row>
    <row r="860" spans="1:1" ht="14" x14ac:dyDescent="0.15">
      <c r="A860" s="195"/>
    </row>
    <row r="861" spans="1:1" ht="14" x14ac:dyDescent="0.15">
      <c r="A861" s="195"/>
    </row>
    <row r="862" spans="1:1" ht="14" x14ac:dyDescent="0.15">
      <c r="A862" s="195"/>
    </row>
    <row r="863" spans="1:1" ht="14" x14ac:dyDescent="0.15">
      <c r="A863" s="195"/>
    </row>
    <row r="864" spans="1:1" ht="14" x14ac:dyDescent="0.15">
      <c r="A864" s="195"/>
    </row>
    <row r="865" spans="1:1" ht="14" x14ac:dyDescent="0.15">
      <c r="A865" s="195"/>
    </row>
    <row r="866" spans="1:1" ht="14" x14ac:dyDescent="0.15">
      <c r="A866" s="195"/>
    </row>
    <row r="867" spans="1:1" ht="14" x14ac:dyDescent="0.15">
      <c r="A867" s="195"/>
    </row>
    <row r="868" spans="1:1" ht="14" x14ac:dyDescent="0.15">
      <c r="A868" s="195"/>
    </row>
    <row r="869" spans="1:1" ht="14" x14ac:dyDescent="0.15">
      <c r="A869" s="195"/>
    </row>
    <row r="870" spans="1:1" ht="14" x14ac:dyDescent="0.15">
      <c r="A870" s="195"/>
    </row>
    <row r="871" spans="1:1" ht="14" x14ac:dyDescent="0.15">
      <c r="A871" s="195"/>
    </row>
    <row r="872" spans="1:1" ht="14" x14ac:dyDescent="0.15">
      <c r="A872" s="195"/>
    </row>
    <row r="873" spans="1:1" ht="14" x14ac:dyDescent="0.15">
      <c r="A873" s="195"/>
    </row>
    <row r="874" spans="1:1" ht="14" x14ac:dyDescent="0.15">
      <c r="A874" s="195"/>
    </row>
    <row r="875" spans="1:1" ht="14" x14ac:dyDescent="0.15">
      <c r="A875" s="195"/>
    </row>
    <row r="876" spans="1:1" ht="14" x14ac:dyDescent="0.15">
      <c r="A876" s="195"/>
    </row>
    <row r="877" spans="1:1" ht="14" x14ac:dyDescent="0.15">
      <c r="A877" s="195"/>
    </row>
    <row r="878" spans="1:1" ht="14" x14ac:dyDescent="0.15">
      <c r="A878" s="195"/>
    </row>
    <row r="879" spans="1:1" ht="14" x14ac:dyDescent="0.15">
      <c r="A879" s="195"/>
    </row>
    <row r="880" spans="1:1" ht="14" x14ac:dyDescent="0.15">
      <c r="A880" s="195"/>
    </row>
    <row r="881" spans="1:1" ht="14" x14ac:dyDescent="0.15">
      <c r="A881" s="195"/>
    </row>
    <row r="882" spans="1:1" ht="14" x14ac:dyDescent="0.15">
      <c r="A882" s="195"/>
    </row>
    <row r="883" spans="1:1" ht="14" x14ac:dyDescent="0.15">
      <c r="A883" s="195"/>
    </row>
    <row r="884" spans="1:1" ht="14" x14ac:dyDescent="0.15">
      <c r="A884" s="195"/>
    </row>
    <row r="885" spans="1:1" ht="14" x14ac:dyDescent="0.15">
      <c r="A885" s="195"/>
    </row>
    <row r="886" spans="1:1" ht="14" x14ac:dyDescent="0.15">
      <c r="A886" s="195"/>
    </row>
    <row r="887" spans="1:1" ht="14" x14ac:dyDescent="0.15">
      <c r="A887" s="195"/>
    </row>
    <row r="888" spans="1:1" ht="14" x14ac:dyDescent="0.15">
      <c r="A888" s="195"/>
    </row>
    <row r="889" spans="1:1" ht="14" x14ac:dyDescent="0.15">
      <c r="A889" s="195"/>
    </row>
    <row r="890" spans="1:1" ht="14" x14ac:dyDescent="0.15">
      <c r="A890" s="195"/>
    </row>
    <row r="891" spans="1:1" ht="14" x14ac:dyDescent="0.15">
      <c r="A891" s="195"/>
    </row>
    <row r="892" spans="1:1" ht="14" x14ac:dyDescent="0.15">
      <c r="A892" s="195"/>
    </row>
    <row r="893" spans="1:1" ht="14" x14ac:dyDescent="0.15">
      <c r="A893" s="195"/>
    </row>
    <row r="894" spans="1:1" ht="14" x14ac:dyDescent="0.15">
      <c r="A894" s="195"/>
    </row>
    <row r="895" spans="1:1" ht="14" x14ac:dyDescent="0.15">
      <c r="A895" s="195"/>
    </row>
    <row r="896" spans="1:1" ht="14" x14ac:dyDescent="0.15">
      <c r="A896" s="195"/>
    </row>
    <row r="897" spans="1:1" ht="14" x14ac:dyDescent="0.15">
      <c r="A897" s="195"/>
    </row>
    <row r="898" spans="1:1" ht="14" x14ac:dyDescent="0.15">
      <c r="A898" s="195"/>
    </row>
    <row r="899" spans="1:1" ht="14" x14ac:dyDescent="0.15">
      <c r="A899" s="195"/>
    </row>
    <row r="900" spans="1:1" ht="14" x14ac:dyDescent="0.15">
      <c r="A900" s="195"/>
    </row>
    <row r="901" spans="1:1" ht="14" x14ac:dyDescent="0.15">
      <c r="A901" s="195"/>
    </row>
    <row r="902" spans="1:1" ht="14" x14ac:dyDescent="0.15">
      <c r="A902" s="195"/>
    </row>
    <row r="903" spans="1:1" ht="14" x14ac:dyDescent="0.15">
      <c r="A903" s="195"/>
    </row>
    <row r="904" spans="1:1" ht="14" x14ac:dyDescent="0.15">
      <c r="A904" s="195"/>
    </row>
    <row r="905" spans="1:1" ht="14" x14ac:dyDescent="0.15">
      <c r="A905" s="195"/>
    </row>
    <row r="906" spans="1:1" ht="14" x14ac:dyDescent="0.15">
      <c r="A906" s="195"/>
    </row>
    <row r="907" spans="1:1" ht="14" x14ac:dyDescent="0.15">
      <c r="A907" s="195"/>
    </row>
    <row r="908" spans="1:1" ht="14" x14ac:dyDescent="0.15">
      <c r="A908" s="195"/>
    </row>
    <row r="909" spans="1:1" ht="14" x14ac:dyDescent="0.15">
      <c r="A909" s="195"/>
    </row>
    <row r="910" spans="1:1" ht="14" x14ac:dyDescent="0.15">
      <c r="A910" s="195"/>
    </row>
    <row r="911" spans="1:1" ht="14" x14ac:dyDescent="0.15">
      <c r="A911" s="195"/>
    </row>
    <row r="912" spans="1:1" ht="14" x14ac:dyDescent="0.15">
      <c r="A912" s="195"/>
    </row>
    <row r="913" spans="1:1" ht="14" x14ac:dyDescent="0.15">
      <c r="A913" s="195"/>
    </row>
    <row r="914" spans="1:1" ht="14" x14ac:dyDescent="0.15">
      <c r="A914" s="195"/>
    </row>
    <row r="915" spans="1:1" ht="14" x14ac:dyDescent="0.15">
      <c r="A915" s="195"/>
    </row>
    <row r="916" spans="1:1" ht="14" x14ac:dyDescent="0.15">
      <c r="A916" s="195"/>
    </row>
    <row r="917" spans="1:1" ht="14" x14ac:dyDescent="0.15">
      <c r="A917" s="195"/>
    </row>
    <row r="918" spans="1:1" ht="14" x14ac:dyDescent="0.15">
      <c r="A918" s="195"/>
    </row>
    <row r="919" spans="1:1" ht="14" x14ac:dyDescent="0.15">
      <c r="A919" s="195"/>
    </row>
    <row r="920" spans="1:1" ht="14" x14ac:dyDescent="0.15">
      <c r="A920" s="195"/>
    </row>
    <row r="921" spans="1:1" ht="14" x14ac:dyDescent="0.15">
      <c r="A921" s="195"/>
    </row>
    <row r="922" spans="1:1" ht="14" x14ac:dyDescent="0.15">
      <c r="A922" s="195"/>
    </row>
    <row r="923" spans="1:1" ht="14" x14ac:dyDescent="0.15">
      <c r="A923" s="195"/>
    </row>
    <row r="924" spans="1:1" ht="14" x14ac:dyDescent="0.15">
      <c r="A924" s="195"/>
    </row>
    <row r="925" spans="1:1" ht="14" x14ac:dyDescent="0.15">
      <c r="A925" s="195"/>
    </row>
    <row r="926" spans="1:1" ht="14" x14ac:dyDescent="0.15">
      <c r="A926" s="195"/>
    </row>
    <row r="927" spans="1:1" ht="14" x14ac:dyDescent="0.15">
      <c r="A927" s="195"/>
    </row>
    <row r="928" spans="1:1" ht="14" x14ac:dyDescent="0.15">
      <c r="A928" s="195"/>
    </row>
    <row r="929" spans="1:1" ht="14" x14ac:dyDescent="0.15">
      <c r="A929" s="195"/>
    </row>
    <row r="930" spans="1:1" ht="14" x14ac:dyDescent="0.15">
      <c r="A930" s="195"/>
    </row>
    <row r="931" spans="1:1" ht="14" x14ac:dyDescent="0.15">
      <c r="A931" s="195"/>
    </row>
    <row r="932" spans="1:1" ht="14" x14ac:dyDescent="0.15">
      <c r="A932" s="195"/>
    </row>
    <row r="933" spans="1:1" ht="14" x14ac:dyDescent="0.15">
      <c r="A933" s="195"/>
    </row>
    <row r="934" spans="1:1" ht="14" x14ac:dyDescent="0.15">
      <c r="A934" s="195"/>
    </row>
    <row r="935" spans="1:1" ht="14" x14ac:dyDescent="0.15">
      <c r="A935" s="195"/>
    </row>
    <row r="936" spans="1:1" ht="14" x14ac:dyDescent="0.15">
      <c r="A936" s="195"/>
    </row>
    <row r="937" spans="1:1" ht="14" x14ac:dyDescent="0.15">
      <c r="A937" s="195"/>
    </row>
    <row r="938" spans="1:1" ht="14" x14ac:dyDescent="0.15">
      <c r="A938" s="195"/>
    </row>
    <row r="939" spans="1:1" ht="14" x14ac:dyDescent="0.15">
      <c r="A939" s="195"/>
    </row>
    <row r="940" spans="1:1" ht="14" x14ac:dyDescent="0.15">
      <c r="A940" s="195"/>
    </row>
    <row r="941" spans="1:1" ht="14" x14ac:dyDescent="0.15">
      <c r="A941" s="195"/>
    </row>
    <row r="942" spans="1:1" ht="14" x14ac:dyDescent="0.15">
      <c r="A942" s="195"/>
    </row>
    <row r="943" spans="1:1" ht="14" x14ac:dyDescent="0.15">
      <c r="A943" s="195"/>
    </row>
    <row r="944" spans="1:1" ht="14" x14ac:dyDescent="0.15">
      <c r="A944" s="195"/>
    </row>
    <row r="945" spans="1:1" ht="14" x14ac:dyDescent="0.15">
      <c r="A945" s="195"/>
    </row>
    <row r="946" spans="1:1" ht="14" x14ac:dyDescent="0.15">
      <c r="A946" s="195"/>
    </row>
    <row r="947" spans="1:1" ht="14" x14ac:dyDescent="0.15">
      <c r="A947" s="195"/>
    </row>
    <row r="948" spans="1:1" ht="14" x14ac:dyDescent="0.15">
      <c r="A948" s="195"/>
    </row>
    <row r="949" spans="1:1" ht="14" x14ac:dyDescent="0.15">
      <c r="A949" s="195"/>
    </row>
    <row r="950" spans="1:1" ht="14" x14ac:dyDescent="0.15">
      <c r="A950" s="195"/>
    </row>
    <row r="951" spans="1:1" ht="14" x14ac:dyDescent="0.15">
      <c r="A951" s="195"/>
    </row>
    <row r="952" spans="1:1" ht="14" x14ac:dyDescent="0.15">
      <c r="A952" s="195"/>
    </row>
    <row r="953" spans="1:1" ht="14" x14ac:dyDescent="0.15">
      <c r="A953" s="195"/>
    </row>
    <row r="954" spans="1:1" ht="14" x14ac:dyDescent="0.15">
      <c r="A954" s="195"/>
    </row>
    <row r="955" spans="1:1" ht="14" x14ac:dyDescent="0.15">
      <c r="A955" s="195"/>
    </row>
    <row r="956" spans="1:1" ht="14" x14ac:dyDescent="0.15">
      <c r="A956" s="195"/>
    </row>
    <row r="957" spans="1:1" ht="14" x14ac:dyDescent="0.15">
      <c r="A957" s="195"/>
    </row>
    <row r="958" spans="1:1" ht="14" x14ac:dyDescent="0.15">
      <c r="A958" s="195"/>
    </row>
    <row r="959" spans="1:1" ht="14" x14ac:dyDescent="0.15">
      <c r="A959" s="195"/>
    </row>
    <row r="960" spans="1:1" ht="14" x14ac:dyDescent="0.15">
      <c r="A960" s="195"/>
    </row>
    <row r="961" spans="1:1" ht="14" x14ac:dyDescent="0.15">
      <c r="A961" s="195"/>
    </row>
    <row r="962" spans="1:1" ht="14" x14ac:dyDescent="0.15">
      <c r="A962" s="195"/>
    </row>
    <row r="963" spans="1:1" ht="14" x14ac:dyDescent="0.15">
      <c r="A963" s="195"/>
    </row>
    <row r="964" spans="1:1" ht="14" x14ac:dyDescent="0.15">
      <c r="A964" s="195"/>
    </row>
    <row r="965" spans="1:1" ht="14" x14ac:dyDescent="0.15">
      <c r="A965" s="195"/>
    </row>
    <row r="966" spans="1:1" ht="14" x14ac:dyDescent="0.15">
      <c r="A966" s="195"/>
    </row>
    <row r="967" spans="1:1" ht="14" x14ac:dyDescent="0.15">
      <c r="A967" s="195"/>
    </row>
    <row r="968" spans="1:1" ht="14" x14ac:dyDescent="0.15">
      <c r="A968" s="195"/>
    </row>
    <row r="969" spans="1:1" ht="14" x14ac:dyDescent="0.15">
      <c r="A969" s="195"/>
    </row>
    <row r="970" spans="1:1" ht="14" x14ac:dyDescent="0.15">
      <c r="A970" s="195"/>
    </row>
    <row r="971" spans="1:1" ht="14" x14ac:dyDescent="0.15">
      <c r="A971" s="195"/>
    </row>
    <row r="972" spans="1:1" ht="14" x14ac:dyDescent="0.15">
      <c r="A972" s="195"/>
    </row>
    <row r="973" spans="1:1" ht="14" x14ac:dyDescent="0.15">
      <c r="A973" s="195"/>
    </row>
    <row r="974" spans="1:1" ht="14" x14ac:dyDescent="0.15">
      <c r="A974" s="195"/>
    </row>
    <row r="975" spans="1:1" ht="14" x14ac:dyDescent="0.15">
      <c r="A975" s="195"/>
    </row>
    <row r="976" spans="1:1" ht="14" x14ac:dyDescent="0.15">
      <c r="A976" s="195"/>
    </row>
    <row r="977" spans="1:1" ht="14" x14ac:dyDescent="0.15">
      <c r="A977" s="195"/>
    </row>
    <row r="978" spans="1:1" ht="14" x14ac:dyDescent="0.15">
      <c r="A978" s="195"/>
    </row>
    <row r="979" spans="1:1" ht="14" x14ac:dyDescent="0.15">
      <c r="A979" s="195"/>
    </row>
    <row r="980" spans="1:1" ht="14" x14ac:dyDescent="0.15">
      <c r="A980" s="195"/>
    </row>
    <row r="981" spans="1:1" ht="14" x14ac:dyDescent="0.15">
      <c r="A981" s="195"/>
    </row>
    <row r="982" spans="1:1" ht="14" x14ac:dyDescent="0.15">
      <c r="A982" s="195"/>
    </row>
    <row r="983" spans="1:1" ht="14" x14ac:dyDescent="0.15">
      <c r="A983" s="195"/>
    </row>
    <row r="984" spans="1:1" ht="14" x14ac:dyDescent="0.15">
      <c r="A984" s="195"/>
    </row>
    <row r="985" spans="1:1" ht="14" x14ac:dyDescent="0.15">
      <c r="A985" s="195"/>
    </row>
    <row r="986" spans="1:1" ht="14" x14ac:dyDescent="0.15">
      <c r="A986" s="195"/>
    </row>
    <row r="987" spans="1:1" ht="14" x14ac:dyDescent="0.15">
      <c r="A987" s="195"/>
    </row>
    <row r="988" spans="1:1" ht="14" x14ac:dyDescent="0.15">
      <c r="A988" s="195"/>
    </row>
    <row r="989" spans="1:1" ht="14" x14ac:dyDescent="0.15">
      <c r="A989" s="195"/>
    </row>
    <row r="990" spans="1:1" ht="14" x14ac:dyDescent="0.15">
      <c r="A990" s="195"/>
    </row>
    <row r="991" spans="1:1" ht="14" x14ac:dyDescent="0.15">
      <c r="A991" s="195"/>
    </row>
    <row r="992" spans="1:1" ht="14" x14ac:dyDescent="0.15">
      <c r="A992" s="195"/>
    </row>
    <row r="993" spans="1:1" ht="14" x14ac:dyDescent="0.15">
      <c r="A993" s="195"/>
    </row>
    <row r="994" spans="1:1" ht="14" x14ac:dyDescent="0.15">
      <c r="A994" s="195"/>
    </row>
    <row r="995" spans="1:1" ht="14" x14ac:dyDescent="0.15">
      <c r="A995" s="195"/>
    </row>
    <row r="996" spans="1:1" ht="14" x14ac:dyDescent="0.15">
      <c r="A996" s="195"/>
    </row>
    <row r="997" spans="1:1" ht="14" x14ac:dyDescent="0.15">
      <c r="A997" s="195"/>
    </row>
    <row r="998" spans="1:1" ht="14" x14ac:dyDescent="0.15">
      <c r="A998" s="195"/>
    </row>
    <row r="999" spans="1:1" ht="14" x14ac:dyDescent="0.15">
      <c r="A999" s="195"/>
    </row>
    <row r="1000" spans="1:1" ht="14" x14ac:dyDescent="0.15">
      <c r="A1000" s="195"/>
    </row>
    <row r="1001" spans="1:1" ht="14" x14ac:dyDescent="0.15">
      <c r="A1001" s="195"/>
    </row>
    <row r="1002" spans="1:1" ht="14" x14ac:dyDescent="0.15">
      <c r="A1002" s="195"/>
    </row>
    <row r="1003" spans="1:1" ht="14" x14ac:dyDescent="0.15">
      <c r="A1003" s="195"/>
    </row>
    <row r="1004" spans="1:1" ht="14" x14ac:dyDescent="0.15">
      <c r="A1004" s="195"/>
    </row>
  </sheetData>
  <mergeCells count="13">
    <mergeCell ref="AE19:AG19"/>
    <mergeCell ref="B2:B3"/>
    <mergeCell ref="C2:I2"/>
    <mergeCell ref="J2:P2"/>
    <mergeCell ref="Q2:W2"/>
    <mergeCell ref="B13:T13"/>
    <mergeCell ref="B14:T14"/>
    <mergeCell ref="B15:T15"/>
    <mergeCell ref="B18:B19"/>
    <mergeCell ref="C18:I18"/>
    <mergeCell ref="J18:P18"/>
    <mergeCell ref="Y19:AA19"/>
    <mergeCell ref="AB19:AD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6"/>
  <sheetViews>
    <sheetView workbookViewId="0"/>
  </sheetViews>
  <sheetFormatPr baseColWidth="10" defaultColWidth="12.6640625" defaultRowHeight="15" customHeight="1" x14ac:dyDescent="0.15"/>
  <sheetData>
    <row r="1" spans="1:2" ht="15" customHeight="1" x14ac:dyDescent="0.15">
      <c r="A1" s="211" t="s">
        <v>290</v>
      </c>
      <c r="B1" s="211">
        <v>12621</v>
      </c>
    </row>
    <row r="2" spans="1:2" ht="15" customHeight="1" x14ac:dyDescent="0.15">
      <c r="A2" s="211" t="s">
        <v>291</v>
      </c>
      <c r="B2" s="211">
        <v>9010</v>
      </c>
    </row>
    <row r="3" spans="1:2" ht="15" customHeight="1" x14ac:dyDescent="0.15">
      <c r="A3" s="211" t="s">
        <v>292</v>
      </c>
      <c r="B3" s="211">
        <v>8016</v>
      </c>
    </row>
    <row r="4" spans="1:2" ht="15" customHeight="1" x14ac:dyDescent="0.15">
      <c r="A4" s="211" t="s">
        <v>293</v>
      </c>
      <c r="B4" s="211">
        <v>6896</v>
      </c>
    </row>
    <row r="5" spans="1:2" ht="15" customHeight="1" x14ac:dyDescent="0.15">
      <c r="A5" s="211" t="s">
        <v>294</v>
      </c>
      <c r="B5" s="211">
        <v>6944</v>
      </c>
    </row>
    <row r="6" spans="1:2" ht="15" customHeight="1" x14ac:dyDescent="0.15">
      <c r="A6" s="211" t="s">
        <v>295</v>
      </c>
      <c r="B6" s="211">
        <v>6972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C999"/>
  <sheetViews>
    <sheetView workbookViewId="0"/>
  </sheetViews>
  <sheetFormatPr baseColWidth="10" defaultColWidth="12.6640625" defaultRowHeight="15" customHeight="1" x14ac:dyDescent="0.15"/>
  <cols>
    <col min="1" max="1" width="20.1640625" customWidth="1"/>
    <col min="2" max="6" width="12.6640625" customWidth="1"/>
    <col min="17" max="19" width="12.6640625" customWidth="1"/>
    <col min="20" max="20" width="14.1640625" customWidth="1"/>
    <col min="21" max="21" width="20.1640625" customWidth="1"/>
    <col min="22" max="29" width="12.6640625" customWidth="1"/>
  </cols>
  <sheetData>
    <row r="1" spans="1:29" ht="15" customHeight="1" x14ac:dyDescent="0.15">
      <c r="A1" s="478" t="s">
        <v>0</v>
      </c>
      <c r="B1" s="479" t="s">
        <v>296</v>
      </c>
      <c r="C1" s="479" t="s">
        <v>297</v>
      </c>
      <c r="D1" s="479" t="s">
        <v>298</v>
      </c>
      <c r="E1" s="479" t="s">
        <v>299</v>
      </c>
      <c r="F1" s="479" t="s">
        <v>300</v>
      </c>
      <c r="G1" s="479" t="s">
        <v>301</v>
      </c>
      <c r="M1" s="480"/>
      <c r="N1" s="481" t="s">
        <v>0</v>
      </c>
      <c r="O1" s="482" t="s">
        <v>1</v>
      </c>
      <c r="P1" s="482" t="s">
        <v>110</v>
      </c>
      <c r="Q1" s="483">
        <v>43647</v>
      </c>
      <c r="R1" s="481" t="s">
        <v>301</v>
      </c>
      <c r="S1" s="480"/>
      <c r="T1" s="480"/>
      <c r="U1" s="480"/>
      <c r="V1" s="480"/>
      <c r="W1" s="480"/>
      <c r="X1" s="480"/>
      <c r="Y1" s="480"/>
      <c r="Z1" s="480"/>
      <c r="AA1" s="480"/>
      <c r="AB1" s="480"/>
      <c r="AC1" s="480"/>
    </row>
    <row r="2" spans="1:29" ht="15" customHeight="1" x14ac:dyDescent="0.15">
      <c r="A2" s="484" t="s">
        <v>16</v>
      </c>
      <c r="B2" s="485">
        <v>1069</v>
      </c>
      <c r="C2" s="485">
        <v>983</v>
      </c>
      <c r="D2" s="485">
        <v>637</v>
      </c>
      <c r="E2" s="485">
        <v>639</v>
      </c>
      <c r="F2" s="485">
        <v>623</v>
      </c>
      <c r="G2" s="485">
        <f>F2-E2</f>
        <v>-16</v>
      </c>
      <c r="I2" s="194"/>
      <c r="J2" s="211" t="s">
        <v>302</v>
      </c>
      <c r="M2" s="486"/>
      <c r="N2" s="487" t="s">
        <v>16</v>
      </c>
      <c r="O2" s="488">
        <v>1271</v>
      </c>
      <c r="P2" s="488">
        <v>983</v>
      </c>
      <c r="Q2" s="489">
        <v>983</v>
      </c>
      <c r="R2" s="490">
        <f t="shared" ref="R2:R48" si="0">P2-Q2</f>
        <v>0</v>
      </c>
      <c r="S2" s="491"/>
      <c r="T2" s="492"/>
      <c r="U2" s="491" t="s">
        <v>303</v>
      </c>
      <c r="V2" s="491"/>
      <c r="W2" s="491"/>
      <c r="X2" s="491"/>
      <c r="Y2" s="491"/>
      <c r="Z2" s="491"/>
      <c r="AA2" s="491"/>
      <c r="AB2" s="491"/>
      <c r="AC2" s="491"/>
    </row>
    <row r="3" spans="1:29" ht="15" customHeight="1" x14ac:dyDescent="0.15">
      <c r="A3" s="493" t="s">
        <v>67</v>
      </c>
      <c r="B3" s="494">
        <v>121</v>
      </c>
      <c r="C3" s="494">
        <v>76</v>
      </c>
      <c r="D3" s="494">
        <v>32</v>
      </c>
      <c r="E3" s="494"/>
      <c r="F3" s="494">
        <v>291</v>
      </c>
      <c r="G3" s="494">
        <f>F3-D3</f>
        <v>259</v>
      </c>
      <c r="M3" s="486"/>
      <c r="N3" s="487" t="s">
        <v>67</v>
      </c>
      <c r="O3" s="488">
        <v>163</v>
      </c>
      <c r="P3" s="488">
        <v>77</v>
      </c>
      <c r="Q3" s="489">
        <v>76</v>
      </c>
      <c r="R3" s="490">
        <f t="shared" si="0"/>
        <v>1</v>
      </c>
      <c r="S3" s="491"/>
      <c r="T3" s="491"/>
      <c r="U3" s="491"/>
      <c r="V3" s="491"/>
      <c r="W3" s="491"/>
      <c r="X3" s="491"/>
      <c r="Y3" s="491"/>
      <c r="Z3" s="491"/>
      <c r="AA3" s="491"/>
      <c r="AB3" s="491"/>
      <c r="AC3" s="491"/>
    </row>
    <row r="4" spans="1:29" ht="15" customHeight="1" x14ac:dyDescent="0.15">
      <c r="A4" s="484" t="s">
        <v>14</v>
      </c>
      <c r="B4" s="485">
        <v>1035</v>
      </c>
      <c r="C4" s="485">
        <v>1275</v>
      </c>
      <c r="D4" s="485">
        <v>720</v>
      </c>
      <c r="E4" s="485">
        <v>731</v>
      </c>
      <c r="F4" s="485">
        <v>756</v>
      </c>
      <c r="G4" s="485">
        <f>F4-E4</f>
        <v>25</v>
      </c>
      <c r="H4" s="441" t="s">
        <v>304</v>
      </c>
      <c r="M4" s="486"/>
      <c r="N4" s="487" t="s">
        <v>14</v>
      </c>
      <c r="O4" s="488">
        <v>1174</v>
      </c>
      <c r="P4" s="488">
        <v>1086</v>
      </c>
      <c r="Q4" s="489">
        <v>1275</v>
      </c>
      <c r="R4" s="495">
        <f t="shared" si="0"/>
        <v>-189</v>
      </c>
      <c r="S4" s="491"/>
      <c r="T4" s="491"/>
      <c r="U4" s="491"/>
      <c r="V4" s="491"/>
      <c r="W4" s="491"/>
      <c r="X4" s="491"/>
      <c r="Y4" s="491"/>
      <c r="Z4" s="491"/>
      <c r="AA4" s="491"/>
      <c r="AB4" s="491"/>
      <c r="AC4" s="491"/>
    </row>
    <row r="5" spans="1:29" ht="15" customHeight="1" x14ac:dyDescent="0.15">
      <c r="A5" s="484" t="s">
        <v>68</v>
      </c>
      <c r="B5" s="485">
        <v>6</v>
      </c>
      <c r="C5" s="485">
        <v>8</v>
      </c>
      <c r="D5" s="485">
        <v>5</v>
      </c>
      <c r="E5" s="485"/>
      <c r="F5" s="485">
        <v>6</v>
      </c>
      <c r="G5" s="485">
        <f>F5-D5</f>
        <v>1</v>
      </c>
      <c r="H5" s="441" t="s">
        <v>305</v>
      </c>
      <c r="M5" s="486"/>
      <c r="N5" s="487" t="s">
        <v>68</v>
      </c>
      <c r="O5" s="488">
        <v>26</v>
      </c>
      <c r="P5" s="488">
        <v>7</v>
      </c>
      <c r="Q5" s="489">
        <v>8</v>
      </c>
      <c r="R5" s="490">
        <f t="shared" si="0"/>
        <v>-1</v>
      </c>
      <c r="S5" s="491"/>
      <c r="T5" s="491"/>
      <c r="U5" s="491"/>
      <c r="V5" s="491"/>
      <c r="W5" s="491"/>
      <c r="X5" s="491"/>
      <c r="Y5" s="491"/>
      <c r="Z5" s="491"/>
      <c r="AA5" s="491"/>
      <c r="AB5" s="491"/>
      <c r="AC5" s="491"/>
    </row>
    <row r="6" spans="1:29" ht="15" customHeight="1" x14ac:dyDescent="0.15">
      <c r="A6" s="484" t="s">
        <v>24</v>
      </c>
      <c r="B6" s="485">
        <v>417</v>
      </c>
      <c r="C6" s="485">
        <v>392</v>
      </c>
      <c r="D6" s="485">
        <v>248</v>
      </c>
      <c r="E6" s="485">
        <v>260</v>
      </c>
      <c r="F6" s="485">
        <v>261</v>
      </c>
      <c r="G6" s="485">
        <f>F6-E6</f>
        <v>1</v>
      </c>
      <c r="M6" s="486"/>
      <c r="N6" s="487" t="s">
        <v>24</v>
      </c>
      <c r="O6" s="488">
        <v>519</v>
      </c>
      <c r="P6" s="488">
        <v>414</v>
      </c>
      <c r="Q6" s="489">
        <v>392</v>
      </c>
      <c r="R6" s="490">
        <f t="shared" si="0"/>
        <v>22</v>
      </c>
      <c r="S6" s="491"/>
      <c r="T6" s="491"/>
      <c r="U6" s="491"/>
      <c r="V6" s="491"/>
      <c r="W6" s="491"/>
      <c r="X6" s="491"/>
      <c r="Y6" s="491"/>
      <c r="Z6" s="491"/>
      <c r="AA6" s="491"/>
      <c r="AB6" s="491"/>
      <c r="AC6" s="491"/>
    </row>
    <row r="7" spans="1:29" ht="15" customHeight="1" x14ac:dyDescent="0.15">
      <c r="A7" s="484" t="s">
        <v>69</v>
      </c>
      <c r="B7" s="485">
        <v>94</v>
      </c>
      <c r="C7" s="485">
        <v>91</v>
      </c>
      <c r="D7" s="485">
        <v>84</v>
      </c>
      <c r="E7" s="485"/>
      <c r="F7" s="485">
        <v>73</v>
      </c>
      <c r="G7" s="485">
        <f t="shared" ref="G7:G13" si="1">F7-D7</f>
        <v>-11</v>
      </c>
      <c r="M7" s="486"/>
      <c r="N7" s="487" t="s">
        <v>69</v>
      </c>
      <c r="O7" s="488">
        <v>218</v>
      </c>
      <c r="P7" s="488">
        <v>99</v>
      </c>
      <c r="Q7" s="489">
        <v>91</v>
      </c>
      <c r="R7" s="490">
        <f t="shared" si="0"/>
        <v>8</v>
      </c>
      <c r="S7" s="491"/>
      <c r="T7" s="491"/>
      <c r="U7" s="491"/>
      <c r="V7" s="491"/>
      <c r="W7" s="491"/>
      <c r="X7" s="491"/>
      <c r="Y7" s="491"/>
      <c r="Z7" s="491"/>
      <c r="AA7" s="491"/>
      <c r="AB7" s="491"/>
      <c r="AC7" s="491"/>
    </row>
    <row r="8" spans="1:29" ht="15" customHeight="1" x14ac:dyDescent="0.15">
      <c r="A8" s="484" t="s">
        <v>70</v>
      </c>
      <c r="B8" s="485">
        <v>83</v>
      </c>
      <c r="C8" s="485">
        <v>59</v>
      </c>
      <c r="D8" s="485">
        <v>16</v>
      </c>
      <c r="E8" s="485"/>
      <c r="F8" s="485">
        <v>17</v>
      </c>
      <c r="G8" s="485">
        <f t="shared" si="1"/>
        <v>1</v>
      </c>
      <c r="M8" s="486"/>
      <c r="N8" s="487" t="s">
        <v>70</v>
      </c>
      <c r="O8" s="488">
        <v>105</v>
      </c>
      <c r="P8" s="488">
        <v>77</v>
      </c>
      <c r="Q8" s="489">
        <v>59</v>
      </c>
      <c r="R8" s="490">
        <f t="shared" si="0"/>
        <v>18</v>
      </c>
      <c r="S8" s="491"/>
      <c r="T8" s="491"/>
      <c r="U8" s="491"/>
      <c r="V8" s="491"/>
      <c r="W8" s="491"/>
      <c r="X8" s="491"/>
      <c r="Y8" s="491"/>
      <c r="Z8" s="491"/>
      <c r="AA8" s="491"/>
      <c r="AB8" s="491"/>
      <c r="AC8" s="491"/>
    </row>
    <row r="9" spans="1:29" ht="15" customHeight="1" x14ac:dyDescent="0.15">
      <c r="A9" s="484" t="s">
        <v>71</v>
      </c>
      <c r="B9" s="485">
        <v>77</v>
      </c>
      <c r="C9" s="485">
        <v>69</v>
      </c>
      <c r="D9" s="485">
        <v>50</v>
      </c>
      <c r="E9" s="485"/>
      <c r="F9" s="485">
        <v>56</v>
      </c>
      <c r="G9" s="485">
        <f t="shared" si="1"/>
        <v>6</v>
      </c>
      <c r="M9" s="486"/>
      <c r="N9" s="487" t="s">
        <v>71</v>
      </c>
      <c r="O9" s="488">
        <v>105</v>
      </c>
      <c r="P9" s="488">
        <v>92</v>
      </c>
      <c r="Q9" s="489">
        <v>69</v>
      </c>
      <c r="R9" s="490">
        <f t="shared" si="0"/>
        <v>23</v>
      </c>
      <c r="S9" s="491"/>
      <c r="T9" s="491"/>
      <c r="U9" s="491"/>
      <c r="V9" s="491"/>
      <c r="W9" s="491"/>
      <c r="X9" s="491"/>
      <c r="Y9" s="491"/>
      <c r="Z9" s="491"/>
      <c r="AA9" s="491"/>
      <c r="AB9" s="491"/>
      <c r="AC9" s="491"/>
    </row>
    <row r="10" spans="1:29" ht="15" customHeight="1" x14ac:dyDescent="0.15">
      <c r="A10" s="484" t="s">
        <v>72</v>
      </c>
      <c r="B10" s="485">
        <v>42</v>
      </c>
      <c r="C10" s="485">
        <v>14</v>
      </c>
      <c r="D10" s="485">
        <v>8</v>
      </c>
      <c r="E10" s="485"/>
      <c r="F10" s="485">
        <v>7</v>
      </c>
      <c r="G10" s="485">
        <f t="shared" si="1"/>
        <v>-1</v>
      </c>
      <c r="M10" s="486"/>
      <c r="N10" s="487" t="s">
        <v>72</v>
      </c>
      <c r="O10" s="488">
        <v>82</v>
      </c>
      <c r="P10" s="488">
        <v>27</v>
      </c>
      <c r="Q10" s="489">
        <v>14</v>
      </c>
      <c r="R10" s="490">
        <f t="shared" si="0"/>
        <v>13</v>
      </c>
      <c r="S10" s="491"/>
      <c r="T10" s="491"/>
      <c r="U10" s="491"/>
      <c r="V10" s="491"/>
      <c r="W10" s="491"/>
      <c r="X10" s="491"/>
      <c r="Y10" s="491"/>
      <c r="Z10" s="491"/>
      <c r="AA10" s="491"/>
      <c r="AB10" s="491"/>
      <c r="AC10" s="491"/>
    </row>
    <row r="11" spans="1:29" ht="15" customHeight="1" x14ac:dyDescent="0.15">
      <c r="A11" s="484" t="s">
        <v>73</v>
      </c>
      <c r="B11" s="485">
        <v>13</v>
      </c>
      <c r="C11" s="485">
        <v>5</v>
      </c>
      <c r="D11" s="485">
        <v>2</v>
      </c>
      <c r="E11" s="485"/>
      <c r="F11" s="485">
        <v>1</v>
      </c>
      <c r="G11" s="485">
        <f t="shared" si="1"/>
        <v>-1</v>
      </c>
      <c r="M11" s="486"/>
      <c r="N11" s="487" t="s">
        <v>73</v>
      </c>
      <c r="O11" s="488">
        <v>12</v>
      </c>
      <c r="P11" s="488">
        <v>5.88</v>
      </c>
      <c r="Q11" s="489">
        <v>5</v>
      </c>
      <c r="R11" s="490">
        <f t="shared" si="0"/>
        <v>0.87999999999999989</v>
      </c>
      <c r="S11" s="491"/>
      <c r="T11" s="491"/>
      <c r="U11" s="491"/>
      <c r="V11" s="491"/>
      <c r="W11" s="491"/>
      <c r="X11" s="491"/>
      <c r="Y11" s="491"/>
      <c r="Z11" s="491"/>
      <c r="AA11" s="491"/>
      <c r="AB11" s="491"/>
      <c r="AC11" s="491"/>
    </row>
    <row r="12" spans="1:29" ht="15" customHeight="1" x14ac:dyDescent="0.15">
      <c r="A12" s="484" t="s">
        <v>74</v>
      </c>
      <c r="B12" s="485">
        <v>14</v>
      </c>
      <c r="C12" s="485">
        <v>8</v>
      </c>
      <c r="D12" s="485">
        <v>4</v>
      </c>
      <c r="E12" s="485"/>
      <c r="F12" s="485">
        <v>11</v>
      </c>
      <c r="G12" s="485">
        <f t="shared" si="1"/>
        <v>7</v>
      </c>
      <c r="M12" s="486"/>
      <c r="N12" s="487" t="s">
        <v>74</v>
      </c>
      <c r="O12" s="488">
        <v>12</v>
      </c>
      <c r="P12" s="488">
        <v>8.14</v>
      </c>
      <c r="Q12" s="489">
        <v>8</v>
      </c>
      <c r="R12" s="490">
        <f t="shared" si="0"/>
        <v>0.14000000000000057</v>
      </c>
      <c r="S12" s="491"/>
      <c r="T12" s="491"/>
      <c r="U12" s="491"/>
      <c r="V12" s="491"/>
      <c r="W12" s="491"/>
      <c r="X12" s="491"/>
      <c r="Y12" s="491"/>
      <c r="Z12" s="491"/>
      <c r="AA12" s="491"/>
      <c r="AB12" s="491"/>
      <c r="AC12" s="491"/>
    </row>
    <row r="13" spans="1:29" ht="15" customHeight="1" x14ac:dyDescent="0.15">
      <c r="A13" s="484" t="s">
        <v>75</v>
      </c>
      <c r="B13" s="485">
        <v>52</v>
      </c>
      <c r="C13" s="485">
        <v>55</v>
      </c>
      <c r="D13" s="485">
        <v>34</v>
      </c>
      <c r="E13" s="485"/>
      <c r="F13" s="485">
        <v>46</v>
      </c>
      <c r="G13" s="485">
        <f t="shared" si="1"/>
        <v>12</v>
      </c>
      <c r="M13" s="486"/>
      <c r="N13" s="487" t="s">
        <v>75</v>
      </c>
      <c r="O13" s="488">
        <v>63</v>
      </c>
      <c r="P13" s="488">
        <v>60</v>
      </c>
      <c r="Q13" s="489">
        <v>55</v>
      </c>
      <c r="R13" s="490">
        <f t="shared" si="0"/>
        <v>5</v>
      </c>
      <c r="S13" s="491"/>
      <c r="T13" s="491"/>
      <c r="U13" s="491"/>
      <c r="V13" s="491"/>
      <c r="W13" s="491"/>
      <c r="X13" s="491"/>
      <c r="Y13" s="491"/>
      <c r="Z13" s="491"/>
      <c r="AA13" s="491"/>
      <c r="AB13" s="491"/>
      <c r="AC13" s="491"/>
    </row>
    <row r="14" spans="1:29" ht="15" customHeight="1" x14ac:dyDescent="0.15">
      <c r="A14" s="484" t="s">
        <v>10</v>
      </c>
      <c r="B14" s="485">
        <v>2096</v>
      </c>
      <c r="C14" s="485">
        <v>1938</v>
      </c>
      <c r="D14" s="485">
        <v>1187</v>
      </c>
      <c r="E14" s="485">
        <v>1225</v>
      </c>
      <c r="F14" s="485">
        <v>1241</v>
      </c>
      <c r="G14" s="485">
        <f t="shared" ref="G14:G15" si="2">F14-E14</f>
        <v>16</v>
      </c>
      <c r="M14" s="486"/>
      <c r="N14" s="487" t="s">
        <v>10</v>
      </c>
      <c r="O14" s="488">
        <v>2417</v>
      </c>
      <c r="P14" s="488">
        <v>2060</v>
      </c>
      <c r="Q14" s="489">
        <v>1938</v>
      </c>
      <c r="R14" s="495">
        <f t="shared" si="0"/>
        <v>122</v>
      </c>
      <c r="S14" s="491"/>
      <c r="T14" s="491"/>
      <c r="U14" s="491"/>
      <c r="V14" s="491"/>
      <c r="W14" s="491"/>
      <c r="X14" s="491"/>
      <c r="Y14" s="491"/>
      <c r="Z14" s="491"/>
      <c r="AA14" s="491"/>
      <c r="AB14" s="491"/>
      <c r="AC14" s="491"/>
    </row>
    <row r="15" spans="1:29" ht="15" customHeight="1" x14ac:dyDescent="0.15">
      <c r="A15" s="484" t="s">
        <v>25</v>
      </c>
      <c r="B15" s="485">
        <v>385</v>
      </c>
      <c r="C15" s="485">
        <v>321</v>
      </c>
      <c r="D15" s="485">
        <v>240</v>
      </c>
      <c r="E15" s="485">
        <v>246</v>
      </c>
      <c r="F15" s="485">
        <v>271</v>
      </c>
      <c r="G15" s="485">
        <f t="shared" si="2"/>
        <v>25</v>
      </c>
      <c r="M15" s="486"/>
      <c r="N15" s="487" t="s">
        <v>25</v>
      </c>
      <c r="O15" s="488">
        <v>436</v>
      </c>
      <c r="P15" s="488">
        <v>311.10000000000002</v>
      </c>
      <c r="Q15" s="489">
        <v>321</v>
      </c>
      <c r="R15" s="490">
        <f t="shared" si="0"/>
        <v>-9.8999999999999773</v>
      </c>
      <c r="S15" s="491"/>
      <c r="T15" s="491"/>
      <c r="U15" s="491"/>
      <c r="V15" s="491"/>
      <c r="W15" s="491"/>
      <c r="X15" s="491"/>
      <c r="Y15" s="491"/>
      <c r="Z15" s="491"/>
      <c r="AA15" s="491"/>
      <c r="AB15" s="491"/>
      <c r="AC15" s="491"/>
    </row>
    <row r="16" spans="1:29" ht="15" customHeight="1" x14ac:dyDescent="0.15">
      <c r="A16" s="484" t="s">
        <v>76</v>
      </c>
      <c r="B16" s="485">
        <v>62</v>
      </c>
      <c r="C16" s="485">
        <v>58</v>
      </c>
      <c r="D16" s="485">
        <v>34</v>
      </c>
      <c r="E16" s="485"/>
      <c r="F16" s="485">
        <v>31</v>
      </c>
      <c r="G16" s="485">
        <f>F16-D16</f>
        <v>-3</v>
      </c>
      <c r="M16" s="486"/>
      <c r="N16" s="487" t="s">
        <v>76</v>
      </c>
      <c r="O16" s="488">
        <v>112</v>
      </c>
      <c r="P16" s="488">
        <v>58</v>
      </c>
      <c r="Q16" s="489">
        <v>58</v>
      </c>
      <c r="R16" s="490">
        <f t="shared" si="0"/>
        <v>0</v>
      </c>
      <c r="S16" s="491"/>
      <c r="T16" s="491"/>
      <c r="U16" s="491"/>
      <c r="V16" s="491"/>
      <c r="W16" s="491"/>
      <c r="X16" s="491"/>
      <c r="Y16" s="491"/>
      <c r="Z16" s="491"/>
      <c r="AA16" s="491"/>
      <c r="AB16" s="491"/>
      <c r="AC16" s="491"/>
    </row>
    <row r="17" spans="1:29" ht="15" customHeight="1" x14ac:dyDescent="0.15">
      <c r="A17" s="484" t="s">
        <v>11</v>
      </c>
      <c r="B17" s="485">
        <v>1624</v>
      </c>
      <c r="C17" s="485">
        <v>1480</v>
      </c>
      <c r="D17" s="485">
        <v>1112</v>
      </c>
      <c r="E17" s="485">
        <v>1126</v>
      </c>
      <c r="F17" s="485">
        <v>1199</v>
      </c>
      <c r="G17" s="485">
        <f>F17-E17</f>
        <v>73</v>
      </c>
      <c r="M17" s="486"/>
      <c r="N17" s="487" t="s">
        <v>11</v>
      </c>
      <c r="O17" s="488">
        <v>1837</v>
      </c>
      <c r="P17" s="488">
        <v>1703</v>
      </c>
      <c r="Q17" s="489">
        <v>1480</v>
      </c>
      <c r="R17" s="495">
        <f t="shared" si="0"/>
        <v>223</v>
      </c>
      <c r="S17" s="491"/>
      <c r="T17" s="491"/>
      <c r="U17" s="491"/>
      <c r="V17" s="491"/>
      <c r="W17" s="491"/>
      <c r="X17" s="491"/>
      <c r="Y17" s="491"/>
      <c r="Z17" s="491"/>
      <c r="AA17" s="491"/>
      <c r="AB17" s="491"/>
      <c r="AC17" s="491"/>
    </row>
    <row r="18" spans="1:29" ht="15" customHeight="1" x14ac:dyDescent="0.15">
      <c r="A18" s="484" t="s">
        <v>77</v>
      </c>
      <c r="B18" s="485">
        <v>25</v>
      </c>
      <c r="C18" s="485">
        <v>26</v>
      </c>
      <c r="D18" s="485">
        <v>18</v>
      </c>
      <c r="E18" s="485"/>
      <c r="F18" s="485">
        <v>23</v>
      </c>
      <c r="G18" s="485">
        <f>F18-D18</f>
        <v>5</v>
      </c>
      <c r="M18" s="486"/>
      <c r="N18" s="487" t="s">
        <v>77</v>
      </c>
      <c r="O18" s="488">
        <v>35</v>
      </c>
      <c r="P18" s="488">
        <v>24</v>
      </c>
      <c r="Q18" s="489">
        <v>26</v>
      </c>
      <c r="R18" s="490">
        <f t="shared" si="0"/>
        <v>-2</v>
      </c>
      <c r="S18" s="491"/>
      <c r="T18" s="491"/>
      <c r="U18" s="491"/>
      <c r="V18" s="491"/>
      <c r="W18" s="491"/>
      <c r="X18" s="491"/>
      <c r="Y18" s="491"/>
      <c r="Z18" s="491"/>
      <c r="AA18" s="491"/>
      <c r="AB18" s="491"/>
      <c r="AC18" s="491"/>
    </row>
    <row r="19" spans="1:29" ht="15" customHeight="1" x14ac:dyDescent="0.15">
      <c r="A19" s="484" t="s">
        <v>28</v>
      </c>
      <c r="B19" s="485">
        <v>187</v>
      </c>
      <c r="C19" s="485">
        <v>185</v>
      </c>
      <c r="D19" s="485">
        <v>106</v>
      </c>
      <c r="E19" s="485">
        <v>108</v>
      </c>
      <c r="F19" s="485">
        <v>130</v>
      </c>
      <c r="G19" s="485">
        <f>F19-E19</f>
        <v>22</v>
      </c>
      <c r="M19" s="486"/>
      <c r="N19" s="487" t="s">
        <v>28</v>
      </c>
      <c r="O19" s="488">
        <v>240</v>
      </c>
      <c r="P19" s="488">
        <v>163</v>
      </c>
      <c r="Q19" s="489">
        <v>185</v>
      </c>
      <c r="R19" s="490">
        <f t="shared" si="0"/>
        <v>-22</v>
      </c>
      <c r="S19" s="491"/>
      <c r="T19" s="491"/>
      <c r="U19" s="491"/>
      <c r="V19" s="491"/>
      <c r="W19" s="491"/>
      <c r="X19" s="491"/>
      <c r="Y19" s="491"/>
      <c r="Z19" s="491"/>
      <c r="AA19" s="491"/>
      <c r="AB19" s="491"/>
      <c r="AC19" s="491"/>
    </row>
    <row r="20" spans="1:29" ht="15" customHeight="1" x14ac:dyDescent="0.15">
      <c r="A20" s="484" t="s">
        <v>78</v>
      </c>
      <c r="B20" s="485">
        <v>120</v>
      </c>
      <c r="C20" s="485">
        <v>107</v>
      </c>
      <c r="D20" s="485">
        <v>52</v>
      </c>
      <c r="E20" s="485"/>
      <c r="F20" s="485">
        <v>55</v>
      </c>
      <c r="G20" s="485">
        <f t="shared" ref="G20:G23" si="3">F20-D20</f>
        <v>3</v>
      </c>
      <c r="M20" s="486"/>
      <c r="N20" s="487" t="s">
        <v>78</v>
      </c>
      <c r="O20" s="488">
        <v>204</v>
      </c>
      <c r="P20" s="488">
        <v>111</v>
      </c>
      <c r="Q20" s="489">
        <v>107</v>
      </c>
      <c r="R20" s="490">
        <f t="shared" si="0"/>
        <v>4</v>
      </c>
      <c r="S20" s="491"/>
      <c r="T20" s="491"/>
      <c r="U20" s="491"/>
      <c r="V20" s="491"/>
      <c r="W20" s="491"/>
      <c r="X20" s="491"/>
      <c r="Y20" s="491"/>
      <c r="Z20" s="491"/>
      <c r="AA20" s="491"/>
      <c r="AB20" s="491"/>
      <c r="AC20" s="491"/>
    </row>
    <row r="21" spans="1:29" ht="15" customHeight="1" x14ac:dyDescent="0.15">
      <c r="A21" s="484" t="s">
        <v>79</v>
      </c>
      <c r="B21" s="485">
        <v>54</v>
      </c>
      <c r="C21" s="485">
        <v>55</v>
      </c>
      <c r="D21" s="485">
        <v>31</v>
      </c>
      <c r="E21" s="485"/>
      <c r="F21" s="485">
        <v>31</v>
      </c>
      <c r="G21" s="485">
        <f t="shared" si="3"/>
        <v>0</v>
      </c>
      <c r="M21" s="486"/>
      <c r="N21" s="487" t="s">
        <v>79</v>
      </c>
      <c r="O21" s="488">
        <v>91</v>
      </c>
      <c r="P21" s="488">
        <v>55.96</v>
      </c>
      <c r="Q21" s="489">
        <v>55</v>
      </c>
      <c r="R21" s="490">
        <f t="shared" si="0"/>
        <v>0.96000000000000085</v>
      </c>
      <c r="S21" s="491"/>
      <c r="T21" s="491"/>
      <c r="U21" s="491"/>
      <c r="V21" s="491"/>
      <c r="W21" s="491"/>
      <c r="X21" s="491"/>
      <c r="Y21" s="491"/>
      <c r="Z21" s="491"/>
      <c r="AA21" s="491"/>
      <c r="AB21" s="491"/>
      <c r="AC21" s="491"/>
    </row>
    <row r="22" spans="1:29" ht="15" customHeight="1" x14ac:dyDescent="0.15">
      <c r="A22" s="484" t="s">
        <v>80</v>
      </c>
      <c r="B22" s="485">
        <v>26</v>
      </c>
      <c r="C22" s="485">
        <v>22</v>
      </c>
      <c r="D22" s="485">
        <v>10</v>
      </c>
      <c r="E22" s="485"/>
      <c r="F22" s="485">
        <v>10</v>
      </c>
      <c r="G22" s="485">
        <f t="shared" si="3"/>
        <v>0</v>
      </c>
      <c r="M22" s="486"/>
      <c r="N22" s="487" t="s">
        <v>80</v>
      </c>
      <c r="O22" s="488">
        <v>85</v>
      </c>
      <c r="P22" s="488">
        <v>22</v>
      </c>
      <c r="Q22" s="489">
        <v>22</v>
      </c>
      <c r="R22" s="490">
        <f t="shared" si="0"/>
        <v>0</v>
      </c>
      <c r="S22" s="491"/>
      <c r="T22" s="491"/>
      <c r="U22" s="491"/>
      <c r="V22" s="491"/>
      <c r="W22" s="491"/>
      <c r="X22" s="491"/>
      <c r="Y22" s="491"/>
      <c r="Z22" s="491"/>
      <c r="AA22" s="491"/>
      <c r="AB22" s="491"/>
      <c r="AC22" s="491"/>
    </row>
    <row r="23" spans="1:29" ht="15" customHeight="1" x14ac:dyDescent="0.15">
      <c r="A23" s="484" t="s">
        <v>81</v>
      </c>
      <c r="B23" s="485">
        <v>3</v>
      </c>
      <c r="C23" s="485">
        <v>3</v>
      </c>
      <c r="D23" s="485">
        <v>1</v>
      </c>
      <c r="E23" s="485"/>
      <c r="F23" s="485">
        <v>2</v>
      </c>
      <c r="G23" s="485">
        <f t="shared" si="3"/>
        <v>1</v>
      </c>
      <c r="M23" s="486"/>
      <c r="N23" s="487" t="s">
        <v>81</v>
      </c>
      <c r="O23" s="488">
        <v>4</v>
      </c>
      <c r="P23" s="488">
        <v>3</v>
      </c>
      <c r="Q23" s="489">
        <v>3</v>
      </c>
      <c r="R23" s="490">
        <f t="shared" si="0"/>
        <v>0</v>
      </c>
      <c r="S23" s="491"/>
      <c r="T23" s="491"/>
      <c r="U23" s="491"/>
      <c r="V23" s="491"/>
      <c r="W23" s="491"/>
      <c r="X23" s="491"/>
      <c r="Y23" s="491"/>
      <c r="Z23" s="491"/>
      <c r="AA23" s="491"/>
      <c r="AB23" s="491"/>
      <c r="AC23" s="491"/>
    </row>
    <row r="24" spans="1:29" ht="15" customHeight="1" x14ac:dyDescent="0.15">
      <c r="A24" s="484" t="s">
        <v>12</v>
      </c>
      <c r="B24" s="485">
        <v>1345</v>
      </c>
      <c r="C24" s="485">
        <v>1324</v>
      </c>
      <c r="D24" s="485">
        <v>698</v>
      </c>
      <c r="E24" s="485">
        <v>718</v>
      </c>
      <c r="F24" s="485">
        <v>705</v>
      </c>
      <c r="G24" s="485">
        <f>F24-E24</f>
        <v>-13</v>
      </c>
      <c r="M24" s="486"/>
      <c r="N24" s="487" t="s">
        <v>12</v>
      </c>
      <c r="O24" s="488">
        <v>1148</v>
      </c>
      <c r="P24" s="488">
        <v>1303</v>
      </c>
      <c r="Q24" s="489">
        <v>1324</v>
      </c>
      <c r="R24" s="490">
        <f t="shared" si="0"/>
        <v>-21</v>
      </c>
      <c r="S24" s="491"/>
      <c r="T24" s="491"/>
      <c r="U24" s="491"/>
      <c r="V24" s="491"/>
      <c r="W24" s="491"/>
      <c r="X24" s="491"/>
      <c r="Y24" s="491"/>
      <c r="Z24" s="491"/>
      <c r="AA24" s="491"/>
      <c r="AB24" s="491"/>
      <c r="AC24" s="491"/>
    </row>
    <row r="25" spans="1:29" ht="15" customHeight="1" x14ac:dyDescent="0.15">
      <c r="A25" s="484" t="s">
        <v>82</v>
      </c>
      <c r="B25" s="485">
        <v>26</v>
      </c>
      <c r="C25" s="485">
        <v>15</v>
      </c>
      <c r="D25" s="485">
        <v>14</v>
      </c>
      <c r="E25" s="485"/>
      <c r="F25" s="485">
        <v>17</v>
      </c>
      <c r="G25" s="485">
        <f>F25-D25</f>
        <v>3</v>
      </c>
      <c r="M25" s="486"/>
      <c r="N25" s="487" t="s">
        <v>82</v>
      </c>
      <c r="O25" s="488">
        <v>52</v>
      </c>
      <c r="P25" s="488">
        <v>16</v>
      </c>
      <c r="Q25" s="489">
        <v>15</v>
      </c>
      <c r="R25" s="490">
        <f t="shared" si="0"/>
        <v>1</v>
      </c>
      <c r="S25" s="491"/>
      <c r="T25" s="491"/>
      <c r="U25" s="491"/>
      <c r="V25" s="491"/>
      <c r="W25" s="491"/>
      <c r="X25" s="491"/>
      <c r="Y25" s="491"/>
      <c r="Z25" s="491"/>
      <c r="AA25" s="491"/>
      <c r="AB25" s="491"/>
      <c r="AC25" s="491"/>
    </row>
    <row r="26" spans="1:29" ht="15" customHeight="1" x14ac:dyDescent="0.15">
      <c r="A26" s="484" t="s">
        <v>26</v>
      </c>
      <c r="B26" s="485">
        <v>211</v>
      </c>
      <c r="C26" s="485">
        <v>209</v>
      </c>
      <c r="D26" s="485">
        <v>118</v>
      </c>
      <c r="E26" s="485">
        <v>123</v>
      </c>
      <c r="F26" s="485">
        <v>120</v>
      </c>
      <c r="G26" s="485">
        <f t="shared" ref="G26:G27" si="4">F26-E26</f>
        <v>-3</v>
      </c>
      <c r="M26" s="486"/>
      <c r="N26" s="487" t="s">
        <v>26</v>
      </c>
      <c r="O26" s="488">
        <v>279</v>
      </c>
      <c r="P26" s="488">
        <v>201.3</v>
      </c>
      <c r="Q26" s="489">
        <v>209</v>
      </c>
      <c r="R26" s="490">
        <f t="shared" si="0"/>
        <v>-7.6999999999999886</v>
      </c>
      <c r="S26" s="491"/>
      <c r="T26" s="491"/>
      <c r="U26" s="491"/>
      <c r="V26" s="491"/>
      <c r="W26" s="491"/>
      <c r="X26" s="491"/>
      <c r="Y26" s="491"/>
      <c r="Z26" s="491"/>
      <c r="AA26" s="491"/>
      <c r="AB26" s="491"/>
      <c r="AC26" s="491"/>
    </row>
    <row r="27" spans="1:29" ht="15" customHeight="1" x14ac:dyDescent="0.15">
      <c r="A27" s="484" t="s">
        <v>23</v>
      </c>
      <c r="B27" s="485">
        <v>604</v>
      </c>
      <c r="C27" s="485">
        <v>531</v>
      </c>
      <c r="D27" s="485">
        <v>382</v>
      </c>
      <c r="E27" s="485">
        <v>401</v>
      </c>
      <c r="F27" s="485">
        <v>401</v>
      </c>
      <c r="G27" s="485">
        <f t="shared" si="4"/>
        <v>0</v>
      </c>
      <c r="M27" s="486"/>
      <c r="N27" s="487" t="s">
        <v>23</v>
      </c>
      <c r="O27" s="488">
        <v>500</v>
      </c>
      <c r="P27" s="488">
        <v>535</v>
      </c>
      <c r="Q27" s="489">
        <v>531</v>
      </c>
      <c r="R27" s="490">
        <f t="shared" si="0"/>
        <v>4</v>
      </c>
      <c r="S27" s="491"/>
      <c r="T27" s="491"/>
      <c r="U27" s="491"/>
      <c r="V27" s="491"/>
      <c r="W27" s="491"/>
      <c r="X27" s="491"/>
      <c r="Y27" s="491"/>
      <c r="Z27" s="491"/>
      <c r="AA27" s="491"/>
      <c r="AB27" s="491"/>
      <c r="AC27" s="491"/>
    </row>
    <row r="28" spans="1:29" ht="15" customHeight="1" x14ac:dyDescent="0.15">
      <c r="A28" s="493" t="s">
        <v>83</v>
      </c>
      <c r="B28" s="494">
        <v>59</v>
      </c>
      <c r="C28" s="494">
        <v>45</v>
      </c>
      <c r="D28" s="494">
        <v>28</v>
      </c>
      <c r="E28" s="494"/>
      <c r="F28" s="494">
        <v>293</v>
      </c>
      <c r="G28" s="494">
        <f t="shared" ref="G28:G30" si="5">F28-D28</f>
        <v>265</v>
      </c>
      <c r="M28" s="486"/>
      <c r="N28" s="487" t="s">
        <v>83</v>
      </c>
      <c r="O28" s="488">
        <v>110</v>
      </c>
      <c r="P28" s="488">
        <v>47</v>
      </c>
      <c r="Q28" s="489">
        <v>45</v>
      </c>
      <c r="R28" s="490">
        <f t="shared" si="0"/>
        <v>2</v>
      </c>
      <c r="S28" s="491"/>
      <c r="T28" s="491"/>
      <c r="U28" s="491"/>
      <c r="V28" s="491"/>
      <c r="W28" s="491"/>
      <c r="X28" s="491"/>
      <c r="Y28" s="491"/>
      <c r="Z28" s="491"/>
      <c r="AA28" s="491"/>
      <c r="AB28" s="491"/>
      <c r="AC28" s="491"/>
    </row>
    <row r="29" spans="1:29" ht="15" customHeight="1" x14ac:dyDescent="0.15">
      <c r="A29" s="484" t="s">
        <v>84</v>
      </c>
      <c r="B29" s="485">
        <v>24</v>
      </c>
      <c r="C29" s="485">
        <v>28</v>
      </c>
      <c r="D29" s="485">
        <v>12</v>
      </c>
      <c r="E29" s="485"/>
      <c r="F29" s="485">
        <v>33</v>
      </c>
      <c r="G29" s="485">
        <f t="shared" si="5"/>
        <v>21</v>
      </c>
      <c r="M29" s="486"/>
      <c r="N29" s="487" t="s">
        <v>84</v>
      </c>
      <c r="O29" s="488">
        <v>40</v>
      </c>
      <c r="P29" s="488">
        <v>41.04</v>
      </c>
      <c r="Q29" s="489">
        <v>28</v>
      </c>
      <c r="R29" s="490">
        <f t="shared" si="0"/>
        <v>13.04</v>
      </c>
      <c r="S29" s="491"/>
      <c r="T29" s="491"/>
      <c r="U29" s="491"/>
      <c r="V29" s="491"/>
      <c r="W29" s="491"/>
      <c r="X29" s="491"/>
      <c r="Y29" s="491"/>
      <c r="Z29" s="491"/>
      <c r="AA29" s="491"/>
      <c r="AB29" s="491"/>
      <c r="AC29" s="491"/>
    </row>
    <row r="30" spans="1:29" ht="15" customHeight="1" x14ac:dyDescent="0.15">
      <c r="A30" s="484" t="s">
        <v>29</v>
      </c>
      <c r="B30" s="485">
        <v>89</v>
      </c>
      <c r="C30" s="485">
        <v>98</v>
      </c>
      <c r="D30" s="485">
        <v>90</v>
      </c>
      <c r="E30" s="485">
        <v>90</v>
      </c>
      <c r="F30" s="485">
        <v>94</v>
      </c>
      <c r="G30" s="485">
        <f t="shared" si="5"/>
        <v>4</v>
      </c>
      <c r="M30" s="486"/>
      <c r="N30" s="487" t="s">
        <v>29</v>
      </c>
      <c r="O30" s="488">
        <v>120</v>
      </c>
      <c r="P30" s="488">
        <v>114</v>
      </c>
      <c r="Q30" s="489">
        <v>98</v>
      </c>
      <c r="R30" s="490">
        <f t="shared" si="0"/>
        <v>16</v>
      </c>
      <c r="S30" s="491"/>
      <c r="T30" s="491"/>
      <c r="U30" s="491"/>
      <c r="V30" s="491"/>
      <c r="W30" s="491"/>
      <c r="X30" s="491"/>
      <c r="Y30" s="491"/>
      <c r="Z30" s="491"/>
      <c r="AA30" s="491"/>
      <c r="AB30" s="491"/>
      <c r="AC30" s="491"/>
    </row>
    <row r="31" spans="1:29" ht="15" customHeight="1" x14ac:dyDescent="0.15">
      <c r="A31" s="484" t="s">
        <v>22</v>
      </c>
      <c r="B31" s="485">
        <v>526</v>
      </c>
      <c r="C31" s="485">
        <v>515</v>
      </c>
      <c r="D31" s="485">
        <v>388</v>
      </c>
      <c r="E31" s="485">
        <v>393</v>
      </c>
      <c r="F31" s="485">
        <v>394</v>
      </c>
      <c r="G31" s="485">
        <f>F31-E31</f>
        <v>1</v>
      </c>
      <c r="M31" s="486"/>
      <c r="N31" s="487" t="s">
        <v>22</v>
      </c>
      <c r="O31" s="488">
        <v>621</v>
      </c>
      <c r="P31" s="488">
        <v>548.20000000000005</v>
      </c>
      <c r="Q31" s="489">
        <v>515</v>
      </c>
      <c r="R31" s="490">
        <f t="shared" si="0"/>
        <v>33.200000000000045</v>
      </c>
      <c r="S31" s="491"/>
      <c r="T31" s="491"/>
      <c r="U31" s="491"/>
      <c r="V31" s="491"/>
      <c r="W31" s="491"/>
      <c r="X31" s="491"/>
      <c r="Y31" s="491"/>
      <c r="Z31" s="491"/>
      <c r="AA31" s="491"/>
      <c r="AB31" s="491"/>
      <c r="AC31" s="491"/>
    </row>
    <row r="32" spans="1:29" ht="15" customHeight="1" x14ac:dyDescent="0.15">
      <c r="A32" s="493" t="s">
        <v>85</v>
      </c>
      <c r="B32" s="494">
        <v>49</v>
      </c>
      <c r="C32" s="494">
        <v>46</v>
      </c>
      <c r="D32" s="494">
        <v>22</v>
      </c>
      <c r="E32" s="494"/>
      <c r="F32" s="494">
        <v>238</v>
      </c>
      <c r="G32" s="494">
        <f t="shared" ref="G32:G39" si="6">F32-D32</f>
        <v>216</v>
      </c>
      <c r="M32" s="486"/>
      <c r="N32" s="487" t="s">
        <v>85</v>
      </c>
      <c r="O32" s="488">
        <v>101</v>
      </c>
      <c r="P32" s="488">
        <v>46.8</v>
      </c>
      <c r="Q32" s="489">
        <v>46</v>
      </c>
      <c r="R32" s="490">
        <f t="shared" si="0"/>
        <v>0.79999999999999716</v>
      </c>
      <c r="S32" s="491"/>
      <c r="T32" s="491"/>
      <c r="U32" s="491"/>
      <c r="V32" s="491"/>
      <c r="W32" s="491"/>
      <c r="X32" s="491"/>
      <c r="Y32" s="491"/>
      <c r="Z32" s="491"/>
      <c r="AA32" s="491"/>
      <c r="AB32" s="491"/>
      <c r="AC32" s="491"/>
    </row>
    <row r="33" spans="1:29" ht="15" customHeight="1" x14ac:dyDescent="0.15">
      <c r="A33" s="484" t="s">
        <v>86</v>
      </c>
      <c r="B33" s="485">
        <v>75</v>
      </c>
      <c r="C33" s="485">
        <v>109</v>
      </c>
      <c r="D33" s="485">
        <v>82</v>
      </c>
      <c r="E33" s="485"/>
      <c r="F33" s="485">
        <v>90</v>
      </c>
      <c r="G33" s="485">
        <f t="shared" si="6"/>
        <v>8</v>
      </c>
      <c r="M33" s="486"/>
      <c r="N33" s="487" t="s">
        <v>86</v>
      </c>
      <c r="O33" s="488">
        <v>104</v>
      </c>
      <c r="P33" s="488">
        <v>108</v>
      </c>
      <c r="Q33" s="489">
        <v>109</v>
      </c>
      <c r="R33" s="490">
        <f t="shared" si="0"/>
        <v>-1</v>
      </c>
      <c r="S33" s="491"/>
      <c r="T33" s="491"/>
      <c r="U33" s="491"/>
      <c r="V33" s="491"/>
      <c r="W33" s="491"/>
      <c r="X33" s="491"/>
      <c r="Y33" s="491"/>
      <c r="Z33" s="491"/>
      <c r="AA33" s="491"/>
      <c r="AB33" s="491"/>
      <c r="AC33" s="491"/>
    </row>
    <row r="34" spans="1:29" ht="15" customHeight="1" x14ac:dyDescent="0.15">
      <c r="A34" s="484" t="s">
        <v>87</v>
      </c>
      <c r="B34" s="485">
        <v>88</v>
      </c>
      <c r="C34" s="485">
        <v>85</v>
      </c>
      <c r="D34" s="485">
        <v>52</v>
      </c>
      <c r="E34" s="485"/>
      <c r="F34" s="485">
        <v>62</v>
      </c>
      <c r="G34" s="485">
        <f t="shared" si="6"/>
        <v>10</v>
      </c>
      <c r="M34" s="486"/>
      <c r="N34" s="487" t="s">
        <v>87</v>
      </c>
      <c r="O34" s="488">
        <v>149</v>
      </c>
      <c r="P34" s="488">
        <v>93</v>
      </c>
      <c r="Q34" s="489">
        <v>85</v>
      </c>
      <c r="R34" s="490">
        <f t="shared" si="0"/>
        <v>8</v>
      </c>
      <c r="S34" s="491"/>
      <c r="T34" s="491"/>
      <c r="U34" s="491"/>
      <c r="V34" s="491"/>
      <c r="W34" s="491"/>
      <c r="X34" s="491"/>
      <c r="Y34" s="491"/>
      <c r="Z34" s="491"/>
      <c r="AA34" s="491"/>
      <c r="AB34" s="491"/>
      <c r="AC34" s="491"/>
    </row>
    <row r="35" spans="1:29" ht="15" customHeight="1" x14ac:dyDescent="0.15">
      <c r="A35" s="484" t="s">
        <v>88</v>
      </c>
      <c r="B35" s="485">
        <v>80</v>
      </c>
      <c r="C35" s="485">
        <v>77</v>
      </c>
      <c r="D35" s="485">
        <v>60</v>
      </c>
      <c r="E35" s="485"/>
      <c r="F35" s="485">
        <v>61</v>
      </c>
      <c r="G35" s="485">
        <f t="shared" si="6"/>
        <v>1</v>
      </c>
      <c r="M35" s="486"/>
      <c r="N35" s="487" t="s">
        <v>88</v>
      </c>
      <c r="O35" s="488">
        <v>124</v>
      </c>
      <c r="P35" s="488">
        <v>99</v>
      </c>
      <c r="Q35" s="489">
        <v>77</v>
      </c>
      <c r="R35" s="490">
        <f t="shared" si="0"/>
        <v>22</v>
      </c>
      <c r="S35" s="491"/>
      <c r="T35" s="491"/>
      <c r="U35" s="491"/>
      <c r="V35" s="491"/>
      <c r="W35" s="491"/>
      <c r="X35" s="491"/>
      <c r="Y35" s="491"/>
      <c r="Z35" s="491"/>
      <c r="AA35" s="491"/>
      <c r="AB35" s="491"/>
      <c r="AC35" s="491"/>
    </row>
    <row r="36" spans="1:29" ht="15" customHeight="1" x14ac:dyDescent="0.15">
      <c r="A36" s="493" t="s">
        <v>89</v>
      </c>
      <c r="B36" s="494">
        <v>49</v>
      </c>
      <c r="C36" s="494">
        <v>23</v>
      </c>
      <c r="D36" s="494">
        <v>4</v>
      </c>
      <c r="E36" s="494"/>
      <c r="F36" s="494">
        <v>312</v>
      </c>
      <c r="G36" s="494">
        <f t="shared" si="6"/>
        <v>308</v>
      </c>
      <c r="M36" s="486"/>
      <c r="N36" s="487" t="s">
        <v>89</v>
      </c>
      <c r="O36" s="488">
        <v>34</v>
      </c>
      <c r="P36" s="488">
        <v>8</v>
      </c>
      <c r="Q36" s="489">
        <v>23</v>
      </c>
      <c r="R36" s="490">
        <f t="shared" si="0"/>
        <v>-15</v>
      </c>
      <c r="S36" s="491"/>
      <c r="T36" s="491"/>
      <c r="U36" s="491"/>
      <c r="V36" s="491"/>
      <c r="W36" s="491"/>
      <c r="X36" s="491"/>
      <c r="Y36" s="491"/>
      <c r="Z36" s="491"/>
      <c r="AA36" s="491"/>
      <c r="AB36" s="491"/>
      <c r="AC36" s="491"/>
    </row>
    <row r="37" spans="1:29" ht="15" customHeight="1" x14ac:dyDescent="0.15">
      <c r="A37" s="484" t="s">
        <v>90</v>
      </c>
      <c r="B37" s="485">
        <v>122</v>
      </c>
      <c r="C37" s="485">
        <v>59</v>
      </c>
      <c r="D37" s="485">
        <v>21</v>
      </c>
      <c r="E37" s="485"/>
      <c r="F37" s="485">
        <v>25</v>
      </c>
      <c r="G37" s="485">
        <f t="shared" si="6"/>
        <v>4</v>
      </c>
      <c r="M37" s="486"/>
      <c r="N37" s="487" t="s">
        <v>90</v>
      </c>
      <c r="O37" s="488">
        <v>255</v>
      </c>
      <c r="P37" s="488">
        <v>40.9</v>
      </c>
      <c r="Q37" s="489">
        <v>59</v>
      </c>
      <c r="R37" s="490">
        <f t="shared" si="0"/>
        <v>-18.100000000000001</v>
      </c>
      <c r="S37" s="491"/>
      <c r="T37" s="491"/>
      <c r="U37" s="491"/>
      <c r="V37" s="491"/>
      <c r="W37" s="491"/>
      <c r="X37" s="491"/>
      <c r="Y37" s="491"/>
      <c r="Z37" s="491"/>
      <c r="AA37" s="491"/>
      <c r="AB37" s="491"/>
      <c r="AC37" s="491"/>
    </row>
    <row r="38" spans="1:29" ht="15" customHeight="1" x14ac:dyDescent="0.15">
      <c r="A38" s="484" t="s">
        <v>91</v>
      </c>
      <c r="B38" s="485">
        <v>15</v>
      </c>
      <c r="C38" s="485">
        <v>15</v>
      </c>
      <c r="D38" s="485">
        <v>7</v>
      </c>
      <c r="E38" s="485"/>
      <c r="F38" s="485">
        <v>9</v>
      </c>
      <c r="G38" s="485">
        <f t="shared" si="6"/>
        <v>2</v>
      </c>
      <c r="M38" s="486"/>
      <c r="N38" s="487" t="s">
        <v>91</v>
      </c>
      <c r="O38" s="488">
        <v>30</v>
      </c>
      <c r="P38" s="488">
        <v>18.18</v>
      </c>
      <c r="Q38" s="489">
        <v>15</v>
      </c>
      <c r="R38" s="490">
        <f t="shared" si="0"/>
        <v>3.1799999999999997</v>
      </c>
      <c r="S38" s="491"/>
      <c r="T38" s="491"/>
      <c r="U38" s="491"/>
      <c r="V38" s="491"/>
      <c r="W38" s="491"/>
      <c r="X38" s="491"/>
      <c r="Y38" s="491"/>
      <c r="Z38" s="491"/>
      <c r="AA38" s="491"/>
      <c r="AB38" s="491"/>
      <c r="AC38" s="491"/>
    </row>
    <row r="39" spans="1:29" ht="15" customHeight="1" x14ac:dyDescent="0.15">
      <c r="A39" s="484" t="s">
        <v>92</v>
      </c>
      <c r="B39" s="485">
        <v>56</v>
      </c>
      <c r="C39" s="485">
        <v>65</v>
      </c>
      <c r="D39" s="485">
        <v>34</v>
      </c>
      <c r="E39" s="485"/>
      <c r="F39" s="485">
        <v>37</v>
      </c>
      <c r="G39" s="485">
        <f t="shared" si="6"/>
        <v>3</v>
      </c>
      <c r="M39" s="486"/>
      <c r="N39" s="487" t="s">
        <v>92</v>
      </c>
      <c r="O39" s="488">
        <v>57</v>
      </c>
      <c r="P39" s="488">
        <v>65</v>
      </c>
      <c r="Q39" s="489">
        <v>65</v>
      </c>
      <c r="R39" s="490">
        <f t="shared" si="0"/>
        <v>0</v>
      </c>
      <c r="S39" s="491"/>
      <c r="T39" s="491"/>
      <c r="U39" s="491"/>
      <c r="V39" s="491"/>
      <c r="W39" s="491"/>
      <c r="X39" s="491"/>
      <c r="Y39" s="491"/>
      <c r="Z39" s="491"/>
      <c r="AA39" s="491"/>
      <c r="AB39" s="491"/>
      <c r="AC39" s="491"/>
    </row>
    <row r="40" spans="1:29" ht="15" customHeight="1" x14ac:dyDescent="0.15">
      <c r="A40" s="484" t="s">
        <v>21</v>
      </c>
      <c r="B40" s="485">
        <v>990</v>
      </c>
      <c r="C40" s="485">
        <v>658</v>
      </c>
      <c r="D40" s="485">
        <v>428</v>
      </c>
      <c r="E40" s="485">
        <v>441</v>
      </c>
      <c r="F40" s="485">
        <v>437</v>
      </c>
      <c r="G40" s="485">
        <f>F40-E40</f>
        <v>-4</v>
      </c>
      <c r="M40" s="486"/>
      <c r="N40" s="487" t="s">
        <v>21</v>
      </c>
      <c r="O40" s="488">
        <v>780</v>
      </c>
      <c r="P40" s="488">
        <v>660</v>
      </c>
      <c r="Q40" s="489">
        <v>658</v>
      </c>
      <c r="R40" s="490">
        <f t="shared" si="0"/>
        <v>2</v>
      </c>
      <c r="S40" s="491"/>
      <c r="T40" s="491"/>
      <c r="U40" s="491"/>
      <c r="V40" s="491"/>
      <c r="W40" s="491"/>
      <c r="X40" s="491"/>
      <c r="Y40" s="491"/>
      <c r="Z40" s="491"/>
      <c r="AA40" s="491"/>
      <c r="AB40" s="491"/>
      <c r="AC40" s="491"/>
    </row>
    <row r="41" spans="1:29" ht="15" customHeight="1" x14ac:dyDescent="0.15">
      <c r="A41" s="484" t="s">
        <v>93</v>
      </c>
      <c r="B41" s="485">
        <v>17</v>
      </c>
      <c r="C41" s="485">
        <v>8</v>
      </c>
      <c r="D41" s="485">
        <v>15</v>
      </c>
      <c r="E41" s="485"/>
      <c r="F41" s="485">
        <v>16</v>
      </c>
      <c r="G41" s="485">
        <f t="shared" ref="G41:G46" si="7">F41-D41</f>
        <v>1</v>
      </c>
      <c r="M41" s="486"/>
      <c r="N41" s="487" t="s">
        <v>93</v>
      </c>
      <c r="O41" s="488">
        <v>34</v>
      </c>
      <c r="P41" s="488">
        <v>18.899999999999999</v>
      </c>
      <c r="Q41" s="489">
        <v>8</v>
      </c>
      <c r="R41" s="490">
        <f t="shared" si="0"/>
        <v>10.899999999999999</v>
      </c>
      <c r="S41" s="491"/>
      <c r="T41" s="491"/>
      <c r="U41" s="491"/>
      <c r="V41" s="491"/>
      <c r="W41" s="491"/>
      <c r="X41" s="491"/>
      <c r="Y41" s="491"/>
      <c r="Z41" s="491"/>
      <c r="AA41" s="491"/>
      <c r="AB41" s="491"/>
      <c r="AC41" s="491"/>
    </row>
    <row r="42" spans="1:29" ht="15" customHeight="1" x14ac:dyDescent="0.15">
      <c r="A42" s="484" t="s">
        <v>94</v>
      </c>
      <c r="B42" s="485">
        <v>40</v>
      </c>
      <c r="C42" s="485">
        <v>32</v>
      </c>
      <c r="D42" s="485">
        <v>11</v>
      </c>
      <c r="E42" s="485"/>
      <c r="F42" s="485">
        <v>14</v>
      </c>
      <c r="G42" s="485">
        <f t="shared" si="7"/>
        <v>3</v>
      </c>
      <c r="M42" s="486"/>
      <c r="N42" s="487" t="s">
        <v>94</v>
      </c>
      <c r="O42" s="488">
        <v>36</v>
      </c>
      <c r="P42" s="488">
        <v>32</v>
      </c>
      <c r="Q42" s="489">
        <v>32</v>
      </c>
      <c r="R42" s="490">
        <f t="shared" si="0"/>
        <v>0</v>
      </c>
      <c r="S42" s="491"/>
      <c r="T42" s="491"/>
      <c r="U42" s="491"/>
      <c r="V42" s="491"/>
      <c r="W42" s="491"/>
      <c r="X42" s="491"/>
      <c r="Y42" s="491"/>
      <c r="Z42" s="491"/>
      <c r="AA42" s="491"/>
      <c r="AB42" s="491"/>
      <c r="AC42" s="491"/>
    </row>
    <row r="43" spans="1:29" ht="15" customHeight="1" x14ac:dyDescent="0.15">
      <c r="A43" s="493" t="s">
        <v>95</v>
      </c>
      <c r="B43" s="494">
        <v>34</v>
      </c>
      <c r="C43" s="494">
        <v>17</v>
      </c>
      <c r="D43" s="494">
        <v>9</v>
      </c>
      <c r="E43" s="494"/>
      <c r="F43" s="494">
        <v>201</v>
      </c>
      <c r="G43" s="494">
        <f t="shared" si="7"/>
        <v>192</v>
      </c>
      <c r="M43" s="486"/>
      <c r="N43" s="487" t="s">
        <v>95</v>
      </c>
      <c r="O43" s="488">
        <v>57</v>
      </c>
      <c r="P43" s="488">
        <v>41.08</v>
      </c>
      <c r="Q43" s="489">
        <v>17</v>
      </c>
      <c r="R43" s="490">
        <f t="shared" si="0"/>
        <v>24.08</v>
      </c>
      <c r="S43" s="491"/>
      <c r="T43" s="491"/>
      <c r="U43" s="491"/>
      <c r="V43" s="491"/>
      <c r="W43" s="491"/>
      <c r="X43" s="491"/>
      <c r="Y43" s="491"/>
      <c r="Z43" s="491"/>
      <c r="AA43" s="491"/>
      <c r="AB43" s="491"/>
      <c r="AC43" s="491"/>
    </row>
    <row r="44" spans="1:29" ht="15" customHeight="1" x14ac:dyDescent="0.15">
      <c r="A44" s="484" t="s">
        <v>96</v>
      </c>
      <c r="B44" s="485">
        <v>9</v>
      </c>
      <c r="C44" s="485">
        <v>12</v>
      </c>
      <c r="D44" s="485">
        <v>5</v>
      </c>
      <c r="E44" s="485"/>
      <c r="F44" s="485">
        <v>5</v>
      </c>
      <c r="G44" s="485">
        <f t="shared" si="7"/>
        <v>0</v>
      </c>
      <c r="M44" s="486"/>
      <c r="N44" s="487" t="s">
        <v>96</v>
      </c>
      <c r="O44" s="488">
        <v>32</v>
      </c>
      <c r="P44" s="488">
        <v>9</v>
      </c>
      <c r="Q44" s="489">
        <v>12</v>
      </c>
      <c r="R44" s="490">
        <f t="shared" si="0"/>
        <v>-3</v>
      </c>
      <c r="S44" s="491"/>
      <c r="T44" s="491"/>
      <c r="U44" s="491"/>
      <c r="V44" s="491"/>
      <c r="W44" s="491"/>
      <c r="X44" s="491"/>
      <c r="Y44" s="491"/>
      <c r="Z44" s="491"/>
      <c r="AA44" s="491"/>
      <c r="AB44" s="491"/>
      <c r="AC44" s="491"/>
    </row>
    <row r="45" spans="1:29" ht="15" customHeight="1" x14ac:dyDescent="0.15">
      <c r="A45" s="484" t="s">
        <v>97</v>
      </c>
      <c r="B45" s="485">
        <v>45</v>
      </c>
      <c r="C45" s="485">
        <v>57</v>
      </c>
      <c r="D45" s="485">
        <v>21</v>
      </c>
      <c r="E45" s="485"/>
      <c r="F45" s="485">
        <v>25</v>
      </c>
      <c r="G45" s="485">
        <f t="shared" si="7"/>
        <v>4</v>
      </c>
      <c r="M45" s="486"/>
      <c r="N45" s="487" t="s">
        <v>97</v>
      </c>
      <c r="O45" s="488">
        <v>94</v>
      </c>
      <c r="P45" s="488">
        <v>55</v>
      </c>
      <c r="Q45" s="489">
        <v>57</v>
      </c>
      <c r="R45" s="490">
        <f t="shared" si="0"/>
        <v>-2</v>
      </c>
      <c r="S45" s="491"/>
      <c r="T45" s="491"/>
      <c r="U45" s="491"/>
      <c r="V45" s="491"/>
      <c r="W45" s="491"/>
      <c r="X45" s="491"/>
      <c r="Y45" s="491"/>
      <c r="Z45" s="491"/>
      <c r="AA45" s="491"/>
      <c r="AB45" s="491"/>
      <c r="AC45" s="491"/>
    </row>
    <row r="46" spans="1:29" ht="15" customHeight="1" x14ac:dyDescent="0.15">
      <c r="A46" s="484" t="s">
        <v>98</v>
      </c>
      <c r="B46" s="485">
        <v>85</v>
      </c>
      <c r="C46" s="485">
        <v>75</v>
      </c>
      <c r="D46" s="485">
        <v>34</v>
      </c>
      <c r="E46" s="485"/>
      <c r="F46" s="485">
        <v>77</v>
      </c>
      <c r="G46" s="485">
        <f t="shared" si="7"/>
        <v>43</v>
      </c>
      <c r="M46" s="486"/>
      <c r="N46" s="487" t="s">
        <v>98</v>
      </c>
      <c r="O46" s="488">
        <v>514</v>
      </c>
      <c r="P46" s="488">
        <v>99</v>
      </c>
      <c r="Q46" s="489">
        <v>75</v>
      </c>
      <c r="R46" s="490">
        <f t="shared" si="0"/>
        <v>24</v>
      </c>
      <c r="S46" s="491"/>
      <c r="T46" s="491"/>
      <c r="U46" s="491"/>
      <c r="V46" s="491"/>
      <c r="W46" s="491"/>
      <c r="X46" s="491"/>
      <c r="Y46" s="491"/>
      <c r="Z46" s="491"/>
      <c r="AA46" s="491"/>
      <c r="AB46" s="491"/>
      <c r="AC46" s="491"/>
    </row>
    <row r="47" spans="1:29" ht="15" customHeight="1" x14ac:dyDescent="0.15">
      <c r="A47" s="484" t="s">
        <v>27</v>
      </c>
      <c r="B47" s="485">
        <v>171</v>
      </c>
      <c r="C47" s="485">
        <v>161</v>
      </c>
      <c r="D47" s="485">
        <v>128</v>
      </c>
      <c r="E47" s="485">
        <v>131</v>
      </c>
      <c r="F47" s="485">
        <v>131</v>
      </c>
      <c r="G47" s="485">
        <f t="shared" ref="G47:G48" si="8">F47-E47</f>
        <v>0</v>
      </c>
      <c r="M47" s="486"/>
      <c r="N47" s="487" t="s">
        <v>27</v>
      </c>
      <c r="O47" s="488">
        <v>220</v>
      </c>
      <c r="P47" s="488">
        <v>167.6</v>
      </c>
      <c r="Q47" s="489">
        <v>161</v>
      </c>
      <c r="R47" s="490">
        <f t="shared" si="0"/>
        <v>6.5999999999999943</v>
      </c>
      <c r="S47" s="491"/>
      <c r="T47" s="491"/>
      <c r="U47" s="491"/>
      <c r="V47" s="491"/>
      <c r="W47" s="491"/>
      <c r="X47" s="491"/>
      <c r="Y47" s="491"/>
      <c r="Z47" s="491"/>
      <c r="AA47" s="491"/>
      <c r="AB47" s="491"/>
      <c r="AC47" s="491"/>
    </row>
    <row r="48" spans="1:29" ht="15" customHeight="1" x14ac:dyDescent="0.15">
      <c r="A48" s="484" t="s">
        <v>18</v>
      </c>
      <c r="B48" s="485">
        <v>701</v>
      </c>
      <c r="C48" s="485">
        <v>726</v>
      </c>
      <c r="D48" s="485">
        <v>621</v>
      </c>
      <c r="E48" s="485">
        <v>624</v>
      </c>
      <c r="F48" s="485">
        <v>624</v>
      </c>
      <c r="G48" s="485">
        <f t="shared" si="8"/>
        <v>0</v>
      </c>
      <c r="M48" s="486"/>
      <c r="N48" s="487" t="s">
        <v>18</v>
      </c>
      <c r="O48" s="488">
        <v>763</v>
      </c>
      <c r="P48" s="488">
        <v>754</v>
      </c>
      <c r="Q48" s="489">
        <v>726</v>
      </c>
      <c r="R48" s="490">
        <f t="shared" si="0"/>
        <v>28</v>
      </c>
      <c r="S48" s="491"/>
      <c r="T48" s="491"/>
      <c r="U48" s="491"/>
      <c r="V48" s="491"/>
      <c r="W48" s="491"/>
      <c r="X48" s="491"/>
      <c r="Y48" s="491"/>
      <c r="Z48" s="491"/>
      <c r="AA48" s="491"/>
      <c r="AB48" s="491"/>
      <c r="AC48" s="491"/>
    </row>
    <row r="49" spans="1:29" ht="15" customHeight="1" x14ac:dyDescent="0.15">
      <c r="A49" s="484"/>
      <c r="B49" s="485"/>
      <c r="C49" s="485"/>
      <c r="D49" s="485"/>
      <c r="E49" s="485"/>
      <c r="F49" s="485"/>
      <c r="G49" s="485">
        <f t="shared" ref="G49:G56" si="9">F49-D49</f>
        <v>0</v>
      </c>
      <c r="M49" s="486"/>
      <c r="N49" s="487" t="s">
        <v>99</v>
      </c>
      <c r="O49" s="496">
        <f t="shared" ref="O49:Q49" si="10">SUM(O2:O48)</f>
        <v>15465</v>
      </c>
      <c r="P49" s="496">
        <f t="shared" si="10"/>
        <v>12568.080000000002</v>
      </c>
      <c r="Q49" s="496">
        <f t="shared" si="10"/>
        <v>12220</v>
      </c>
      <c r="R49" s="496"/>
      <c r="S49" s="491"/>
      <c r="T49" s="491"/>
      <c r="U49" s="491"/>
      <c r="V49" s="491"/>
      <c r="W49" s="491"/>
      <c r="X49" s="491"/>
      <c r="Y49" s="491"/>
      <c r="Z49" s="491"/>
      <c r="AA49" s="491"/>
      <c r="AB49" s="491"/>
      <c r="AC49" s="491"/>
    </row>
    <row r="50" spans="1:29" ht="15" customHeight="1" x14ac:dyDescent="0.15">
      <c r="A50" s="493" t="s">
        <v>103</v>
      </c>
      <c r="B50" s="494">
        <v>32</v>
      </c>
      <c r="C50" s="494">
        <v>39</v>
      </c>
      <c r="D50" s="494">
        <v>29</v>
      </c>
      <c r="E50" s="494"/>
      <c r="F50" s="494">
        <v>291</v>
      </c>
      <c r="G50" s="494">
        <f t="shared" si="9"/>
        <v>262</v>
      </c>
      <c r="Q50" s="491"/>
      <c r="R50" s="491"/>
      <c r="S50" s="491"/>
      <c r="T50" s="491"/>
      <c r="U50" s="491"/>
      <c r="V50" s="491"/>
      <c r="W50" s="491"/>
      <c r="X50" s="491"/>
      <c r="Y50" s="491"/>
      <c r="Z50" s="491"/>
      <c r="AA50" s="491"/>
      <c r="AB50" s="491"/>
      <c r="AC50" s="491"/>
    </row>
    <row r="51" spans="1:29" ht="14" x14ac:dyDescent="0.15">
      <c r="A51" s="484" t="s">
        <v>104</v>
      </c>
      <c r="B51" s="485">
        <v>14</v>
      </c>
      <c r="C51" s="485">
        <v>18</v>
      </c>
      <c r="D51" s="485">
        <v>6</v>
      </c>
      <c r="E51" s="485"/>
      <c r="F51" s="485">
        <v>5</v>
      </c>
      <c r="G51" s="485">
        <f t="shared" si="9"/>
        <v>-1</v>
      </c>
      <c r="Q51" s="491"/>
      <c r="R51" s="491"/>
      <c r="S51" s="491"/>
      <c r="T51" s="491"/>
      <c r="U51" s="491"/>
      <c r="V51" s="491"/>
      <c r="W51" s="491"/>
      <c r="X51" s="491"/>
      <c r="Y51" s="491"/>
      <c r="Z51" s="491"/>
      <c r="AA51" s="491"/>
      <c r="AB51" s="491"/>
      <c r="AC51" s="491"/>
    </row>
    <row r="52" spans="1:29" ht="14" x14ac:dyDescent="0.15">
      <c r="A52" s="484" t="s">
        <v>105</v>
      </c>
      <c r="B52" s="485">
        <v>35</v>
      </c>
      <c r="C52" s="485">
        <v>10</v>
      </c>
      <c r="D52" s="485">
        <v>6</v>
      </c>
      <c r="E52" s="485"/>
      <c r="F52" s="485">
        <v>6</v>
      </c>
      <c r="G52" s="485">
        <f t="shared" si="9"/>
        <v>0</v>
      </c>
      <c r="Q52" s="491"/>
      <c r="R52" s="491"/>
      <c r="S52" s="491"/>
      <c r="T52" s="491"/>
      <c r="U52" s="491"/>
      <c r="V52" s="491"/>
      <c r="W52" s="491"/>
      <c r="X52" s="491"/>
      <c r="Y52" s="491"/>
      <c r="Z52" s="491"/>
      <c r="AA52" s="491"/>
      <c r="AB52" s="491"/>
      <c r="AC52" s="491"/>
    </row>
    <row r="53" spans="1:29" ht="14" x14ac:dyDescent="0.15">
      <c r="A53" s="493" t="s">
        <v>106</v>
      </c>
      <c r="B53" s="494">
        <v>32</v>
      </c>
      <c r="C53" s="494">
        <v>32</v>
      </c>
      <c r="D53" s="494">
        <v>11</v>
      </c>
      <c r="E53" s="494"/>
      <c r="F53" s="494">
        <v>153</v>
      </c>
      <c r="G53" s="494">
        <f t="shared" si="9"/>
        <v>142</v>
      </c>
      <c r="Q53" s="491"/>
      <c r="R53" s="491"/>
      <c r="S53" s="491"/>
      <c r="T53" s="491"/>
      <c r="U53" s="491"/>
      <c r="V53" s="491"/>
      <c r="W53" s="491"/>
      <c r="X53" s="491"/>
      <c r="Y53" s="491"/>
      <c r="Z53" s="491"/>
      <c r="AA53" s="491"/>
      <c r="AB53" s="491"/>
      <c r="AC53" s="491"/>
    </row>
    <row r="54" spans="1:29" ht="14" x14ac:dyDescent="0.15">
      <c r="A54" s="484" t="s">
        <v>107</v>
      </c>
      <c r="B54" s="485">
        <v>20</v>
      </c>
      <c r="C54" s="485">
        <v>11</v>
      </c>
      <c r="D54" s="485">
        <v>11</v>
      </c>
      <c r="E54" s="485"/>
      <c r="F54" s="485">
        <v>11</v>
      </c>
      <c r="G54" s="485">
        <f t="shared" si="9"/>
        <v>0</v>
      </c>
      <c r="Q54" s="491"/>
      <c r="R54" s="491"/>
      <c r="S54" s="491"/>
      <c r="T54" s="491"/>
      <c r="U54" s="491"/>
      <c r="V54" s="491"/>
      <c r="W54" s="491"/>
      <c r="X54" s="491"/>
      <c r="Y54" s="491"/>
      <c r="Z54" s="491"/>
      <c r="AA54" s="491"/>
      <c r="AB54" s="491"/>
      <c r="AC54" s="491"/>
    </row>
    <row r="55" spans="1:29" ht="14" x14ac:dyDescent="0.15">
      <c r="A55" s="484" t="s">
        <v>108</v>
      </c>
      <c r="B55" s="485">
        <v>23</v>
      </c>
      <c r="C55" s="485">
        <v>18</v>
      </c>
      <c r="D55" s="485">
        <v>18</v>
      </c>
      <c r="E55" s="485"/>
      <c r="F55" s="485"/>
      <c r="G55" s="485">
        <f t="shared" si="9"/>
        <v>-18</v>
      </c>
      <c r="H55" s="441" t="s">
        <v>306</v>
      </c>
      <c r="Q55" s="491"/>
      <c r="R55" s="491"/>
      <c r="S55" s="491"/>
      <c r="T55" s="491"/>
      <c r="U55" s="491"/>
      <c r="V55" s="491"/>
      <c r="W55" s="491"/>
      <c r="X55" s="491"/>
      <c r="Y55" s="491"/>
      <c r="Z55" s="491"/>
      <c r="AA55" s="491"/>
      <c r="AB55" s="491"/>
      <c r="AC55" s="491"/>
    </row>
    <row r="56" spans="1:29" ht="14" x14ac:dyDescent="0.15">
      <c r="A56" s="484" t="s">
        <v>109</v>
      </c>
      <c r="B56" s="485">
        <v>41</v>
      </c>
      <c r="C56" s="485">
        <v>49</v>
      </c>
      <c r="D56" s="485">
        <v>7</v>
      </c>
      <c r="E56" s="485"/>
      <c r="F56" s="485"/>
      <c r="G56" s="485">
        <f t="shared" si="9"/>
        <v>-7</v>
      </c>
      <c r="Q56" s="491"/>
      <c r="R56" s="491"/>
      <c r="S56" s="491"/>
      <c r="T56" s="491"/>
      <c r="U56" s="491"/>
      <c r="V56" s="491"/>
      <c r="W56" s="491"/>
      <c r="X56" s="491"/>
      <c r="Y56" s="491"/>
      <c r="Z56" s="491"/>
      <c r="AA56" s="491"/>
      <c r="AB56" s="491"/>
      <c r="AC56" s="491"/>
    </row>
    <row r="57" spans="1:29" ht="14" x14ac:dyDescent="0.15">
      <c r="A57" s="484"/>
      <c r="B57" s="485"/>
      <c r="C57" s="485"/>
      <c r="D57" s="497"/>
      <c r="E57" s="485"/>
      <c r="F57" s="485"/>
      <c r="G57" s="485"/>
      <c r="Q57" s="491"/>
      <c r="R57" s="491"/>
      <c r="S57" s="491"/>
      <c r="T57" s="491"/>
      <c r="U57" s="491"/>
      <c r="V57" s="491"/>
      <c r="W57" s="491"/>
      <c r="X57" s="491"/>
      <c r="Y57" s="491"/>
      <c r="Z57" s="491"/>
      <c r="AA57" s="491"/>
      <c r="AB57" s="491"/>
      <c r="AC57" s="491"/>
    </row>
    <row r="58" spans="1:29" ht="14" x14ac:dyDescent="0.15">
      <c r="A58" s="484"/>
      <c r="B58" s="485"/>
      <c r="C58" s="485"/>
      <c r="D58" s="497"/>
      <c r="E58" s="485"/>
      <c r="F58" s="485"/>
      <c r="G58" s="485"/>
      <c r="Q58" s="491"/>
      <c r="R58" s="491"/>
      <c r="S58" s="491"/>
      <c r="T58" s="491"/>
      <c r="U58" s="491"/>
      <c r="V58" s="491"/>
      <c r="W58" s="491"/>
      <c r="X58" s="491"/>
      <c r="Y58" s="491"/>
      <c r="Z58" s="491"/>
      <c r="AA58" s="491"/>
      <c r="AB58" s="491"/>
      <c r="AC58" s="491"/>
    </row>
    <row r="59" spans="1:29" ht="14" x14ac:dyDescent="0.15">
      <c r="A59" s="484" t="s">
        <v>99</v>
      </c>
      <c r="B59" s="497"/>
      <c r="C59" s="497"/>
      <c r="D59" s="497">
        <f>SUM(D2:D54)</f>
        <v>7978</v>
      </c>
      <c r="E59" s="497"/>
      <c r="F59" s="497">
        <f t="shared" ref="F59:G59" si="11">SUM(F2:F54)</f>
        <v>10028</v>
      </c>
      <c r="G59" s="497">
        <f t="shared" si="11"/>
        <v>1897</v>
      </c>
      <c r="Q59" s="498"/>
      <c r="R59" s="498"/>
      <c r="S59" s="498"/>
      <c r="T59" s="498"/>
      <c r="U59" s="498"/>
      <c r="V59" s="498"/>
      <c r="W59" s="498"/>
      <c r="X59" s="498"/>
      <c r="Y59" s="498"/>
      <c r="Z59" s="498"/>
      <c r="AA59" s="498"/>
      <c r="AB59" s="498"/>
      <c r="AC59" s="498"/>
    </row>
    <row r="60" spans="1:29" ht="14" x14ac:dyDescent="0.15">
      <c r="A60" s="499"/>
      <c r="G60" s="500"/>
    </row>
    <row r="61" spans="1:29" ht="14" x14ac:dyDescent="0.15">
      <c r="A61" s="499"/>
      <c r="B61" s="501"/>
      <c r="C61" s="501"/>
      <c r="D61" s="501"/>
      <c r="E61" s="501"/>
      <c r="F61" s="501"/>
      <c r="G61" s="500"/>
      <c r="H61" s="211" t="s">
        <v>33</v>
      </c>
      <c r="Q61" s="502"/>
      <c r="R61" s="502"/>
      <c r="S61" s="502"/>
      <c r="T61" s="502"/>
      <c r="U61" s="502"/>
      <c r="V61" s="502"/>
      <c r="W61" s="502"/>
      <c r="X61" s="502"/>
      <c r="Y61" s="502"/>
      <c r="Z61" s="502"/>
      <c r="AA61" s="502"/>
      <c r="AB61" s="502"/>
      <c r="AC61" s="502"/>
    </row>
    <row r="62" spans="1:29" ht="14" x14ac:dyDescent="0.15">
      <c r="G62" s="500"/>
    </row>
    <row r="63" spans="1:29" x14ac:dyDescent="0.2">
      <c r="A63" s="69"/>
      <c r="G63" s="500"/>
    </row>
    <row r="64" spans="1:29" x14ac:dyDescent="0.2">
      <c r="A64" s="69"/>
      <c r="G64" s="500"/>
    </row>
    <row r="65" spans="7:7" ht="14" x14ac:dyDescent="0.15">
      <c r="G65" s="500"/>
    </row>
    <row r="66" spans="7:7" ht="14" x14ac:dyDescent="0.15">
      <c r="G66" s="500"/>
    </row>
    <row r="67" spans="7:7" ht="14" x14ac:dyDescent="0.15">
      <c r="G67" s="500"/>
    </row>
    <row r="68" spans="7:7" ht="14" x14ac:dyDescent="0.15">
      <c r="G68" s="500"/>
    </row>
    <row r="69" spans="7:7" ht="14" x14ac:dyDescent="0.15">
      <c r="G69" s="500"/>
    </row>
    <row r="70" spans="7:7" ht="14" x14ac:dyDescent="0.15">
      <c r="G70" s="500"/>
    </row>
    <row r="71" spans="7:7" ht="14" x14ac:dyDescent="0.15">
      <c r="G71" s="500"/>
    </row>
    <row r="72" spans="7:7" ht="14" x14ac:dyDescent="0.15">
      <c r="G72" s="500"/>
    </row>
    <row r="73" spans="7:7" ht="14" x14ac:dyDescent="0.15">
      <c r="G73" s="500"/>
    </row>
    <row r="74" spans="7:7" ht="14" x14ac:dyDescent="0.15">
      <c r="G74" s="500"/>
    </row>
    <row r="75" spans="7:7" ht="14" x14ac:dyDescent="0.15">
      <c r="G75" s="500"/>
    </row>
    <row r="76" spans="7:7" ht="14" x14ac:dyDescent="0.15">
      <c r="G76" s="500"/>
    </row>
    <row r="77" spans="7:7" ht="14" x14ac:dyDescent="0.15">
      <c r="G77" s="500"/>
    </row>
    <row r="78" spans="7:7" ht="14" x14ac:dyDescent="0.15">
      <c r="G78" s="500"/>
    </row>
    <row r="79" spans="7:7" ht="14" x14ac:dyDescent="0.15">
      <c r="G79" s="500"/>
    </row>
    <row r="80" spans="7:7" ht="14" x14ac:dyDescent="0.15">
      <c r="G80" s="500"/>
    </row>
    <row r="81" spans="7:7" ht="14" x14ac:dyDescent="0.15">
      <c r="G81" s="500"/>
    </row>
    <row r="82" spans="7:7" ht="14" x14ac:dyDescent="0.15">
      <c r="G82" s="500"/>
    </row>
    <row r="83" spans="7:7" ht="14" x14ac:dyDescent="0.15">
      <c r="G83" s="500"/>
    </row>
    <row r="84" spans="7:7" ht="14" x14ac:dyDescent="0.15">
      <c r="G84" s="500"/>
    </row>
    <row r="85" spans="7:7" ht="14" x14ac:dyDescent="0.15">
      <c r="G85" s="500"/>
    </row>
    <row r="86" spans="7:7" ht="14" x14ac:dyDescent="0.15">
      <c r="G86" s="500"/>
    </row>
    <row r="87" spans="7:7" ht="14" x14ac:dyDescent="0.15">
      <c r="G87" s="500"/>
    </row>
    <row r="88" spans="7:7" ht="14" x14ac:dyDescent="0.15">
      <c r="G88" s="500"/>
    </row>
    <row r="89" spans="7:7" ht="14" x14ac:dyDescent="0.15">
      <c r="G89" s="500"/>
    </row>
    <row r="90" spans="7:7" ht="14" x14ac:dyDescent="0.15">
      <c r="G90" s="500"/>
    </row>
    <row r="91" spans="7:7" ht="14" x14ac:dyDescent="0.15">
      <c r="G91" s="500"/>
    </row>
    <row r="92" spans="7:7" ht="14" x14ac:dyDescent="0.15">
      <c r="G92" s="500"/>
    </row>
    <row r="93" spans="7:7" ht="14" x14ac:dyDescent="0.15">
      <c r="G93" s="500"/>
    </row>
    <row r="94" spans="7:7" ht="14" x14ac:dyDescent="0.15">
      <c r="G94" s="500"/>
    </row>
    <row r="95" spans="7:7" ht="14" x14ac:dyDescent="0.15">
      <c r="G95" s="500"/>
    </row>
    <row r="96" spans="7:7" ht="14" x14ac:dyDescent="0.15">
      <c r="G96" s="500"/>
    </row>
    <row r="97" spans="7:7" ht="14" x14ac:dyDescent="0.15">
      <c r="G97" s="500"/>
    </row>
    <row r="98" spans="7:7" ht="14" x14ac:dyDescent="0.15">
      <c r="G98" s="500"/>
    </row>
    <row r="99" spans="7:7" ht="14" x14ac:dyDescent="0.15">
      <c r="G99" s="500"/>
    </row>
    <row r="100" spans="7:7" ht="14" x14ac:dyDescent="0.15">
      <c r="G100" s="500"/>
    </row>
    <row r="101" spans="7:7" ht="14" x14ac:dyDescent="0.15">
      <c r="G101" s="500"/>
    </row>
    <row r="102" spans="7:7" ht="14" x14ac:dyDescent="0.15">
      <c r="G102" s="500"/>
    </row>
    <row r="103" spans="7:7" ht="14" x14ac:dyDescent="0.15">
      <c r="G103" s="500"/>
    </row>
    <row r="104" spans="7:7" ht="14" x14ac:dyDescent="0.15">
      <c r="G104" s="500"/>
    </row>
    <row r="105" spans="7:7" ht="14" x14ac:dyDescent="0.15">
      <c r="G105" s="500"/>
    </row>
    <row r="106" spans="7:7" ht="14" x14ac:dyDescent="0.15">
      <c r="G106" s="500"/>
    </row>
    <row r="107" spans="7:7" ht="14" x14ac:dyDescent="0.15">
      <c r="G107" s="500"/>
    </row>
    <row r="108" spans="7:7" ht="14" x14ac:dyDescent="0.15">
      <c r="G108" s="500"/>
    </row>
    <row r="109" spans="7:7" ht="14" x14ac:dyDescent="0.15">
      <c r="G109" s="500"/>
    </row>
    <row r="110" spans="7:7" ht="14" x14ac:dyDescent="0.15">
      <c r="G110" s="500"/>
    </row>
    <row r="111" spans="7:7" ht="14" x14ac:dyDescent="0.15">
      <c r="G111" s="500"/>
    </row>
    <row r="112" spans="7:7" ht="14" x14ac:dyDescent="0.15">
      <c r="G112" s="500"/>
    </row>
    <row r="113" spans="7:7" ht="14" x14ac:dyDescent="0.15">
      <c r="G113" s="500"/>
    </row>
    <row r="114" spans="7:7" ht="14" x14ac:dyDescent="0.15">
      <c r="G114" s="500"/>
    </row>
    <row r="115" spans="7:7" ht="14" x14ac:dyDescent="0.15">
      <c r="G115" s="500"/>
    </row>
    <row r="116" spans="7:7" ht="14" x14ac:dyDescent="0.15">
      <c r="G116" s="500"/>
    </row>
    <row r="117" spans="7:7" ht="14" x14ac:dyDescent="0.15">
      <c r="G117" s="500"/>
    </row>
    <row r="118" spans="7:7" ht="14" x14ac:dyDescent="0.15">
      <c r="G118" s="500"/>
    </row>
    <row r="119" spans="7:7" ht="14" x14ac:dyDescent="0.15">
      <c r="G119" s="500"/>
    </row>
    <row r="120" spans="7:7" ht="14" x14ac:dyDescent="0.15">
      <c r="G120" s="500"/>
    </row>
    <row r="121" spans="7:7" ht="14" x14ac:dyDescent="0.15">
      <c r="G121" s="500"/>
    </row>
    <row r="122" spans="7:7" ht="14" x14ac:dyDescent="0.15">
      <c r="G122" s="500"/>
    </row>
    <row r="123" spans="7:7" ht="14" x14ac:dyDescent="0.15">
      <c r="G123" s="500"/>
    </row>
    <row r="124" spans="7:7" ht="14" x14ac:dyDescent="0.15">
      <c r="G124" s="500"/>
    </row>
    <row r="125" spans="7:7" ht="14" x14ac:dyDescent="0.15">
      <c r="G125" s="500"/>
    </row>
    <row r="126" spans="7:7" ht="14" x14ac:dyDescent="0.15">
      <c r="G126" s="500"/>
    </row>
    <row r="127" spans="7:7" ht="14" x14ac:dyDescent="0.15">
      <c r="G127" s="500"/>
    </row>
    <row r="128" spans="7:7" ht="14" x14ac:dyDescent="0.15">
      <c r="G128" s="500"/>
    </row>
    <row r="129" spans="7:7" ht="14" x14ac:dyDescent="0.15">
      <c r="G129" s="500"/>
    </row>
    <row r="130" spans="7:7" ht="14" x14ac:dyDescent="0.15">
      <c r="G130" s="500"/>
    </row>
    <row r="131" spans="7:7" ht="14" x14ac:dyDescent="0.15">
      <c r="G131" s="500"/>
    </row>
    <row r="132" spans="7:7" ht="14" x14ac:dyDescent="0.15">
      <c r="G132" s="500"/>
    </row>
    <row r="133" spans="7:7" ht="14" x14ac:dyDescent="0.15">
      <c r="G133" s="500"/>
    </row>
    <row r="134" spans="7:7" ht="14" x14ac:dyDescent="0.15">
      <c r="G134" s="500"/>
    </row>
    <row r="135" spans="7:7" ht="14" x14ac:dyDescent="0.15">
      <c r="G135" s="500"/>
    </row>
    <row r="136" spans="7:7" ht="14" x14ac:dyDescent="0.15">
      <c r="G136" s="500"/>
    </row>
    <row r="137" spans="7:7" ht="14" x14ac:dyDescent="0.15">
      <c r="G137" s="500"/>
    </row>
    <row r="138" spans="7:7" ht="14" x14ac:dyDescent="0.15">
      <c r="G138" s="500"/>
    </row>
    <row r="139" spans="7:7" ht="14" x14ac:dyDescent="0.15">
      <c r="G139" s="500"/>
    </row>
    <row r="140" spans="7:7" ht="14" x14ac:dyDescent="0.15">
      <c r="G140" s="500"/>
    </row>
    <row r="141" spans="7:7" ht="14" x14ac:dyDescent="0.15">
      <c r="G141" s="500"/>
    </row>
    <row r="142" spans="7:7" ht="14" x14ac:dyDescent="0.15">
      <c r="G142" s="500"/>
    </row>
    <row r="143" spans="7:7" ht="14" x14ac:dyDescent="0.15">
      <c r="G143" s="500"/>
    </row>
    <row r="144" spans="7:7" ht="14" x14ac:dyDescent="0.15">
      <c r="G144" s="500"/>
    </row>
    <row r="145" spans="7:7" ht="14" x14ac:dyDescent="0.15">
      <c r="G145" s="500"/>
    </row>
    <row r="146" spans="7:7" ht="14" x14ac:dyDescent="0.15">
      <c r="G146" s="500"/>
    </row>
    <row r="147" spans="7:7" ht="14" x14ac:dyDescent="0.15">
      <c r="G147" s="500"/>
    </row>
    <row r="148" spans="7:7" ht="14" x14ac:dyDescent="0.15">
      <c r="G148" s="500"/>
    </row>
    <row r="149" spans="7:7" ht="14" x14ac:dyDescent="0.15">
      <c r="G149" s="500"/>
    </row>
    <row r="150" spans="7:7" ht="14" x14ac:dyDescent="0.15">
      <c r="G150" s="500"/>
    </row>
    <row r="151" spans="7:7" ht="14" x14ac:dyDescent="0.15">
      <c r="G151" s="500"/>
    </row>
    <row r="152" spans="7:7" ht="14" x14ac:dyDescent="0.15">
      <c r="G152" s="500"/>
    </row>
    <row r="153" spans="7:7" ht="14" x14ac:dyDescent="0.15">
      <c r="G153" s="500"/>
    </row>
    <row r="154" spans="7:7" ht="14" x14ac:dyDescent="0.15">
      <c r="G154" s="500"/>
    </row>
    <row r="155" spans="7:7" ht="14" x14ac:dyDescent="0.15">
      <c r="G155" s="500"/>
    </row>
    <row r="156" spans="7:7" ht="14" x14ac:dyDescent="0.15">
      <c r="G156" s="500"/>
    </row>
    <row r="157" spans="7:7" ht="14" x14ac:dyDescent="0.15">
      <c r="G157" s="500"/>
    </row>
    <row r="158" spans="7:7" ht="14" x14ac:dyDescent="0.15">
      <c r="G158" s="500"/>
    </row>
    <row r="159" spans="7:7" ht="14" x14ac:dyDescent="0.15">
      <c r="G159" s="500"/>
    </row>
    <row r="160" spans="7:7" ht="14" x14ac:dyDescent="0.15">
      <c r="G160" s="500"/>
    </row>
    <row r="161" spans="7:7" ht="14" x14ac:dyDescent="0.15">
      <c r="G161" s="500"/>
    </row>
    <row r="162" spans="7:7" ht="14" x14ac:dyDescent="0.15">
      <c r="G162" s="500"/>
    </row>
    <row r="163" spans="7:7" ht="14" x14ac:dyDescent="0.15">
      <c r="G163" s="500"/>
    </row>
    <row r="164" spans="7:7" ht="14" x14ac:dyDescent="0.15">
      <c r="G164" s="500"/>
    </row>
    <row r="165" spans="7:7" ht="14" x14ac:dyDescent="0.15">
      <c r="G165" s="500"/>
    </row>
    <row r="166" spans="7:7" ht="14" x14ac:dyDescent="0.15">
      <c r="G166" s="500"/>
    </row>
    <row r="167" spans="7:7" ht="14" x14ac:dyDescent="0.15">
      <c r="G167" s="500"/>
    </row>
    <row r="168" spans="7:7" ht="14" x14ac:dyDescent="0.15">
      <c r="G168" s="500"/>
    </row>
    <row r="169" spans="7:7" ht="14" x14ac:dyDescent="0.15">
      <c r="G169" s="500"/>
    </row>
    <row r="170" spans="7:7" ht="14" x14ac:dyDescent="0.15">
      <c r="G170" s="500"/>
    </row>
    <row r="171" spans="7:7" ht="14" x14ac:dyDescent="0.15">
      <c r="G171" s="500"/>
    </row>
    <row r="172" spans="7:7" ht="14" x14ac:dyDescent="0.15">
      <c r="G172" s="500"/>
    </row>
    <row r="173" spans="7:7" ht="14" x14ac:dyDescent="0.15">
      <c r="G173" s="500"/>
    </row>
    <row r="174" spans="7:7" ht="14" x14ac:dyDescent="0.15">
      <c r="G174" s="500"/>
    </row>
    <row r="175" spans="7:7" ht="14" x14ac:dyDescent="0.15">
      <c r="G175" s="500"/>
    </row>
    <row r="176" spans="7:7" ht="14" x14ac:dyDescent="0.15">
      <c r="G176" s="500"/>
    </row>
    <row r="177" spans="7:7" ht="14" x14ac:dyDescent="0.15">
      <c r="G177" s="500"/>
    </row>
    <row r="178" spans="7:7" ht="14" x14ac:dyDescent="0.15">
      <c r="G178" s="500"/>
    </row>
    <row r="179" spans="7:7" ht="14" x14ac:dyDescent="0.15">
      <c r="G179" s="500"/>
    </row>
    <row r="180" spans="7:7" ht="14" x14ac:dyDescent="0.15">
      <c r="G180" s="500"/>
    </row>
    <row r="181" spans="7:7" ht="14" x14ac:dyDescent="0.15">
      <c r="G181" s="500"/>
    </row>
    <row r="182" spans="7:7" ht="14" x14ac:dyDescent="0.15">
      <c r="G182" s="500"/>
    </row>
    <row r="183" spans="7:7" ht="14" x14ac:dyDescent="0.15">
      <c r="G183" s="500"/>
    </row>
    <row r="184" spans="7:7" ht="14" x14ac:dyDescent="0.15">
      <c r="G184" s="500"/>
    </row>
    <row r="185" spans="7:7" ht="14" x14ac:dyDescent="0.15">
      <c r="G185" s="500"/>
    </row>
    <row r="186" spans="7:7" ht="14" x14ac:dyDescent="0.15">
      <c r="G186" s="500"/>
    </row>
    <row r="187" spans="7:7" ht="14" x14ac:dyDescent="0.15">
      <c r="G187" s="500"/>
    </row>
    <row r="188" spans="7:7" ht="14" x14ac:dyDescent="0.15">
      <c r="G188" s="500"/>
    </row>
    <row r="189" spans="7:7" ht="14" x14ac:dyDescent="0.15">
      <c r="G189" s="500"/>
    </row>
    <row r="190" spans="7:7" ht="14" x14ac:dyDescent="0.15">
      <c r="G190" s="500"/>
    </row>
    <row r="191" spans="7:7" ht="14" x14ac:dyDescent="0.15">
      <c r="G191" s="500"/>
    </row>
    <row r="192" spans="7:7" ht="14" x14ac:dyDescent="0.15">
      <c r="G192" s="500"/>
    </row>
    <row r="193" spans="7:7" ht="14" x14ac:dyDescent="0.15">
      <c r="G193" s="500"/>
    </row>
    <row r="194" spans="7:7" ht="14" x14ac:dyDescent="0.15">
      <c r="G194" s="500"/>
    </row>
    <row r="195" spans="7:7" ht="14" x14ac:dyDescent="0.15">
      <c r="G195" s="500"/>
    </row>
    <row r="196" spans="7:7" ht="14" x14ac:dyDescent="0.15">
      <c r="G196" s="500"/>
    </row>
    <row r="197" spans="7:7" ht="14" x14ac:dyDescent="0.15">
      <c r="G197" s="500"/>
    </row>
    <row r="198" spans="7:7" ht="14" x14ac:dyDescent="0.15">
      <c r="G198" s="500"/>
    </row>
    <row r="199" spans="7:7" ht="14" x14ac:dyDescent="0.15">
      <c r="G199" s="500"/>
    </row>
    <row r="200" spans="7:7" ht="14" x14ac:dyDescent="0.15">
      <c r="G200" s="500"/>
    </row>
    <row r="201" spans="7:7" ht="14" x14ac:dyDescent="0.15">
      <c r="G201" s="500"/>
    </row>
    <row r="202" spans="7:7" ht="14" x14ac:dyDescent="0.15">
      <c r="G202" s="500"/>
    </row>
    <row r="203" spans="7:7" ht="14" x14ac:dyDescent="0.15">
      <c r="G203" s="500"/>
    </row>
    <row r="204" spans="7:7" ht="14" x14ac:dyDescent="0.15">
      <c r="G204" s="500"/>
    </row>
    <row r="205" spans="7:7" ht="14" x14ac:dyDescent="0.15">
      <c r="G205" s="500"/>
    </row>
    <row r="206" spans="7:7" ht="14" x14ac:dyDescent="0.15">
      <c r="G206" s="500"/>
    </row>
    <row r="207" spans="7:7" ht="14" x14ac:dyDescent="0.15">
      <c r="G207" s="500"/>
    </row>
    <row r="208" spans="7:7" ht="14" x14ac:dyDescent="0.15">
      <c r="G208" s="500"/>
    </row>
    <row r="209" spans="7:7" ht="14" x14ac:dyDescent="0.15">
      <c r="G209" s="500"/>
    </row>
    <row r="210" spans="7:7" ht="14" x14ac:dyDescent="0.15">
      <c r="G210" s="500"/>
    </row>
    <row r="211" spans="7:7" ht="14" x14ac:dyDescent="0.15">
      <c r="G211" s="500"/>
    </row>
    <row r="212" spans="7:7" ht="14" x14ac:dyDescent="0.15">
      <c r="G212" s="500"/>
    </row>
    <row r="213" spans="7:7" ht="14" x14ac:dyDescent="0.15">
      <c r="G213" s="500"/>
    </row>
    <row r="214" spans="7:7" ht="14" x14ac:dyDescent="0.15">
      <c r="G214" s="500"/>
    </row>
    <row r="215" spans="7:7" ht="14" x14ac:dyDescent="0.15">
      <c r="G215" s="500"/>
    </row>
    <row r="216" spans="7:7" ht="14" x14ac:dyDescent="0.15">
      <c r="G216" s="500"/>
    </row>
    <row r="217" spans="7:7" ht="14" x14ac:dyDescent="0.15">
      <c r="G217" s="500"/>
    </row>
    <row r="218" spans="7:7" ht="14" x14ac:dyDescent="0.15">
      <c r="G218" s="500"/>
    </row>
    <row r="219" spans="7:7" ht="14" x14ac:dyDescent="0.15">
      <c r="G219" s="500"/>
    </row>
    <row r="220" spans="7:7" ht="14" x14ac:dyDescent="0.15">
      <c r="G220" s="500"/>
    </row>
    <row r="221" spans="7:7" ht="14" x14ac:dyDescent="0.15">
      <c r="G221" s="500"/>
    </row>
    <row r="222" spans="7:7" ht="14" x14ac:dyDescent="0.15">
      <c r="G222" s="500"/>
    </row>
    <row r="223" spans="7:7" ht="14" x14ac:dyDescent="0.15">
      <c r="G223" s="500"/>
    </row>
    <row r="224" spans="7:7" ht="14" x14ac:dyDescent="0.15">
      <c r="G224" s="500"/>
    </row>
    <row r="225" spans="7:7" ht="14" x14ac:dyDescent="0.15">
      <c r="G225" s="500"/>
    </row>
    <row r="226" spans="7:7" ht="14" x14ac:dyDescent="0.15">
      <c r="G226" s="500"/>
    </row>
    <row r="227" spans="7:7" ht="14" x14ac:dyDescent="0.15">
      <c r="G227" s="500"/>
    </row>
    <row r="228" spans="7:7" ht="14" x14ac:dyDescent="0.15">
      <c r="G228" s="500"/>
    </row>
    <row r="229" spans="7:7" ht="14" x14ac:dyDescent="0.15">
      <c r="G229" s="500"/>
    </row>
    <row r="230" spans="7:7" ht="14" x14ac:dyDescent="0.15">
      <c r="G230" s="500"/>
    </row>
    <row r="231" spans="7:7" ht="14" x14ac:dyDescent="0.15">
      <c r="G231" s="500"/>
    </row>
    <row r="232" spans="7:7" ht="14" x14ac:dyDescent="0.15">
      <c r="G232" s="500"/>
    </row>
    <row r="233" spans="7:7" ht="14" x14ac:dyDescent="0.15">
      <c r="G233" s="500"/>
    </row>
    <row r="234" spans="7:7" ht="14" x14ac:dyDescent="0.15">
      <c r="G234" s="500"/>
    </row>
    <row r="235" spans="7:7" ht="14" x14ac:dyDescent="0.15">
      <c r="G235" s="500"/>
    </row>
    <row r="236" spans="7:7" ht="14" x14ac:dyDescent="0.15">
      <c r="G236" s="500"/>
    </row>
    <row r="237" spans="7:7" ht="14" x14ac:dyDescent="0.15">
      <c r="G237" s="500"/>
    </row>
    <row r="238" spans="7:7" ht="14" x14ac:dyDescent="0.15">
      <c r="G238" s="500"/>
    </row>
    <row r="239" spans="7:7" ht="14" x14ac:dyDescent="0.15">
      <c r="G239" s="500"/>
    </row>
    <row r="240" spans="7:7" ht="14" x14ac:dyDescent="0.15">
      <c r="G240" s="500"/>
    </row>
    <row r="241" spans="7:7" ht="14" x14ac:dyDescent="0.15">
      <c r="G241" s="500"/>
    </row>
    <row r="242" spans="7:7" ht="14" x14ac:dyDescent="0.15">
      <c r="G242" s="500"/>
    </row>
    <row r="243" spans="7:7" ht="14" x14ac:dyDescent="0.15">
      <c r="G243" s="500"/>
    </row>
    <row r="244" spans="7:7" ht="14" x14ac:dyDescent="0.15">
      <c r="G244" s="500"/>
    </row>
    <row r="245" spans="7:7" ht="14" x14ac:dyDescent="0.15">
      <c r="G245" s="500"/>
    </row>
    <row r="246" spans="7:7" ht="14" x14ac:dyDescent="0.15">
      <c r="G246" s="500"/>
    </row>
    <row r="247" spans="7:7" ht="14" x14ac:dyDescent="0.15">
      <c r="G247" s="500"/>
    </row>
    <row r="248" spans="7:7" ht="14" x14ac:dyDescent="0.15">
      <c r="G248" s="500"/>
    </row>
    <row r="249" spans="7:7" ht="14" x14ac:dyDescent="0.15">
      <c r="G249" s="500"/>
    </row>
    <row r="250" spans="7:7" ht="14" x14ac:dyDescent="0.15">
      <c r="G250" s="500"/>
    </row>
    <row r="251" spans="7:7" ht="14" x14ac:dyDescent="0.15">
      <c r="G251" s="500"/>
    </row>
    <row r="252" spans="7:7" ht="14" x14ac:dyDescent="0.15">
      <c r="G252" s="500"/>
    </row>
    <row r="253" spans="7:7" ht="14" x14ac:dyDescent="0.15">
      <c r="G253" s="500"/>
    </row>
    <row r="254" spans="7:7" ht="14" x14ac:dyDescent="0.15">
      <c r="G254" s="500"/>
    </row>
    <row r="255" spans="7:7" ht="14" x14ac:dyDescent="0.15">
      <c r="G255" s="500"/>
    </row>
    <row r="256" spans="7:7" ht="14" x14ac:dyDescent="0.15">
      <c r="G256" s="500"/>
    </row>
    <row r="257" spans="7:7" ht="14" x14ac:dyDescent="0.15">
      <c r="G257" s="500"/>
    </row>
    <row r="258" spans="7:7" ht="14" x14ac:dyDescent="0.15">
      <c r="G258" s="500"/>
    </row>
    <row r="259" spans="7:7" ht="14" x14ac:dyDescent="0.15">
      <c r="G259" s="500"/>
    </row>
    <row r="260" spans="7:7" ht="14" x14ac:dyDescent="0.15">
      <c r="G260" s="500"/>
    </row>
    <row r="261" spans="7:7" ht="14" x14ac:dyDescent="0.15">
      <c r="G261" s="500"/>
    </row>
    <row r="262" spans="7:7" ht="14" x14ac:dyDescent="0.15">
      <c r="G262" s="500"/>
    </row>
    <row r="263" spans="7:7" ht="14" x14ac:dyDescent="0.15">
      <c r="G263" s="500"/>
    </row>
    <row r="264" spans="7:7" ht="14" x14ac:dyDescent="0.15">
      <c r="G264" s="500"/>
    </row>
    <row r="265" spans="7:7" ht="14" x14ac:dyDescent="0.15">
      <c r="G265" s="500"/>
    </row>
    <row r="266" spans="7:7" ht="14" x14ac:dyDescent="0.15">
      <c r="G266" s="500"/>
    </row>
    <row r="267" spans="7:7" ht="14" x14ac:dyDescent="0.15">
      <c r="G267" s="500"/>
    </row>
    <row r="268" spans="7:7" ht="14" x14ac:dyDescent="0.15">
      <c r="G268" s="500"/>
    </row>
    <row r="269" spans="7:7" ht="14" x14ac:dyDescent="0.15">
      <c r="G269" s="500"/>
    </row>
    <row r="270" spans="7:7" ht="14" x14ac:dyDescent="0.15">
      <c r="G270" s="500"/>
    </row>
    <row r="271" spans="7:7" ht="14" x14ac:dyDescent="0.15">
      <c r="G271" s="500"/>
    </row>
    <row r="272" spans="7:7" ht="14" x14ac:dyDescent="0.15">
      <c r="G272" s="500"/>
    </row>
    <row r="273" spans="7:7" ht="14" x14ac:dyDescent="0.15">
      <c r="G273" s="500"/>
    </row>
    <row r="274" spans="7:7" ht="14" x14ac:dyDescent="0.15">
      <c r="G274" s="500"/>
    </row>
    <row r="275" spans="7:7" ht="14" x14ac:dyDescent="0.15">
      <c r="G275" s="500"/>
    </row>
    <row r="276" spans="7:7" ht="14" x14ac:dyDescent="0.15">
      <c r="G276" s="500"/>
    </row>
    <row r="277" spans="7:7" ht="14" x14ac:dyDescent="0.15">
      <c r="G277" s="500"/>
    </row>
    <row r="278" spans="7:7" ht="14" x14ac:dyDescent="0.15">
      <c r="G278" s="500"/>
    </row>
    <row r="279" spans="7:7" ht="14" x14ac:dyDescent="0.15">
      <c r="G279" s="500"/>
    </row>
    <row r="280" spans="7:7" ht="14" x14ac:dyDescent="0.15">
      <c r="G280" s="500"/>
    </row>
    <row r="281" spans="7:7" ht="14" x14ac:dyDescent="0.15">
      <c r="G281" s="500"/>
    </row>
    <row r="282" spans="7:7" ht="14" x14ac:dyDescent="0.15">
      <c r="G282" s="500"/>
    </row>
    <row r="283" spans="7:7" ht="14" x14ac:dyDescent="0.15">
      <c r="G283" s="500"/>
    </row>
    <row r="284" spans="7:7" ht="14" x14ac:dyDescent="0.15">
      <c r="G284" s="500"/>
    </row>
    <row r="285" spans="7:7" ht="14" x14ac:dyDescent="0.15">
      <c r="G285" s="500"/>
    </row>
    <row r="286" spans="7:7" ht="14" x14ac:dyDescent="0.15">
      <c r="G286" s="500"/>
    </row>
    <row r="287" spans="7:7" ht="14" x14ac:dyDescent="0.15">
      <c r="G287" s="500"/>
    </row>
    <row r="288" spans="7:7" ht="14" x14ac:dyDescent="0.15">
      <c r="G288" s="500"/>
    </row>
    <row r="289" spans="7:7" ht="14" x14ac:dyDescent="0.15">
      <c r="G289" s="500"/>
    </row>
    <row r="290" spans="7:7" ht="14" x14ac:dyDescent="0.15">
      <c r="G290" s="500"/>
    </row>
    <row r="291" spans="7:7" ht="14" x14ac:dyDescent="0.15">
      <c r="G291" s="500"/>
    </row>
    <row r="292" spans="7:7" ht="14" x14ac:dyDescent="0.15">
      <c r="G292" s="500"/>
    </row>
    <row r="293" spans="7:7" ht="14" x14ac:dyDescent="0.15">
      <c r="G293" s="500"/>
    </row>
    <row r="294" spans="7:7" ht="14" x14ac:dyDescent="0.15">
      <c r="G294" s="500"/>
    </row>
    <row r="295" spans="7:7" ht="14" x14ac:dyDescent="0.15">
      <c r="G295" s="500"/>
    </row>
    <row r="296" spans="7:7" ht="14" x14ac:dyDescent="0.15">
      <c r="G296" s="500"/>
    </row>
    <row r="297" spans="7:7" ht="14" x14ac:dyDescent="0.15">
      <c r="G297" s="500"/>
    </row>
    <row r="298" spans="7:7" ht="14" x14ac:dyDescent="0.15">
      <c r="G298" s="500"/>
    </row>
    <row r="299" spans="7:7" ht="14" x14ac:dyDescent="0.15">
      <c r="G299" s="500"/>
    </row>
    <row r="300" spans="7:7" ht="14" x14ac:dyDescent="0.15">
      <c r="G300" s="500"/>
    </row>
    <row r="301" spans="7:7" ht="14" x14ac:dyDescent="0.15">
      <c r="G301" s="500"/>
    </row>
    <row r="302" spans="7:7" ht="14" x14ac:dyDescent="0.15">
      <c r="G302" s="500"/>
    </row>
    <row r="303" spans="7:7" ht="14" x14ac:dyDescent="0.15">
      <c r="G303" s="500"/>
    </row>
    <row r="304" spans="7:7" ht="14" x14ac:dyDescent="0.15">
      <c r="G304" s="500"/>
    </row>
    <row r="305" spans="7:7" ht="14" x14ac:dyDescent="0.15">
      <c r="G305" s="500"/>
    </row>
    <row r="306" spans="7:7" ht="14" x14ac:dyDescent="0.15">
      <c r="G306" s="500"/>
    </row>
    <row r="307" spans="7:7" ht="14" x14ac:dyDescent="0.15">
      <c r="G307" s="500"/>
    </row>
    <row r="308" spans="7:7" ht="14" x14ac:dyDescent="0.15">
      <c r="G308" s="500"/>
    </row>
    <row r="309" spans="7:7" ht="14" x14ac:dyDescent="0.15">
      <c r="G309" s="500"/>
    </row>
    <row r="310" spans="7:7" ht="14" x14ac:dyDescent="0.15">
      <c r="G310" s="500"/>
    </row>
    <row r="311" spans="7:7" ht="14" x14ac:dyDescent="0.15">
      <c r="G311" s="500"/>
    </row>
    <row r="312" spans="7:7" ht="14" x14ac:dyDescent="0.15">
      <c r="G312" s="500"/>
    </row>
    <row r="313" spans="7:7" ht="14" x14ac:dyDescent="0.15">
      <c r="G313" s="500"/>
    </row>
    <row r="314" spans="7:7" ht="14" x14ac:dyDescent="0.15">
      <c r="G314" s="500"/>
    </row>
    <row r="315" spans="7:7" ht="14" x14ac:dyDescent="0.15">
      <c r="G315" s="500"/>
    </row>
    <row r="316" spans="7:7" ht="14" x14ac:dyDescent="0.15">
      <c r="G316" s="500"/>
    </row>
    <row r="317" spans="7:7" ht="14" x14ac:dyDescent="0.15">
      <c r="G317" s="500"/>
    </row>
    <row r="318" spans="7:7" ht="14" x14ac:dyDescent="0.15">
      <c r="G318" s="500"/>
    </row>
    <row r="319" spans="7:7" ht="14" x14ac:dyDescent="0.15">
      <c r="G319" s="500"/>
    </row>
    <row r="320" spans="7:7" ht="14" x14ac:dyDescent="0.15">
      <c r="G320" s="500"/>
    </row>
    <row r="321" spans="7:7" ht="14" x14ac:dyDescent="0.15">
      <c r="G321" s="500"/>
    </row>
    <row r="322" spans="7:7" ht="14" x14ac:dyDescent="0.15">
      <c r="G322" s="500"/>
    </row>
    <row r="323" spans="7:7" ht="14" x14ac:dyDescent="0.15">
      <c r="G323" s="500"/>
    </row>
    <row r="324" spans="7:7" ht="14" x14ac:dyDescent="0.15">
      <c r="G324" s="500"/>
    </row>
    <row r="325" spans="7:7" ht="14" x14ac:dyDescent="0.15">
      <c r="G325" s="500"/>
    </row>
    <row r="326" spans="7:7" ht="14" x14ac:dyDescent="0.15">
      <c r="G326" s="500"/>
    </row>
    <row r="327" spans="7:7" ht="14" x14ac:dyDescent="0.15">
      <c r="G327" s="500"/>
    </row>
    <row r="328" spans="7:7" ht="14" x14ac:dyDescent="0.15">
      <c r="G328" s="500"/>
    </row>
    <row r="329" spans="7:7" ht="14" x14ac:dyDescent="0.15">
      <c r="G329" s="500"/>
    </row>
    <row r="330" spans="7:7" ht="14" x14ac:dyDescent="0.15">
      <c r="G330" s="500"/>
    </row>
    <row r="331" spans="7:7" ht="14" x14ac:dyDescent="0.15">
      <c r="G331" s="500"/>
    </row>
    <row r="332" spans="7:7" ht="14" x14ac:dyDescent="0.15">
      <c r="G332" s="500"/>
    </row>
    <row r="333" spans="7:7" ht="14" x14ac:dyDescent="0.15">
      <c r="G333" s="500"/>
    </row>
    <row r="334" spans="7:7" ht="14" x14ac:dyDescent="0.15">
      <c r="G334" s="500"/>
    </row>
    <row r="335" spans="7:7" ht="14" x14ac:dyDescent="0.15">
      <c r="G335" s="500"/>
    </row>
    <row r="336" spans="7:7" ht="14" x14ac:dyDescent="0.15">
      <c r="G336" s="500"/>
    </row>
    <row r="337" spans="7:7" ht="14" x14ac:dyDescent="0.15">
      <c r="G337" s="500"/>
    </row>
    <row r="338" spans="7:7" ht="14" x14ac:dyDescent="0.15">
      <c r="G338" s="500"/>
    </row>
    <row r="339" spans="7:7" ht="14" x14ac:dyDescent="0.15">
      <c r="G339" s="500"/>
    </row>
    <row r="340" spans="7:7" ht="14" x14ac:dyDescent="0.15">
      <c r="G340" s="500"/>
    </row>
    <row r="341" spans="7:7" ht="14" x14ac:dyDescent="0.15">
      <c r="G341" s="500"/>
    </row>
    <row r="342" spans="7:7" ht="14" x14ac:dyDescent="0.15">
      <c r="G342" s="500"/>
    </row>
    <row r="343" spans="7:7" ht="14" x14ac:dyDescent="0.15">
      <c r="G343" s="500"/>
    </row>
    <row r="344" spans="7:7" ht="14" x14ac:dyDescent="0.15">
      <c r="G344" s="500"/>
    </row>
    <row r="345" spans="7:7" ht="14" x14ac:dyDescent="0.15">
      <c r="G345" s="500"/>
    </row>
    <row r="346" spans="7:7" ht="14" x14ac:dyDescent="0.15">
      <c r="G346" s="500"/>
    </row>
    <row r="347" spans="7:7" ht="14" x14ac:dyDescent="0.15">
      <c r="G347" s="500"/>
    </row>
    <row r="348" spans="7:7" ht="14" x14ac:dyDescent="0.15">
      <c r="G348" s="500"/>
    </row>
    <row r="349" spans="7:7" ht="14" x14ac:dyDescent="0.15">
      <c r="G349" s="500"/>
    </row>
    <row r="350" spans="7:7" ht="14" x14ac:dyDescent="0.15">
      <c r="G350" s="500"/>
    </row>
    <row r="351" spans="7:7" ht="14" x14ac:dyDescent="0.15">
      <c r="G351" s="500"/>
    </row>
    <row r="352" spans="7:7" ht="14" x14ac:dyDescent="0.15">
      <c r="G352" s="500"/>
    </row>
    <row r="353" spans="7:7" ht="14" x14ac:dyDescent="0.15">
      <c r="G353" s="500"/>
    </row>
    <row r="354" spans="7:7" ht="14" x14ac:dyDescent="0.15">
      <c r="G354" s="500"/>
    </row>
    <row r="355" spans="7:7" ht="14" x14ac:dyDescent="0.15">
      <c r="G355" s="500"/>
    </row>
    <row r="356" spans="7:7" ht="14" x14ac:dyDescent="0.15">
      <c r="G356" s="500"/>
    </row>
    <row r="357" spans="7:7" ht="14" x14ac:dyDescent="0.15">
      <c r="G357" s="500"/>
    </row>
    <row r="358" spans="7:7" ht="14" x14ac:dyDescent="0.15">
      <c r="G358" s="500"/>
    </row>
    <row r="359" spans="7:7" ht="14" x14ac:dyDescent="0.15">
      <c r="G359" s="500"/>
    </row>
    <row r="360" spans="7:7" ht="14" x14ac:dyDescent="0.15">
      <c r="G360" s="500"/>
    </row>
    <row r="361" spans="7:7" ht="14" x14ac:dyDescent="0.15">
      <c r="G361" s="500"/>
    </row>
    <row r="362" spans="7:7" ht="14" x14ac:dyDescent="0.15">
      <c r="G362" s="500"/>
    </row>
    <row r="363" spans="7:7" ht="14" x14ac:dyDescent="0.15">
      <c r="G363" s="500"/>
    </row>
    <row r="364" spans="7:7" ht="14" x14ac:dyDescent="0.15">
      <c r="G364" s="500"/>
    </row>
    <row r="365" spans="7:7" ht="14" x14ac:dyDescent="0.15">
      <c r="G365" s="500"/>
    </row>
    <row r="366" spans="7:7" ht="14" x14ac:dyDescent="0.15">
      <c r="G366" s="500"/>
    </row>
    <row r="367" spans="7:7" ht="14" x14ac:dyDescent="0.15">
      <c r="G367" s="500"/>
    </row>
    <row r="368" spans="7:7" ht="14" x14ac:dyDescent="0.15">
      <c r="G368" s="500"/>
    </row>
    <row r="369" spans="7:7" ht="14" x14ac:dyDescent="0.15">
      <c r="G369" s="500"/>
    </row>
    <row r="370" spans="7:7" ht="14" x14ac:dyDescent="0.15">
      <c r="G370" s="500"/>
    </row>
    <row r="371" spans="7:7" ht="14" x14ac:dyDescent="0.15">
      <c r="G371" s="500"/>
    </row>
    <row r="372" spans="7:7" ht="14" x14ac:dyDescent="0.15">
      <c r="G372" s="500"/>
    </row>
    <row r="373" spans="7:7" ht="14" x14ac:dyDescent="0.15">
      <c r="G373" s="500"/>
    </row>
    <row r="374" spans="7:7" ht="14" x14ac:dyDescent="0.15">
      <c r="G374" s="500"/>
    </row>
    <row r="375" spans="7:7" ht="14" x14ac:dyDescent="0.15">
      <c r="G375" s="500"/>
    </row>
    <row r="376" spans="7:7" ht="14" x14ac:dyDescent="0.15">
      <c r="G376" s="500"/>
    </row>
    <row r="377" spans="7:7" ht="14" x14ac:dyDescent="0.15">
      <c r="G377" s="500"/>
    </row>
    <row r="378" spans="7:7" ht="14" x14ac:dyDescent="0.15">
      <c r="G378" s="500"/>
    </row>
    <row r="379" spans="7:7" ht="14" x14ac:dyDescent="0.15">
      <c r="G379" s="500"/>
    </row>
    <row r="380" spans="7:7" ht="14" x14ac:dyDescent="0.15">
      <c r="G380" s="500"/>
    </row>
    <row r="381" spans="7:7" ht="14" x14ac:dyDescent="0.15">
      <c r="G381" s="500"/>
    </row>
    <row r="382" spans="7:7" ht="14" x14ac:dyDescent="0.15">
      <c r="G382" s="500"/>
    </row>
    <row r="383" spans="7:7" ht="14" x14ac:dyDescent="0.15">
      <c r="G383" s="500"/>
    </row>
    <row r="384" spans="7:7" ht="14" x14ac:dyDescent="0.15">
      <c r="G384" s="500"/>
    </row>
    <row r="385" spans="7:7" ht="14" x14ac:dyDescent="0.15">
      <c r="G385" s="500"/>
    </row>
    <row r="386" spans="7:7" ht="14" x14ac:dyDescent="0.15">
      <c r="G386" s="500"/>
    </row>
    <row r="387" spans="7:7" ht="14" x14ac:dyDescent="0.15">
      <c r="G387" s="500"/>
    </row>
    <row r="388" spans="7:7" ht="14" x14ac:dyDescent="0.15">
      <c r="G388" s="500"/>
    </row>
    <row r="389" spans="7:7" ht="14" x14ac:dyDescent="0.15">
      <c r="G389" s="500"/>
    </row>
    <row r="390" spans="7:7" ht="14" x14ac:dyDescent="0.15">
      <c r="G390" s="500"/>
    </row>
    <row r="391" spans="7:7" ht="14" x14ac:dyDescent="0.15">
      <c r="G391" s="500"/>
    </row>
    <row r="392" spans="7:7" ht="14" x14ac:dyDescent="0.15">
      <c r="G392" s="500"/>
    </row>
    <row r="393" spans="7:7" ht="14" x14ac:dyDescent="0.15">
      <c r="G393" s="500"/>
    </row>
    <row r="394" spans="7:7" ht="14" x14ac:dyDescent="0.15">
      <c r="G394" s="500"/>
    </row>
    <row r="395" spans="7:7" ht="14" x14ac:dyDescent="0.15">
      <c r="G395" s="500"/>
    </row>
    <row r="396" spans="7:7" ht="14" x14ac:dyDescent="0.15">
      <c r="G396" s="500"/>
    </row>
    <row r="397" spans="7:7" ht="14" x14ac:dyDescent="0.15">
      <c r="G397" s="500"/>
    </row>
    <row r="398" spans="7:7" ht="14" x14ac:dyDescent="0.15">
      <c r="G398" s="500"/>
    </row>
    <row r="399" spans="7:7" ht="14" x14ac:dyDescent="0.15">
      <c r="G399" s="500"/>
    </row>
    <row r="400" spans="7:7" ht="14" x14ac:dyDescent="0.15">
      <c r="G400" s="500"/>
    </row>
    <row r="401" spans="7:7" ht="14" x14ac:dyDescent="0.15">
      <c r="G401" s="500"/>
    </row>
    <row r="402" spans="7:7" ht="14" x14ac:dyDescent="0.15">
      <c r="G402" s="500"/>
    </row>
    <row r="403" spans="7:7" ht="14" x14ac:dyDescent="0.15">
      <c r="G403" s="500"/>
    </row>
    <row r="404" spans="7:7" ht="14" x14ac:dyDescent="0.15">
      <c r="G404" s="500"/>
    </row>
    <row r="405" spans="7:7" ht="14" x14ac:dyDescent="0.15">
      <c r="G405" s="500"/>
    </row>
    <row r="406" spans="7:7" ht="14" x14ac:dyDescent="0.15">
      <c r="G406" s="500"/>
    </row>
    <row r="407" spans="7:7" ht="14" x14ac:dyDescent="0.15">
      <c r="G407" s="500"/>
    </row>
    <row r="408" spans="7:7" ht="14" x14ac:dyDescent="0.15">
      <c r="G408" s="500"/>
    </row>
    <row r="409" spans="7:7" ht="14" x14ac:dyDescent="0.15">
      <c r="G409" s="500"/>
    </row>
    <row r="410" spans="7:7" ht="14" x14ac:dyDescent="0.15">
      <c r="G410" s="500"/>
    </row>
    <row r="411" spans="7:7" ht="14" x14ac:dyDescent="0.15">
      <c r="G411" s="500"/>
    </row>
    <row r="412" spans="7:7" ht="14" x14ac:dyDescent="0.15">
      <c r="G412" s="500"/>
    </row>
    <row r="413" spans="7:7" ht="14" x14ac:dyDescent="0.15">
      <c r="G413" s="500"/>
    </row>
    <row r="414" spans="7:7" ht="14" x14ac:dyDescent="0.15">
      <c r="G414" s="500"/>
    </row>
    <row r="415" spans="7:7" ht="14" x14ac:dyDescent="0.15">
      <c r="G415" s="500"/>
    </row>
    <row r="416" spans="7:7" ht="14" x14ac:dyDescent="0.15">
      <c r="G416" s="500"/>
    </row>
    <row r="417" spans="7:7" ht="14" x14ac:dyDescent="0.15">
      <c r="G417" s="500"/>
    </row>
    <row r="418" spans="7:7" ht="14" x14ac:dyDescent="0.15">
      <c r="G418" s="500"/>
    </row>
    <row r="419" spans="7:7" ht="14" x14ac:dyDescent="0.15">
      <c r="G419" s="500"/>
    </row>
    <row r="420" spans="7:7" ht="14" x14ac:dyDescent="0.15">
      <c r="G420" s="500"/>
    </row>
    <row r="421" spans="7:7" ht="14" x14ac:dyDescent="0.15">
      <c r="G421" s="500"/>
    </row>
    <row r="422" spans="7:7" ht="14" x14ac:dyDescent="0.15">
      <c r="G422" s="500"/>
    </row>
    <row r="423" spans="7:7" ht="14" x14ac:dyDescent="0.15">
      <c r="G423" s="500"/>
    </row>
    <row r="424" spans="7:7" ht="14" x14ac:dyDescent="0.15">
      <c r="G424" s="500"/>
    </row>
    <row r="425" spans="7:7" ht="14" x14ac:dyDescent="0.15">
      <c r="G425" s="500"/>
    </row>
    <row r="426" spans="7:7" ht="14" x14ac:dyDescent="0.15">
      <c r="G426" s="500"/>
    </row>
    <row r="427" spans="7:7" ht="14" x14ac:dyDescent="0.15">
      <c r="G427" s="500"/>
    </row>
    <row r="428" spans="7:7" ht="14" x14ac:dyDescent="0.15">
      <c r="G428" s="500"/>
    </row>
    <row r="429" spans="7:7" ht="14" x14ac:dyDescent="0.15">
      <c r="G429" s="500"/>
    </row>
    <row r="430" spans="7:7" ht="14" x14ac:dyDescent="0.15">
      <c r="G430" s="500"/>
    </row>
    <row r="431" spans="7:7" ht="14" x14ac:dyDescent="0.15">
      <c r="G431" s="500"/>
    </row>
    <row r="432" spans="7:7" ht="14" x14ac:dyDescent="0.15">
      <c r="G432" s="500"/>
    </row>
    <row r="433" spans="7:7" ht="14" x14ac:dyDescent="0.15">
      <c r="G433" s="500"/>
    </row>
    <row r="434" spans="7:7" ht="14" x14ac:dyDescent="0.15">
      <c r="G434" s="500"/>
    </row>
    <row r="435" spans="7:7" ht="14" x14ac:dyDescent="0.15">
      <c r="G435" s="500"/>
    </row>
    <row r="436" spans="7:7" ht="14" x14ac:dyDescent="0.15">
      <c r="G436" s="500"/>
    </row>
    <row r="437" spans="7:7" ht="14" x14ac:dyDescent="0.15">
      <c r="G437" s="500"/>
    </row>
    <row r="438" spans="7:7" ht="14" x14ac:dyDescent="0.15">
      <c r="G438" s="500"/>
    </row>
    <row r="439" spans="7:7" ht="14" x14ac:dyDescent="0.15">
      <c r="G439" s="500"/>
    </row>
    <row r="440" spans="7:7" ht="14" x14ac:dyDescent="0.15">
      <c r="G440" s="500"/>
    </row>
    <row r="441" spans="7:7" ht="14" x14ac:dyDescent="0.15">
      <c r="G441" s="500"/>
    </row>
    <row r="442" spans="7:7" ht="14" x14ac:dyDescent="0.15">
      <c r="G442" s="500"/>
    </row>
    <row r="443" spans="7:7" ht="14" x14ac:dyDescent="0.15">
      <c r="G443" s="500"/>
    </row>
    <row r="444" spans="7:7" ht="14" x14ac:dyDescent="0.15">
      <c r="G444" s="500"/>
    </row>
    <row r="445" spans="7:7" ht="14" x14ac:dyDescent="0.15">
      <c r="G445" s="500"/>
    </row>
    <row r="446" spans="7:7" ht="14" x14ac:dyDescent="0.15">
      <c r="G446" s="500"/>
    </row>
    <row r="447" spans="7:7" ht="14" x14ac:dyDescent="0.15">
      <c r="G447" s="500"/>
    </row>
    <row r="448" spans="7:7" ht="14" x14ac:dyDescent="0.15">
      <c r="G448" s="500"/>
    </row>
    <row r="449" spans="7:7" ht="14" x14ac:dyDescent="0.15">
      <c r="G449" s="500"/>
    </row>
    <row r="450" spans="7:7" ht="14" x14ac:dyDescent="0.15">
      <c r="G450" s="500"/>
    </row>
    <row r="451" spans="7:7" ht="14" x14ac:dyDescent="0.15">
      <c r="G451" s="500"/>
    </row>
    <row r="452" spans="7:7" ht="14" x14ac:dyDescent="0.15">
      <c r="G452" s="500"/>
    </row>
    <row r="453" spans="7:7" ht="14" x14ac:dyDescent="0.15">
      <c r="G453" s="500"/>
    </row>
    <row r="454" spans="7:7" ht="14" x14ac:dyDescent="0.15">
      <c r="G454" s="500"/>
    </row>
    <row r="455" spans="7:7" ht="14" x14ac:dyDescent="0.15">
      <c r="G455" s="500"/>
    </row>
    <row r="456" spans="7:7" ht="14" x14ac:dyDescent="0.15">
      <c r="G456" s="500"/>
    </row>
    <row r="457" spans="7:7" ht="14" x14ac:dyDescent="0.15">
      <c r="G457" s="500"/>
    </row>
    <row r="458" spans="7:7" ht="14" x14ac:dyDescent="0.15">
      <c r="G458" s="500"/>
    </row>
    <row r="459" spans="7:7" ht="14" x14ac:dyDescent="0.15">
      <c r="G459" s="500"/>
    </row>
    <row r="460" spans="7:7" ht="14" x14ac:dyDescent="0.15">
      <c r="G460" s="500"/>
    </row>
    <row r="461" spans="7:7" ht="14" x14ac:dyDescent="0.15">
      <c r="G461" s="500"/>
    </row>
    <row r="462" spans="7:7" ht="14" x14ac:dyDescent="0.15">
      <c r="G462" s="500"/>
    </row>
    <row r="463" spans="7:7" ht="14" x14ac:dyDescent="0.15">
      <c r="G463" s="500"/>
    </row>
    <row r="464" spans="7:7" ht="14" x14ac:dyDescent="0.15">
      <c r="G464" s="500"/>
    </row>
    <row r="465" spans="7:7" ht="14" x14ac:dyDescent="0.15">
      <c r="G465" s="500"/>
    </row>
    <row r="466" spans="7:7" ht="14" x14ac:dyDescent="0.15">
      <c r="G466" s="500"/>
    </row>
    <row r="467" spans="7:7" ht="14" x14ac:dyDescent="0.15">
      <c r="G467" s="500"/>
    </row>
    <row r="468" spans="7:7" ht="14" x14ac:dyDescent="0.15">
      <c r="G468" s="500"/>
    </row>
    <row r="469" spans="7:7" ht="14" x14ac:dyDescent="0.15">
      <c r="G469" s="500"/>
    </row>
    <row r="470" spans="7:7" ht="14" x14ac:dyDescent="0.15">
      <c r="G470" s="500"/>
    </row>
    <row r="471" spans="7:7" ht="14" x14ac:dyDescent="0.15">
      <c r="G471" s="500"/>
    </row>
    <row r="472" spans="7:7" ht="14" x14ac:dyDescent="0.15">
      <c r="G472" s="500"/>
    </row>
    <row r="473" spans="7:7" ht="14" x14ac:dyDescent="0.15">
      <c r="G473" s="500"/>
    </row>
    <row r="474" spans="7:7" ht="14" x14ac:dyDescent="0.15">
      <c r="G474" s="500"/>
    </row>
    <row r="475" spans="7:7" ht="14" x14ac:dyDescent="0.15">
      <c r="G475" s="500"/>
    </row>
    <row r="476" spans="7:7" ht="14" x14ac:dyDescent="0.15">
      <c r="G476" s="500"/>
    </row>
    <row r="477" spans="7:7" ht="14" x14ac:dyDescent="0.15">
      <c r="G477" s="500"/>
    </row>
    <row r="478" spans="7:7" ht="14" x14ac:dyDescent="0.15">
      <c r="G478" s="500"/>
    </row>
    <row r="479" spans="7:7" ht="14" x14ac:dyDescent="0.15">
      <c r="G479" s="500"/>
    </row>
    <row r="480" spans="7:7" ht="14" x14ac:dyDescent="0.15">
      <c r="G480" s="500"/>
    </row>
    <row r="481" spans="7:7" ht="14" x14ac:dyDescent="0.15">
      <c r="G481" s="500"/>
    </row>
    <row r="482" spans="7:7" ht="14" x14ac:dyDescent="0.15">
      <c r="G482" s="500"/>
    </row>
    <row r="483" spans="7:7" ht="14" x14ac:dyDescent="0.15">
      <c r="G483" s="500"/>
    </row>
    <row r="484" spans="7:7" ht="14" x14ac:dyDescent="0.15">
      <c r="G484" s="500"/>
    </row>
    <row r="485" spans="7:7" ht="14" x14ac:dyDescent="0.15">
      <c r="G485" s="500"/>
    </row>
    <row r="486" spans="7:7" ht="14" x14ac:dyDescent="0.15">
      <c r="G486" s="500"/>
    </row>
    <row r="487" spans="7:7" ht="14" x14ac:dyDescent="0.15">
      <c r="G487" s="500"/>
    </row>
    <row r="488" spans="7:7" ht="14" x14ac:dyDescent="0.15">
      <c r="G488" s="500"/>
    </row>
    <row r="489" spans="7:7" ht="14" x14ac:dyDescent="0.15">
      <c r="G489" s="500"/>
    </row>
    <row r="490" spans="7:7" ht="14" x14ac:dyDescent="0.15">
      <c r="G490" s="500"/>
    </row>
    <row r="491" spans="7:7" ht="14" x14ac:dyDescent="0.15">
      <c r="G491" s="500"/>
    </row>
    <row r="492" spans="7:7" ht="14" x14ac:dyDescent="0.15">
      <c r="G492" s="500"/>
    </row>
    <row r="493" spans="7:7" ht="14" x14ac:dyDescent="0.15">
      <c r="G493" s="500"/>
    </row>
    <row r="494" spans="7:7" ht="14" x14ac:dyDescent="0.15">
      <c r="G494" s="500"/>
    </row>
    <row r="495" spans="7:7" ht="14" x14ac:dyDescent="0.15">
      <c r="G495" s="500"/>
    </row>
    <row r="496" spans="7:7" ht="14" x14ac:dyDescent="0.15">
      <c r="G496" s="500"/>
    </row>
    <row r="497" spans="7:7" ht="14" x14ac:dyDescent="0.15">
      <c r="G497" s="500"/>
    </row>
    <row r="498" spans="7:7" ht="14" x14ac:dyDescent="0.15">
      <c r="G498" s="500"/>
    </row>
    <row r="499" spans="7:7" ht="14" x14ac:dyDescent="0.15">
      <c r="G499" s="500"/>
    </row>
    <row r="500" spans="7:7" ht="14" x14ac:dyDescent="0.15">
      <c r="G500" s="500"/>
    </row>
    <row r="501" spans="7:7" ht="14" x14ac:dyDescent="0.15">
      <c r="G501" s="500"/>
    </row>
    <row r="502" spans="7:7" ht="14" x14ac:dyDescent="0.15">
      <c r="G502" s="500"/>
    </row>
    <row r="503" spans="7:7" ht="14" x14ac:dyDescent="0.15">
      <c r="G503" s="500"/>
    </row>
    <row r="504" spans="7:7" ht="14" x14ac:dyDescent="0.15">
      <c r="G504" s="500"/>
    </row>
    <row r="505" spans="7:7" ht="14" x14ac:dyDescent="0.15">
      <c r="G505" s="500"/>
    </row>
    <row r="506" spans="7:7" ht="14" x14ac:dyDescent="0.15">
      <c r="G506" s="500"/>
    </row>
    <row r="507" spans="7:7" ht="14" x14ac:dyDescent="0.15">
      <c r="G507" s="500"/>
    </row>
    <row r="508" spans="7:7" ht="14" x14ac:dyDescent="0.15">
      <c r="G508" s="500"/>
    </row>
    <row r="509" spans="7:7" ht="14" x14ac:dyDescent="0.15">
      <c r="G509" s="500"/>
    </row>
    <row r="510" spans="7:7" ht="14" x14ac:dyDescent="0.15">
      <c r="G510" s="500"/>
    </row>
    <row r="511" spans="7:7" ht="14" x14ac:dyDescent="0.15">
      <c r="G511" s="500"/>
    </row>
    <row r="512" spans="7:7" ht="14" x14ac:dyDescent="0.15">
      <c r="G512" s="500"/>
    </row>
    <row r="513" spans="7:7" ht="14" x14ac:dyDescent="0.15">
      <c r="G513" s="500"/>
    </row>
    <row r="514" spans="7:7" ht="14" x14ac:dyDescent="0.15">
      <c r="G514" s="500"/>
    </row>
    <row r="515" spans="7:7" ht="14" x14ac:dyDescent="0.15">
      <c r="G515" s="500"/>
    </row>
    <row r="516" spans="7:7" ht="14" x14ac:dyDescent="0.15">
      <c r="G516" s="500"/>
    </row>
    <row r="517" spans="7:7" ht="14" x14ac:dyDescent="0.15">
      <c r="G517" s="500"/>
    </row>
    <row r="518" spans="7:7" ht="14" x14ac:dyDescent="0.15">
      <c r="G518" s="500"/>
    </row>
    <row r="519" spans="7:7" ht="14" x14ac:dyDescent="0.15">
      <c r="G519" s="500"/>
    </row>
    <row r="520" spans="7:7" ht="14" x14ac:dyDescent="0.15">
      <c r="G520" s="500"/>
    </row>
    <row r="521" spans="7:7" ht="14" x14ac:dyDescent="0.15">
      <c r="G521" s="500"/>
    </row>
    <row r="522" spans="7:7" ht="14" x14ac:dyDescent="0.15">
      <c r="G522" s="500"/>
    </row>
    <row r="523" spans="7:7" ht="14" x14ac:dyDescent="0.15">
      <c r="G523" s="500"/>
    </row>
    <row r="524" spans="7:7" ht="14" x14ac:dyDescent="0.15">
      <c r="G524" s="500"/>
    </row>
    <row r="525" spans="7:7" ht="14" x14ac:dyDescent="0.15">
      <c r="G525" s="500"/>
    </row>
    <row r="526" spans="7:7" ht="14" x14ac:dyDescent="0.15">
      <c r="G526" s="500"/>
    </row>
    <row r="527" spans="7:7" ht="14" x14ac:dyDescent="0.15">
      <c r="G527" s="500"/>
    </row>
    <row r="528" spans="7:7" ht="14" x14ac:dyDescent="0.15">
      <c r="G528" s="500"/>
    </row>
    <row r="529" spans="7:7" ht="14" x14ac:dyDescent="0.15">
      <c r="G529" s="500"/>
    </row>
    <row r="530" spans="7:7" ht="14" x14ac:dyDescent="0.15">
      <c r="G530" s="500"/>
    </row>
    <row r="531" spans="7:7" ht="14" x14ac:dyDescent="0.15">
      <c r="G531" s="500"/>
    </row>
    <row r="532" spans="7:7" ht="14" x14ac:dyDescent="0.15">
      <c r="G532" s="500"/>
    </row>
    <row r="533" spans="7:7" ht="14" x14ac:dyDescent="0.15">
      <c r="G533" s="500"/>
    </row>
    <row r="534" spans="7:7" ht="14" x14ac:dyDescent="0.15">
      <c r="G534" s="500"/>
    </row>
    <row r="535" spans="7:7" ht="14" x14ac:dyDescent="0.15">
      <c r="G535" s="500"/>
    </row>
    <row r="536" spans="7:7" ht="14" x14ac:dyDescent="0.15">
      <c r="G536" s="500"/>
    </row>
    <row r="537" spans="7:7" ht="14" x14ac:dyDescent="0.15">
      <c r="G537" s="500"/>
    </row>
    <row r="538" spans="7:7" ht="14" x14ac:dyDescent="0.15">
      <c r="G538" s="500"/>
    </row>
    <row r="539" spans="7:7" ht="14" x14ac:dyDescent="0.15">
      <c r="G539" s="500"/>
    </row>
    <row r="540" spans="7:7" ht="14" x14ac:dyDescent="0.15">
      <c r="G540" s="500"/>
    </row>
    <row r="541" spans="7:7" ht="14" x14ac:dyDescent="0.15">
      <c r="G541" s="500"/>
    </row>
    <row r="542" spans="7:7" ht="14" x14ac:dyDescent="0.15">
      <c r="G542" s="500"/>
    </row>
    <row r="543" spans="7:7" ht="14" x14ac:dyDescent="0.15">
      <c r="G543" s="500"/>
    </row>
    <row r="544" spans="7:7" ht="14" x14ac:dyDescent="0.15">
      <c r="G544" s="500"/>
    </row>
    <row r="545" spans="7:7" ht="14" x14ac:dyDescent="0.15">
      <c r="G545" s="500"/>
    </row>
    <row r="546" spans="7:7" ht="14" x14ac:dyDescent="0.15">
      <c r="G546" s="500"/>
    </row>
    <row r="547" spans="7:7" ht="14" x14ac:dyDescent="0.15">
      <c r="G547" s="500"/>
    </row>
    <row r="548" spans="7:7" ht="14" x14ac:dyDescent="0.15">
      <c r="G548" s="500"/>
    </row>
    <row r="549" spans="7:7" ht="14" x14ac:dyDescent="0.15">
      <c r="G549" s="500"/>
    </row>
    <row r="550" spans="7:7" ht="14" x14ac:dyDescent="0.15">
      <c r="G550" s="500"/>
    </row>
    <row r="551" spans="7:7" ht="14" x14ac:dyDescent="0.15">
      <c r="G551" s="500"/>
    </row>
    <row r="552" spans="7:7" ht="14" x14ac:dyDescent="0.15">
      <c r="G552" s="500"/>
    </row>
    <row r="553" spans="7:7" ht="14" x14ac:dyDescent="0.15">
      <c r="G553" s="500"/>
    </row>
    <row r="554" spans="7:7" ht="14" x14ac:dyDescent="0.15">
      <c r="G554" s="500"/>
    </row>
    <row r="555" spans="7:7" ht="14" x14ac:dyDescent="0.15">
      <c r="G555" s="500"/>
    </row>
    <row r="556" spans="7:7" ht="14" x14ac:dyDescent="0.15">
      <c r="G556" s="500"/>
    </row>
    <row r="557" spans="7:7" ht="14" x14ac:dyDescent="0.15">
      <c r="G557" s="500"/>
    </row>
    <row r="558" spans="7:7" ht="14" x14ac:dyDescent="0.15">
      <c r="G558" s="500"/>
    </row>
    <row r="559" spans="7:7" ht="14" x14ac:dyDescent="0.15">
      <c r="G559" s="500"/>
    </row>
    <row r="560" spans="7:7" ht="14" x14ac:dyDescent="0.15">
      <c r="G560" s="500"/>
    </row>
    <row r="561" spans="7:7" ht="14" x14ac:dyDescent="0.15">
      <c r="G561" s="500"/>
    </row>
    <row r="562" spans="7:7" ht="14" x14ac:dyDescent="0.15">
      <c r="G562" s="500"/>
    </row>
    <row r="563" spans="7:7" ht="14" x14ac:dyDescent="0.15">
      <c r="G563" s="500"/>
    </row>
    <row r="564" spans="7:7" ht="14" x14ac:dyDescent="0.15">
      <c r="G564" s="500"/>
    </row>
    <row r="565" spans="7:7" ht="14" x14ac:dyDescent="0.15">
      <c r="G565" s="500"/>
    </row>
    <row r="566" spans="7:7" ht="14" x14ac:dyDescent="0.15">
      <c r="G566" s="500"/>
    </row>
    <row r="567" spans="7:7" ht="14" x14ac:dyDescent="0.15">
      <c r="G567" s="500"/>
    </row>
    <row r="568" spans="7:7" ht="14" x14ac:dyDescent="0.15">
      <c r="G568" s="500"/>
    </row>
    <row r="569" spans="7:7" ht="14" x14ac:dyDescent="0.15">
      <c r="G569" s="500"/>
    </row>
    <row r="570" spans="7:7" ht="14" x14ac:dyDescent="0.15">
      <c r="G570" s="500"/>
    </row>
    <row r="571" spans="7:7" ht="14" x14ac:dyDescent="0.15">
      <c r="G571" s="500"/>
    </row>
    <row r="572" spans="7:7" ht="14" x14ac:dyDescent="0.15">
      <c r="G572" s="500"/>
    </row>
    <row r="573" spans="7:7" ht="14" x14ac:dyDescent="0.15">
      <c r="G573" s="500"/>
    </row>
    <row r="574" spans="7:7" ht="14" x14ac:dyDescent="0.15">
      <c r="G574" s="500"/>
    </row>
    <row r="575" spans="7:7" ht="14" x14ac:dyDescent="0.15">
      <c r="G575" s="500"/>
    </row>
    <row r="576" spans="7:7" ht="14" x14ac:dyDescent="0.15">
      <c r="G576" s="500"/>
    </row>
    <row r="577" spans="7:7" ht="14" x14ac:dyDescent="0.15">
      <c r="G577" s="500"/>
    </row>
    <row r="578" spans="7:7" ht="14" x14ac:dyDescent="0.15">
      <c r="G578" s="500"/>
    </row>
    <row r="579" spans="7:7" ht="14" x14ac:dyDescent="0.15">
      <c r="G579" s="500"/>
    </row>
    <row r="580" spans="7:7" ht="14" x14ac:dyDescent="0.15">
      <c r="G580" s="500"/>
    </row>
    <row r="581" spans="7:7" ht="14" x14ac:dyDescent="0.15">
      <c r="G581" s="500"/>
    </row>
    <row r="582" spans="7:7" ht="14" x14ac:dyDescent="0.15">
      <c r="G582" s="500"/>
    </row>
    <row r="583" spans="7:7" ht="14" x14ac:dyDescent="0.15">
      <c r="G583" s="500"/>
    </row>
    <row r="584" spans="7:7" ht="14" x14ac:dyDescent="0.15">
      <c r="G584" s="500"/>
    </row>
    <row r="585" spans="7:7" ht="14" x14ac:dyDescent="0.15">
      <c r="G585" s="500"/>
    </row>
    <row r="586" spans="7:7" ht="14" x14ac:dyDescent="0.15">
      <c r="G586" s="500"/>
    </row>
    <row r="587" spans="7:7" ht="14" x14ac:dyDescent="0.15">
      <c r="G587" s="500"/>
    </row>
    <row r="588" spans="7:7" ht="14" x14ac:dyDescent="0.15">
      <c r="G588" s="500"/>
    </row>
    <row r="589" spans="7:7" ht="14" x14ac:dyDescent="0.15">
      <c r="G589" s="500"/>
    </row>
    <row r="590" spans="7:7" ht="14" x14ac:dyDescent="0.15">
      <c r="G590" s="500"/>
    </row>
    <row r="591" spans="7:7" ht="14" x14ac:dyDescent="0.15">
      <c r="G591" s="500"/>
    </row>
    <row r="592" spans="7:7" ht="14" x14ac:dyDescent="0.15">
      <c r="G592" s="500"/>
    </row>
    <row r="593" spans="7:7" ht="14" x14ac:dyDescent="0.15">
      <c r="G593" s="500"/>
    </row>
    <row r="594" spans="7:7" ht="14" x14ac:dyDescent="0.15">
      <c r="G594" s="500"/>
    </row>
    <row r="595" spans="7:7" ht="14" x14ac:dyDescent="0.15">
      <c r="G595" s="500"/>
    </row>
    <row r="596" spans="7:7" ht="14" x14ac:dyDescent="0.15">
      <c r="G596" s="500"/>
    </row>
    <row r="597" spans="7:7" ht="14" x14ac:dyDescent="0.15">
      <c r="G597" s="500"/>
    </row>
    <row r="598" spans="7:7" ht="14" x14ac:dyDescent="0.15">
      <c r="G598" s="500"/>
    </row>
    <row r="599" spans="7:7" ht="14" x14ac:dyDescent="0.15">
      <c r="G599" s="500"/>
    </row>
    <row r="600" spans="7:7" ht="14" x14ac:dyDescent="0.15">
      <c r="G600" s="500"/>
    </row>
    <row r="601" spans="7:7" ht="14" x14ac:dyDescent="0.15">
      <c r="G601" s="500"/>
    </row>
    <row r="602" spans="7:7" ht="14" x14ac:dyDescent="0.15">
      <c r="G602" s="500"/>
    </row>
    <row r="603" spans="7:7" ht="14" x14ac:dyDescent="0.15">
      <c r="G603" s="500"/>
    </row>
    <row r="604" spans="7:7" ht="14" x14ac:dyDescent="0.15">
      <c r="G604" s="500"/>
    </row>
    <row r="605" spans="7:7" ht="14" x14ac:dyDescent="0.15">
      <c r="G605" s="500"/>
    </row>
    <row r="606" spans="7:7" ht="14" x14ac:dyDescent="0.15">
      <c r="G606" s="500"/>
    </row>
    <row r="607" spans="7:7" ht="14" x14ac:dyDescent="0.15">
      <c r="G607" s="500"/>
    </row>
    <row r="608" spans="7:7" ht="14" x14ac:dyDescent="0.15">
      <c r="G608" s="500"/>
    </row>
    <row r="609" spans="7:7" ht="14" x14ac:dyDescent="0.15">
      <c r="G609" s="500"/>
    </row>
    <row r="610" spans="7:7" ht="14" x14ac:dyDescent="0.15">
      <c r="G610" s="500"/>
    </row>
    <row r="611" spans="7:7" ht="14" x14ac:dyDescent="0.15">
      <c r="G611" s="500"/>
    </row>
    <row r="612" spans="7:7" ht="14" x14ac:dyDescent="0.15">
      <c r="G612" s="500"/>
    </row>
    <row r="613" spans="7:7" ht="14" x14ac:dyDescent="0.15">
      <c r="G613" s="500"/>
    </row>
    <row r="614" spans="7:7" ht="14" x14ac:dyDescent="0.15">
      <c r="G614" s="500"/>
    </row>
    <row r="615" spans="7:7" ht="14" x14ac:dyDescent="0.15">
      <c r="G615" s="500"/>
    </row>
    <row r="616" spans="7:7" ht="14" x14ac:dyDescent="0.15">
      <c r="G616" s="500"/>
    </row>
    <row r="617" spans="7:7" ht="14" x14ac:dyDescent="0.15">
      <c r="G617" s="500"/>
    </row>
    <row r="618" spans="7:7" ht="14" x14ac:dyDescent="0.15">
      <c r="G618" s="500"/>
    </row>
    <row r="619" spans="7:7" ht="14" x14ac:dyDescent="0.15">
      <c r="G619" s="500"/>
    </row>
    <row r="620" spans="7:7" ht="14" x14ac:dyDescent="0.15">
      <c r="G620" s="500"/>
    </row>
    <row r="621" spans="7:7" ht="14" x14ac:dyDescent="0.15">
      <c r="G621" s="500"/>
    </row>
    <row r="622" spans="7:7" ht="14" x14ac:dyDescent="0.15">
      <c r="G622" s="500"/>
    </row>
    <row r="623" spans="7:7" ht="14" x14ac:dyDescent="0.15">
      <c r="G623" s="500"/>
    </row>
    <row r="624" spans="7:7" ht="14" x14ac:dyDescent="0.15">
      <c r="G624" s="500"/>
    </row>
    <row r="625" spans="7:7" ht="14" x14ac:dyDescent="0.15">
      <c r="G625" s="500"/>
    </row>
    <row r="626" spans="7:7" ht="14" x14ac:dyDescent="0.15">
      <c r="G626" s="500"/>
    </row>
    <row r="627" spans="7:7" ht="14" x14ac:dyDescent="0.15">
      <c r="G627" s="500"/>
    </row>
    <row r="628" spans="7:7" ht="14" x14ac:dyDescent="0.15">
      <c r="G628" s="500"/>
    </row>
    <row r="629" spans="7:7" ht="14" x14ac:dyDescent="0.15">
      <c r="G629" s="500"/>
    </row>
    <row r="630" spans="7:7" ht="14" x14ac:dyDescent="0.15">
      <c r="G630" s="500"/>
    </row>
    <row r="631" spans="7:7" ht="14" x14ac:dyDescent="0.15">
      <c r="G631" s="500"/>
    </row>
    <row r="632" spans="7:7" ht="14" x14ac:dyDescent="0.15">
      <c r="G632" s="500"/>
    </row>
    <row r="633" spans="7:7" ht="14" x14ac:dyDescent="0.15">
      <c r="G633" s="500"/>
    </row>
    <row r="634" spans="7:7" ht="14" x14ac:dyDescent="0.15">
      <c r="G634" s="500"/>
    </row>
    <row r="635" spans="7:7" ht="14" x14ac:dyDescent="0.15">
      <c r="G635" s="500"/>
    </row>
    <row r="636" spans="7:7" ht="14" x14ac:dyDescent="0.15">
      <c r="G636" s="500"/>
    </row>
    <row r="637" spans="7:7" ht="14" x14ac:dyDescent="0.15">
      <c r="G637" s="500"/>
    </row>
    <row r="638" spans="7:7" ht="14" x14ac:dyDescent="0.15">
      <c r="G638" s="500"/>
    </row>
    <row r="639" spans="7:7" ht="14" x14ac:dyDescent="0.15">
      <c r="G639" s="500"/>
    </row>
    <row r="640" spans="7:7" ht="14" x14ac:dyDescent="0.15">
      <c r="G640" s="500"/>
    </row>
    <row r="641" spans="7:7" ht="14" x14ac:dyDescent="0.15">
      <c r="G641" s="500"/>
    </row>
    <row r="642" spans="7:7" ht="14" x14ac:dyDescent="0.15">
      <c r="G642" s="500"/>
    </row>
    <row r="643" spans="7:7" ht="14" x14ac:dyDescent="0.15">
      <c r="G643" s="500"/>
    </row>
    <row r="644" spans="7:7" ht="14" x14ac:dyDescent="0.15">
      <c r="G644" s="500"/>
    </row>
    <row r="645" spans="7:7" ht="14" x14ac:dyDescent="0.15">
      <c r="G645" s="500"/>
    </row>
    <row r="646" spans="7:7" ht="14" x14ac:dyDescent="0.15">
      <c r="G646" s="500"/>
    </row>
    <row r="647" spans="7:7" ht="14" x14ac:dyDescent="0.15">
      <c r="G647" s="500"/>
    </row>
    <row r="648" spans="7:7" ht="14" x14ac:dyDescent="0.15">
      <c r="G648" s="500"/>
    </row>
    <row r="649" spans="7:7" ht="14" x14ac:dyDescent="0.15">
      <c r="G649" s="500"/>
    </row>
    <row r="650" spans="7:7" ht="14" x14ac:dyDescent="0.15">
      <c r="G650" s="500"/>
    </row>
    <row r="651" spans="7:7" ht="14" x14ac:dyDescent="0.15">
      <c r="G651" s="500"/>
    </row>
    <row r="652" spans="7:7" ht="14" x14ac:dyDescent="0.15">
      <c r="G652" s="500"/>
    </row>
    <row r="653" spans="7:7" ht="14" x14ac:dyDescent="0.15">
      <c r="G653" s="500"/>
    </row>
    <row r="654" spans="7:7" ht="14" x14ac:dyDescent="0.15">
      <c r="G654" s="500"/>
    </row>
    <row r="655" spans="7:7" ht="14" x14ac:dyDescent="0.15">
      <c r="G655" s="500"/>
    </row>
    <row r="656" spans="7:7" ht="14" x14ac:dyDescent="0.15">
      <c r="G656" s="500"/>
    </row>
    <row r="657" spans="7:7" ht="14" x14ac:dyDescent="0.15">
      <c r="G657" s="500"/>
    </row>
    <row r="658" spans="7:7" ht="14" x14ac:dyDescent="0.15">
      <c r="G658" s="500"/>
    </row>
    <row r="659" spans="7:7" ht="14" x14ac:dyDescent="0.15">
      <c r="G659" s="500"/>
    </row>
    <row r="660" spans="7:7" ht="14" x14ac:dyDescent="0.15">
      <c r="G660" s="500"/>
    </row>
    <row r="661" spans="7:7" ht="14" x14ac:dyDescent="0.15">
      <c r="G661" s="500"/>
    </row>
    <row r="662" spans="7:7" ht="14" x14ac:dyDescent="0.15">
      <c r="G662" s="500"/>
    </row>
    <row r="663" spans="7:7" ht="14" x14ac:dyDescent="0.15">
      <c r="G663" s="500"/>
    </row>
    <row r="664" spans="7:7" ht="14" x14ac:dyDescent="0.15">
      <c r="G664" s="500"/>
    </row>
    <row r="665" spans="7:7" ht="14" x14ac:dyDescent="0.15">
      <c r="G665" s="500"/>
    </row>
    <row r="666" spans="7:7" ht="14" x14ac:dyDescent="0.15">
      <c r="G666" s="500"/>
    </row>
    <row r="667" spans="7:7" ht="14" x14ac:dyDescent="0.15">
      <c r="G667" s="500"/>
    </row>
    <row r="668" spans="7:7" ht="14" x14ac:dyDescent="0.15">
      <c r="G668" s="500"/>
    </row>
    <row r="669" spans="7:7" ht="14" x14ac:dyDescent="0.15">
      <c r="G669" s="500"/>
    </row>
    <row r="670" spans="7:7" ht="14" x14ac:dyDescent="0.15">
      <c r="G670" s="500"/>
    </row>
    <row r="671" spans="7:7" ht="14" x14ac:dyDescent="0.15">
      <c r="G671" s="500"/>
    </row>
    <row r="672" spans="7:7" ht="14" x14ac:dyDescent="0.15">
      <c r="G672" s="500"/>
    </row>
    <row r="673" spans="7:7" ht="14" x14ac:dyDescent="0.15">
      <c r="G673" s="500"/>
    </row>
    <row r="674" spans="7:7" ht="14" x14ac:dyDescent="0.15">
      <c r="G674" s="500"/>
    </row>
    <row r="675" spans="7:7" ht="14" x14ac:dyDescent="0.15">
      <c r="G675" s="500"/>
    </row>
    <row r="676" spans="7:7" ht="14" x14ac:dyDescent="0.15">
      <c r="G676" s="500"/>
    </row>
    <row r="677" spans="7:7" ht="14" x14ac:dyDescent="0.15">
      <c r="G677" s="500"/>
    </row>
    <row r="678" spans="7:7" ht="14" x14ac:dyDescent="0.15">
      <c r="G678" s="500"/>
    </row>
    <row r="679" spans="7:7" ht="14" x14ac:dyDescent="0.15">
      <c r="G679" s="500"/>
    </row>
    <row r="680" spans="7:7" ht="14" x14ac:dyDescent="0.15">
      <c r="G680" s="500"/>
    </row>
    <row r="681" spans="7:7" ht="14" x14ac:dyDescent="0.15">
      <c r="G681" s="500"/>
    </row>
    <row r="682" spans="7:7" ht="14" x14ac:dyDescent="0.15">
      <c r="G682" s="500"/>
    </row>
    <row r="683" spans="7:7" ht="14" x14ac:dyDescent="0.15">
      <c r="G683" s="500"/>
    </row>
    <row r="684" spans="7:7" ht="14" x14ac:dyDescent="0.15">
      <c r="G684" s="500"/>
    </row>
    <row r="685" spans="7:7" ht="14" x14ac:dyDescent="0.15">
      <c r="G685" s="500"/>
    </row>
    <row r="686" spans="7:7" ht="14" x14ac:dyDescent="0.15">
      <c r="G686" s="500"/>
    </row>
    <row r="687" spans="7:7" ht="14" x14ac:dyDescent="0.15">
      <c r="G687" s="500"/>
    </row>
    <row r="688" spans="7:7" ht="14" x14ac:dyDescent="0.15">
      <c r="G688" s="500"/>
    </row>
    <row r="689" spans="7:7" ht="14" x14ac:dyDescent="0.15">
      <c r="G689" s="500"/>
    </row>
    <row r="690" spans="7:7" ht="14" x14ac:dyDescent="0.15">
      <c r="G690" s="500"/>
    </row>
    <row r="691" spans="7:7" ht="14" x14ac:dyDescent="0.15">
      <c r="G691" s="500"/>
    </row>
    <row r="692" spans="7:7" ht="14" x14ac:dyDescent="0.15">
      <c r="G692" s="500"/>
    </row>
    <row r="693" spans="7:7" ht="14" x14ac:dyDescent="0.15">
      <c r="G693" s="500"/>
    </row>
    <row r="694" spans="7:7" ht="14" x14ac:dyDescent="0.15">
      <c r="G694" s="500"/>
    </row>
    <row r="695" spans="7:7" ht="14" x14ac:dyDescent="0.15">
      <c r="G695" s="500"/>
    </row>
    <row r="696" spans="7:7" ht="14" x14ac:dyDescent="0.15">
      <c r="G696" s="500"/>
    </row>
    <row r="697" spans="7:7" ht="14" x14ac:dyDescent="0.15">
      <c r="G697" s="500"/>
    </row>
    <row r="698" spans="7:7" ht="14" x14ac:dyDescent="0.15">
      <c r="G698" s="500"/>
    </row>
    <row r="699" spans="7:7" ht="14" x14ac:dyDescent="0.15">
      <c r="G699" s="500"/>
    </row>
    <row r="700" spans="7:7" ht="14" x14ac:dyDescent="0.15">
      <c r="G700" s="500"/>
    </row>
    <row r="701" spans="7:7" ht="14" x14ac:dyDescent="0.15">
      <c r="G701" s="500"/>
    </row>
    <row r="702" spans="7:7" ht="14" x14ac:dyDescent="0.15">
      <c r="G702" s="500"/>
    </row>
    <row r="703" spans="7:7" ht="14" x14ac:dyDescent="0.15">
      <c r="G703" s="500"/>
    </row>
    <row r="704" spans="7:7" ht="14" x14ac:dyDescent="0.15">
      <c r="G704" s="500"/>
    </row>
    <row r="705" spans="7:7" ht="14" x14ac:dyDescent="0.15">
      <c r="G705" s="500"/>
    </row>
    <row r="706" spans="7:7" ht="14" x14ac:dyDescent="0.15">
      <c r="G706" s="500"/>
    </row>
    <row r="707" spans="7:7" ht="14" x14ac:dyDescent="0.15">
      <c r="G707" s="500"/>
    </row>
    <row r="708" spans="7:7" ht="14" x14ac:dyDescent="0.15">
      <c r="G708" s="500"/>
    </row>
    <row r="709" spans="7:7" ht="14" x14ac:dyDescent="0.15">
      <c r="G709" s="500"/>
    </row>
    <row r="710" spans="7:7" ht="14" x14ac:dyDescent="0.15">
      <c r="G710" s="500"/>
    </row>
    <row r="711" spans="7:7" ht="14" x14ac:dyDescent="0.15">
      <c r="G711" s="500"/>
    </row>
    <row r="712" spans="7:7" ht="14" x14ac:dyDescent="0.15">
      <c r="G712" s="500"/>
    </row>
    <row r="713" spans="7:7" ht="14" x14ac:dyDescent="0.15">
      <c r="G713" s="500"/>
    </row>
    <row r="714" spans="7:7" ht="14" x14ac:dyDescent="0.15">
      <c r="G714" s="500"/>
    </row>
    <row r="715" spans="7:7" ht="14" x14ac:dyDescent="0.15">
      <c r="G715" s="500"/>
    </row>
    <row r="716" spans="7:7" ht="14" x14ac:dyDescent="0.15">
      <c r="G716" s="500"/>
    </row>
    <row r="717" spans="7:7" ht="14" x14ac:dyDescent="0.15">
      <c r="G717" s="500"/>
    </row>
    <row r="718" spans="7:7" ht="14" x14ac:dyDescent="0.15">
      <c r="G718" s="500"/>
    </row>
    <row r="719" spans="7:7" ht="14" x14ac:dyDescent="0.15">
      <c r="G719" s="500"/>
    </row>
    <row r="720" spans="7:7" ht="14" x14ac:dyDescent="0.15">
      <c r="G720" s="500"/>
    </row>
    <row r="721" spans="7:7" ht="14" x14ac:dyDescent="0.15">
      <c r="G721" s="500"/>
    </row>
    <row r="722" spans="7:7" ht="14" x14ac:dyDescent="0.15">
      <c r="G722" s="500"/>
    </row>
    <row r="723" spans="7:7" ht="14" x14ac:dyDescent="0.15">
      <c r="G723" s="500"/>
    </row>
    <row r="724" spans="7:7" ht="14" x14ac:dyDescent="0.15">
      <c r="G724" s="500"/>
    </row>
    <row r="725" spans="7:7" ht="14" x14ac:dyDescent="0.15">
      <c r="G725" s="500"/>
    </row>
    <row r="726" spans="7:7" ht="14" x14ac:dyDescent="0.15">
      <c r="G726" s="500"/>
    </row>
    <row r="727" spans="7:7" ht="14" x14ac:dyDescent="0.15">
      <c r="G727" s="500"/>
    </row>
    <row r="728" spans="7:7" ht="14" x14ac:dyDescent="0.15">
      <c r="G728" s="500"/>
    </row>
    <row r="729" spans="7:7" ht="14" x14ac:dyDescent="0.15">
      <c r="G729" s="500"/>
    </row>
    <row r="730" spans="7:7" ht="14" x14ac:dyDescent="0.15">
      <c r="G730" s="500"/>
    </row>
    <row r="731" spans="7:7" ht="14" x14ac:dyDescent="0.15">
      <c r="G731" s="500"/>
    </row>
    <row r="732" spans="7:7" ht="14" x14ac:dyDescent="0.15">
      <c r="G732" s="500"/>
    </row>
    <row r="733" spans="7:7" ht="14" x14ac:dyDescent="0.15">
      <c r="G733" s="500"/>
    </row>
    <row r="734" spans="7:7" ht="14" x14ac:dyDescent="0.15">
      <c r="G734" s="500"/>
    </row>
    <row r="735" spans="7:7" ht="14" x14ac:dyDescent="0.15">
      <c r="G735" s="500"/>
    </row>
    <row r="736" spans="7:7" ht="14" x14ac:dyDescent="0.15">
      <c r="G736" s="500"/>
    </row>
    <row r="737" spans="7:7" ht="14" x14ac:dyDescent="0.15">
      <c r="G737" s="500"/>
    </row>
    <row r="738" spans="7:7" ht="14" x14ac:dyDescent="0.15">
      <c r="G738" s="500"/>
    </row>
    <row r="739" spans="7:7" ht="14" x14ac:dyDescent="0.15">
      <c r="G739" s="500"/>
    </row>
    <row r="740" spans="7:7" ht="14" x14ac:dyDescent="0.15">
      <c r="G740" s="500"/>
    </row>
    <row r="741" spans="7:7" ht="14" x14ac:dyDescent="0.15">
      <c r="G741" s="500"/>
    </row>
    <row r="742" spans="7:7" ht="14" x14ac:dyDescent="0.15">
      <c r="G742" s="500"/>
    </row>
    <row r="743" spans="7:7" ht="14" x14ac:dyDescent="0.15">
      <c r="G743" s="500"/>
    </row>
    <row r="744" spans="7:7" ht="14" x14ac:dyDescent="0.15">
      <c r="G744" s="500"/>
    </row>
    <row r="745" spans="7:7" ht="14" x14ac:dyDescent="0.15">
      <c r="G745" s="500"/>
    </row>
    <row r="746" spans="7:7" ht="14" x14ac:dyDescent="0.15">
      <c r="G746" s="500"/>
    </row>
    <row r="747" spans="7:7" ht="14" x14ac:dyDescent="0.15">
      <c r="G747" s="500"/>
    </row>
    <row r="748" spans="7:7" ht="14" x14ac:dyDescent="0.15">
      <c r="G748" s="500"/>
    </row>
    <row r="749" spans="7:7" ht="14" x14ac:dyDescent="0.15">
      <c r="G749" s="500"/>
    </row>
    <row r="750" spans="7:7" ht="14" x14ac:dyDescent="0.15">
      <c r="G750" s="500"/>
    </row>
    <row r="751" spans="7:7" ht="14" x14ac:dyDescent="0.15">
      <c r="G751" s="500"/>
    </row>
    <row r="752" spans="7:7" ht="14" x14ac:dyDescent="0.15">
      <c r="G752" s="500"/>
    </row>
    <row r="753" spans="7:7" ht="14" x14ac:dyDescent="0.15">
      <c r="G753" s="500"/>
    </row>
    <row r="754" spans="7:7" ht="14" x14ac:dyDescent="0.15">
      <c r="G754" s="500"/>
    </row>
    <row r="755" spans="7:7" ht="14" x14ac:dyDescent="0.15">
      <c r="G755" s="500"/>
    </row>
    <row r="756" spans="7:7" ht="14" x14ac:dyDescent="0.15">
      <c r="G756" s="500"/>
    </row>
    <row r="757" spans="7:7" ht="14" x14ac:dyDescent="0.15">
      <c r="G757" s="500"/>
    </row>
    <row r="758" spans="7:7" ht="14" x14ac:dyDescent="0.15">
      <c r="G758" s="500"/>
    </row>
    <row r="759" spans="7:7" ht="14" x14ac:dyDescent="0.15">
      <c r="G759" s="500"/>
    </row>
    <row r="760" spans="7:7" ht="14" x14ac:dyDescent="0.15">
      <c r="G760" s="500"/>
    </row>
    <row r="761" spans="7:7" ht="14" x14ac:dyDescent="0.15">
      <c r="G761" s="500"/>
    </row>
    <row r="762" spans="7:7" ht="14" x14ac:dyDescent="0.15">
      <c r="G762" s="500"/>
    </row>
    <row r="763" spans="7:7" ht="14" x14ac:dyDescent="0.15">
      <c r="G763" s="500"/>
    </row>
    <row r="764" spans="7:7" ht="14" x14ac:dyDescent="0.15">
      <c r="G764" s="500"/>
    </row>
    <row r="765" spans="7:7" ht="14" x14ac:dyDescent="0.15">
      <c r="G765" s="500"/>
    </row>
    <row r="766" spans="7:7" ht="14" x14ac:dyDescent="0.15">
      <c r="G766" s="500"/>
    </row>
    <row r="767" spans="7:7" ht="14" x14ac:dyDescent="0.15">
      <c r="G767" s="500"/>
    </row>
    <row r="768" spans="7:7" ht="14" x14ac:dyDescent="0.15">
      <c r="G768" s="500"/>
    </row>
    <row r="769" spans="7:7" ht="14" x14ac:dyDescent="0.15">
      <c r="G769" s="500"/>
    </row>
    <row r="770" spans="7:7" ht="14" x14ac:dyDescent="0.15">
      <c r="G770" s="500"/>
    </row>
    <row r="771" spans="7:7" ht="14" x14ac:dyDescent="0.15">
      <c r="G771" s="500"/>
    </row>
    <row r="772" spans="7:7" ht="14" x14ac:dyDescent="0.15">
      <c r="G772" s="500"/>
    </row>
    <row r="773" spans="7:7" ht="14" x14ac:dyDescent="0.15">
      <c r="G773" s="500"/>
    </row>
    <row r="774" spans="7:7" ht="14" x14ac:dyDescent="0.15">
      <c r="G774" s="500"/>
    </row>
    <row r="775" spans="7:7" ht="14" x14ac:dyDescent="0.15">
      <c r="G775" s="500"/>
    </row>
    <row r="776" spans="7:7" ht="14" x14ac:dyDescent="0.15">
      <c r="G776" s="500"/>
    </row>
    <row r="777" spans="7:7" ht="14" x14ac:dyDescent="0.15">
      <c r="G777" s="500"/>
    </row>
    <row r="778" spans="7:7" ht="14" x14ac:dyDescent="0.15">
      <c r="G778" s="500"/>
    </row>
    <row r="779" spans="7:7" ht="14" x14ac:dyDescent="0.15">
      <c r="G779" s="500"/>
    </row>
    <row r="780" spans="7:7" ht="14" x14ac:dyDescent="0.15">
      <c r="G780" s="500"/>
    </row>
    <row r="781" spans="7:7" ht="14" x14ac:dyDescent="0.15">
      <c r="G781" s="500"/>
    </row>
    <row r="782" spans="7:7" ht="14" x14ac:dyDescent="0.15">
      <c r="G782" s="500"/>
    </row>
    <row r="783" spans="7:7" ht="14" x14ac:dyDescent="0.15">
      <c r="G783" s="500"/>
    </row>
    <row r="784" spans="7:7" ht="14" x14ac:dyDescent="0.15">
      <c r="G784" s="500"/>
    </row>
    <row r="785" spans="7:7" ht="14" x14ac:dyDescent="0.15">
      <c r="G785" s="500"/>
    </row>
    <row r="786" spans="7:7" ht="14" x14ac:dyDescent="0.15">
      <c r="G786" s="500"/>
    </row>
    <row r="787" spans="7:7" ht="14" x14ac:dyDescent="0.15">
      <c r="G787" s="500"/>
    </row>
    <row r="788" spans="7:7" ht="14" x14ac:dyDescent="0.15">
      <c r="G788" s="500"/>
    </row>
    <row r="789" spans="7:7" ht="14" x14ac:dyDescent="0.15">
      <c r="G789" s="500"/>
    </row>
    <row r="790" spans="7:7" ht="14" x14ac:dyDescent="0.15">
      <c r="G790" s="500"/>
    </row>
    <row r="791" spans="7:7" ht="14" x14ac:dyDescent="0.15">
      <c r="G791" s="500"/>
    </row>
    <row r="792" spans="7:7" ht="14" x14ac:dyDescent="0.15">
      <c r="G792" s="500"/>
    </row>
    <row r="793" spans="7:7" ht="14" x14ac:dyDescent="0.15">
      <c r="G793" s="500"/>
    </row>
    <row r="794" spans="7:7" ht="14" x14ac:dyDescent="0.15">
      <c r="G794" s="500"/>
    </row>
    <row r="795" spans="7:7" ht="14" x14ac:dyDescent="0.15">
      <c r="G795" s="500"/>
    </row>
    <row r="796" spans="7:7" ht="14" x14ac:dyDescent="0.15">
      <c r="G796" s="500"/>
    </row>
    <row r="797" spans="7:7" ht="14" x14ac:dyDescent="0.15">
      <c r="G797" s="500"/>
    </row>
    <row r="798" spans="7:7" ht="14" x14ac:dyDescent="0.15">
      <c r="G798" s="500"/>
    </row>
    <row r="799" spans="7:7" ht="14" x14ac:dyDescent="0.15">
      <c r="G799" s="500"/>
    </row>
    <row r="800" spans="7:7" ht="14" x14ac:dyDescent="0.15">
      <c r="G800" s="500"/>
    </row>
    <row r="801" spans="7:7" ht="14" x14ac:dyDescent="0.15">
      <c r="G801" s="500"/>
    </row>
    <row r="802" spans="7:7" ht="14" x14ac:dyDescent="0.15">
      <c r="G802" s="500"/>
    </row>
    <row r="803" spans="7:7" ht="14" x14ac:dyDescent="0.15">
      <c r="G803" s="500"/>
    </row>
    <row r="804" spans="7:7" ht="14" x14ac:dyDescent="0.15">
      <c r="G804" s="500"/>
    </row>
    <row r="805" spans="7:7" ht="14" x14ac:dyDescent="0.15">
      <c r="G805" s="500"/>
    </row>
    <row r="806" spans="7:7" ht="14" x14ac:dyDescent="0.15">
      <c r="G806" s="500"/>
    </row>
    <row r="807" spans="7:7" ht="14" x14ac:dyDescent="0.15">
      <c r="G807" s="500"/>
    </row>
    <row r="808" spans="7:7" ht="14" x14ac:dyDescent="0.15">
      <c r="G808" s="500"/>
    </row>
    <row r="809" spans="7:7" ht="14" x14ac:dyDescent="0.15">
      <c r="G809" s="500"/>
    </row>
    <row r="810" spans="7:7" ht="14" x14ac:dyDescent="0.15">
      <c r="G810" s="500"/>
    </row>
    <row r="811" spans="7:7" ht="14" x14ac:dyDescent="0.15">
      <c r="G811" s="500"/>
    </row>
    <row r="812" spans="7:7" ht="14" x14ac:dyDescent="0.15">
      <c r="G812" s="500"/>
    </row>
    <row r="813" spans="7:7" ht="14" x14ac:dyDescent="0.15">
      <c r="G813" s="500"/>
    </row>
    <row r="814" spans="7:7" ht="14" x14ac:dyDescent="0.15">
      <c r="G814" s="500"/>
    </row>
    <row r="815" spans="7:7" ht="14" x14ac:dyDescent="0.15">
      <c r="G815" s="500"/>
    </row>
    <row r="816" spans="7:7" ht="14" x14ac:dyDescent="0.15">
      <c r="G816" s="500"/>
    </row>
    <row r="817" spans="7:7" ht="14" x14ac:dyDescent="0.15">
      <c r="G817" s="500"/>
    </row>
    <row r="818" spans="7:7" ht="14" x14ac:dyDescent="0.15">
      <c r="G818" s="500"/>
    </row>
    <row r="819" spans="7:7" ht="14" x14ac:dyDescent="0.15">
      <c r="G819" s="500"/>
    </row>
    <row r="820" spans="7:7" ht="14" x14ac:dyDescent="0.15">
      <c r="G820" s="500"/>
    </row>
    <row r="821" spans="7:7" ht="14" x14ac:dyDescent="0.15">
      <c r="G821" s="500"/>
    </row>
    <row r="822" spans="7:7" ht="14" x14ac:dyDescent="0.15">
      <c r="G822" s="500"/>
    </row>
    <row r="823" spans="7:7" ht="14" x14ac:dyDescent="0.15">
      <c r="G823" s="500"/>
    </row>
    <row r="824" spans="7:7" ht="14" x14ac:dyDescent="0.15">
      <c r="G824" s="500"/>
    </row>
    <row r="825" spans="7:7" ht="14" x14ac:dyDescent="0.15">
      <c r="G825" s="500"/>
    </row>
    <row r="826" spans="7:7" ht="14" x14ac:dyDescent="0.15">
      <c r="G826" s="500"/>
    </row>
    <row r="827" spans="7:7" ht="14" x14ac:dyDescent="0.15">
      <c r="G827" s="500"/>
    </row>
    <row r="828" spans="7:7" ht="14" x14ac:dyDescent="0.15">
      <c r="G828" s="500"/>
    </row>
    <row r="829" spans="7:7" ht="14" x14ac:dyDescent="0.15">
      <c r="G829" s="500"/>
    </row>
    <row r="830" spans="7:7" ht="14" x14ac:dyDescent="0.15">
      <c r="G830" s="500"/>
    </row>
    <row r="831" spans="7:7" ht="14" x14ac:dyDescent="0.15">
      <c r="G831" s="500"/>
    </row>
    <row r="832" spans="7:7" ht="14" x14ac:dyDescent="0.15">
      <c r="G832" s="500"/>
    </row>
    <row r="833" spans="7:7" ht="14" x14ac:dyDescent="0.15">
      <c r="G833" s="500"/>
    </row>
    <row r="834" spans="7:7" ht="14" x14ac:dyDescent="0.15">
      <c r="G834" s="500"/>
    </row>
    <row r="835" spans="7:7" ht="14" x14ac:dyDescent="0.15">
      <c r="G835" s="500"/>
    </row>
    <row r="836" spans="7:7" ht="14" x14ac:dyDescent="0.15">
      <c r="G836" s="500"/>
    </row>
    <row r="837" spans="7:7" ht="14" x14ac:dyDescent="0.15">
      <c r="G837" s="500"/>
    </row>
    <row r="838" spans="7:7" ht="14" x14ac:dyDescent="0.15">
      <c r="G838" s="500"/>
    </row>
    <row r="839" spans="7:7" ht="14" x14ac:dyDescent="0.15">
      <c r="G839" s="500"/>
    </row>
    <row r="840" spans="7:7" ht="14" x14ac:dyDescent="0.15">
      <c r="G840" s="500"/>
    </row>
    <row r="841" spans="7:7" ht="14" x14ac:dyDescent="0.15">
      <c r="G841" s="500"/>
    </row>
    <row r="842" spans="7:7" ht="14" x14ac:dyDescent="0.15">
      <c r="G842" s="500"/>
    </row>
    <row r="843" spans="7:7" ht="14" x14ac:dyDescent="0.15">
      <c r="G843" s="500"/>
    </row>
    <row r="844" spans="7:7" ht="14" x14ac:dyDescent="0.15">
      <c r="G844" s="500"/>
    </row>
    <row r="845" spans="7:7" ht="14" x14ac:dyDescent="0.15">
      <c r="G845" s="500"/>
    </row>
    <row r="846" spans="7:7" ht="14" x14ac:dyDescent="0.15">
      <c r="G846" s="500"/>
    </row>
    <row r="847" spans="7:7" ht="14" x14ac:dyDescent="0.15">
      <c r="G847" s="500"/>
    </row>
    <row r="848" spans="7:7" ht="14" x14ac:dyDescent="0.15">
      <c r="G848" s="500"/>
    </row>
    <row r="849" spans="7:7" ht="14" x14ac:dyDescent="0.15">
      <c r="G849" s="500"/>
    </row>
    <row r="850" spans="7:7" ht="14" x14ac:dyDescent="0.15">
      <c r="G850" s="500"/>
    </row>
    <row r="851" spans="7:7" ht="14" x14ac:dyDescent="0.15">
      <c r="G851" s="500"/>
    </row>
    <row r="852" spans="7:7" ht="14" x14ac:dyDescent="0.15">
      <c r="G852" s="500"/>
    </row>
    <row r="853" spans="7:7" ht="14" x14ac:dyDescent="0.15">
      <c r="G853" s="500"/>
    </row>
    <row r="854" spans="7:7" ht="14" x14ac:dyDescent="0.15">
      <c r="G854" s="500"/>
    </row>
    <row r="855" spans="7:7" ht="14" x14ac:dyDescent="0.15">
      <c r="G855" s="500"/>
    </row>
    <row r="856" spans="7:7" ht="14" x14ac:dyDescent="0.15">
      <c r="G856" s="500"/>
    </row>
    <row r="857" spans="7:7" ht="14" x14ac:dyDescent="0.15">
      <c r="G857" s="500"/>
    </row>
    <row r="858" spans="7:7" ht="14" x14ac:dyDescent="0.15">
      <c r="G858" s="500"/>
    </row>
    <row r="859" spans="7:7" ht="14" x14ac:dyDescent="0.15">
      <c r="G859" s="500"/>
    </row>
    <row r="860" spans="7:7" ht="14" x14ac:dyDescent="0.15">
      <c r="G860" s="500"/>
    </row>
    <row r="861" spans="7:7" ht="14" x14ac:dyDescent="0.15">
      <c r="G861" s="500"/>
    </row>
    <row r="862" spans="7:7" ht="14" x14ac:dyDescent="0.15">
      <c r="G862" s="500"/>
    </row>
    <row r="863" spans="7:7" ht="14" x14ac:dyDescent="0.15">
      <c r="G863" s="500"/>
    </row>
    <row r="864" spans="7:7" ht="14" x14ac:dyDescent="0.15">
      <c r="G864" s="500"/>
    </row>
    <row r="865" spans="7:7" ht="14" x14ac:dyDescent="0.15">
      <c r="G865" s="500"/>
    </row>
    <row r="866" spans="7:7" ht="14" x14ac:dyDescent="0.15">
      <c r="G866" s="500"/>
    </row>
    <row r="867" spans="7:7" ht="14" x14ac:dyDescent="0.15">
      <c r="G867" s="500"/>
    </row>
    <row r="868" spans="7:7" ht="14" x14ac:dyDescent="0.15">
      <c r="G868" s="500"/>
    </row>
    <row r="869" spans="7:7" ht="14" x14ac:dyDescent="0.15">
      <c r="G869" s="500"/>
    </row>
    <row r="870" spans="7:7" ht="14" x14ac:dyDescent="0.15">
      <c r="G870" s="500"/>
    </row>
    <row r="871" spans="7:7" ht="14" x14ac:dyDescent="0.15">
      <c r="G871" s="500"/>
    </row>
    <row r="872" spans="7:7" ht="14" x14ac:dyDescent="0.15">
      <c r="G872" s="500"/>
    </row>
    <row r="873" spans="7:7" ht="14" x14ac:dyDescent="0.15">
      <c r="G873" s="500"/>
    </row>
    <row r="874" spans="7:7" ht="14" x14ac:dyDescent="0.15">
      <c r="G874" s="500"/>
    </row>
    <row r="875" spans="7:7" ht="14" x14ac:dyDescent="0.15">
      <c r="G875" s="500"/>
    </row>
    <row r="876" spans="7:7" ht="14" x14ac:dyDescent="0.15">
      <c r="G876" s="500"/>
    </row>
    <row r="877" spans="7:7" ht="14" x14ac:dyDescent="0.15">
      <c r="G877" s="500"/>
    </row>
    <row r="878" spans="7:7" ht="14" x14ac:dyDescent="0.15">
      <c r="G878" s="500"/>
    </row>
    <row r="879" spans="7:7" ht="14" x14ac:dyDescent="0.15">
      <c r="G879" s="500"/>
    </row>
    <row r="880" spans="7:7" ht="14" x14ac:dyDescent="0.15">
      <c r="G880" s="500"/>
    </row>
    <row r="881" spans="7:7" ht="14" x14ac:dyDescent="0.15">
      <c r="G881" s="500"/>
    </row>
    <row r="882" spans="7:7" ht="14" x14ac:dyDescent="0.15">
      <c r="G882" s="500"/>
    </row>
    <row r="883" spans="7:7" ht="14" x14ac:dyDescent="0.15">
      <c r="G883" s="500"/>
    </row>
    <row r="884" spans="7:7" ht="14" x14ac:dyDescent="0.15">
      <c r="G884" s="500"/>
    </row>
    <row r="885" spans="7:7" ht="14" x14ac:dyDescent="0.15">
      <c r="G885" s="500"/>
    </row>
    <row r="886" spans="7:7" ht="14" x14ac:dyDescent="0.15">
      <c r="G886" s="500"/>
    </row>
    <row r="887" spans="7:7" ht="14" x14ac:dyDescent="0.15">
      <c r="G887" s="500"/>
    </row>
    <row r="888" spans="7:7" ht="14" x14ac:dyDescent="0.15">
      <c r="G888" s="500"/>
    </row>
    <row r="889" spans="7:7" ht="14" x14ac:dyDescent="0.15">
      <c r="G889" s="500"/>
    </row>
    <row r="890" spans="7:7" ht="14" x14ac:dyDescent="0.15">
      <c r="G890" s="500"/>
    </row>
    <row r="891" spans="7:7" ht="14" x14ac:dyDescent="0.15">
      <c r="G891" s="500"/>
    </row>
    <row r="892" spans="7:7" ht="14" x14ac:dyDescent="0.15">
      <c r="G892" s="500"/>
    </row>
    <row r="893" spans="7:7" ht="14" x14ac:dyDescent="0.15">
      <c r="G893" s="500"/>
    </row>
    <row r="894" spans="7:7" ht="14" x14ac:dyDescent="0.15">
      <c r="G894" s="500"/>
    </row>
    <row r="895" spans="7:7" ht="14" x14ac:dyDescent="0.15">
      <c r="G895" s="500"/>
    </row>
    <row r="896" spans="7:7" ht="14" x14ac:dyDescent="0.15">
      <c r="G896" s="500"/>
    </row>
    <row r="897" spans="7:7" ht="14" x14ac:dyDescent="0.15">
      <c r="G897" s="500"/>
    </row>
    <row r="898" spans="7:7" ht="14" x14ac:dyDescent="0.15">
      <c r="G898" s="500"/>
    </row>
    <row r="899" spans="7:7" ht="14" x14ac:dyDescent="0.15">
      <c r="G899" s="500"/>
    </row>
    <row r="900" spans="7:7" ht="14" x14ac:dyDescent="0.15">
      <c r="G900" s="500"/>
    </row>
    <row r="901" spans="7:7" ht="14" x14ac:dyDescent="0.15">
      <c r="G901" s="500"/>
    </row>
    <row r="902" spans="7:7" ht="14" x14ac:dyDescent="0.15">
      <c r="G902" s="500"/>
    </row>
    <row r="903" spans="7:7" ht="14" x14ac:dyDescent="0.15">
      <c r="G903" s="500"/>
    </row>
    <row r="904" spans="7:7" ht="14" x14ac:dyDescent="0.15">
      <c r="G904" s="500"/>
    </row>
    <row r="905" spans="7:7" ht="14" x14ac:dyDescent="0.15">
      <c r="G905" s="500"/>
    </row>
    <row r="906" spans="7:7" ht="14" x14ac:dyDescent="0.15">
      <c r="G906" s="500"/>
    </row>
    <row r="907" spans="7:7" ht="14" x14ac:dyDescent="0.15">
      <c r="G907" s="500"/>
    </row>
    <row r="908" spans="7:7" ht="14" x14ac:dyDescent="0.15">
      <c r="G908" s="500"/>
    </row>
    <row r="909" spans="7:7" ht="14" x14ac:dyDescent="0.15">
      <c r="G909" s="500"/>
    </row>
    <row r="910" spans="7:7" ht="14" x14ac:dyDescent="0.15">
      <c r="G910" s="500"/>
    </row>
    <row r="911" spans="7:7" ht="14" x14ac:dyDescent="0.15">
      <c r="G911" s="500"/>
    </row>
    <row r="912" spans="7:7" ht="14" x14ac:dyDescent="0.15">
      <c r="G912" s="500"/>
    </row>
    <row r="913" spans="7:7" ht="14" x14ac:dyDescent="0.15">
      <c r="G913" s="500"/>
    </row>
    <row r="914" spans="7:7" ht="14" x14ac:dyDescent="0.15">
      <c r="G914" s="500"/>
    </row>
    <row r="915" spans="7:7" ht="14" x14ac:dyDescent="0.15">
      <c r="G915" s="500"/>
    </row>
    <row r="916" spans="7:7" ht="14" x14ac:dyDescent="0.15">
      <c r="G916" s="500"/>
    </row>
    <row r="917" spans="7:7" ht="14" x14ac:dyDescent="0.15">
      <c r="G917" s="500"/>
    </row>
    <row r="918" spans="7:7" ht="14" x14ac:dyDescent="0.15">
      <c r="G918" s="500"/>
    </row>
    <row r="919" spans="7:7" ht="14" x14ac:dyDescent="0.15">
      <c r="G919" s="500"/>
    </row>
    <row r="920" spans="7:7" ht="14" x14ac:dyDescent="0.15">
      <c r="G920" s="500"/>
    </row>
    <row r="921" spans="7:7" ht="14" x14ac:dyDescent="0.15">
      <c r="G921" s="500"/>
    </row>
    <row r="922" spans="7:7" ht="14" x14ac:dyDescent="0.15">
      <c r="G922" s="500"/>
    </row>
    <row r="923" spans="7:7" ht="14" x14ac:dyDescent="0.15">
      <c r="G923" s="500"/>
    </row>
    <row r="924" spans="7:7" ht="14" x14ac:dyDescent="0.15">
      <c r="G924" s="500"/>
    </row>
    <row r="925" spans="7:7" ht="14" x14ac:dyDescent="0.15">
      <c r="G925" s="500"/>
    </row>
    <row r="926" spans="7:7" ht="14" x14ac:dyDescent="0.15">
      <c r="G926" s="500"/>
    </row>
    <row r="927" spans="7:7" ht="14" x14ac:dyDescent="0.15">
      <c r="G927" s="500"/>
    </row>
    <row r="928" spans="7:7" ht="14" x14ac:dyDescent="0.15">
      <c r="G928" s="500"/>
    </row>
    <row r="929" spans="7:7" ht="14" x14ac:dyDescent="0.15">
      <c r="G929" s="500"/>
    </row>
    <row r="930" spans="7:7" ht="14" x14ac:dyDescent="0.15">
      <c r="G930" s="500"/>
    </row>
    <row r="931" spans="7:7" ht="14" x14ac:dyDescent="0.15">
      <c r="G931" s="500"/>
    </row>
    <row r="932" spans="7:7" ht="14" x14ac:dyDescent="0.15">
      <c r="G932" s="500"/>
    </row>
    <row r="933" spans="7:7" ht="14" x14ac:dyDescent="0.15">
      <c r="G933" s="500"/>
    </row>
    <row r="934" spans="7:7" ht="14" x14ac:dyDescent="0.15">
      <c r="G934" s="500"/>
    </row>
    <row r="935" spans="7:7" ht="14" x14ac:dyDescent="0.15">
      <c r="G935" s="500"/>
    </row>
    <row r="936" spans="7:7" ht="14" x14ac:dyDescent="0.15">
      <c r="G936" s="500"/>
    </row>
    <row r="937" spans="7:7" ht="14" x14ac:dyDescent="0.15">
      <c r="G937" s="500"/>
    </row>
    <row r="938" spans="7:7" ht="14" x14ac:dyDescent="0.15">
      <c r="G938" s="500"/>
    </row>
    <row r="939" spans="7:7" ht="14" x14ac:dyDescent="0.15">
      <c r="G939" s="500"/>
    </row>
    <row r="940" spans="7:7" ht="14" x14ac:dyDescent="0.15">
      <c r="G940" s="500"/>
    </row>
    <row r="941" spans="7:7" ht="14" x14ac:dyDescent="0.15">
      <c r="G941" s="500"/>
    </row>
    <row r="942" spans="7:7" ht="14" x14ac:dyDescent="0.15">
      <c r="G942" s="500"/>
    </row>
    <row r="943" spans="7:7" ht="14" x14ac:dyDescent="0.15">
      <c r="G943" s="500"/>
    </row>
    <row r="944" spans="7:7" ht="14" x14ac:dyDescent="0.15">
      <c r="G944" s="500"/>
    </row>
    <row r="945" spans="7:7" ht="14" x14ac:dyDescent="0.15">
      <c r="G945" s="500"/>
    </row>
    <row r="946" spans="7:7" ht="14" x14ac:dyDescent="0.15">
      <c r="G946" s="500"/>
    </row>
    <row r="947" spans="7:7" ht="14" x14ac:dyDescent="0.15">
      <c r="G947" s="500"/>
    </row>
    <row r="948" spans="7:7" ht="14" x14ac:dyDescent="0.15">
      <c r="G948" s="500"/>
    </row>
    <row r="949" spans="7:7" ht="14" x14ac:dyDescent="0.15">
      <c r="G949" s="500"/>
    </row>
    <row r="950" spans="7:7" ht="14" x14ac:dyDescent="0.15">
      <c r="G950" s="500"/>
    </row>
    <row r="951" spans="7:7" ht="14" x14ac:dyDescent="0.15">
      <c r="G951" s="500"/>
    </row>
    <row r="952" spans="7:7" ht="14" x14ac:dyDescent="0.15">
      <c r="G952" s="500"/>
    </row>
    <row r="953" spans="7:7" ht="14" x14ac:dyDescent="0.15">
      <c r="G953" s="500"/>
    </row>
    <row r="954" spans="7:7" ht="14" x14ac:dyDescent="0.15">
      <c r="G954" s="500"/>
    </row>
    <row r="955" spans="7:7" ht="14" x14ac:dyDescent="0.15">
      <c r="G955" s="500"/>
    </row>
    <row r="956" spans="7:7" ht="14" x14ac:dyDescent="0.15">
      <c r="G956" s="500"/>
    </row>
    <row r="957" spans="7:7" ht="14" x14ac:dyDescent="0.15">
      <c r="G957" s="500"/>
    </row>
    <row r="958" spans="7:7" ht="14" x14ac:dyDescent="0.15">
      <c r="G958" s="500"/>
    </row>
    <row r="959" spans="7:7" ht="14" x14ac:dyDescent="0.15">
      <c r="G959" s="500"/>
    </row>
    <row r="960" spans="7:7" ht="14" x14ac:dyDescent="0.15">
      <c r="G960" s="500"/>
    </row>
    <row r="961" spans="7:7" ht="14" x14ac:dyDescent="0.15">
      <c r="G961" s="500"/>
    </row>
    <row r="962" spans="7:7" ht="14" x14ac:dyDescent="0.15">
      <c r="G962" s="500"/>
    </row>
    <row r="963" spans="7:7" ht="14" x14ac:dyDescent="0.15">
      <c r="G963" s="500"/>
    </row>
    <row r="964" spans="7:7" ht="14" x14ac:dyDescent="0.15">
      <c r="G964" s="500"/>
    </row>
    <row r="965" spans="7:7" ht="14" x14ac:dyDescent="0.15">
      <c r="G965" s="500"/>
    </row>
    <row r="966" spans="7:7" ht="14" x14ac:dyDescent="0.15">
      <c r="G966" s="500"/>
    </row>
    <row r="967" spans="7:7" ht="14" x14ac:dyDescent="0.15">
      <c r="G967" s="500"/>
    </row>
    <row r="968" spans="7:7" ht="14" x14ac:dyDescent="0.15">
      <c r="G968" s="500"/>
    </row>
    <row r="969" spans="7:7" ht="14" x14ac:dyDescent="0.15">
      <c r="G969" s="500"/>
    </row>
    <row r="970" spans="7:7" ht="14" x14ac:dyDescent="0.15">
      <c r="G970" s="500"/>
    </row>
    <row r="971" spans="7:7" ht="14" x14ac:dyDescent="0.15">
      <c r="G971" s="500"/>
    </row>
    <row r="972" spans="7:7" ht="14" x14ac:dyDescent="0.15">
      <c r="G972" s="500"/>
    </row>
    <row r="973" spans="7:7" ht="14" x14ac:dyDescent="0.15">
      <c r="G973" s="500"/>
    </row>
    <row r="974" spans="7:7" ht="14" x14ac:dyDescent="0.15">
      <c r="G974" s="500"/>
    </row>
    <row r="975" spans="7:7" ht="14" x14ac:dyDescent="0.15">
      <c r="G975" s="500"/>
    </row>
    <row r="976" spans="7:7" ht="14" x14ac:dyDescent="0.15">
      <c r="G976" s="500"/>
    </row>
    <row r="977" spans="7:7" ht="14" x14ac:dyDescent="0.15">
      <c r="G977" s="500"/>
    </row>
    <row r="978" spans="7:7" ht="14" x14ac:dyDescent="0.15">
      <c r="G978" s="500"/>
    </row>
    <row r="979" spans="7:7" ht="14" x14ac:dyDescent="0.15">
      <c r="G979" s="500"/>
    </row>
    <row r="980" spans="7:7" ht="14" x14ac:dyDescent="0.15">
      <c r="G980" s="500"/>
    </row>
    <row r="981" spans="7:7" ht="14" x14ac:dyDescent="0.15">
      <c r="G981" s="500"/>
    </row>
    <row r="982" spans="7:7" ht="14" x14ac:dyDescent="0.15">
      <c r="G982" s="500"/>
    </row>
    <row r="983" spans="7:7" ht="14" x14ac:dyDescent="0.15">
      <c r="G983" s="500"/>
    </row>
    <row r="984" spans="7:7" ht="14" x14ac:dyDescent="0.15">
      <c r="G984" s="500"/>
    </row>
    <row r="985" spans="7:7" ht="14" x14ac:dyDescent="0.15">
      <c r="G985" s="500"/>
    </row>
    <row r="986" spans="7:7" ht="14" x14ac:dyDescent="0.15">
      <c r="G986" s="500"/>
    </row>
    <row r="987" spans="7:7" ht="14" x14ac:dyDescent="0.15">
      <c r="G987" s="500"/>
    </row>
    <row r="988" spans="7:7" ht="14" x14ac:dyDescent="0.15">
      <c r="G988" s="500"/>
    </row>
    <row r="989" spans="7:7" ht="14" x14ac:dyDescent="0.15">
      <c r="G989" s="500"/>
    </row>
    <row r="990" spans="7:7" ht="14" x14ac:dyDescent="0.15">
      <c r="G990" s="500"/>
    </row>
    <row r="991" spans="7:7" ht="14" x14ac:dyDescent="0.15">
      <c r="G991" s="500"/>
    </row>
    <row r="992" spans="7:7" ht="14" x14ac:dyDescent="0.15">
      <c r="G992" s="500"/>
    </row>
    <row r="993" spans="7:7" ht="14" x14ac:dyDescent="0.15">
      <c r="G993" s="500"/>
    </row>
    <row r="994" spans="7:7" ht="14" x14ac:dyDescent="0.15">
      <c r="G994" s="500"/>
    </row>
    <row r="995" spans="7:7" ht="14" x14ac:dyDescent="0.15">
      <c r="G995" s="500"/>
    </row>
    <row r="996" spans="7:7" ht="14" x14ac:dyDescent="0.15">
      <c r="G996" s="500"/>
    </row>
    <row r="997" spans="7:7" ht="14" x14ac:dyDescent="0.15">
      <c r="G997" s="500"/>
    </row>
    <row r="998" spans="7:7" ht="14" x14ac:dyDescent="0.15">
      <c r="G998" s="500"/>
    </row>
    <row r="999" spans="7:7" ht="14" x14ac:dyDescent="0.15">
      <c r="G999" s="500"/>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Q1003"/>
  <sheetViews>
    <sheetView workbookViewId="0"/>
  </sheetViews>
  <sheetFormatPr baseColWidth="10" defaultColWidth="12.6640625" defaultRowHeight="15" customHeight="1" x14ac:dyDescent="0.15"/>
  <cols>
    <col min="2" max="2" width="11.33203125" customWidth="1"/>
    <col min="3" max="3" width="16.5" customWidth="1"/>
    <col min="4" max="4" width="10.1640625" customWidth="1"/>
    <col min="6" max="6" width="17" customWidth="1"/>
  </cols>
  <sheetData>
    <row r="1" spans="1:17" ht="15" customHeight="1" x14ac:dyDescent="0.15">
      <c r="A1" s="499"/>
      <c r="B1" s="545" t="s">
        <v>118</v>
      </c>
      <c r="C1" s="520"/>
      <c r="D1" s="520"/>
      <c r="E1" s="545" t="s">
        <v>307</v>
      </c>
      <c r="F1" s="520"/>
      <c r="G1" s="520"/>
      <c r="H1" s="332"/>
      <c r="I1" s="195"/>
      <c r="J1" s="195"/>
      <c r="K1" s="195"/>
      <c r="L1" s="195"/>
      <c r="M1" s="195"/>
      <c r="N1" s="195"/>
      <c r="O1" s="195"/>
      <c r="P1" s="195"/>
      <c r="Q1" s="195"/>
    </row>
    <row r="2" spans="1:17" ht="15" customHeight="1" x14ac:dyDescent="0.15">
      <c r="A2" s="499"/>
      <c r="B2" s="317" t="s">
        <v>1</v>
      </c>
      <c r="C2" s="317" t="s">
        <v>308</v>
      </c>
      <c r="D2" s="317" t="s">
        <v>309</v>
      </c>
      <c r="E2" s="317" t="s">
        <v>1</v>
      </c>
      <c r="F2" s="317" t="s">
        <v>310</v>
      </c>
      <c r="G2" s="317" t="s">
        <v>309</v>
      </c>
      <c r="H2" s="317" t="s">
        <v>301</v>
      </c>
      <c r="I2" s="195"/>
      <c r="J2" s="195"/>
      <c r="K2" s="195"/>
      <c r="L2" s="195"/>
      <c r="M2" s="195"/>
      <c r="N2" s="195"/>
      <c r="O2" s="195"/>
      <c r="P2" s="195"/>
      <c r="Q2" s="195"/>
    </row>
    <row r="3" spans="1:17" ht="15" customHeight="1" x14ac:dyDescent="0.15">
      <c r="A3" s="503" t="s">
        <v>16</v>
      </c>
      <c r="B3" s="453">
        <v>1271</v>
      </c>
      <c r="C3" s="453">
        <v>983</v>
      </c>
      <c r="D3" s="504">
        <f t="shared" ref="D3:D50" si="0">C3/B3</f>
        <v>0.7734067663257278</v>
      </c>
      <c r="E3" s="453">
        <v>1271</v>
      </c>
      <c r="F3" s="505">
        <v>609.25</v>
      </c>
      <c r="G3" s="504">
        <f t="shared" ref="G3:G50" si="1">F3/E3</f>
        <v>0.47934697088906375</v>
      </c>
      <c r="H3" s="504">
        <f t="shared" ref="H3:H50" si="2">G3-D3</f>
        <v>-0.29405979543666405</v>
      </c>
      <c r="I3" s="195"/>
      <c r="J3" s="506" t="s">
        <v>311</v>
      </c>
      <c r="K3" s="507" t="s">
        <v>312</v>
      </c>
      <c r="L3" s="195"/>
      <c r="M3" s="195"/>
      <c r="N3" s="195"/>
      <c r="O3" s="195"/>
      <c r="P3" s="195"/>
      <c r="Q3" s="195"/>
    </row>
    <row r="4" spans="1:17" ht="15" customHeight="1" x14ac:dyDescent="0.15">
      <c r="A4" s="508" t="s">
        <v>67</v>
      </c>
      <c r="B4" s="509">
        <v>163</v>
      </c>
      <c r="C4" s="509">
        <v>77</v>
      </c>
      <c r="D4" s="510">
        <f t="shared" si="0"/>
        <v>0.47239263803680981</v>
      </c>
      <c r="E4" s="509">
        <v>163</v>
      </c>
      <c r="F4" s="511">
        <v>38.75</v>
      </c>
      <c r="G4" s="510">
        <f t="shared" si="1"/>
        <v>0.23773006134969324</v>
      </c>
      <c r="H4" s="510">
        <f t="shared" si="2"/>
        <v>-0.23466257668711657</v>
      </c>
      <c r="I4" s="195"/>
      <c r="J4" s="512"/>
      <c r="K4" s="513" t="s">
        <v>313</v>
      </c>
      <c r="L4" s="195"/>
      <c r="M4" s="195"/>
      <c r="N4" s="195"/>
      <c r="O4" s="195"/>
      <c r="P4" s="195"/>
      <c r="Q4" s="195"/>
    </row>
    <row r="5" spans="1:17" ht="15" customHeight="1" x14ac:dyDescent="0.15">
      <c r="A5" s="508" t="s">
        <v>14</v>
      </c>
      <c r="B5" s="509">
        <v>1174</v>
      </c>
      <c r="C5" s="509">
        <v>1086</v>
      </c>
      <c r="D5" s="510">
        <f t="shared" si="0"/>
        <v>0.92504258943781947</v>
      </c>
      <c r="E5" s="509">
        <v>1174</v>
      </c>
      <c r="F5" s="511">
        <v>603.75</v>
      </c>
      <c r="G5" s="510">
        <f t="shared" si="1"/>
        <v>0.51426746166950599</v>
      </c>
      <c r="H5" s="510">
        <f t="shared" si="2"/>
        <v>-0.41077512776831349</v>
      </c>
      <c r="I5" s="195"/>
      <c r="J5" s="195"/>
      <c r="K5" s="195"/>
      <c r="L5" s="195"/>
      <c r="M5" s="195"/>
      <c r="N5" s="195"/>
      <c r="O5" s="195"/>
      <c r="P5" s="195"/>
      <c r="Q5" s="195"/>
    </row>
    <row r="6" spans="1:17" ht="15" customHeight="1" x14ac:dyDescent="0.15">
      <c r="A6" s="508" t="s">
        <v>68</v>
      </c>
      <c r="B6" s="509">
        <v>26</v>
      </c>
      <c r="C6" s="509">
        <v>7</v>
      </c>
      <c r="D6" s="510">
        <f t="shared" si="0"/>
        <v>0.26923076923076922</v>
      </c>
      <c r="E6" s="509">
        <v>26</v>
      </c>
      <c r="F6" s="511">
        <v>4.5</v>
      </c>
      <c r="G6" s="510">
        <f t="shared" si="1"/>
        <v>0.17307692307692307</v>
      </c>
      <c r="H6" s="510">
        <f t="shared" si="2"/>
        <v>-9.6153846153846145E-2</v>
      </c>
      <c r="I6" s="195"/>
      <c r="J6" s="195"/>
      <c r="K6" s="195"/>
      <c r="L6" s="195"/>
      <c r="M6" s="195"/>
      <c r="N6" s="195"/>
      <c r="O6" s="195"/>
      <c r="P6" s="195"/>
      <c r="Q6" s="195"/>
    </row>
    <row r="7" spans="1:17" ht="15" customHeight="1" x14ac:dyDescent="0.15">
      <c r="A7" s="514" t="s">
        <v>103</v>
      </c>
      <c r="B7" s="509">
        <v>62</v>
      </c>
      <c r="C7" s="509">
        <v>53</v>
      </c>
      <c r="D7" s="510">
        <f t="shared" si="0"/>
        <v>0.85483870967741937</v>
      </c>
      <c r="E7" s="509">
        <v>72</v>
      </c>
      <c r="F7" s="511">
        <v>27.75</v>
      </c>
      <c r="G7" s="510">
        <f t="shared" si="1"/>
        <v>0.38541666666666669</v>
      </c>
      <c r="H7" s="510">
        <f t="shared" si="2"/>
        <v>-0.46942204301075269</v>
      </c>
      <c r="I7" s="195"/>
      <c r="J7" s="195"/>
      <c r="K7" s="195"/>
      <c r="L7" s="195"/>
      <c r="M7" s="195"/>
      <c r="N7" s="195"/>
      <c r="O7" s="195"/>
      <c r="P7" s="195"/>
      <c r="Q7" s="195"/>
    </row>
    <row r="8" spans="1:17" ht="15" customHeight="1" x14ac:dyDescent="0.15">
      <c r="A8" s="508" t="s">
        <v>24</v>
      </c>
      <c r="B8" s="509">
        <v>519</v>
      </c>
      <c r="C8" s="509">
        <v>414</v>
      </c>
      <c r="D8" s="510">
        <f t="shared" si="0"/>
        <v>0.79768786127167635</v>
      </c>
      <c r="E8" s="509">
        <v>543</v>
      </c>
      <c r="F8" s="511">
        <v>221.5</v>
      </c>
      <c r="G8" s="510">
        <f t="shared" si="1"/>
        <v>0.40791896869244937</v>
      </c>
      <c r="H8" s="510">
        <f t="shared" si="2"/>
        <v>-0.38976889257922698</v>
      </c>
      <c r="I8" s="195"/>
      <c r="J8" s="195"/>
      <c r="K8" s="195"/>
      <c r="L8" s="195"/>
      <c r="M8" s="195"/>
      <c r="N8" s="195"/>
      <c r="O8" s="195"/>
      <c r="P8" s="195"/>
      <c r="Q8" s="195"/>
    </row>
    <row r="9" spans="1:17" ht="15" customHeight="1" x14ac:dyDescent="0.15">
      <c r="A9" s="508" t="s">
        <v>69</v>
      </c>
      <c r="B9" s="509">
        <v>218</v>
      </c>
      <c r="C9" s="509">
        <v>99</v>
      </c>
      <c r="D9" s="510">
        <f t="shared" si="0"/>
        <v>0.45412844036697247</v>
      </c>
      <c r="E9" s="509">
        <v>218</v>
      </c>
      <c r="F9" s="511">
        <v>46.75</v>
      </c>
      <c r="G9" s="510">
        <f t="shared" si="1"/>
        <v>0.21444954128440366</v>
      </c>
      <c r="H9" s="510">
        <f t="shared" si="2"/>
        <v>-0.23967889908256881</v>
      </c>
      <c r="I9" s="195"/>
      <c r="J9" s="195"/>
      <c r="K9" s="195"/>
      <c r="L9" s="195"/>
      <c r="M9" s="195"/>
      <c r="N9" s="195"/>
      <c r="O9" s="195"/>
      <c r="P9" s="195"/>
      <c r="Q9" s="195"/>
    </row>
    <row r="10" spans="1:17" ht="15" customHeight="1" x14ac:dyDescent="0.15">
      <c r="A10" s="508" t="s">
        <v>70</v>
      </c>
      <c r="B10" s="509">
        <v>105</v>
      </c>
      <c r="C10" s="509">
        <v>77</v>
      </c>
      <c r="D10" s="510">
        <f t="shared" si="0"/>
        <v>0.73333333333333328</v>
      </c>
      <c r="E10" s="509">
        <v>105</v>
      </c>
      <c r="F10" s="511">
        <v>23.75</v>
      </c>
      <c r="G10" s="510">
        <f t="shared" si="1"/>
        <v>0.22619047619047619</v>
      </c>
      <c r="H10" s="510">
        <f t="shared" si="2"/>
        <v>-0.50714285714285712</v>
      </c>
      <c r="I10" s="195"/>
      <c r="J10" s="195"/>
      <c r="K10" s="195"/>
      <c r="L10" s="195"/>
      <c r="M10" s="195"/>
      <c r="N10" s="195"/>
      <c r="O10" s="195"/>
      <c r="P10" s="195"/>
      <c r="Q10" s="195"/>
    </row>
    <row r="11" spans="1:17" ht="15" customHeight="1" x14ac:dyDescent="0.15">
      <c r="A11" s="508" t="s">
        <v>71</v>
      </c>
      <c r="B11" s="509">
        <v>105</v>
      </c>
      <c r="C11" s="509">
        <v>92</v>
      </c>
      <c r="D11" s="510">
        <f t="shared" si="0"/>
        <v>0.87619047619047619</v>
      </c>
      <c r="E11" s="509">
        <v>105</v>
      </c>
      <c r="F11" s="511">
        <v>44.75</v>
      </c>
      <c r="G11" s="510">
        <f t="shared" si="1"/>
        <v>0.42619047619047618</v>
      </c>
      <c r="H11" s="510">
        <f t="shared" si="2"/>
        <v>-0.45</v>
      </c>
      <c r="I11" s="195"/>
      <c r="J11" s="195"/>
      <c r="K11" s="195"/>
      <c r="L11" s="195"/>
      <c r="M11" s="195"/>
      <c r="N11" s="195"/>
      <c r="O11" s="195"/>
      <c r="P11" s="195"/>
      <c r="Q11" s="195"/>
    </row>
    <row r="12" spans="1:17" ht="15" customHeight="1" x14ac:dyDescent="0.15">
      <c r="A12" s="508" t="s">
        <v>72</v>
      </c>
      <c r="B12" s="509">
        <v>82</v>
      </c>
      <c r="C12" s="509">
        <v>27</v>
      </c>
      <c r="D12" s="510">
        <f t="shared" si="0"/>
        <v>0.32926829268292684</v>
      </c>
      <c r="E12" s="509">
        <v>82</v>
      </c>
      <c r="F12" s="511">
        <v>10.75</v>
      </c>
      <c r="G12" s="510">
        <f t="shared" si="1"/>
        <v>0.13109756097560976</v>
      </c>
      <c r="H12" s="510">
        <f t="shared" si="2"/>
        <v>-0.19817073170731708</v>
      </c>
      <c r="I12" s="195"/>
      <c r="J12" s="195"/>
      <c r="K12" s="195"/>
      <c r="L12" s="195"/>
      <c r="M12" s="195"/>
      <c r="N12" s="195"/>
      <c r="O12" s="195"/>
      <c r="P12" s="195"/>
      <c r="Q12" s="195"/>
    </row>
    <row r="13" spans="1:17" ht="15" customHeight="1" x14ac:dyDescent="0.15">
      <c r="A13" s="508" t="s">
        <v>73</v>
      </c>
      <c r="B13" s="509">
        <v>12</v>
      </c>
      <c r="C13" s="509">
        <v>6</v>
      </c>
      <c r="D13" s="510">
        <f t="shared" si="0"/>
        <v>0.5</v>
      </c>
      <c r="E13" s="509">
        <v>11</v>
      </c>
      <c r="F13" s="511">
        <v>3.25</v>
      </c>
      <c r="G13" s="510">
        <f t="shared" si="1"/>
        <v>0.29545454545454547</v>
      </c>
      <c r="H13" s="510">
        <f t="shared" si="2"/>
        <v>-0.20454545454545453</v>
      </c>
      <c r="I13" s="195"/>
      <c r="J13" s="195"/>
      <c r="K13" s="195"/>
      <c r="L13" s="195"/>
      <c r="M13" s="195"/>
      <c r="N13" s="195"/>
      <c r="O13" s="195"/>
      <c r="P13" s="195"/>
      <c r="Q13" s="195"/>
    </row>
    <row r="14" spans="1:17" ht="15" customHeight="1" x14ac:dyDescent="0.15">
      <c r="A14" s="508" t="s">
        <v>74</v>
      </c>
      <c r="B14" s="509">
        <v>12</v>
      </c>
      <c r="C14" s="509">
        <v>8</v>
      </c>
      <c r="D14" s="510">
        <f t="shared" si="0"/>
        <v>0.66666666666666663</v>
      </c>
      <c r="E14" s="509">
        <v>12</v>
      </c>
      <c r="F14" s="511">
        <v>4.25</v>
      </c>
      <c r="G14" s="510">
        <f t="shared" si="1"/>
        <v>0.35416666666666669</v>
      </c>
      <c r="H14" s="510">
        <f t="shared" si="2"/>
        <v>-0.31249999999999994</v>
      </c>
      <c r="I14" s="195"/>
      <c r="J14" s="195"/>
      <c r="K14" s="195"/>
      <c r="L14" s="195"/>
      <c r="M14" s="195"/>
      <c r="N14" s="195"/>
      <c r="O14" s="195"/>
      <c r="P14" s="195"/>
      <c r="Q14" s="195"/>
    </row>
    <row r="15" spans="1:17" ht="15" customHeight="1" x14ac:dyDescent="0.15">
      <c r="A15" s="508" t="s">
        <v>75</v>
      </c>
      <c r="B15" s="509">
        <v>63</v>
      </c>
      <c r="C15" s="509">
        <v>60</v>
      </c>
      <c r="D15" s="510">
        <f t="shared" si="0"/>
        <v>0.95238095238095233</v>
      </c>
      <c r="E15" s="509">
        <v>63</v>
      </c>
      <c r="F15" s="511">
        <v>31</v>
      </c>
      <c r="G15" s="510">
        <f t="shared" si="1"/>
        <v>0.49206349206349204</v>
      </c>
      <c r="H15" s="510">
        <f t="shared" si="2"/>
        <v>-0.46031746031746029</v>
      </c>
      <c r="I15" s="195"/>
      <c r="J15" s="195"/>
      <c r="K15" s="195"/>
      <c r="L15" s="195"/>
      <c r="M15" s="195"/>
      <c r="N15" s="195"/>
      <c r="O15" s="195"/>
      <c r="P15" s="195"/>
      <c r="Q15" s="195"/>
    </row>
    <row r="16" spans="1:17" ht="15" customHeight="1" x14ac:dyDescent="0.15">
      <c r="A16" s="508" t="s">
        <v>10</v>
      </c>
      <c r="B16" s="509">
        <v>2417</v>
      </c>
      <c r="C16" s="509">
        <v>2060</v>
      </c>
      <c r="D16" s="510">
        <f t="shared" si="0"/>
        <v>0.85229623500206864</v>
      </c>
      <c r="E16" s="509">
        <v>2417</v>
      </c>
      <c r="F16" s="511">
        <v>1019.5</v>
      </c>
      <c r="G16" s="510">
        <f t="shared" si="1"/>
        <v>0.42180388911874223</v>
      </c>
      <c r="H16" s="510">
        <f t="shared" si="2"/>
        <v>-0.43049234588332641</v>
      </c>
      <c r="I16" s="195"/>
      <c r="J16" s="195"/>
      <c r="K16" s="195"/>
      <c r="L16" s="195"/>
      <c r="M16" s="195"/>
      <c r="N16" s="195"/>
      <c r="O16" s="195"/>
      <c r="P16" s="195"/>
      <c r="Q16" s="195"/>
    </row>
    <row r="17" spans="1:17" ht="15" customHeight="1" x14ac:dyDescent="0.15">
      <c r="A17" s="508" t="s">
        <v>25</v>
      </c>
      <c r="B17" s="509">
        <v>436</v>
      </c>
      <c r="C17" s="509">
        <v>311</v>
      </c>
      <c r="D17" s="510">
        <f t="shared" si="0"/>
        <v>0.71330275229357798</v>
      </c>
      <c r="E17" s="509">
        <v>436</v>
      </c>
      <c r="F17" s="511">
        <v>201.25</v>
      </c>
      <c r="G17" s="510">
        <f t="shared" si="1"/>
        <v>0.46158256880733944</v>
      </c>
      <c r="H17" s="510">
        <f t="shared" si="2"/>
        <v>-0.25172018348623854</v>
      </c>
      <c r="I17" s="195"/>
      <c r="J17" s="195"/>
      <c r="K17" s="195"/>
      <c r="L17" s="195"/>
      <c r="M17" s="195"/>
      <c r="N17" s="195"/>
      <c r="O17" s="195"/>
      <c r="P17" s="195"/>
      <c r="Q17" s="195"/>
    </row>
    <row r="18" spans="1:17" ht="15" customHeight="1" x14ac:dyDescent="0.15">
      <c r="A18" s="508" t="s">
        <v>76</v>
      </c>
      <c r="B18" s="509">
        <v>112</v>
      </c>
      <c r="C18" s="509">
        <v>58</v>
      </c>
      <c r="D18" s="510">
        <f t="shared" si="0"/>
        <v>0.5178571428571429</v>
      </c>
      <c r="E18" s="509">
        <v>112</v>
      </c>
      <c r="F18" s="511">
        <v>24.75</v>
      </c>
      <c r="G18" s="510">
        <f t="shared" si="1"/>
        <v>0.22098214285714285</v>
      </c>
      <c r="H18" s="510">
        <f t="shared" si="2"/>
        <v>-0.29687500000000006</v>
      </c>
      <c r="I18" s="195"/>
      <c r="J18" s="195"/>
      <c r="K18" s="195"/>
      <c r="L18" s="195"/>
      <c r="M18" s="195"/>
      <c r="N18" s="195"/>
      <c r="O18" s="195"/>
      <c r="P18" s="195"/>
      <c r="Q18" s="195"/>
    </row>
    <row r="19" spans="1:17" ht="15" customHeight="1" x14ac:dyDescent="0.15">
      <c r="A19" s="508" t="s">
        <v>11</v>
      </c>
      <c r="B19" s="509">
        <v>1837</v>
      </c>
      <c r="C19" s="509">
        <v>1703</v>
      </c>
      <c r="D19" s="510">
        <f t="shared" si="0"/>
        <v>0.92705498094719652</v>
      </c>
      <c r="E19" s="509">
        <v>1837</v>
      </c>
      <c r="F19" s="511">
        <v>923.25</v>
      </c>
      <c r="G19" s="510">
        <f t="shared" si="1"/>
        <v>0.50258573761567771</v>
      </c>
      <c r="H19" s="510">
        <f t="shared" si="2"/>
        <v>-0.42446924333151881</v>
      </c>
      <c r="I19" s="195"/>
      <c r="J19" s="195"/>
      <c r="K19" s="195"/>
      <c r="L19" s="195"/>
      <c r="M19" s="195"/>
      <c r="N19" s="195"/>
      <c r="O19" s="195"/>
      <c r="P19" s="195"/>
      <c r="Q19" s="195"/>
    </row>
    <row r="20" spans="1:17" ht="15" customHeight="1" x14ac:dyDescent="0.15">
      <c r="A20" s="508" t="s">
        <v>77</v>
      </c>
      <c r="B20" s="509">
        <v>35</v>
      </c>
      <c r="C20" s="509">
        <v>24</v>
      </c>
      <c r="D20" s="510">
        <f t="shared" si="0"/>
        <v>0.68571428571428572</v>
      </c>
      <c r="E20" s="509">
        <v>35</v>
      </c>
      <c r="F20" s="511">
        <v>16</v>
      </c>
      <c r="G20" s="510">
        <f t="shared" si="1"/>
        <v>0.45714285714285713</v>
      </c>
      <c r="H20" s="510">
        <f t="shared" si="2"/>
        <v>-0.22857142857142859</v>
      </c>
      <c r="I20" s="195"/>
      <c r="J20" s="195"/>
      <c r="K20" s="195"/>
      <c r="L20" s="195"/>
      <c r="M20" s="195"/>
      <c r="N20" s="195"/>
      <c r="O20" s="195"/>
      <c r="P20" s="195"/>
      <c r="Q20" s="195"/>
    </row>
    <row r="21" spans="1:17" ht="15" customHeight="1" x14ac:dyDescent="0.15">
      <c r="A21" s="508" t="s">
        <v>28</v>
      </c>
      <c r="B21" s="509">
        <v>240</v>
      </c>
      <c r="C21" s="509">
        <v>163</v>
      </c>
      <c r="D21" s="510">
        <f t="shared" si="0"/>
        <v>0.6791666666666667</v>
      </c>
      <c r="E21" s="509">
        <v>240</v>
      </c>
      <c r="F21" s="511">
        <v>109.25</v>
      </c>
      <c r="G21" s="510">
        <f t="shared" si="1"/>
        <v>0.45520833333333333</v>
      </c>
      <c r="H21" s="510">
        <f t="shared" si="2"/>
        <v>-0.22395833333333337</v>
      </c>
      <c r="I21" s="195"/>
      <c r="J21" s="195"/>
      <c r="K21" s="195"/>
      <c r="L21" s="195"/>
      <c r="M21" s="195"/>
      <c r="N21" s="195"/>
      <c r="O21" s="195"/>
      <c r="P21" s="195"/>
      <c r="Q21" s="195"/>
    </row>
    <row r="22" spans="1:17" ht="15" customHeight="1" x14ac:dyDescent="0.15">
      <c r="A22" s="508" t="s">
        <v>78</v>
      </c>
      <c r="B22" s="509">
        <v>204</v>
      </c>
      <c r="C22" s="509">
        <v>111</v>
      </c>
      <c r="D22" s="510">
        <f t="shared" si="0"/>
        <v>0.54411764705882348</v>
      </c>
      <c r="E22" s="509">
        <v>204</v>
      </c>
      <c r="F22" s="511">
        <v>53.75</v>
      </c>
      <c r="G22" s="510">
        <f t="shared" si="1"/>
        <v>0.26348039215686275</v>
      </c>
      <c r="H22" s="510">
        <f t="shared" si="2"/>
        <v>-0.28063725490196073</v>
      </c>
      <c r="I22" s="195"/>
      <c r="J22" s="195"/>
      <c r="K22" s="195"/>
      <c r="L22" s="195"/>
      <c r="M22" s="195"/>
      <c r="N22" s="195"/>
      <c r="O22" s="195"/>
      <c r="P22" s="195"/>
      <c r="Q22" s="195"/>
    </row>
    <row r="23" spans="1:17" ht="15" customHeight="1" x14ac:dyDescent="0.15">
      <c r="A23" s="508" t="s">
        <v>79</v>
      </c>
      <c r="B23" s="509">
        <v>91</v>
      </c>
      <c r="C23" s="509">
        <v>56</v>
      </c>
      <c r="D23" s="510">
        <f t="shared" si="0"/>
        <v>0.61538461538461542</v>
      </c>
      <c r="E23" s="509">
        <v>91</v>
      </c>
      <c r="F23" s="511">
        <v>23.5</v>
      </c>
      <c r="G23" s="510">
        <f t="shared" si="1"/>
        <v>0.25824175824175827</v>
      </c>
      <c r="H23" s="510">
        <f t="shared" si="2"/>
        <v>-0.35714285714285715</v>
      </c>
      <c r="I23" s="195"/>
      <c r="J23" s="195"/>
      <c r="K23" s="195"/>
      <c r="L23" s="195"/>
      <c r="M23" s="195"/>
      <c r="N23" s="195"/>
      <c r="O23" s="195"/>
      <c r="P23" s="195"/>
      <c r="Q23" s="195"/>
    </row>
    <row r="24" spans="1:17" ht="15" customHeight="1" x14ac:dyDescent="0.15">
      <c r="A24" s="508" t="s">
        <v>80</v>
      </c>
      <c r="B24" s="509">
        <v>85</v>
      </c>
      <c r="C24" s="509">
        <v>22</v>
      </c>
      <c r="D24" s="510">
        <f t="shared" si="0"/>
        <v>0.25882352941176473</v>
      </c>
      <c r="E24" s="509">
        <v>85</v>
      </c>
      <c r="F24" s="511">
        <v>7.25</v>
      </c>
      <c r="G24" s="510">
        <f t="shared" si="1"/>
        <v>8.5294117647058826E-2</v>
      </c>
      <c r="H24" s="510">
        <f t="shared" si="2"/>
        <v>-0.1735294117647059</v>
      </c>
      <c r="I24" s="195"/>
      <c r="J24" s="195"/>
      <c r="K24" s="195"/>
      <c r="L24" s="195"/>
      <c r="M24" s="195"/>
      <c r="N24" s="195"/>
      <c r="O24" s="195"/>
      <c r="P24" s="195"/>
      <c r="Q24" s="195"/>
    </row>
    <row r="25" spans="1:17" ht="15" customHeight="1" x14ac:dyDescent="0.15">
      <c r="A25" s="508" t="s">
        <v>81</v>
      </c>
      <c r="B25" s="509">
        <v>4</v>
      </c>
      <c r="C25" s="509">
        <v>3</v>
      </c>
      <c r="D25" s="510">
        <f t="shared" si="0"/>
        <v>0.75</v>
      </c>
      <c r="E25" s="509">
        <v>4</v>
      </c>
      <c r="F25" s="511">
        <v>2.75</v>
      </c>
      <c r="G25" s="510">
        <f t="shared" si="1"/>
        <v>0.6875</v>
      </c>
      <c r="H25" s="510">
        <f t="shared" si="2"/>
        <v>-6.25E-2</v>
      </c>
      <c r="I25" s="195"/>
      <c r="J25" s="195"/>
      <c r="K25" s="195"/>
      <c r="L25" s="195"/>
      <c r="M25" s="195"/>
      <c r="N25" s="195"/>
      <c r="O25" s="195"/>
      <c r="P25" s="195"/>
      <c r="Q25" s="195"/>
    </row>
    <row r="26" spans="1:17" ht="15" customHeight="1" x14ac:dyDescent="0.15">
      <c r="A26" s="508" t="s">
        <v>12</v>
      </c>
      <c r="B26" s="509">
        <v>1148</v>
      </c>
      <c r="C26" s="509">
        <v>1303</v>
      </c>
      <c r="D26" s="510">
        <f t="shared" si="0"/>
        <v>1.1350174216027875</v>
      </c>
      <c r="E26" s="509">
        <v>1148</v>
      </c>
      <c r="F26" s="511">
        <v>559</v>
      </c>
      <c r="G26" s="510">
        <f t="shared" si="1"/>
        <v>0.48693379790940766</v>
      </c>
      <c r="H26" s="510">
        <f t="shared" si="2"/>
        <v>-0.6480836236933798</v>
      </c>
      <c r="I26" s="195"/>
      <c r="J26" s="195"/>
      <c r="K26" s="195"/>
      <c r="L26" s="195"/>
      <c r="M26" s="195"/>
      <c r="N26" s="195"/>
      <c r="O26" s="195"/>
      <c r="P26" s="195"/>
      <c r="Q26" s="195"/>
    </row>
    <row r="27" spans="1:17" ht="15" customHeight="1" x14ac:dyDescent="0.15">
      <c r="A27" s="508" t="s">
        <v>82</v>
      </c>
      <c r="B27" s="509">
        <v>52</v>
      </c>
      <c r="C27" s="509">
        <v>16</v>
      </c>
      <c r="D27" s="510">
        <f t="shared" si="0"/>
        <v>0.30769230769230771</v>
      </c>
      <c r="E27" s="509">
        <v>52</v>
      </c>
      <c r="F27" s="511">
        <v>10.5</v>
      </c>
      <c r="G27" s="510">
        <f t="shared" si="1"/>
        <v>0.20192307692307693</v>
      </c>
      <c r="H27" s="510">
        <f t="shared" si="2"/>
        <v>-0.10576923076923078</v>
      </c>
      <c r="I27" s="195"/>
      <c r="J27" s="195"/>
      <c r="K27" s="195"/>
      <c r="L27" s="195"/>
      <c r="M27" s="195"/>
      <c r="N27" s="195"/>
      <c r="O27" s="195"/>
      <c r="P27" s="195"/>
      <c r="Q27" s="195"/>
    </row>
    <row r="28" spans="1:17" ht="15" customHeight="1" x14ac:dyDescent="0.15">
      <c r="A28" s="508" t="s">
        <v>26</v>
      </c>
      <c r="B28" s="509">
        <v>279</v>
      </c>
      <c r="C28" s="509">
        <v>201</v>
      </c>
      <c r="D28" s="510">
        <f t="shared" si="0"/>
        <v>0.72043010752688175</v>
      </c>
      <c r="E28" s="509">
        <v>279</v>
      </c>
      <c r="F28" s="511">
        <v>115.25</v>
      </c>
      <c r="G28" s="510">
        <f t="shared" si="1"/>
        <v>0.41308243727598565</v>
      </c>
      <c r="H28" s="510">
        <f t="shared" si="2"/>
        <v>-0.3073476702508961</v>
      </c>
      <c r="I28" s="195"/>
      <c r="J28" s="195"/>
      <c r="K28" s="195"/>
      <c r="L28" s="195"/>
      <c r="M28" s="195"/>
      <c r="N28" s="195"/>
      <c r="O28" s="195"/>
      <c r="P28" s="195"/>
      <c r="Q28" s="195"/>
    </row>
    <row r="29" spans="1:17" ht="15" customHeight="1" x14ac:dyDescent="0.15">
      <c r="A29" s="508" t="s">
        <v>23</v>
      </c>
      <c r="B29" s="509">
        <v>500</v>
      </c>
      <c r="C29" s="509">
        <v>535</v>
      </c>
      <c r="D29" s="510">
        <f t="shared" si="0"/>
        <v>1.07</v>
      </c>
      <c r="E29" s="509">
        <v>500</v>
      </c>
      <c r="F29" s="511">
        <v>388.75</v>
      </c>
      <c r="G29" s="510">
        <f t="shared" si="1"/>
        <v>0.77749999999999997</v>
      </c>
      <c r="H29" s="510">
        <f t="shared" si="2"/>
        <v>-0.29250000000000009</v>
      </c>
      <c r="I29" s="195"/>
      <c r="J29" s="195"/>
      <c r="K29" s="195"/>
      <c r="L29" s="195"/>
      <c r="M29" s="195"/>
      <c r="N29" s="195"/>
      <c r="O29" s="195"/>
      <c r="P29" s="195"/>
      <c r="Q29" s="195"/>
    </row>
    <row r="30" spans="1:17" ht="15" customHeight="1" x14ac:dyDescent="0.15">
      <c r="A30" s="508" t="s">
        <v>83</v>
      </c>
      <c r="B30" s="509">
        <v>110</v>
      </c>
      <c r="C30" s="509">
        <v>47</v>
      </c>
      <c r="D30" s="510">
        <f t="shared" si="0"/>
        <v>0.42727272727272725</v>
      </c>
      <c r="E30" s="509">
        <v>110</v>
      </c>
      <c r="F30" s="511">
        <v>24</v>
      </c>
      <c r="G30" s="510">
        <f t="shared" si="1"/>
        <v>0.21818181818181817</v>
      </c>
      <c r="H30" s="510">
        <f t="shared" si="2"/>
        <v>-0.20909090909090908</v>
      </c>
      <c r="I30" s="195"/>
      <c r="J30" s="195"/>
      <c r="K30" s="195"/>
      <c r="L30" s="195"/>
      <c r="M30" s="195"/>
      <c r="N30" s="195"/>
      <c r="O30" s="195"/>
      <c r="P30" s="195"/>
      <c r="Q30" s="195"/>
    </row>
    <row r="31" spans="1:17" ht="15" customHeight="1" x14ac:dyDescent="0.15">
      <c r="A31" s="508" t="s">
        <v>84</v>
      </c>
      <c r="B31" s="509">
        <v>40</v>
      </c>
      <c r="C31" s="509">
        <v>41</v>
      </c>
      <c r="D31" s="510">
        <f t="shared" si="0"/>
        <v>1.0249999999999999</v>
      </c>
      <c r="E31" s="509">
        <v>40</v>
      </c>
      <c r="F31" s="511">
        <v>16.75</v>
      </c>
      <c r="G31" s="510">
        <f t="shared" si="1"/>
        <v>0.41875000000000001</v>
      </c>
      <c r="H31" s="510">
        <f t="shared" si="2"/>
        <v>-0.60624999999999996</v>
      </c>
      <c r="I31" s="195"/>
      <c r="J31" s="195"/>
      <c r="K31" s="195"/>
      <c r="L31" s="195"/>
      <c r="M31" s="195"/>
      <c r="N31" s="195"/>
      <c r="O31" s="195"/>
      <c r="P31" s="195"/>
      <c r="Q31" s="195"/>
    </row>
    <row r="32" spans="1:17" ht="15" customHeight="1" x14ac:dyDescent="0.15">
      <c r="A32" s="508" t="s">
        <v>29</v>
      </c>
      <c r="B32" s="509">
        <v>120</v>
      </c>
      <c r="C32" s="509">
        <v>114</v>
      </c>
      <c r="D32" s="510">
        <f t="shared" si="0"/>
        <v>0.95</v>
      </c>
      <c r="E32" s="509">
        <v>120</v>
      </c>
      <c r="F32" s="511">
        <v>70.75</v>
      </c>
      <c r="G32" s="510">
        <f t="shared" si="1"/>
        <v>0.58958333333333335</v>
      </c>
      <c r="H32" s="510">
        <f t="shared" si="2"/>
        <v>-0.36041666666666661</v>
      </c>
      <c r="I32" s="195"/>
      <c r="J32" s="195"/>
      <c r="K32" s="195"/>
      <c r="L32" s="195"/>
      <c r="M32" s="195"/>
      <c r="N32" s="195"/>
      <c r="O32" s="195"/>
      <c r="P32" s="195"/>
      <c r="Q32" s="195"/>
    </row>
    <row r="33" spans="1:17" ht="15" customHeight="1" x14ac:dyDescent="0.15">
      <c r="A33" s="508" t="s">
        <v>22</v>
      </c>
      <c r="B33" s="509">
        <v>621</v>
      </c>
      <c r="C33" s="509">
        <v>548</v>
      </c>
      <c r="D33" s="510">
        <f t="shared" si="0"/>
        <v>0.88244766505636074</v>
      </c>
      <c r="E33" s="509">
        <v>621</v>
      </c>
      <c r="F33" s="511">
        <v>299.5</v>
      </c>
      <c r="G33" s="510">
        <f t="shared" si="1"/>
        <v>0.48228663446054748</v>
      </c>
      <c r="H33" s="510">
        <f t="shared" si="2"/>
        <v>-0.40016103059581326</v>
      </c>
      <c r="I33" s="195"/>
      <c r="J33" s="195"/>
      <c r="K33" s="195"/>
      <c r="L33" s="195"/>
      <c r="M33" s="195"/>
      <c r="N33" s="195"/>
      <c r="O33" s="195"/>
      <c r="P33" s="195"/>
      <c r="Q33" s="195"/>
    </row>
    <row r="34" spans="1:17" ht="15" customHeight="1" x14ac:dyDescent="0.15">
      <c r="A34" s="508" t="s">
        <v>85</v>
      </c>
      <c r="B34" s="509">
        <v>101</v>
      </c>
      <c r="C34" s="509">
        <v>47</v>
      </c>
      <c r="D34" s="510">
        <f t="shared" si="0"/>
        <v>0.46534653465346537</v>
      </c>
      <c r="E34" s="509">
        <v>101</v>
      </c>
      <c r="F34" s="511">
        <v>25.25</v>
      </c>
      <c r="G34" s="510">
        <f t="shared" si="1"/>
        <v>0.25</v>
      </c>
      <c r="H34" s="510">
        <f t="shared" si="2"/>
        <v>-0.21534653465346537</v>
      </c>
      <c r="I34" s="195"/>
      <c r="J34" s="195"/>
      <c r="K34" s="195"/>
      <c r="L34" s="195"/>
      <c r="M34" s="195"/>
      <c r="N34" s="195"/>
      <c r="O34" s="195"/>
      <c r="P34" s="195"/>
      <c r="Q34" s="195"/>
    </row>
    <row r="35" spans="1:17" ht="15" customHeight="1" x14ac:dyDescent="0.15">
      <c r="A35" s="508" t="s">
        <v>86</v>
      </c>
      <c r="B35" s="509">
        <v>104</v>
      </c>
      <c r="C35" s="509">
        <v>108</v>
      </c>
      <c r="D35" s="510">
        <f t="shared" si="0"/>
        <v>1.0384615384615385</v>
      </c>
      <c r="E35" s="509">
        <v>104</v>
      </c>
      <c r="F35" s="511">
        <v>48.5</v>
      </c>
      <c r="G35" s="510">
        <f t="shared" si="1"/>
        <v>0.46634615384615385</v>
      </c>
      <c r="H35" s="510">
        <f t="shared" si="2"/>
        <v>-0.57211538461538469</v>
      </c>
      <c r="I35" s="195"/>
      <c r="J35" s="195"/>
      <c r="K35" s="195"/>
      <c r="L35" s="195"/>
      <c r="M35" s="195"/>
      <c r="N35" s="195"/>
      <c r="O35" s="195"/>
      <c r="P35" s="195"/>
      <c r="Q35" s="195"/>
    </row>
    <row r="36" spans="1:17" ht="15" customHeight="1" x14ac:dyDescent="0.15">
      <c r="A36" s="508" t="s">
        <v>87</v>
      </c>
      <c r="B36" s="509">
        <v>149</v>
      </c>
      <c r="C36" s="509">
        <v>93</v>
      </c>
      <c r="D36" s="510">
        <f t="shared" si="0"/>
        <v>0.62416107382550334</v>
      </c>
      <c r="E36" s="509">
        <v>149</v>
      </c>
      <c r="F36" s="511">
        <v>76.25</v>
      </c>
      <c r="G36" s="510">
        <f t="shared" si="1"/>
        <v>0.51174496644295298</v>
      </c>
      <c r="H36" s="510">
        <f t="shared" si="2"/>
        <v>-0.11241610738255037</v>
      </c>
      <c r="I36" s="195"/>
      <c r="J36" s="195"/>
      <c r="K36" s="195"/>
      <c r="L36" s="195"/>
      <c r="M36" s="195"/>
      <c r="N36" s="195"/>
      <c r="O36" s="195"/>
      <c r="P36" s="195"/>
      <c r="Q36" s="195"/>
    </row>
    <row r="37" spans="1:17" ht="15" customHeight="1" x14ac:dyDescent="0.15">
      <c r="A37" s="508" t="s">
        <v>88</v>
      </c>
      <c r="B37" s="509">
        <v>124</v>
      </c>
      <c r="C37" s="509">
        <v>99</v>
      </c>
      <c r="D37" s="510">
        <f t="shared" si="0"/>
        <v>0.79838709677419351</v>
      </c>
      <c r="E37" s="509">
        <v>124</v>
      </c>
      <c r="F37" s="511">
        <v>59.75</v>
      </c>
      <c r="G37" s="510">
        <f t="shared" si="1"/>
        <v>0.48185483870967744</v>
      </c>
      <c r="H37" s="510">
        <f t="shared" si="2"/>
        <v>-0.31653225806451607</v>
      </c>
      <c r="I37" s="195"/>
      <c r="J37" s="195"/>
      <c r="K37" s="195"/>
      <c r="L37" s="195"/>
      <c r="M37" s="195"/>
      <c r="N37" s="195"/>
      <c r="O37" s="195"/>
      <c r="P37" s="195"/>
      <c r="Q37" s="195"/>
    </row>
    <row r="38" spans="1:17" ht="15" customHeight="1" x14ac:dyDescent="0.15">
      <c r="A38" s="508" t="s">
        <v>89</v>
      </c>
      <c r="B38" s="509">
        <v>34</v>
      </c>
      <c r="C38" s="509">
        <v>8</v>
      </c>
      <c r="D38" s="510">
        <f t="shared" si="0"/>
        <v>0.23529411764705882</v>
      </c>
      <c r="E38" s="509">
        <v>34</v>
      </c>
      <c r="F38" s="511">
        <v>7.5</v>
      </c>
      <c r="G38" s="510">
        <f t="shared" si="1"/>
        <v>0.22058823529411764</v>
      </c>
      <c r="H38" s="510">
        <f t="shared" si="2"/>
        <v>-1.470588235294118E-2</v>
      </c>
      <c r="I38" s="195"/>
      <c r="J38" s="195"/>
      <c r="K38" s="195"/>
      <c r="L38" s="195"/>
      <c r="M38" s="195"/>
      <c r="N38" s="195"/>
      <c r="O38" s="195"/>
      <c r="P38" s="195"/>
      <c r="Q38" s="195"/>
    </row>
    <row r="39" spans="1:17" ht="15" customHeight="1" x14ac:dyDescent="0.15">
      <c r="A39" s="508" t="s">
        <v>90</v>
      </c>
      <c r="B39" s="509">
        <v>255</v>
      </c>
      <c r="C39" s="509">
        <v>41</v>
      </c>
      <c r="D39" s="510">
        <f t="shared" si="0"/>
        <v>0.16078431372549021</v>
      </c>
      <c r="E39" s="509">
        <v>255</v>
      </c>
      <c r="F39" s="511">
        <v>27.75</v>
      </c>
      <c r="G39" s="510">
        <f t="shared" si="1"/>
        <v>0.10882352941176471</v>
      </c>
      <c r="H39" s="510">
        <f t="shared" si="2"/>
        <v>-5.19607843137255E-2</v>
      </c>
      <c r="I39" s="195"/>
      <c r="J39" s="195"/>
      <c r="K39" s="195"/>
      <c r="L39" s="195"/>
      <c r="M39" s="195"/>
      <c r="N39" s="195"/>
      <c r="O39" s="195"/>
      <c r="P39" s="195"/>
      <c r="Q39" s="195"/>
    </row>
    <row r="40" spans="1:17" ht="15" customHeight="1" x14ac:dyDescent="0.15">
      <c r="A40" s="508" t="s">
        <v>91</v>
      </c>
      <c r="B40" s="509">
        <v>30</v>
      </c>
      <c r="C40" s="509">
        <v>18</v>
      </c>
      <c r="D40" s="510">
        <f t="shared" si="0"/>
        <v>0.6</v>
      </c>
      <c r="E40" s="509">
        <v>30</v>
      </c>
      <c r="F40" s="511">
        <v>10</v>
      </c>
      <c r="G40" s="510">
        <f t="shared" si="1"/>
        <v>0.33333333333333331</v>
      </c>
      <c r="H40" s="510">
        <f t="shared" si="2"/>
        <v>-0.26666666666666666</v>
      </c>
      <c r="I40" s="195"/>
      <c r="J40" s="195"/>
      <c r="K40" s="195"/>
      <c r="L40" s="195"/>
      <c r="M40" s="195"/>
      <c r="N40" s="195"/>
      <c r="O40" s="195"/>
      <c r="P40" s="195"/>
      <c r="Q40" s="195"/>
    </row>
    <row r="41" spans="1:17" ht="15" customHeight="1" x14ac:dyDescent="0.15">
      <c r="A41" s="508" t="s">
        <v>92</v>
      </c>
      <c r="B41" s="509">
        <v>57</v>
      </c>
      <c r="C41" s="509">
        <v>65</v>
      </c>
      <c r="D41" s="510">
        <f t="shared" si="0"/>
        <v>1.1403508771929824</v>
      </c>
      <c r="E41" s="509">
        <v>57</v>
      </c>
      <c r="F41" s="511">
        <v>34</v>
      </c>
      <c r="G41" s="510">
        <f t="shared" si="1"/>
        <v>0.59649122807017541</v>
      </c>
      <c r="H41" s="510">
        <f t="shared" si="2"/>
        <v>-0.54385964912280704</v>
      </c>
      <c r="I41" s="195"/>
      <c r="J41" s="195"/>
      <c r="K41" s="195"/>
      <c r="L41" s="195"/>
      <c r="M41" s="195"/>
      <c r="N41" s="195"/>
      <c r="O41" s="195"/>
      <c r="P41" s="195"/>
      <c r="Q41" s="195"/>
    </row>
    <row r="42" spans="1:17" ht="15" customHeight="1" x14ac:dyDescent="0.15">
      <c r="A42" s="508" t="s">
        <v>21</v>
      </c>
      <c r="B42" s="509">
        <v>780</v>
      </c>
      <c r="C42" s="509">
        <v>660</v>
      </c>
      <c r="D42" s="510">
        <f t="shared" si="0"/>
        <v>0.84615384615384615</v>
      </c>
      <c r="E42" s="509">
        <v>780</v>
      </c>
      <c r="F42" s="511">
        <v>371.25</v>
      </c>
      <c r="G42" s="510">
        <f t="shared" si="1"/>
        <v>0.47596153846153844</v>
      </c>
      <c r="H42" s="510">
        <f t="shared" si="2"/>
        <v>-0.37019230769230771</v>
      </c>
      <c r="I42" s="195"/>
      <c r="J42" s="195"/>
      <c r="K42" s="195"/>
      <c r="L42" s="195"/>
      <c r="M42" s="195"/>
      <c r="N42" s="195"/>
      <c r="O42" s="195"/>
      <c r="P42" s="195"/>
      <c r="Q42" s="195"/>
    </row>
    <row r="43" spans="1:17" ht="15" customHeight="1" x14ac:dyDescent="0.15">
      <c r="A43" s="508" t="s">
        <v>93</v>
      </c>
      <c r="B43" s="509">
        <v>34</v>
      </c>
      <c r="C43" s="509">
        <v>19</v>
      </c>
      <c r="D43" s="510">
        <f t="shared" si="0"/>
        <v>0.55882352941176472</v>
      </c>
      <c r="E43" s="509">
        <v>34</v>
      </c>
      <c r="F43" s="511">
        <v>19.5</v>
      </c>
      <c r="G43" s="510">
        <f t="shared" si="1"/>
        <v>0.57352941176470584</v>
      </c>
      <c r="H43" s="510">
        <f t="shared" si="2"/>
        <v>1.4705882352941124E-2</v>
      </c>
      <c r="I43" s="195"/>
      <c r="J43" s="195"/>
      <c r="K43" s="195"/>
      <c r="L43" s="195"/>
      <c r="M43" s="195"/>
      <c r="N43" s="195"/>
      <c r="O43" s="195"/>
      <c r="P43" s="195"/>
      <c r="Q43" s="195"/>
    </row>
    <row r="44" spans="1:17" ht="15" customHeight="1" x14ac:dyDescent="0.15">
      <c r="A44" s="508" t="s">
        <v>94</v>
      </c>
      <c r="B44" s="509">
        <v>36</v>
      </c>
      <c r="C44" s="509">
        <v>32</v>
      </c>
      <c r="D44" s="510">
        <f t="shared" si="0"/>
        <v>0.88888888888888884</v>
      </c>
      <c r="E44" s="509">
        <v>14</v>
      </c>
      <c r="F44" s="511">
        <v>23</v>
      </c>
      <c r="G44" s="515">
        <f t="shared" si="1"/>
        <v>1.6428571428571428</v>
      </c>
      <c r="H44" s="515">
        <f t="shared" si="2"/>
        <v>0.75396825396825395</v>
      </c>
      <c r="I44" s="195"/>
      <c r="J44" s="195"/>
      <c r="K44" s="195"/>
      <c r="L44" s="195"/>
      <c r="M44" s="195"/>
      <c r="N44" s="195"/>
      <c r="O44" s="195"/>
      <c r="P44" s="195"/>
      <c r="Q44" s="195"/>
    </row>
    <row r="45" spans="1:17" ht="15" customHeight="1" x14ac:dyDescent="0.15">
      <c r="A45" s="508" t="s">
        <v>95</v>
      </c>
      <c r="B45" s="509">
        <v>57</v>
      </c>
      <c r="C45" s="509">
        <v>41</v>
      </c>
      <c r="D45" s="510">
        <f t="shared" si="0"/>
        <v>0.7192982456140351</v>
      </c>
      <c r="E45" s="509">
        <v>68</v>
      </c>
      <c r="F45" s="511">
        <v>9.25</v>
      </c>
      <c r="G45" s="510">
        <f t="shared" si="1"/>
        <v>0.13602941176470587</v>
      </c>
      <c r="H45" s="510">
        <f t="shared" si="2"/>
        <v>-0.58326883384932926</v>
      </c>
      <c r="I45" s="195"/>
      <c r="J45" s="195"/>
      <c r="K45" s="195"/>
      <c r="L45" s="195"/>
      <c r="M45" s="195"/>
      <c r="N45" s="195"/>
      <c r="O45" s="195"/>
      <c r="P45" s="195"/>
      <c r="Q45" s="195"/>
    </row>
    <row r="46" spans="1:17" ht="15" customHeight="1" x14ac:dyDescent="0.15">
      <c r="A46" s="508" t="s">
        <v>96</v>
      </c>
      <c r="B46" s="509">
        <v>32</v>
      </c>
      <c r="C46" s="509">
        <v>9</v>
      </c>
      <c r="D46" s="510">
        <f t="shared" si="0"/>
        <v>0.28125</v>
      </c>
      <c r="E46" s="509">
        <v>32</v>
      </c>
      <c r="F46" s="511">
        <v>5</v>
      </c>
      <c r="G46" s="510">
        <f t="shared" si="1"/>
        <v>0.15625</v>
      </c>
      <c r="H46" s="510">
        <f t="shared" si="2"/>
        <v>-0.125</v>
      </c>
      <c r="I46" s="195"/>
      <c r="J46" s="195"/>
      <c r="K46" s="195"/>
      <c r="L46" s="195"/>
      <c r="M46" s="195"/>
      <c r="N46" s="195"/>
      <c r="O46" s="195"/>
      <c r="P46" s="195"/>
      <c r="Q46" s="195"/>
    </row>
    <row r="47" spans="1:17" ht="15" customHeight="1" x14ac:dyDescent="0.15">
      <c r="A47" s="508" t="s">
        <v>97</v>
      </c>
      <c r="B47" s="509">
        <v>94</v>
      </c>
      <c r="C47" s="509">
        <v>55</v>
      </c>
      <c r="D47" s="510">
        <f t="shared" si="0"/>
        <v>0.58510638297872342</v>
      </c>
      <c r="E47" s="509">
        <v>94</v>
      </c>
      <c r="F47" s="511">
        <v>24.75</v>
      </c>
      <c r="G47" s="510">
        <f t="shared" si="1"/>
        <v>0.26329787234042551</v>
      </c>
      <c r="H47" s="510">
        <f t="shared" si="2"/>
        <v>-0.32180851063829791</v>
      </c>
      <c r="I47" s="195"/>
      <c r="J47" s="195"/>
      <c r="K47" s="195"/>
      <c r="L47" s="195"/>
      <c r="M47" s="195"/>
      <c r="N47" s="195"/>
      <c r="O47" s="195"/>
      <c r="P47" s="195"/>
      <c r="Q47" s="195"/>
    </row>
    <row r="48" spans="1:17" ht="15" customHeight="1" x14ac:dyDescent="0.15">
      <c r="A48" s="508" t="s">
        <v>98</v>
      </c>
      <c r="B48" s="509">
        <v>514</v>
      </c>
      <c r="C48" s="509">
        <v>99</v>
      </c>
      <c r="D48" s="510">
        <f t="shared" si="0"/>
        <v>0.19260700389105059</v>
      </c>
      <c r="E48" s="509">
        <v>514</v>
      </c>
      <c r="F48" s="511">
        <v>42.25</v>
      </c>
      <c r="G48" s="510">
        <f t="shared" si="1"/>
        <v>8.2198443579766536E-2</v>
      </c>
      <c r="H48" s="510">
        <f t="shared" si="2"/>
        <v>-0.11040856031128406</v>
      </c>
      <c r="I48" s="195"/>
      <c r="J48" s="195"/>
      <c r="K48" s="195"/>
      <c r="L48" s="195"/>
      <c r="M48" s="195"/>
      <c r="N48" s="195"/>
      <c r="O48" s="195"/>
      <c r="P48" s="195"/>
      <c r="Q48" s="195"/>
    </row>
    <row r="49" spans="1:17" ht="15" customHeight="1" x14ac:dyDescent="0.15">
      <c r="A49" s="508" t="s">
        <v>27</v>
      </c>
      <c r="B49" s="509">
        <v>220</v>
      </c>
      <c r="C49" s="509">
        <v>168</v>
      </c>
      <c r="D49" s="510">
        <f t="shared" si="0"/>
        <v>0.76363636363636367</v>
      </c>
      <c r="E49" s="509">
        <v>220</v>
      </c>
      <c r="F49" s="511">
        <v>68.75</v>
      </c>
      <c r="G49" s="510">
        <f t="shared" si="1"/>
        <v>0.3125</v>
      </c>
      <c r="H49" s="510">
        <f t="shared" si="2"/>
        <v>-0.45113636363636367</v>
      </c>
      <c r="I49" s="195"/>
      <c r="J49" s="195"/>
      <c r="K49" s="195"/>
      <c r="L49" s="195"/>
      <c r="M49" s="195"/>
      <c r="N49" s="195"/>
      <c r="O49" s="195"/>
      <c r="P49" s="195"/>
      <c r="Q49" s="195"/>
    </row>
    <row r="50" spans="1:17" ht="15" customHeight="1" x14ac:dyDescent="0.15">
      <c r="A50" s="508" t="s">
        <v>18</v>
      </c>
      <c r="B50" s="509">
        <v>763</v>
      </c>
      <c r="C50" s="509">
        <v>754</v>
      </c>
      <c r="D50" s="510">
        <f t="shared" si="0"/>
        <v>0.98820445609436436</v>
      </c>
      <c r="E50" s="509">
        <v>763</v>
      </c>
      <c r="F50" s="511">
        <v>550.75</v>
      </c>
      <c r="G50" s="510">
        <f t="shared" si="1"/>
        <v>0.72182175622542599</v>
      </c>
      <c r="H50" s="510">
        <f t="shared" si="2"/>
        <v>-0.26638269986893837</v>
      </c>
      <c r="I50" s="195"/>
      <c r="J50" s="195"/>
      <c r="K50" s="195"/>
      <c r="L50" s="195"/>
      <c r="M50" s="195"/>
      <c r="N50" s="195"/>
      <c r="O50" s="195"/>
      <c r="P50" s="195"/>
      <c r="Q50" s="195"/>
    </row>
    <row r="51" spans="1:17" ht="14" x14ac:dyDescent="0.15">
      <c r="A51" s="499"/>
      <c r="B51" s="332"/>
      <c r="C51" s="332"/>
      <c r="D51" s="332"/>
      <c r="F51" s="332"/>
      <c r="G51" s="332"/>
      <c r="H51" s="516"/>
      <c r="I51" s="517"/>
      <c r="J51" s="517"/>
      <c r="K51" s="517"/>
      <c r="L51" s="517"/>
      <c r="M51" s="517"/>
      <c r="N51" s="517"/>
      <c r="O51" s="517"/>
      <c r="P51" s="517"/>
      <c r="Q51" s="517"/>
    </row>
    <row r="52" spans="1:17" ht="14" x14ac:dyDescent="0.15">
      <c r="B52" s="332"/>
      <c r="C52" s="332"/>
      <c r="D52" s="518"/>
      <c r="E52" s="332"/>
      <c r="F52" s="332"/>
      <c r="G52" s="518"/>
      <c r="H52" s="516"/>
      <c r="I52" s="517"/>
      <c r="J52" s="517"/>
      <c r="K52" s="517"/>
      <c r="L52" s="517"/>
      <c r="M52" s="517"/>
      <c r="N52" s="517"/>
      <c r="O52" s="517"/>
      <c r="P52" s="517"/>
      <c r="Q52" s="517"/>
    </row>
    <row r="53" spans="1:17" ht="14" x14ac:dyDescent="0.15">
      <c r="B53" s="332"/>
      <c r="C53" s="332"/>
      <c r="D53" s="332"/>
      <c r="F53" s="332"/>
      <c r="G53" s="332"/>
      <c r="H53" s="516"/>
      <c r="I53" s="517"/>
      <c r="J53" s="517"/>
      <c r="K53" s="517"/>
      <c r="L53" s="517"/>
      <c r="M53" s="517"/>
      <c r="N53" s="517"/>
      <c r="O53" s="517"/>
      <c r="P53" s="517"/>
      <c r="Q53" s="517"/>
    </row>
    <row r="54" spans="1:17" ht="14" x14ac:dyDescent="0.15">
      <c r="B54" s="332"/>
      <c r="C54" s="332"/>
      <c r="D54" s="332"/>
      <c r="F54" s="332"/>
      <c r="G54" s="332"/>
      <c r="H54" s="516"/>
      <c r="I54" s="517"/>
      <c r="J54" s="517"/>
      <c r="K54" s="517"/>
      <c r="L54" s="517"/>
      <c r="M54" s="517"/>
      <c r="N54" s="517"/>
      <c r="O54" s="517"/>
      <c r="P54" s="517"/>
      <c r="Q54" s="517"/>
    </row>
    <row r="55" spans="1:17" ht="14" x14ac:dyDescent="0.15">
      <c r="A55" s="499"/>
      <c r="B55" s="332"/>
      <c r="C55" s="332"/>
      <c r="D55" s="332"/>
      <c r="F55" s="332"/>
      <c r="G55" s="332"/>
      <c r="H55" s="516"/>
      <c r="I55" s="517"/>
      <c r="J55" s="517"/>
      <c r="K55" s="517"/>
      <c r="L55" s="517"/>
      <c r="M55" s="517"/>
      <c r="N55" s="517"/>
      <c r="O55" s="517"/>
      <c r="P55" s="517"/>
      <c r="Q55" s="517"/>
    </row>
    <row r="56" spans="1:17" ht="14" x14ac:dyDescent="0.15">
      <c r="A56" s="499"/>
      <c r="B56" s="332"/>
      <c r="C56" s="332"/>
      <c r="D56" s="332"/>
      <c r="F56" s="332"/>
      <c r="G56" s="332"/>
      <c r="H56" s="516"/>
      <c r="I56" s="517"/>
      <c r="J56" s="517"/>
      <c r="K56" s="517"/>
      <c r="L56" s="517"/>
      <c r="M56" s="517"/>
      <c r="N56" s="517"/>
      <c r="O56" s="517"/>
      <c r="P56" s="517"/>
      <c r="Q56" s="517"/>
    </row>
    <row r="57" spans="1:17" ht="14" x14ac:dyDescent="0.15">
      <c r="A57" s="499"/>
      <c r="B57" s="332"/>
      <c r="C57" s="332"/>
      <c r="D57" s="332"/>
      <c r="F57" s="332"/>
      <c r="G57" s="332"/>
      <c r="H57" s="332"/>
      <c r="I57" s="195"/>
      <c r="J57" s="195"/>
      <c r="K57" s="195"/>
      <c r="L57" s="195"/>
      <c r="M57" s="195"/>
      <c r="N57" s="195"/>
      <c r="O57" s="195"/>
      <c r="P57" s="195"/>
      <c r="Q57" s="195"/>
    </row>
    <row r="58" spans="1:17" ht="14" x14ac:dyDescent="0.15">
      <c r="A58" s="499"/>
      <c r="B58" s="332"/>
      <c r="C58" s="332"/>
      <c r="D58" s="332"/>
      <c r="F58" s="332"/>
      <c r="G58" s="332"/>
      <c r="H58" s="332"/>
      <c r="I58" s="195"/>
      <c r="J58" s="195"/>
      <c r="K58" s="195"/>
      <c r="L58" s="195"/>
      <c r="M58" s="195"/>
      <c r="N58" s="195"/>
      <c r="O58" s="195"/>
      <c r="P58" s="195"/>
      <c r="Q58" s="195"/>
    </row>
    <row r="59" spans="1:17" ht="14" x14ac:dyDescent="0.15">
      <c r="A59" s="499"/>
      <c r="B59" s="332"/>
      <c r="C59" s="332"/>
      <c r="D59" s="332"/>
      <c r="F59" s="332"/>
      <c r="G59" s="332"/>
      <c r="H59" s="332"/>
      <c r="I59" s="195"/>
      <c r="J59" s="195"/>
      <c r="K59" s="195"/>
      <c r="L59" s="195"/>
      <c r="M59" s="195"/>
      <c r="N59" s="195"/>
      <c r="O59" s="195"/>
      <c r="P59" s="195"/>
      <c r="Q59" s="195"/>
    </row>
    <row r="60" spans="1:17" ht="14" x14ac:dyDescent="0.15">
      <c r="A60" s="499"/>
      <c r="B60" s="332"/>
      <c r="C60" s="332"/>
      <c r="D60" s="332"/>
      <c r="F60" s="332"/>
      <c r="G60" s="332"/>
      <c r="H60" s="332"/>
      <c r="I60" s="195"/>
      <c r="J60" s="195"/>
      <c r="K60" s="195"/>
      <c r="L60" s="195"/>
      <c r="M60" s="195"/>
      <c r="N60" s="195"/>
      <c r="O60" s="195"/>
      <c r="P60" s="195"/>
      <c r="Q60" s="195"/>
    </row>
    <row r="61" spans="1:17" ht="14" x14ac:dyDescent="0.15">
      <c r="B61" s="332"/>
      <c r="C61" s="332"/>
      <c r="D61" s="332"/>
      <c r="F61" s="332"/>
      <c r="G61" s="332"/>
      <c r="H61" s="332"/>
      <c r="I61" s="195"/>
      <c r="J61" s="195"/>
      <c r="K61" s="195"/>
      <c r="L61" s="195"/>
      <c r="M61" s="195"/>
      <c r="N61" s="195"/>
      <c r="O61" s="195"/>
      <c r="P61" s="195"/>
      <c r="Q61" s="195"/>
    </row>
    <row r="62" spans="1:17" ht="14" x14ac:dyDescent="0.15">
      <c r="B62" s="332"/>
      <c r="C62" s="332"/>
      <c r="D62" s="332"/>
      <c r="F62" s="332"/>
      <c r="G62" s="332"/>
      <c r="H62" s="332"/>
      <c r="I62" s="195"/>
      <c r="J62" s="195"/>
      <c r="K62" s="195"/>
      <c r="L62" s="195"/>
      <c r="M62" s="195"/>
      <c r="N62" s="195"/>
      <c r="O62" s="195"/>
      <c r="P62" s="195"/>
      <c r="Q62" s="195"/>
    </row>
    <row r="63" spans="1:17" ht="14" x14ac:dyDescent="0.15">
      <c r="B63" s="332"/>
      <c r="C63" s="332"/>
      <c r="D63" s="332"/>
      <c r="F63" s="332"/>
      <c r="G63" s="332"/>
      <c r="H63" s="332"/>
      <c r="I63" s="195"/>
      <c r="J63" s="195"/>
      <c r="K63" s="195"/>
      <c r="L63" s="195"/>
      <c r="M63" s="195"/>
      <c r="N63" s="195"/>
      <c r="O63" s="195"/>
      <c r="P63" s="195"/>
      <c r="Q63" s="195"/>
    </row>
    <row r="64" spans="1:17" ht="14" x14ac:dyDescent="0.15">
      <c r="B64" s="332"/>
      <c r="C64" s="332"/>
      <c r="D64" s="332"/>
      <c r="F64" s="332"/>
      <c r="G64" s="332"/>
      <c r="H64" s="332"/>
      <c r="I64" s="195"/>
      <c r="J64" s="195"/>
      <c r="K64" s="195"/>
      <c r="L64" s="195"/>
      <c r="M64" s="195"/>
      <c r="N64" s="195"/>
      <c r="O64" s="195"/>
      <c r="P64" s="195"/>
      <c r="Q64" s="195"/>
    </row>
    <row r="65" spans="2:17" ht="14" x14ac:dyDescent="0.15">
      <c r="B65" s="332"/>
      <c r="C65" s="332"/>
      <c r="D65" s="332"/>
      <c r="F65" s="332"/>
      <c r="G65" s="332"/>
      <c r="H65" s="332"/>
      <c r="I65" s="195"/>
      <c r="J65" s="195"/>
      <c r="K65" s="195"/>
      <c r="L65" s="195"/>
      <c r="M65" s="195"/>
      <c r="N65" s="195"/>
      <c r="O65" s="195"/>
      <c r="P65" s="195"/>
      <c r="Q65" s="195"/>
    </row>
    <row r="66" spans="2:17" ht="14" x14ac:dyDescent="0.15">
      <c r="B66" s="332"/>
      <c r="C66" s="332"/>
      <c r="D66" s="332"/>
      <c r="F66" s="332"/>
      <c r="G66" s="332"/>
      <c r="H66" s="332"/>
      <c r="I66" s="195"/>
      <c r="J66" s="195"/>
      <c r="K66" s="195"/>
      <c r="L66" s="195"/>
      <c r="M66" s="195"/>
      <c r="N66" s="195"/>
      <c r="O66" s="195"/>
      <c r="P66" s="195"/>
      <c r="Q66" s="195"/>
    </row>
    <row r="67" spans="2:17" ht="14" x14ac:dyDescent="0.15">
      <c r="B67" s="332"/>
      <c r="C67" s="332"/>
      <c r="D67" s="332"/>
      <c r="F67" s="332"/>
      <c r="G67" s="332"/>
      <c r="H67" s="332"/>
      <c r="I67" s="195"/>
      <c r="J67" s="195"/>
      <c r="K67" s="195"/>
      <c r="L67" s="195"/>
      <c r="M67" s="195"/>
      <c r="N67" s="195"/>
      <c r="O67" s="195"/>
      <c r="P67" s="195"/>
      <c r="Q67" s="195"/>
    </row>
    <row r="68" spans="2:17" ht="14" x14ac:dyDescent="0.15">
      <c r="B68" s="332"/>
      <c r="C68" s="332"/>
      <c r="D68" s="332"/>
      <c r="F68" s="332"/>
      <c r="G68" s="332"/>
      <c r="H68" s="332"/>
      <c r="I68" s="195"/>
      <c r="J68" s="195"/>
      <c r="K68" s="195"/>
      <c r="L68" s="195"/>
      <c r="M68" s="195"/>
      <c r="N68" s="195"/>
      <c r="O68" s="195"/>
      <c r="P68" s="195"/>
      <c r="Q68" s="195"/>
    </row>
    <row r="69" spans="2:17" ht="14" x14ac:dyDescent="0.15">
      <c r="B69" s="332"/>
      <c r="C69" s="332"/>
      <c r="D69" s="332"/>
      <c r="F69" s="332"/>
      <c r="G69" s="332"/>
      <c r="H69" s="332"/>
      <c r="I69" s="195"/>
      <c r="J69" s="195"/>
      <c r="K69" s="195"/>
      <c r="L69" s="195"/>
      <c r="M69" s="195"/>
      <c r="N69" s="195"/>
      <c r="O69" s="195"/>
      <c r="P69" s="195"/>
      <c r="Q69" s="195"/>
    </row>
    <row r="70" spans="2:17" ht="14" x14ac:dyDescent="0.15">
      <c r="B70" s="332"/>
      <c r="C70" s="332"/>
      <c r="D70" s="332"/>
      <c r="F70" s="332"/>
      <c r="G70" s="332"/>
      <c r="H70" s="332"/>
      <c r="I70" s="195"/>
      <c r="J70" s="195"/>
      <c r="K70" s="195"/>
      <c r="L70" s="195"/>
      <c r="M70" s="195"/>
      <c r="N70" s="195"/>
      <c r="O70" s="195"/>
      <c r="P70" s="195"/>
      <c r="Q70" s="195"/>
    </row>
    <row r="71" spans="2:17" ht="14" x14ac:dyDescent="0.15">
      <c r="B71" s="332"/>
      <c r="C71" s="332"/>
      <c r="D71" s="332"/>
      <c r="F71" s="332"/>
      <c r="G71" s="332"/>
      <c r="H71" s="332"/>
      <c r="I71" s="195"/>
      <c r="J71" s="195"/>
      <c r="K71" s="195"/>
      <c r="L71" s="195"/>
      <c r="M71" s="195"/>
      <c r="N71" s="195"/>
      <c r="O71" s="195"/>
      <c r="P71" s="195"/>
      <c r="Q71" s="195"/>
    </row>
    <row r="72" spans="2:17" ht="14" x14ac:dyDescent="0.15">
      <c r="B72" s="332"/>
      <c r="C72" s="332"/>
      <c r="D72" s="332"/>
      <c r="F72" s="332"/>
      <c r="G72" s="332"/>
      <c r="H72" s="332"/>
      <c r="I72" s="195"/>
      <c r="J72" s="195"/>
      <c r="K72" s="195"/>
      <c r="L72" s="195"/>
      <c r="M72" s="195"/>
      <c r="N72" s="195"/>
      <c r="O72" s="195"/>
      <c r="P72" s="195"/>
      <c r="Q72" s="195"/>
    </row>
    <row r="73" spans="2:17" ht="14" x14ac:dyDescent="0.15">
      <c r="B73" s="332"/>
      <c r="C73" s="332"/>
      <c r="D73" s="332"/>
      <c r="F73" s="332"/>
      <c r="G73" s="332"/>
      <c r="H73" s="332"/>
      <c r="I73" s="195"/>
      <c r="J73" s="195"/>
      <c r="K73" s="195"/>
      <c r="L73" s="195"/>
      <c r="M73" s="195"/>
      <c r="N73" s="195"/>
      <c r="O73" s="195"/>
      <c r="P73" s="195"/>
      <c r="Q73" s="195"/>
    </row>
    <row r="74" spans="2:17" ht="14" x14ac:dyDescent="0.15">
      <c r="B74" s="332"/>
      <c r="C74" s="332"/>
      <c r="D74" s="332"/>
      <c r="F74" s="332"/>
      <c r="G74" s="332"/>
      <c r="H74" s="332"/>
      <c r="I74" s="195"/>
      <c r="J74" s="195"/>
      <c r="K74" s="195"/>
      <c r="L74" s="195"/>
      <c r="M74" s="195"/>
      <c r="N74" s="195"/>
      <c r="O74" s="195"/>
      <c r="P74" s="195"/>
      <c r="Q74" s="195"/>
    </row>
    <row r="75" spans="2:17" ht="14" x14ac:dyDescent="0.15">
      <c r="B75" s="332"/>
      <c r="C75" s="332"/>
      <c r="D75" s="332"/>
      <c r="F75" s="332"/>
      <c r="G75" s="332"/>
      <c r="H75" s="332"/>
      <c r="I75" s="195"/>
      <c r="J75" s="195"/>
      <c r="K75" s="195"/>
      <c r="L75" s="195"/>
      <c r="M75" s="195"/>
      <c r="N75" s="195"/>
      <c r="O75" s="195"/>
      <c r="P75" s="195"/>
      <c r="Q75" s="195"/>
    </row>
    <row r="76" spans="2:17" ht="14" x14ac:dyDescent="0.15">
      <c r="B76" s="332"/>
      <c r="C76" s="332"/>
      <c r="D76" s="332"/>
      <c r="F76" s="332"/>
      <c r="G76" s="332"/>
      <c r="H76" s="332"/>
      <c r="I76" s="195"/>
      <c r="J76" s="195"/>
      <c r="K76" s="195"/>
      <c r="L76" s="195"/>
      <c r="M76" s="195"/>
      <c r="N76" s="195"/>
      <c r="O76" s="195"/>
      <c r="P76" s="195"/>
      <c r="Q76" s="195"/>
    </row>
    <row r="77" spans="2:17" ht="14" x14ac:dyDescent="0.15">
      <c r="B77" s="332"/>
      <c r="C77" s="332"/>
      <c r="D77" s="332"/>
      <c r="F77" s="332"/>
      <c r="G77" s="332"/>
      <c r="H77" s="332"/>
      <c r="I77" s="195"/>
      <c r="J77" s="195"/>
      <c r="K77" s="195"/>
      <c r="L77" s="195"/>
      <c r="M77" s="195"/>
      <c r="N77" s="195"/>
      <c r="O77" s="195"/>
      <c r="P77" s="195"/>
      <c r="Q77" s="195"/>
    </row>
    <row r="78" spans="2:17" ht="14" x14ac:dyDescent="0.15">
      <c r="B78" s="332"/>
      <c r="C78" s="332"/>
      <c r="D78" s="332"/>
      <c r="F78" s="332"/>
      <c r="G78" s="332"/>
      <c r="H78" s="332"/>
      <c r="I78" s="195"/>
      <c r="J78" s="195"/>
      <c r="K78" s="195"/>
      <c r="L78" s="195"/>
      <c r="M78" s="195"/>
      <c r="N78" s="195"/>
      <c r="O78" s="195"/>
      <c r="P78" s="195"/>
      <c r="Q78" s="195"/>
    </row>
    <row r="79" spans="2:17" ht="14" x14ac:dyDescent="0.15">
      <c r="B79" s="332"/>
      <c r="C79" s="332"/>
      <c r="D79" s="332"/>
      <c r="F79" s="332"/>
      <c r="G79" s="332"/>
      <c r="H79" s="332"/>
      <c r="I79" s="195"/>
      <c r="J79" s="195"/>
      <c r="K79" s="195"/>
      <c r="L79" s="195"/>
      <c r="M79" s="195"/>
      <c r="N79" s="195"/>
      <c r="O79" s="195"/>
      <c r="P79" s="195"/>
      <c r="Q79" s="195"/>
    </row>
    <row r="80" spans="2:17" ht="14" x14ac:dyDescent="0.15">
      <c r="B80" s="332"/>
      <c r="C80" s="332"/>
      <c r="D80" s="332"/>
      <c r="F80" s="332"/>
      <c r="G80" s="332"/>
      <c r="H80" s="332"/>
      <c r="I80" s="195"/>
      <c r="J80" s="195"/>
      <c r="K80" s="195"/>
      <c r="L80" s="195"/>
      <c r="M80" s="195"/>
      <c r="N80" s="195"/>
      <c r="O80" s="195"/>
      <c r="P80" s="195"/>
      <c r="Q80" s="195"/>
    </row>
    <row r="81" spans="2:17" ht="14" x14ac:dyDescent="0.15">
      <c r="B81" s="332"/>
      <c r="C81" s="332"/>
      <c r="D81" s="332"/>
      <c r="F81" s="332"/>
      <c r="G81" s="332"/>
      <c r="H81" s="332"/>
      <c r="I81" s="195"/>
      <c r="J81" s="195"/>
      <c r="K81" s="195"/>
      <c r="L81" s="195"/>
      <c r="M81" s="195"/>
      <c r="N81" s="195"/>
      <c r="O81" s="195"/>
      <c r="P81" s="195"/>
      <c r="Q81" s="195"/>
    </row>
    <row r="82" spans="2:17" ht="14" x14ac:dyDescent="0.15">
      <c r="B82" s="332"/>
      <c r="C82" s="332"/>
      <c r="D82" s="332"/>
      <c r="F82" s="332"/>
      <c r="G82" s="332"/>
      <c r="H82" s="332"/>
      <c r="I82" s="195"/>
      <c r="J82" s="195"/>
      <c r="K82" s="195"/>
      <c r="L82" s="195"/>
      <c r="M82" s="195"/>
      <c r="N82" s="195"/>
      <c r="O82" s="195"/>
      <c r="P82" s="195"/>
      <c r="Q82" s="195"/>
    </row>
    <row r="83" spans="2:17" ht="14" x14ac:dyDescent="0.15">
      <c r="B83" s="332"/>
      <c r="C83" s="332"/>
      <c r="D83" s="332"/>
      <c r="F83" s="332"/>
      <c r="G83" s="332"/>
      <c r="H83" s="332"/>
      <c r="I83" s="195"/>
      <c r="J83" s="195"/>
      <c r="K83" s="195"/>
      <c r="L83" s="195"/>
      <c r="M83" s="195"/>
      <c r="N83" s="195"/>
      <c r="O83" s="195"/>
      <c r="P83" s="195"/>
      <c r="Q83" s="195"/>
    </row>
    <row r="84" spans="2:17" ht="14" x14ac:dyDescent="0.15">
      <c r="B84" s="332"/>
      <c r="C84" s="332"/>
      <c r="D84" s="332"/>
      <c r="F84" s="332"/>
      <c r="G84" s="332"/>
      <c r="H84" s="332"/>
      <c r="I84" s="195"/>
      <c r="J84" s="195"/>
      <c r="K84" s="195"/>
      <c r="L84" s="195"/>
      <c r="M84" s="195"/>
      <c r="N84" s="195"/>
      <c r="O84" s="195"/>
      <c r="P84" s="195"/>
      <c r="Q84" s="195"/>
    </row>
    <row r="85" spans="2:17" ht="14" x14ac:dyDescent="0.15">
      <c r="B85" s="332"/>
      <c r="C85" s="332"/>
      <c r="D85" s="332"/>
      <c r="F85" s="332"/>
      <c r="G85" s="332"/>
      <c r="H85" s="332"/>
      <c r="I85" s="195"/>
      <c r="J85" s="195"/>
      <c r="K85" s="195"/>
      <c r="L85" s="195"/>
      <c r="M85" s="195"/>
      <c r="N85" s="195"/>
      <c r="O85" s="195"/>
      <c r="P85" s="195"/>
      <c r="Q85" s="195"/>
    </row>
    <row r="86" spans="2:17" ht="14" x14ac:dyDescent="0.15">
      <c r="B86" s="332"/>
      <c r="C86" s="332"/>
      <c r="D86" s="332"/>
      <c r="F86" s="332"/>
      <c r="G86" s="332"/>
      <c r="H86" s="332"/>
      <c r="I86" s="195"/>
      <c r="J86" s="195"/>
      <c r="K86" s="195"/>
      <c r="L86" s="195"/>
      <c r="M86" s="195"/>
      <c r="N86" s="195"/>
      <c r="O86" s="195"/>
      <c r="P86" s="195"/>
      <c r="Q86" s="195"/>
    </row>
    <row r="87" spans="2:17" ht="14" x14ac:dyDescent="0.15">
      <c r="B87" s="332"/>
      <c r="C87" s="332"/>
      <c r="D87" s="332"/>
      <c r="F87" s="332"/>
      <c r="G87" s="332"/>
      <c r="H87" s="332"/>
      <c r="I87" s="195"/>
      <c r="J87" s="195"/>
      <c r="K87" s="195"/>
      <c r="L87" s="195"/>
      <c r="M87" s="195"/>
      <c r="N87" s="195"/>
      <c r="O87" s="195"/>
      <c r="P87" s="195"/>
      <c r="Q87" s="195"/>
    </row>
    <row r="88" spans="2:17" ht="14" x14ac:dyDescent="0.15">
      <c r="B88" s="332"/>
      <c r="C88" s="332"/>
      <c r="D88" s="332"/>
      <c r="F88" s="332"/>
      <c r="G88" s="332"/>
      <c r="H88" s="332"/>
      <c r="I88" s="195"/>
      <c r="J88" s="195"/>
      <c r="K88" s="195"/>
      <c r="L88" s="195"/>
      <c r="M88" s="195"/>
      <c r="N88" s="195"/>
      <c r="O88" s="195"/>
      <c r="P88" s="195"/>
      <c r="Q88" s="195"/>
    </row>
    <row r="89" spans="2:17" ht="14" x14ac:dyDescent="0.15">
      <c r="B89" s="332"/>
      <c r="C89" s="332"/>
      <c r="D89" s="332"/>
      <c r="F89" s="332"/>
      <c r="G89" s="332"/>
      <c r="H89" s="332"/>
      <c r="I89" s="195"/>
      <c r="J89" s="195"/>
      <c r="K89" s="195"/>
      <c r="L89" s="195"/>
      <c r="M89" s="195"/>
      <c r="N89" s="195"/>
      <c r="O89" s="195"/>
      <c r="P89" s="195"/>
      <c r="Q89" s="195"/>
    </row>
    <row r="90" spans="2:17" ht="14" x14ac:dyDescent="0.15">
      <c r="B90" s="332"/>
      <c r="C90" s="332"/>
      <c r="D90" s="332"/>
      <c r="F90" s="332"/>
      <c r="G90" s="332"/>
      <c r="H90" s="332"/>
      <c r="I90" s="195"/>
      <c r="J90" s="195"/>
      <c r="K90" s="195"/>
      <c r="L90" s="195"/>
      <c r="M90" s="195"/>
      <c r="N90" s="195"/>
      <c r="O90" s="195"/>
      <c r="P90" s="195"/>
      <c r="Q90" s="195"/>
    </row>
    <row r="91" spans="2:17" ht="14" x14ac:dyDescent="0.15">
      <c r="B91" s="332"/>
      <c r="C91" s="332"/>
      <c r="D91" s="332"/>
      <c r="F91" s="332"/>
      <c r="G91" s="332"/>
      <c r="H91" s="332"/>
      <c r="I91" s="195"/>
      <c r="J91" s="195"/>
      <c r="K91" s="195"/>
      <c r="L91" s="195"/>
      <c r="M91" s="195"/>
      <c r="N91" s="195"/>
      <c r="O91" s="195"/>
      <c r="P91" s="195"/>
      <c r="Q91" s="195"/>
    </row>
    <row r="92" spans="2:17" ht="14" x14ac:dyDescent="0.15">
      <c r="B92" s="332"/>
      <c r="C92" s="332"/>
      <c r="D92" s="332"/>
      <c r="F92" s="332"/>
      <c r="G92" s="332"/>
      <c r="H92" s="332"/>
      <c r="I92" s="195"/>
      <c r="J92" s="195"/>
      <c r="K92" s="195"/>
      <c r="L92" s="195"/>
      <c r="M92" s="195"/>
      <c r="N92" s="195"/>
      <c r="O92" s="195"/>
      <c r="P92" s="195"/>
      <c r="Q92" s="195"/>
    </row>
    <row r="93" spans="2:17" ht="14" x14ac:dyDescent="0.15">
      <c r="B93" s="332"/>
      <c r="C93" s="332"/>
      <c r="D93" s="332"/>
      <c r="F93" s="332"/>
      <c r="G93" s="332"/>
      <c r="H93" s="332"/>
      <c r="I93" s="195"/>
      <c r="J93" s="195"/>
      <c r="K93" s="195"/>
      <c r="L93" s="195"/>
      <c r="M93" s="195"/>
      <c r="N93" s="195"/>
      <c r="O93" s="195"/>
      <c r="P93" s="195"/>
      <c r="Q93" s="195"/>
    </row>
    <row r="94" spans="2:17" ht="14" x14ac:dyDescent="0.15">
      <c r="B94" s="332"/>
      <c r="C94" s="332"/>
      <c r="D94" s="332"/>
      <c r="F94" s="332"/>
      <c r="G94" s="332"/>
      <c r="H94" s="332"/>
      <c r="I94" s="195"/>
      <c r="J94" s="195"/>
      <c r="K94" s="195"/>
      <c r="L94" s="195"/>
      <c r="M94" s="195"/>
      <c r="N94" s="195"/>
      <c r="O94" s="195"/>
      <c r="P94" s="195"/>
      <c r="Q94" s="195"/>
    </row>
    <row r="95" spans="2:17" ht="14" x14ac:dyDescent="0.15">
      <c r="B95" s="332"/>
      <c r="C95" s="332"/>
      <c r="D95" s="332"/>
      <c r="F95" s="332"/>
      <c r="G95" s="332"/>
      <c r="H95" s="332"/>
      <c r="I95" s="195"/>
      <c r="J95" s="195"/>
      <c r="K95" s="195"/>
      <c r="L95" s="195"/>
      <c r="M95" s="195"/>
      <c r="N95" s="195"/>
      <c r="O95" s="195"/>
      <c r="P95" s="195"/>
      <c r="Q95" s="195"/>
    </row>
    <row r="96" spans="2:17" ht="14" x14ac:dyDescent="0.15">
      <c r="B96" s="332"/>
      <c r="C96" s="332"/>
      <c r="D96" s="332"/>
      <c r="F96" s="332"/>
      <c r="G96" s="332"/>
      <c r="H96" s="332"/>
      <c r="I96" s="195"/>
      <c r="J96" s="195"/>
      <c r="K96" s="195"/>
      <c r="L96" s="195"/>
      <c r="M96" s="195"/>
      <c r="N96" s="195"/>
      <c r="O96" s="195"/>
      <c r="P96" s="195"/>
      <c r="Q96" s="195"/>
    </row>
    <row r="97" spans="2:17" ht="14" x14ac:dyDescent="0.15">
      <c r="B97" s="332"/>
      <c r="C97" s="332"/>
      <c r="D97" s="332"/>
      <c r="F97" s="332"/>
      <c r="G97" s="332"/>
      <c r="H97" s="332"/>
      <c r="I97" s="195"/>
      <c r="J97" s="195"/>
      <c r="K97" s="195"/>
      <c r="L97" s="195"/>
      <c r="M97" s="195"/>
      <c r="N97" s="195"/>
      <c r="O97" s="195"/>
      <c r="P97" s="195"/>
      <c r="Q97" s="195"/>
    </row>
    <row r="98" spans="2:17" ht="14" x14ac:dyDescent="0.15">
      <c r="B98" s="332"/>
      <c r="C98" s="332"/>
      <c r="D98" s="332"/>
      <c r="F98" s="332"/>
      <c r="G98" s="332"/>
      <c r="H98" s="332"/>
      <c r="I98" s="195"/>
      <c r="J98" s="195"/>
      <c r="K98" s="195"/>
      <c r="L98" s="195"/>
      <c r="M98" s="195"/>
      <c r="N98" s="195"/>
      <c r="O98" s="195"/>
      <c r="P98" s="195"/>
      <c r="Q98" s="195"/>
    </row>
    <row r="99" spans="2:17" ht="14" x14ac:dyDescent="0.15">
      <c r="B99" s="332"/>
      <c r="C99" s="332"/>
      <c r="D99" s="332"/>
      <c r="F99" s="332"/>
      <c r="G99" s="332"/>
      <c r="H99" s="332"/>
      <c r="I99" s="195"/>
      <c r="J99" s="195"/>
      <c r="K99" s="195"/>
      <c r="L99" s="195"/>
      <c r="M99" s="195"/>
      <c r="N99" s="195"/>
      <c r="O99" s="195"/>
      <c r="P99" s="195"/>
      <c r="Q99" s="195"/>
    </row>
    <row r="100" spans="2:17" ht="14" x14ac:dyDescent="0.15">
      <c r="B100" s="332"/>
      <c r="C100" s="332"/>
      <c r="D100" s="332"/>
      <c r="F100" s="332"/>
      <c r="G100" s="332"/>
      <c r="H100" s="332"/>
      <c r="I100" s="195"/>
      <c r="J100" s="195"/>
      <c r="K100" s="195"/>
      <c r="L100" s="195"/>
      <c r="M100" s="195"/>
      <c r="N100" s="195"/>
      <c r="O100" s="195"/>
      <c r="P100" s="195"/>
      <c r="Q100" s="195"/>
    </row>
    <row r="101" spans="2:17" ht="14" x14ac:dyDescent="0.15">
      <c r="B101" s="332"/>
      <c r="C101" s="332"/>
      <c r="D101" s="332"/>
      <c r="F101" s="332"/>
      <c r="G101" s="332"/>
      <c r="H101" s="332"/>
      <c r="I101" s="195"/>
      <c r="J101" s="195"/>
      <c r="K101" s="195"/>
      <c r="L101" s="195"/>
      <c r="M101" s="195"/>
      <c r="N101" s="195"/>
      <c r="O101" s="195"/>
      <c r="P101" s="195"/>
      <c r="Q101" s="195"/>
    </row>
    <row r="102" spans="2:17" ht="14" x14ac:dyDescent="0.15">
      <c r="B102" s="332"/>
      <c r="C102" s="332"/>
      <c r="D102" s="332"/>
      <c r="F102" s="332"/>
      <c r="G102" s="332"/>
      <c r="H102" s="332"/>
      <c r="I102" s="195"/>
      <c r="J102" s="195"/>
      <c r="K102" s="195"/>
      <c r="L102" s="195"/>
      <c r="M102" s="195"/>
      <c r="N102" s="195"/>
      <c r="O102" s="195"/>
      <c r="P102" s="195"/>
      <c r="Q102" s="195"/>
    </row>
    <row r="103" spans="2:17" ht="14" x14ac:dyDescent="0.15">
      <c r="B103" s="332"/>
      <c r="C103" s="332"/>
      <c r="D103" s="332"/>
      <c r="F103" s="332"/>
      <c r="G103" s="332"/>
      <c r="H103" s="332"/>
      <c r="I103" s="195"/>
      <c r="J103" s="195"/>
      <c r="K103" s="195"/>
      <c r="L103" s="195"/>
      <c r="M103" s="195"/>
      <c r="N103" s="195"/>
      <c r="O103" s="195"/>
      <c r="P103" s="195"/>
      <c r="Q103" s="195"/>
    </row>
    <row r="104" spans="2:17" ht="14" x14ac:dyDescent="0.15">
      <c r="B104" s="332"/>
      <c r="C104" s="332"/>
      <c r="D104" s="332"/>
      <c r="F104" s="332"/>
      <c r="G104" s="332"/>
      <c r="H104" s="332"/>
      <c r="I104" s="195"/>
      <c r="J104" s="195"/>
      <c r="K104" s="195"/>
      <c r="L104" s="195"/>
      <c r="M104" s="195"/>
      <c r="N104" s="195"/>
      <c r="O104" s="195"/>
      <c r="P104" s="195"/>
      <c r="Q104" s="195"/>
    </row>
    <row r="105" spans="2:17" ht="14" x14ac:dyDescent="0.15">
      <c r="B105" s="332"/>
      <c r="C105" s="332"/>
      <c r="D105" s="332"/>
      <c r="F105" s="332"/>
      <c r="G105" s="332"/>
      <c r="H105" s="332"/>
      <c r="I105" s="195"/>
      <c r="J105" s="195"/>
      <c r="K105" s="195"/>
      <c r="L105" s="195"/>
      <c r="M105" s="195"/>
      <c r="N105" s="195"/>
      <c r="O105" s="195"/>
      <c r="P105" s="195"/>
      <c r="Q105" s="195"/>
    </row>
    <row r="106" spans="2:17" ht="14" x14ac:dyDescent="0.15">
      <c r="B106" s="332"/>
      <c r="C106" s="332"/>
      <c r="D106" s="332"/>
      <c r="F106" s="332"/>
      <c r="G106" s="332"/>
      <c r="H106" s="332"/>
      <c r="I106" s="195"/>
      <c r="J106" s="195"/>
      <c r="K106" s="195"/>
      <c r="L106" s="195"/>
      <c r="M106" s="195"/>
      <c r="N106" s="195"/>
      <c r="O106" s="195"/>
      <c r="P106" s="195"/>
      <c r="Q106" s="195"/>
    </row>
    <row r="107" spans="2:17" ht="14" x14ac:dyDescent="0.15">
      <c r="B107" s="332"/>
      <c r="C107" s="332"/>
      <c r="D107" s="332"/>
      <c r="F107" s="332"/>
      <c r="G107" s="332"/>
      <c r="H107" s="332"/>
      <c r="I107" s="195"/>
      <c r="J107" s="195"/>
      <c r="K107" s="195"/>
      <c r="L107" s="195"/>
      <c r="M107" s="195"/>
      <c r="N107" s="195"/>
      <c r="O107" s="195"/>
      <c r="P107" s="195"/>
      <c r="Q107" s="195"/>
    </row>
    <row r="108" spans="2:17" ht="14" x14ac:dyDescent="0.15">
      <c r="B108" s="332"/>
      <c r="C108" s="332"/>
      <c r="D108" s="332"/>
      <c r="F108" s="332"/>
      <c r="G108" s="332"/>
      <c r="H108" s="332"/>
      <c r="I108" s="195"/>
      <c r="J108" s="195"/>
      <c r="K108" s="195"/>
      <c r="L108" s="195"/>
      <c r="M108" s="195"/>
      <c r="N108" s="195"/>
      <c r="O108" s="195"/>
      <c r="P108" s="195"/>
      <c r="Q108" s="195"/>
    </row>
    <row r="109" spans="2:17" ht="14" x14ac:dyDescent="0.15">
      <c r="B109" s="332"/>
      <c r="C109" s="332"/>
      <c r="D109" s="332"/>
      <c r="F109" s="332"/>
      <c r="G109" s="332"/>
      <c r="H109" s="332"/>
      <c r="I109" s="195"/>
      <c r="J109" s="195"/>
      <c r="K109" s="195"/>
      <c r="L109" s="195"/>
      <c r="M109" s="195"/>
      <c r="N109" s="195"/>
      <c r="O109" s="195"/>
      <c r="P109" s="195"/>
      <c r="Q109" s="195"/>
    </row>
    <row r="110" spans="2:17" ht="14" x14ac:dyDescent="0.15">
      <c r="B110" s="332"/>
      <c r="C110" s="332"/>
      <c r="D110" s="332"/>
      <c r="F110" s="332"/>
      <c r="G110" s="332"/>
      <c r="H110" s="332"/>
      <c r="I110" s="195"/>
      <c r="J110" s="195"/>
      <c r="K110" s="195"/>
      <c r="L110" s="195"/>
      <c r="M110" s="195"/>
      <c r="N110" s="195"/>
      <c r="O110" s="195"/>
      <c r="P110" s="195"/>
      <c r="Q110" s="195"/>
    </row>
    <row r="111" spans="2:17" ht="14" x14ac:dyDescent="0.15">
      <c r="B111" s="332"/>
      <c r="C111" s="332"/>
      <c r="D111" s="332"/>
      <c r="F111" s="332"/>
      <c r="G111" s="332"/>
      <c r="H111" s="332"/>
      <c r="I111" s="195"/>
      <c r="J111" s="195"/>
      <c r="K111" s="195"/>
      <c r="L111" s="195"/>
      <c r="M111" s="195"/>
      <c r="N111" s="195"/>
      <c r="O111" s="195"/>
      <c r="P111" s="195"/>
      <c r="Q111" s="195"/>
    </row>
    <row r="112" spans="2:17" ht="14" x14ac:dyDescent="0.15">
      <c r="B112" s="332"/>
      <c r="C112" s="332"/>
      <c r="D112" s="332"/>
      <c r="F112" s="332"/>
      <c r="G112" s="332"/>
      <c r="H112" s="332"/>
      <c r="I112" s="195"/>
      <c r="J112" s="195"/>
      <c r="K112" s="195"/>
      <c r="L112" s="195"/>
      <c r="M112" s="195"/>
      <c r="N112" s="195"/>
      <c r="O112" s="195"/>
      <c r="P112" s="195"/>
      <c r="Q112" s="195"/>
    </row>
    <row r="113" spans="2:17" ht="14" x14ac:dyDescent="0.15">
      <c r="B113" s="332"/>
      <c r="C113" s="332"/>
      <c r="D113" s="332"/>
      <c r="F113" s="332"/>
      <c r="G113" s="332"/>
      <c r="H113" s="332"/>
      <c r="I113" s="195"/>
      <c r="J113" s="195"/>
      <c r="K113" s="195"/>
      <c r="L113" s="195"/>
      <c r="M113" s="195"/>
      <c r="N113" s="195"/>
      <c r="O113" s="195"/>
      <c r="P113" s="195"/>
      <c r="Q113" s="195"/>
    </row>
    <row r="114" spans="2:17" ht="14" x14ac:dyDescent="0.15">
      <c r="B114" s="332"/>
      <c r="C114" s="332"/>
      <c r="D114" s="332"/>
      <c r="F114" s="332"/>
      <c r="G114" s="332"/>
      <c r="H114" s="332"/>
      <c r="I114" s="195"/>
      <c r="J114" s="195"/>
      <c r="K114" s="195"/>
      <c r="L114" s="195"/>
      <c r="M114" s="195"/>
      <c r="N114" s="195"/>
      <c r="O114" s="195"/>
      <c r="P114" s="195"/>
      <c r="Q114" s="195"/>
    </row>
    <row r="115" spans="2:17" ht="14" x14ac:dyDescent="0.15">
      <c r="B115" s="332"/>
      <c r="C115" s="332"/>
      <c r="D115" s="332"/>
      <c r="F115" s="332"/>
      <c r="G115" s="332"/>
      <c r="H115" s="332"/>
      <c r="I115" s="195"/>
      <c r="J115" s="195"/>
      <c r="K115" s="195"/>
      <c r="L115" s="195"/>
      <c r="M115" s="195"/>
      <c r="N115" s="195"/>
      <c r="O115" s="195"/>
      <c r="P115" s="195"/>
      <c r="Q115" s="195"/>
    </row>
    <row r="116" spans="2:17" ht="14" x14ac:dyDescent="0.15">
      <c r="B116" s="332"/>
      <c r="C116" s="332"/>
      <c r="D116" s="332"/>
      <c r="F116" s="332"/>
      <c r="G116" s="332"/>
      <c r="H116" s="332"/>
      <c r="I116" s="195"/>
      <c r="J116" s="195"/>
      <c r="K116" s="195"/>
      <c r="L116" s="195"/>
      <c r="M116" s="195"/>
      <c r="N116" s="195"/>
      <c r="O116" s="195"/>
      <c r="P116" s="195"/>
      <c r="Q116" s="195"/>
    </row>
    <row r="117" spans="2:17" ht="14" x14ac:dyDescent="0.15">
      <c r="B117" s="332"/>
      <c r="C117" s="332"/>
      <c r="D117" s="332"/>
      <c r="F117" s="332"/>
      <c r="G117" s="332"/>
      <c r="H117" s="332"/>
      <c r="I117" s="195"/>
      <c r="J117" s="195"/>
      <c r="K117" s="195"/>
      <c r="L117" s="195"/>
      <c r="M117" s="195"/>
      <c r="N117" s="195"/>
      <c r="O117" s="195"/>
      <c r="P117" s="195"/>
      <c r="Q117" s="195"/>
    </row>
    <row r="118" spans="2:17" ht="14" x14ac:dyDescent="0.15">
      <c r="B118" s="332"/>
      <c r="C118" s="332"/>
      <c r="D118" s="332"/>
      <c r="F118" s="332"/>
      <c r="G118" s="332"/>
      <c r="H118" s="332"/>
      <c r="I118" s="195"/>
      <c r="J118" s="195"/>
      <c r="K118" s="195"/>
      <c r="L118" s="195"/>
      <c r="M118" s="195"/>
      <c r="N118" s="195"/>
      <c r="O118" s="195"/>
      <c r="P118" s="195"/>
      <c r="Q118" s="195"/>
    </row>
    <row r="119" spans="2:17" ht="14" x14ac:dyDescent="0.15">
      <c r="B119" s="332"/>
      <c r="C119" s="332"/>
      <c r="D119" s="332"/>
      <c r="F119" s="332"/>
      <c r="G119" s="332"/>
      <c r="H119" s="332"/>
      <c r="I119" s="195"/>
      <c r="J119" s="195"/>
      <c r="K119" s="195"/>
      <c r="L119" s="195"/>
      <c r="M119" s="195"/>
      <c r="N119" s="195"/>
      <c r="O119" s="195"/>
      <c r="P119" s="195"/>
      <c r="Q119" s="195"/>
    </row>
    <row r="120" spans="2:17" ht="14" x14ac:dyDescent="0.15">
      <c r="B120" s="332"/>
      <c r="C120" s="332"/>
      <c r="D120" s="332"/>
      <c r="F120" s="332"/>
      <c r="G120" s="332"/>
      <c r="H120" s="332"/>
      <c r="I120" s="195"/>
      <c r="J120" s="195"/>
      <c r="K120" s="195"/>
      <c r="L120" s="195"/>
      <c r="M120" s="195"/>
      <c r="N120" s="195"/>
      <c r="O120" s="195"/>
      <c r="P120" s="195"/>
      <c r="Q120" s="195"/>
    </row>
    <row r="121" spans="2:17" ht="14" x14ac:dyDescent="0.15">
      <c r="B121" s="332"/>
      <c r="C121" s="332"/>
      <c r="D121" s="332"/>
      <c r="F121" s="332"/>
      <c r="G121" s="332"/>
      <c r="H121" s="332"/>
      <c r="I121" s="195"/>
      <c r="J121" s="195"/>
      <c r="K121" s="195"/>
      <c r="L121" s="195"/>
      <c r="M121" s="195"/>
      <c r="N121" s="195"/>
      <c r="O121" s="195"/>
      <c r="P121" s="195"/>
      <c r="Q121" s="195"/>
    </row>
    <row r="122" spans="2:17" ht="14" x14ac:dyDescent="0.15">
      <c r="B122" s="332"/>
      <c r="C122" s="332"/>
      <c r="D122" s="332"/>
      <c r="F122" s="332"/>
      <c r="G122" s="332"/>
      <c r="H122" s="332"/>
      <c r="I122" s="195"/>
      <c r="J122" s="195"/>
      <c r="K122" s="195"/>
      <c r="L122" s="195"/>
      <c r="M122" s="195"/>
      <c r="N122" s="195"/>
      <c r="O122" s="195"/>
      <c r="P122" s="195"/>
      <c r="Q122" s="195"/>
    </row>
    <row r="123" spans="2:17" ht="14" x14ac:dyDescent="0.15">
      <c r="B123" s="332"/>
      <c r="C123" s="332"/>
      <c r="D123" s="332"/>
      <c r="F123" s="332"/>
      <c r="G123" s="332"/>
      <c r="H123" s="332"/>
      <c r="I123" s="195"/>
      <c r="J123" s="195"/>
      <c r="K123" s="195"/>
      <c r="L123" s="195"/>
      <c r="M123" s="195"/>
      <c r="N123" s="195"/>
      <c r="O123" s="195"/>
      <c r="P123" s="195"/>
      <c r="Q123" s="195"/>
    </row>
    <row r="124" spans="2:17" ht="14" x14ac:dyDescent="0.15">
      <c r="B124" s="332"/>
      <c r="C124" s="332"/>
      <c r="D124" s="332"/>
      <c r="F124" s="332"/>
      <c r="G124" s="332"/>
      <c r="H124" s="332"/>
      <c r="I124" s="195"/>
      <c r="J124" s="195"/>
      <c r="K124" s="195"/>
      <c r="L124" s="195"/>
      <c r="M124" s="195"/>
      <c r="N124" s="195"/>
      <c r="O124" s="195"/>
      <c r="P124" s="195"/>
      <c r="Q124" s="195"/>
    </row>
    <row r="125" spans="2:17" ht="14" x14ac:dyDescent="0.15">
      <c r="B125" s="332"/>
      <c r="C125" s="332"/>
      <c r="D125" s="332"/>
      <c r="F125" s="332"/>
      <c r="G125" s="332"/>
      <c r="H125" s="332"/>
      <c r="I125" s="195"/>
      <c r="J125" s="195"/>
      <c r="K125" s="195"/>
      <c r="L125" s="195"/>
      <c r="M125" s="195"/>
      <c r="N125" s="195"/>
      <c r="O125" s="195"/>
      <c r="P125" s="195"/>
      <c r="Q125" s="195"/>
    </row>
    <row r="126" spans="2:17" ht="14" x14ac:dyDescent="0.15">
      <c r="B126" s="332"/>
      <c r="C126" s="332"/>
      <c r="D126" s="332"/>
      <c r="F126" s="332"/>
      <c r="G126" s="332"/>
      <c r="H126" s="332"/>
      <c r="I126" s="195"/>
      <c r="J126" s="195"/>
      <c r="K126" s="195"/>
      <c r="L126" s="195"/>
      <c r="M126" s="195"/>
      <c r="N126" s="195"/>
      <c r="O126" s="195"/>
      <c r="P126" s="195"/>
      <c r="Q126" s="195"/>
    </row>
    <row r="127" spans="2:17" ht="14" x14ac:dyDescent="0.15">
      <c r="B127" s="332"/>
      <c r="C127" s="332"/>
      <c r="D127" s="332"/>
      <c r="F127" s="332"/>
      <c r="G127" s="332"/>
      <c r="H127" s="332"/>
      <c r="I127" s="195"/>
      <c r="J127" s="195"/>
      <c r="K127" s="195"/>
      <c r="L127" s="195"/>
      <c r="M127" s="195"/>
      <c r="N127" s="195"/>
      <c r="O127" s="195"/>
      <c r="P127" s="195"/>
      <c r="Q127" s="195"/>
    </row>
    <row r="128" spans="2:17" ht="14" x14ac:dyDescent="0.15">
      <c r="B128" s="332"/>
      <c r="C128" s="332"/>
      <c r="D128" s="332"/>
      <c r="F128" s="332"/>
      <c r="G128" s="332"/>
      <c r="H128" s="332"/>
      <c r="I128" s="195"/>
      <c r="J128" s="195"/>
      <c r="K128" s="195"/>
      <c r="L128" s="195"/>
      <c r="M128" s="195"/>
      <c r="N128" s="195"/>
      <c r="O128" s="195"/>
      <c r="P128" s="195"/>
      <c r="Q128" s="195"/>
    </row>
    <row r="129" spans="2:17" ht="14" x14ac:dyDescent="0.15">
      <c r="B129" s="332"/>
      <c r="C129" s="332"/>
      <c r="D129" s="332"/>
      <c r="F129" s="332"/>
      <c r="G129" s="332"/>
      <c r="H129" s="332"/>
      <c r="I129" s="195"/>
      <c r="J129" s="195"/>
      <c r="K129" s="195"/>
      <c r="L129" s="195"/>
      <c r="M129" s="195"/>
      <c r="N129" s="195"/>
      <c r="O129" s="195"/>
      <c r="P129" s="195"/>
      <c r="Q129" s="195"/>
    </row>
    <row r="130" spans="2:17" ht="14" x14ac:dyDescent="0.15">
      <c r="B130" s="332"/>
      <c r="C130" s="332"/>
      <c r="D130" s="332"/>
      <c r="F130" s="332"/>
      <c r="G130" s="332"/>
      <c r="H130" s="332"/>
      <c r="I130" s="195"/>
      <c r="J130" s="195"/>
      <c r="K130" s="195"/>
      <c r="L130" s="195"/>
      <c r="M130" s="195"/>
      <c r="N130" s="195"/>
      <c r="O130" s="195"/>
      <c r="P130" s="195"/>
      <c r="Q130" s="195"/>
    </row>
    <row r="131" spans="2:17" ht="14" x14ac:dyDescent="0.15">
      <c r="B131" s="332"/>
      <c r="C131" s="332"/>
      <c r="D131" s="332"/>
      <c r="F131" s="332"/>
      <c r="G131" s="332"/>
      <c r="H131" s="332"/>
      <c r="I131" s="195"/>
      <c r="J131" s="195"/>
      <c r="K131" s="195"/>
      <c r="L131" s="195"/>
      <c r="M131" s="195"/>
      <c r="N131" s="195"/>
      <c r="O131" s="195"/>
      <c r="P131" s="195"/>
      <c r="Q131" s="195"/>
    </row>
    <row r="132" spans="2:17" ht="14" x14ac:dyDescent="0.15">
      <c r="B132" s="332"/>
      <c r="C132" s="332"/>
      <c r="D132" s="332"/>
      <c r="F132" s="332"/>
      <c r="G132" s="332"/>
      <c r="H132" s="332"/>
      <c r="I132" s="195"/>
      <c r="J132" s="195"/>
      <c r="K132" s="195"/>
      <c r="L132" s="195"/>
      <c r="M132" s="195"/>
      <c r="N132" s="195"/>
      <c r="O132" s="195"/>
      <c r="P132" s="195"/>
      <c r="Q132" s="195"/>
    </row>
    <row r="133" spans="2:17" ht="14" x14ac:dyDescent="0.15">
      <c r="B133" s="332"/>
      <c r="C133" s="332"/>
      <c r="D133" s="332"/>
      <c r="F133" s="332"/>
      <c r="G133" s="332"/>
      <c r="H133" s="332"/>
      <c r="I133" s="195"/>
      <c r="J133" s="195"/>
      <c r="K133" s="195"/>
      <c r="L133" s="195"/>
      <c r="M133" s="195"/>
      <c r="N133" s="195"/>
      <c r="O133" s="195"/>
      <c r="P133" s="195"/>
      <c r="Q133" s="195"/>
    </row>
    <row r="134" spans="2:17" ht="14" x14ac:dyDescent="0.15">
      <c r="B134" s="332"/>
      <c r="C134" s="332"/>
      <c r="D134" s="332"/>
      <c r="F134" s="332"/>
      <c r="G134" s="332"/>
      <c r="H134" s="332"/>
      <c r="I134" s="195"/>
      <c r="J134" s="195"/>
      <c r="K134" s="195"/>
      <c r="L134" s="195"/>
      <c r="M134" s="195"/>
      <c r="N134" s="195"/>
      <c r="O134" s="195"/>
      <c r="P134" s="195"/>
      <c r="Q134" s="195"/>
    </row>
    <row r="135" spans="2:17" ht="14" x14ac:dyDescent="0.15">
      <c r="B135" s="332"/>
      <c r="C135" s="332"/>
      <c r="D135" s="332"/>
      <c r="F135" s="332"/>
      <c r="G135" s="332"/>
      <c r="H135" s="332"/>
      <c r="I135" s="195"/>
      <c r="J135" s="195"/>
      <c r="K135" s="195"/>
      <c r="L135" s="195"/>
      <c r="M135" s="195"/>
      <c r="N135" s="195"/>
      <c r="O135" s="195"/>
      <c r="P135" s="195"/>
      <c r="Q135" s="195"/>
    </row>
    <row r="136" spans="2:17" ht="14" x14ac:dyDescent="0.15">
      <c r="B136" s="332"/>
      <c r="C136" s="332"/>
      <c r="D136" s="332"/>
      <c r="F136" s="332"/>
      <c r="G136" s="332"/>
      <c r="H136" s="332"/>
      <c r="I136" s="195"/>
      <c r="J136" s="195"/>
      <c r="K136" s="195"/>
      <c r="L136" s="195"/>
      <c r="M136" s="195"/>
      <c r="N136" s="195"/>
      <c r="O136" s="195"/>
      <c r="P136" s="195"/>
      <c r="Q136" s="195"/>
    </row>
    <row r="137" spans="2:17" ht="14" x14ac:dyDescent="0.15">
      <c r="B137" s="332"/>
      <c r="C137" s="332"/>
      <c r="D137" s="332"/>
      <c r="F137" s="332"/>
      <c r="G137" s="332"/>
      <c r="H137" s="332"/>
      <c r="I137" s="195"/>
      <c r="J137" s="195"/>
      <c r="K137" s="195"/>
      <c r="L137" s="195"/>
      <c r="M137" s="195"/>
      <c r="N137" s="195"/>
      <c r="O137" s="195"/>
      <c r="P137" s="195"/>
      <c r="Q137" s="195"/>
    </row>
    <row r="138" spans="2:17" ht="14" x14ac:dyDescent="0.15">
      <c r="B138" s="332"/>
      <c r="C138" s="332"/>
      <c r="D138" s="332"/>
      <c r="F138" s="332"/>
      <c r="G138" s="332"/>
      <c r="H138" s="332"/>
      <c r="I138" s="195"/>
      <c r="J138" s="195"/>
      <c r="K138" s="195"/>
      <c r="L138" s="195"/>
      <c r="M138" s="195"/>
      <c r="N138" s="195"/>
      <c r="O138" s="195"/>
      <c r="P138" s="195"/>
      <c r="Q138" s="195"/>
    </row>
    <row r="139" spans="2:17" ht="14" x14ac:dyDescent="0.15">
      <c r="B139" s="332"/>
      <c r="C139" s="332"/>
      <c r="D139" s="332"/>
      <c r="F139" s="332"/>
      <c r="G139" s="332"/>
      <c r="H139" s="332"/>
      <c r="I139" s="195"/>
      <c r="J139" s="195"/>
      <c r="K139" s="195"/>
      <c r="L139" s="195"/>
      <c r="M139" s="195"/>
      <c r="N139" s="195"/>
      <c r="O139" s="195"/>
      <c r="P139" s="195"/>
      <c r="Q139" s="195"/>
    </row>
    <row r="140" spans="2:17" ht="14" x14ac:dyDescent="0.15">
      <c r="B140" s="332"/>
      <c r="C140" s="332"/>
      <c r="D140" s="332"/>
      <c r="F140" s="332"/>
      <c r="G140" s="332"/>
      <c r="H140" s="332"/>
      <c r="I140" s="195"/>
      <c r="J140" s="195"/>
      <c r="K140" s="195"/>
      <c r="L140" s="195"/>
      <c r="M140" s="195"/>
      <c r="N140" s="195"/>
      <c r="O140" s="195"/>
      <c r="P140" s="195"/>
      <c r="Q140" s="195"/>
    </row>
    <row r="141" spans="2:17" ht="14" x14ac:dyDescent="0.15">
      <c r="B141" s="332"/>
      <c r="C141" s="332"/>
      <c r="D141" s="332"/>
      <c r="F141" s="332"/>
      <c r="G141" s="332"/>
      <c r="H141" s="332"/>
      <c r="I141" s="195"/>
      <c r="J141" s="195"/>
      <c r="K141" s="195"/>
      <c r="L141" s="195"/>
      <c r="M141" s="195"/>
      <c r="N141" s="195"/>
      <c r="O141" s="195"/>
      <c r="P141" s="195"/>
      <c r="Q141" s="195"/>
    </row>
    <row r="142" spans="2:17" ht="14" x14ac:dyDescent="0.15">
      <c r="B142" s="332"/>
      <c r="C142" s="332"/>
      <c r="D142" s="332"/>
      <c r="F142" s="332"/>
      <c r="G142" s="332"/>
      <c r="H142" s="332"/>
      <c r="I142" s="195"/>
      <c r="J142" s="195"/>
      <c r="K142" s="195"/>
      <c r="L142" s="195"/>
      <c r="M142" s="195"/>
      <c r="N142" s="195"/>
      <c r="O142" s="195"/>
      <c r="P142" s="195"/>
      <c r="Q142" s="195"/>
    </row>
    <row r="143" spans="2:17" ht="14" x14ac:dyDescent="0.15">
      <c r="B143" s="332"/>
      <c r="C143" s="332"/>
      <c r="D143" s="332"/>
      <c r="F143" s="332"/>
      <c r="G143" s="332"/>
      <c r="H143" s="332"/>
      <c r="I143" s="195"/>
      <c r="J143" s="195"/>
      <c r="K143" s="195"/>
      <c r="L143" s="195"/>
      <c r="M143" s="195"/>
      <c r="N143" s="195"/>
      <c r="O143" s="195"/>
      <c r="P143" s="195"/>
      <c r="Q143" s="195"/>
    </row>
    <row r="144" spans="2:17" ht="14" x14ac:dyDescent="0.15">
      <c r="B144" s="332"/>
      <c r="C144" s="332"/>
      <c r="D144" s="332"/>
      <c r="F144" s="332"/>
      <c r="G144" s="332"/>
      <c r="H144" s="332"/>
      <c r="I144" s="195"/>
      <c r="J144" s="195"/>
      <c r="K144" s="195"/>
      <c r="L144" s="195"/>
      <c r="M144" s="195"/>
      <c r="N144" s="195"/>
      <c r="O144" s="195"/>
      <c r="P144" s="195"/>
      <c r="Q144" s="195"/>
    </row>
    <row r="145" spans="2:17" ht="14" x14ac:dyDescent="0.15">
      <c r="B145" s="332"/>
      <c r="C145" s="332"/>
      <c r="D145" s="332"/>
      <c r="F145" s="332"/>
      <c r="G145" s="332"/>
      <c r="H145" s="332"/>
      <c r="I145" s="195"/>
      <c r="J145" s="195"/>
      <c r="K145" s="195"/>
      <c r="L145" s="195"/>
      <c r="M145" s="195"/>
      <c r="N145" s="195"/>
      <c r="O145" s="195"/>
      <c r="P145" s="195"/>
      <c r="Q145" s="195"/>
    </row>
    <row r="146" spans="2:17" ht="14" x14ac:dyDescent="0.15">
      <c r="B146" s="332"/>
      <c r="C146" s="332"/>
      <c r="D146" s="332"/>
      <c r="F146" s="332"/>
      <c r="G146" s="332"/>
      <c r="H146" s="332"/>
      <c r="I146" s="195"/>
      <c r="J146" s="195"/>
      <c r="K146" s="195"/>
      <c r="L146" s="195"/>
      <c r="M146" s="195"/>
      <c r="N146" s="195"/>
      <c r="O146" s="195"/>
      <c r="P146" s="195"/>
      <c r="Q146" s="195"/>
    </row>
    <row r="147" spans="2:17" ht="14" x14ac:dyDescent="0.15">
      <c r="B147" s="332"/>
      <c r="C147" s="332"/>
      <c r="D147" s="332"/>
      <c r="F147" s="332"/>
      <c r="G147" s="332"/>
      <c r="H147" s="332"/>
      <c r="I147" s="195"/>
      <c r="J147" s="195"/>
      <c r="K147" s="195"/>
      <c r="L147" s="195"/>
      <c r="M147" s="195"/>
      <c r="N147" s="195"/>
      <c r="O147" s="195"/>
      <c r="P147" s="195"/>
      <c r="Q147" s="195"/>
    </row>
    <row r="148" spans="2:17" ht="14" x14ac:dyDescent="0.15">
      <c r="B148" s="332"/>
      <c r="C148" s="332"/>
      <c r="D148" s="332"/>
      <c r="F148" s="332"/>
      <c r="G148" s="332"/>
      <c r="H148" s="332"/>
      <c r="I148" s="195"/>
      <c r="J148" s="195"/>
      <c r="K148" s="195"/>
      <c r="L148" s="195"/>
      <c r="M148" s="195"/>
      <c r="N148" s="195"/>
      <c r="O148" s="195"/>
      <c r="P148" s="195"/>
      <c r="Q148" s="195"/>
    </row>
    <row r="149" spans="2:17" ht="14" x14ac:dyDescent="0.15">
      <c r="B149" s="332"/>
      <c r="C149" s="332"/>
      <c r="D149" s="332"/>
      <c r="F149" s="332"/>
      <c r="G149" s="332"/>
      <c r="H149" s="332"/>
      <c r="I149" s="195"/>
      <c r="J149" s="195"/>
      <c r="K149" s="195"/>
      <c r="L149" s="195"/>
      <c r="M149" s="195"/>
      <c r="N149" s="195"/>
      <c r="O149" s="195"/>
      <c r="P149" s="195"/>
      <c r="Q149" s="195"/>
    </row>
    <row r="150" spans="2:17" ht="14" x14ac:dyDescent="0.15">
      <c r="B150" s="332"/>
      <c r="C150" s="332"/>
      <c r="D150" s="332"/>
      <c r="F150" s="332"/>
      <c r="G150" s="332"/>
      <c r="H150" s="332"/>
      <c r="I150" s="195"/>
      <c r="J150" s="195"/>
      <c r="K150" s="195"/>
      <c r="L150" s="195"/>
      <c r="M150" s="195"/>
      <c r="N150" s="195"/>
      <c r="O150" s="195"/>
      <c r="P150" s="195"/>
      <c r="Q150" s="195"/>
    </row>
    <row r="151" spans="2:17" ht="14" x14ac:dyDescent="0.15">
      <c r="B151" s="332"/>
      <c r="C151" s="332"/>
      <c r="D151" s="332"/>
      <c r="F151" s="332"/>
      <c r="G151" s="332"/>
      <c r="H151" s="332"/>
      <c r="I151" s="195"/>
      <c r="J151" s="195"/>
      <c r="K151" s="195"/>
      <c r="L151" s="195"/>
      <c r="M151" s="195"/>
      <c r="N151" s="195"/>
      <c r="O151" s="195"/>
      <c r="P151" s="195"/>
      <c r="Q151" s="195"/>
    </row>
    <row r="152" spans="2:17" ht="14" x14ac:dyDescent="0.15">
      <c r="B152" s="332"/>
      <c r="C152" s="332"/>
      <c r="D152" s="332"/>
      <c r="F152" s="332"/>
      <c r="G152" s="332"/>
      <c r="H152" s="332"/>
      <c r="I152" s="195"/>
      <c r="J152" s="195"/>
      <c r="K152" s="195"/>
      <c r="L152" s="195"/>
      <c r="M152" s="195"/>
      <c r="N152" s="195"/>
      <c r="O152" s="195"/>
      <c r="P152" s="195"/>
      <c r="Q152" s="195"/>
    </row>
    <row r="153" spans="2:17" ht="14" x14ac:dyDescent="0.15">
      <c r="B153" s="332"/>
      <c r="C153" s="332"/>
      <c r="D153" s="332"/>
      <c r="F153" s="332"/>
      <c r="G153" s="332"/>
      <c r="H153" s="332"/>
      <c r="I153" s="195"/>
      <c r="J153" s="195"/>
      <c r="K153" s="195"/>
      <c r="L153" s="195"/>
      <c r="M153" s="195"/>
      <c r="N153" s="195"/>
      <c r="O153" s="195"/>
      <c r="P153" s="195"/>
      <c r="Q153" s="195"/>
    </row>
    <row r="154" spans="2:17" ht="14" x14ac:dyDescent="0.15">
      <c r="B154" s="332"/>
      <c r="C154" s="332"/>
      <c r="D154" s="332"/>
      <c r="F154" s="332"/>
      <c r="G154" s="332"/>
      <c r="H154" s="332"/>
      <c r="I154" s="195"/>
      <c r="J154" s="195"/>
      <c r="K154" s="195"/>
      <c r="L154" s="195"/>
      <c r="M154" s="195"/>
      <c r="N154" s="195"/>
      <c r="O154" s="195"/>
      <c r="P154" s="195"/>
      <c r="Q154" s="195"/>
    </row>
    <row r="155" spans="2:17" ht="14" x14ac:dyDescent="0.15">
      <c r="B155" s="332"/>
      <c r="C155" s="332"/>
      <c r="D155" s="332"/>
      <c r="F155" s="332"/>
      <c r="G155" s="332"/>
      <c r="H155" s="332"/>
      <c r="I155" s="195"/>
      <c r="J155" s="195"/>
      <c r="K155" s="195"/>
      <c r="L155" s="195"/>
      <c r="M155" s="195"/>
      <c r="N155" s="195"/>
      <c r="O155" s="195"/>
      <c r="P155" s="195"/>
      <c r="Q155" s="195"/>
    </row>
    <row r="156" spans="2:17" ht="14" x14ac:dyDescent="0.15">
      <c r="B156" s="332"/>
      <c r="C156" s="332"/>
      <c r="D156" s="332"/>
      <c r="F156" s="332"/>
      <c r="G156" s="332"/>
      <c r="H156" s="332"/>
      <c r="I156" s="195"/>
      <c r="J156" s="195"/>
      <c r="K156" s="195"/>
      <c r="L156" s="195"/>
      <c r="M156" s="195"/>
      <c r="N156" s="195"/>
      <c r="O156" s="195"/>
      <c r="P156" s="195"/>
      <c r="Q156" s="195"/>
    </row>
    <row r="157" spans="2:17" ht="14" x14ac:dyDescent="0.15">
      <c r="B157" s="332"/>
      <c r="C157" s="332"/>
      <c r="D157" s="332"/>
      <c r="F157" s="332"/>
      <c r="G157" s="332"/>
      <c r="H157" s="332"/>
      <c r="I157" s="195"/>
      <c r="J157" s="195"/>
      <c r="K157" s="195"/>
      <c r="L157" s="195"/>
      <c r="M157" s="195"/>
      <c r="N157" s="195"/>
      <c r="O157" s="195"/>
      <c r="P157" s="195"/>
      <c r="Q157" s="195"/>
    </row>
    <row r="158" spans="2:17" ht="14" x14ac:dyDescent="0.15">
      <c r="B158" s="332"/>
      <c r="C158" s="332"/>
      <c r="D158" s="332"/>
      <c r="F158" s="332"/>
      <c r="G158" s="332"/>
      <c r="H158" s="332"/>
      <c r="I158" s="195"/>
      <c r="J158" s="195"/>
      <c r="K158" s="195"/>
      <c r="L158" s="195"/>
      <c r="M158" s="195"/>
      <c r="N158" s="195"/>
      <c r="O158" s="195"/>
      <c r="P158" s="195"/>
      <c r="Q158" s="195"/>
    </row>
    <row r="159" spans="2:17" ht="14" x14ac:dyDescent="0.15">
      <c r="B159" s="332"/>
      <c r="C159" s="332"/>
      <c r="D159" s="332"/>
      <c r="F159" s="332"/>
      <c r="G159" s="332"/>
      <c r="H159" s="332"/>
      <c r="I159" s="195"/>
      <c r="J159" s="195"/>
      <c r="K159" s="195"/>
      <c r="L159" s="195"/>
      <c r="M159" s="195"/>
      <c r="N159" s="195"/>
      <c r="O159" s="195"/>
      <c r="P159" s="195"/>
      <c r="Q159" s="195"/>
    </row>
    <row r="160" spans="2:17" ht="14" x14ac:dyDescent="0.15">
      <c r="B160" s="332"/>
      <c r="C160" s="332"/>
      <c r="D160" s="332"/>
      <c r="F160" s="332"/>
      <c r="G160" s="332"/>
      <c r="H160" s="332"/>
      <c r="I160" s="195"/>
      <c r="J160" s="195"/>
      <c r="K160" s="195"/>
      <c r="L160" s="195"/>
      <c r="M160" s="195"/>
      <c r="N160" s="195"/>
      <c r="O160" s="195"/>
      <c r="P160" s="195"/>
      <c r="Q160" s="195"/>
    </row>
    <row r="161" spans="2:17" ht="14" x14ac:dyDescent="0.15">
      <c r="B161" s="332"/>
      <c r="C161" s="332"/>
      <c r="D161" s="332"/>
      <c r="F161" s="332"/>
      <c r="G161" s="332"/>
      <c r="H161" s="332"/>
      <c r="I161" s="195"/>
      <c r="J161" s="195"/>
      <c r="K161" s="195"/>
      <c r="L161" s="195"/>
      <c r="M161" s="195"/>
      <c r="N161" s="195"/>
      <c r="O161" s="195"/>
      <c r="P161" s="195"/>
      <c r="Q161" s="195"/>
    </row>
    <row r="162" spans="2:17" ht="14" x14ac:dyDescent="0.15">
      <c r="B162" s="332"/>
      <c r="C162" s="332"/>
      <c r="D162" s="332"/>
      <c r="F162" s="332"/>
      <c r="G162" s="332"/>
      <c r="H162" s="332"/>
      <c r="I162" s="195"/>
      <c r="J162" s="195"/>
      <c r="K162" s="195"/>
      <c r="L162" s="195"/>
      <c r="M162" s="195"/>
      <c r="N162" s="195"/>
      <c r="O162" s="195"/>
      <c r="P162" s="195"/>
      <c r="Q162" s="195"/>
    </row>
    <row r="163" spans="2:17" ht="14" x14ac:dyDescent="0.15">
      <c r="B163" s="332"/>
      <c r="C163" s="332"/>
      <c r="D163" s="332"/>
      <c r="F163" s="332"/>
      <c r="G163" s="332"/>
      <c r="H163" s="332"/>
      <c r="I163" s="195"/>
      <c r="J163" s="195"/>
      <c r="K163" s="195"/>
      <c r="L163" s="195"/>
      <c r="M163" s="195"/>
      <c r="N163" s="195"/>
      <c r="O163" s="195"/>
      <c r="P163" s="195"/>
      <c r="Q163" s="195"/>
    </row>
    <row r="164" spans="2:17" ht="14" x14ac:dyDescent="0.15">
      <c r="B164" s="332"/>
      <c r="C164" s="332"/>
      <c r="D164" s="332"/>
      <c r="F164" s="332"/>
      <c r="G164" s="332"/>
      <c r="H164" s="332"/>
      <c r="I164" s="195"/>
      <c r="J164" s="195"/>
      <c r="K164" s="195"/>
      <c r="L164" s="195"/>
      <c r="M164" s="195"/>
      <c r="N164" s="195"/>
      <c r="O164" s="195"/>
      <c r="P164" s="195"/>
      <c r="Q164" s="195"/>
    </row>
    <row r="165" spans="2:17" ht="14" x14ac:dyDescent="0.15">
      <c r="B165" s="332"/>
      <c r="C165" s="332"/>
      <c r="D165" s="332"/>
      <c r="F165" s="332"/>
      <c r="G165" s="332"/>
      <c r="H165" s="332"/>
      <c r="I165" s="195"/>
      <c r="J165" s="195"/>
      <c r="K165" s="195"/>
      <c r="L165" s="195"/>
      <c r="M165" s="195"/>
      <c r="N165" s="195"/>
      <c r="O165" s="195"/>
      <c r="P165" s="195"/>
      <c r="Q165" s="195"/>
    </row>
    <row r="166" spans="2:17" ht="14" x14ac:dyDescent="0.15">
      <c r="B166" s="332"/>
      <c r="C166" s="332"/>
      <c r="D166" s="332"/>
      <c r="F166" s="332"/>
      <c r="G166" s="332"/>
      <c r="H166" s="332"/>
      <c r="I166" s="195"/>
      <c r="J166" s="195"/>
      <c r="K166" s="195"/>
      <c r="L166" s="195"/>
      <c r="M166" s="195"/>
      <c r="N166" s="195"/>
      <c r="O166" s="195"/>
      <c r="P166" s="195"/>
      <c r="Q166" s="195"/>
    </row>
    <row r="167" spans="2:17" ht="14" x14ac:dyDescent="0.15">
      <c r="B167" s="332"/>
      <c r="C167" s="332"/>
      <c r="D167" s="332"/>
      <c r="F167" s="332"/>
      <c r="G167" s="332"/>
      <c r="H167" s="332"/>
      <c r="I167" s="195"/>
      <c r="J167" s="195"/>
      <c r="K167" s="195"/>
      <c r="L167" s="195"/>
      <c r="M167" s="195"/>
      <c r="N167" s="195"/>
      <c r="O167" s="195"/>
      <c r="P167" s="195"/>
      <c r="Q167" s="195"/>
    </row>
    <row r="168" spans="2:17" ht="14" x14ac:dyDescent="0.15">
      <c r="B168" s="332"/>
      <c r="C168" s="332"/>
      <c r="D168" s="332"/>
      <c r="F168" s="332"/>
      <c r="G168" s="332"/>
      <c r="H168" s="332"/>
      <c r="I168" s="195"/>
      <c r="J168" s="195"/>
      <c r="K168" s="195"/>
      <c r="L168" s="195"/>
      <c r="M168" s="195"/>
      <c r="N168" s="195"/>
      <c r="O168" s="195"/>
      <c r="P168" s="195"/>
      <c r="Q168" s="195"/>
    </row>
    <row r="169" spans="2:17" ht="14" x14ac:dyDescent="0.15">
      <c r="B169" s="332"/>
      <c r="C169" s="332"/>
      <c r="D169" s="332"/>
      <c r="F169" s="332"/>
      <c r="G169" s="332"/>
      <c r="H169" s="332"/>
      <c r="I169" s="195"/>
      <c r="J169" s="195"/>
      <c r="K169" s="195"/>
      <c r="L169" s="195"/>
      <c r="M169" s="195"/>
      <c r="N169" s="195"/>
      <c r="O169" s="195"/>
      <c r="P169" s="195"/>
      <c r="Q169" s="195"/>
    </row>
    <row r="170" spans="2:17" ht="14" x14ac:dyDescent="0.15">
      <c r="B170" s="332"/>
      <c r="C170" s="332"/>
      <c r="D170" s="332"/>
      <c r="F170" s="332"/>
      <c r="G170" s="332"/>
      <c r="H170" s="332"/>
      <c r="I170" s="195"/>
      <c r="J170" s="195"/>
      <c r="K170" s="195"/>
      <c r="L170" s="195"/>
      <c r="M170" s="195"/>
      <c r="N170" s="195"/>
      <c r="O170" s="195"/>
      <c r="P170" s="195"/>
      <c r="Q170" s="195"/>
    </row>
    <row r="171" spans="2:17" ht="14" x14ac:dyDescent="0.15">
      <c r="B171" s="332"/>
      <c r="C171" s="332"/>
      <c r="D171" s="332"/>
      <c r="F171" s="332"/>
      <c r="G171" s="332"/>
      <c r="H171" s="332"/>
      <c r="I171" s="195"/>
      <c r="J171" s="195"/>
      <c r="K171" s="195"/>
      <c r="L171" s="195"/>
      <c r="M171" s="195"/>
      <c r="N171" s="195"/>
      <c r="O171" s="195"/>
      <c r="P171" s="195"/>
      <c r="Q171" s="195"/>
    </row>
    <row r="172" spans="2:17" ht="14" x14ac:dyDescent="0.15">
      <c r="B172" s="332"/>
      <c r="C172" s="332"/>
      <c r="D172" s="332"/>
      <c r="F172" s="332"/>
      <c r="G172" s="332"/>
      <c r="H172" s="332"/>
      <c r="I172" s="195"/>
      <c r="J172" s="195"/>
      <c r="K172" s="195"/>
      <c r="L172" s="195"/>
      <c r="M172" s="195"/>
      <c r="N172" s="195"/>
      <c r="O172" s="195"/>
      <c r="P172" s="195"/>
      <c r="Q172" s="195"/>
    </row>
    <row r="173" spans="2:17" ht="14" x14ac:dyDescent="0.15">
      <c r="B173" s="332"/>
      <c r="C173" s="332"/>
      <c r="D173" s="332"/>
      <c r="F173" s="332"/>
      <c r="G173" s="332"/>
      <c r="H173" s="332"/>
      <c r="I173" s="195"/>
      <c r="J173" s="195"/>
      <c r="K173" s="195"/>
      <c r="L173" s="195"/>
      <c r="M173" s="195"/>
      <c r="N173" s="195"/>
      <c r="O173" s="195"/>
      <c r="P173" s="195"/>
      <c r="Q173" s="195"/>
    </row>
    <row r="174" spans="2:17" ht="14" x14ac:dyDescent="0.15">
      <c r="B174" s="332"/>
      <c r="C174" s="332"/>
      <c r="D174" s="332"/>
      <c r="F174" s="332"/>
      <c r="G174" s="332"/>
      <c r="H174" s="332"/>
      <c r="I174" s="195"/>
      <c r="J174" s="195"/>
      <c r="K174" s="195"/>
      <c r="L174" s="195"/>
      <c r="M174" s="195"/>
      <c r="N174" s="195"/>
      <c r="O174" s="195"/>
      <c r="P174" s="195"/>
      <c r="Q174" s="195"/>
    </row>
    <row r="175" spans="2:17" ht="14" x14ac:dyDescent="0.15">
      <c r="B175" s="332"/>
      <c r="C175" s="332"/>
      <c r="D175" s="332"/>
      <c r="F175" s="332"/>
      <c r="G175" s="332"/>
      <c r="H175" s="332"/>
      <c r="I175" s="195"/>
      <c r="J175" s="195"/>
      <c r="K175" s="195"/>
      <c r="L175" s="195"/>
      <c r="M175" s="195"/>
      <c r="N175" s="195"/>
      <c r="O175" s="195"/>
      <c r="P175" s="195"/>
      <c r="Q175" s="195"/>
    </row>
    <row r="176" spans="2:17" ht="14" x14ac:dyDescent="0.15">
      <c r="B176" s="332"/>
      <c r="C176" s="332"/>
      <c r="D176" s="332"/>
      <c r="F176" s="332"/>
      <c r="G176" s="332"/>
      <c r="H176" s="332"/>
      <c r="I176" s="195"/>
      <c r="J176" s="195"/>
      <c r="K176" s="195"/>
      <c r="L176" s="195"/>
      <c r="M176" s="195"/>
      <c r="N176" s="195"/>
      <c r="O176" s="195"/>
      <c r="P176" s="195"/>
      <c r="Q176" s="195"/>
    </row>
    <row r="177" spans="2:17" ht="14" x14ac:dyDescent="0.15">
      <c r="B177" s="332"/>
      <c r="C177" s="332"/>
      <c r="D177" s="332"/>
      <c r="F177" s="332"/>
      <c r="G177" s="332"/>
      <c r="H177" s="332"/>
      <c r="I177" s="195"/>
      <c r="J177" s="195"/>
      <c r="K177" s="195"/>
      <c r="L177" s="195"/>
      <c r="M177" s="195"/>
      <c r="N177" s="195"/>
      <c r="O177" s="195"/>
      <c r="P177" s="195"/>
      <c r="Q177" s="195"/>
    </row>
    <row r="178" spans="2:17" ht="14" x14ac:dyDescent="0.15">
      <c r="B178" s="332"/>
      <c r="C178" s="332"/>
      <c r="D178" s="332"/>
      <c r="F178" s="332"/>
      <c r="G178" s="332"/>
      <c r="H178" s="332"/>
      <c r="I178" s="195"/>
      <c r="J178" s="195"/>
      <c r="K178" s="195"/>
      <c r="L178" s="195"/>
      <c r="M178" s="195"/>
      <c r="N178" s="195"/>
      <c r="O178" s="195"/>
      <c r="P178" s="195"/>
      <c r="Q178" s="195"/>
    </row>
    <row r="179" spans="2:17" ht="14" x14ac:dyDescent="0.15">
      <c r="B179" s="332"/>
      <c r="C179" s="332"/>
      <c r="D179" s="332"/>
      <c r="F179" s="332"/>
      <c r="G179" s="332"/>
      <c r="H179" s="332"/>
      <c r="I179" s="195"/>
      <c r="J179" s="195"/>
      <c r="K179" s="195"/>
      <c r="L179" s="195"/>
      <c r="M179" s="195"/>
      <c r="N179" s="195"/>
      <c r="O179" s="195"/>
      <c r="P179" s="195"/>
      <c r="Q179" s="195"/>
    </row>
    <row r="180" spans="2:17" ht="14" x14ac:dyDescent="0.15">
      <c r="B180" s="332"/>
      <c r="C180" s="332"/>
      <c r="D180" s="332"/>
      <c r="F180" s="332"/>
      <c r="G180" s="332"/>
      <c r="H180" s="332"/>
      <c r="I180" s="195"/>
      <c r="J180" s="195"/>
      <c r="K180" s="195"/>
      <c r="L180" s="195"/>
      <c r="M180" s="195"/>
      <c r="N180" s="195"/>
      <c r="O180" s="195"/>
      <c r="P180" s="195"/>
      <c r="Q180" s="195"/>
    </row>
    <row r="181" spans="2:17" ht="14" x14ac:dyDescent="0.15">
      <c r="B181" s="332"/>
      <c r="C181" s="332"/>
      <c r="D181" s="332"/>
      <c r="F181" s="332"/>
      <c r="G181" s="332"/>
      <c r="H181" s="332"/>
      <c r="I181" s="195"/>
      <c r="J181" s="195"/>
      <c r="K181" s="195"/>
      <c r="L181" s="195"/>
      <c r="M181" s="195"/>
      <c r="N181" s="195"/>
      <c r="O181" s="195"/>
      <c r="P181" s="195"/>
      <c r="Q181" s="195"/>
    </row>
    <row r="182" spans="2:17" ht="14" x14ac:dyDescent="0.15">
      <c r="B182" s="332"/>
      <c r="C182" s="332"/>
      <c r="D182" s="332"/>
      <c r="F182" s="332"/>
      <c r="G182" s="332"/>
      <c r="H182" s="332"/>
      <c r="I182" s="195"/>
      <c r="J182" s="195"/>
      <c r="K182" s="195"/>
      <c r="L182" s="195"/>
      <c r="M182" s="195"/>
      <c r="N182" s="195"/>
      <c r="O182" s="195"/>
      <c r="P182" s="195"/>
      <c r="Q182" s="195"/>
    </row>
    <row r="183" spans="2:17" ht="14" x14ac:dyDescent="0.15">
      <c r="B183" s="332"/>
      <c r="C183" s="332"/>
      <c r="D183" s="332"/>
      <c r="F183" s="332"/>
      <c r="G183" s="332"/>
      <c r="H183" s="332"/>
      <c r="I183" s="195"/>
      <c r="J183" s="195"/>
      <c r="K183" s="195"/>
      <c r="L183" s="195"/>
      <c r="M183" s="195"/>
      <c r="N183" s="195"/>
      <c r="O183" s="195"/>
      <c r="P183" s="195"/>
      <c r="Q183" s="195"/>
    </row>
    <row r="184" spans="2:17" ht="14" x14ac:dyDescent="0.15">
      <c r="B184" s="332"/>
      <c r="C184" s="332"/>
      <c r="D184" s="332"/>
      <c r="F184" s="332"/>
      <c r="G184" s="332"/>
      <c r="H184" s="332"/>
      <c r="I184" s="195"/>
      <c r="J184" s="195"/>
      <c r="K184" s="195"/>
      <c r="L184" s="195"/>
      <c r="M184" s="195"/>
      <c r="N184" s="195"/>
      <c r="O184" s="195"/>
      <c r="P184" s="195"/>
      <c r="Q184" s="195"/>
    </row>
    <row r="185" spans="2:17" ht="14" x14ac:dyDescent="0.15">
      <c r="B185" s="332"/>
      <c r="C185" s="332"/>
      <c r="D185" s="332"/>
      <c r="F185" s="332"/>
      <c r="G185" s="332"/>
      <c r="H185" s="332"/>
      <c r="I185" s="195"/>
      <c r="J185" s="195"/>
      <c r="K185" s="195"/>
      <c r="L185" s="195"/>
      <c r="M185" s="195"/>
      <c r="N185" s="195"/>
      <c r="O185" s="195"/>
      <c r="P185" s="195"/>
      <c r="Q185" s="195"/>
    </row>
    <row r="186" spans="2:17" ht="14" x14ac:dyDescent="0.15">
      <c r="B186" s="332"/>
      <c r="C186" s="332"/>
      <c r="D186" s="332"/>
      <c r="F186" s="332"/>
      <c r="G186" s="332"/>
      <c r="H186" s="332"/>
      <c r="I186" s="195"/>
      <c r="J186" s="195"/>
      <c r="K186" s="195"/>
      <c r="L186" s="195"/>
      <c r="M186" s="195"/>
      <c r="N186" s="195"/>
      <c r="O186" s="195"/>
      <c r="P186" s="195"/>
      <c r="Q186" s="195"/>
    </row>
    <row r="187" spans="2:17" ht="14" x14ac:dyDescent="0.15">
      <c r="B187" s="332"/>
      <c r="C187" s="332"/>
      <c r="D187" s="332"/>
      <c r="F187" s="332"/>
      <c r="G187" s="332"/>
      <c r="H187" s="332"/>
      <c r="I187" s="195"/>
      <c r="J187" s="195"/>
      <c r="K187" s="195"/>
      <c r="L187" s="195"/>
      <c r="M187" s="195"/>
      <c r="N187" s="195"/>
      <c r="O187" s="195"/>
      <c r="P187" s="195"/>
      <c r="Q187" s="195"/>
    </row>
    <row r="188" spans="2:17" ht="14" x14ac:dyDescent="0.15">
      <c r="B188" s="332"/>
      <c r="C188" s="332"/>
      <c r="D188" s="332"/>
      <c r="F188" s="332"/>
      <c r="G188" s="332"/>
      <c r="H188" s="332"/>
      <c r="I188" s="195"/>
      <c r="J188" s="195"/>
      <c r="K188" s="195"/>
      <c r="L188" s="195"/>
      <c r="M188" s="195"/>
      <c r="N188" s="195"/>
      <c r="O188" s="195"/>
      <c r="P188" s="195"/>
      <c r="Q188" s="195"/>
    </row>
    <row r="189" spans="2:17" ht="14" x14ac:dyDescent="0.15">
      <c r="B189" s="332"/>
      <c r="C189" s="332"/>
      <c r="D189" s="332"/>
      <c r="F189" s="332"/>
      <c r="G189" s="332"/>
      <c r="H189" s="332"/>
      <c r="I189" s="195"/>
      <c r="J189" s="195"/>
      <c r="K189" s="195"/>
      <c r="L189" s="195"/>
      <c r="M189" s="195"/>
      <c r="N189" s="195"/>
      <c r="O189" s="195"/>
      <c r="P189" s="195"/>
      <c r="Q189" s="195"/>
    </row>
    <row r="190" spans="2:17" ht="14" x14ac:dyDescent="0.15">
      <c r="B190" s="332"/>
      <c r="C190" s="332"/>
      <c r="D190" s="332"/>
      <c r="F190" s="332"/>
      <c r="G190" s="332"/>
      <c r="H190" s="332"/>
      <c r="I190" s="195"/>
      <c r="J190" s="195"/>
      <c r="K190" s="195"/>
      <c r="L190" s="195"/>
      <c r="M190" s="195"/>
      <c r="N190" s="195"/>
      <c r="O190" s="195"/>
      <c r="P190" s="195"/>
      <c r="Q190" s="195"/>
    </row>
    <row r="191" spans="2:17" ht="14" x14ac:dyDescent="0.15">
      <c r="B191" s="332"/>
      <c r="C191" s="332"/>
      <c r="D191" s="332"/>
      <c r="F191" s="332"/>
      <c r="G191" s="332"/>
      <c r="H191" s="332"/>
      <c r="I191" s="195"/>
      <c r="J191" s="195"/>
      <c r="K191" s="195"/>
      <c r="L191" s="195"/>
      <c r="M191" s="195"/>
      <c r="N191" s="195"/>
      <c r="O191" s="195"/>
      <c r="P191" s="195"/>
      <c r="Q191" s="195"/>
    </row>
    <row r="192" spans="2:17" ht="14" x14ac:dyDescent="0.15">
      <c r="B192" s="332"/>
      <c r="C192" s="332"/>
      <c r="D192" s="332"/>
      <c r="F192" s="332"/>
      <c r="G192" s="332"/>
      <c r="H192" s="332"/>
      <c r="I192" s="195"/>
      <c r="J192" s="195"/>
      <c r="K192" s="195"/>
      <c r="L192" s="195"/>
      <c r="M192" s="195"/>
      <c r="N192" s="195"/>
      <c r="O192" s="195"/>
      <c r="P192" s="195"/>
      <c r="Q192" s="195"/>
    </row>
    <row r="193" spans="2:17" ht="14" x14ac:dyDescent="0.15">
      <c r="B193" s="332"/>
      <c r="C193" s="332"/>
      <c r="D193" s="332"/>
      <c r="F193" s="332"/>
      <c r="G193" s="332"/>
      <c r="H193" s="332"/>
      <c r="I193" s="195"/>
      <c r="J193" s="195"/>
      <c r="K193" s="195"/>
      <c r="L193" s="195"/>
      <c r="M193" s="195"/>
      <c r="N193" s="195"/>
      <c r="O193" s="195"/>
      <c r="P193" s="195"/>
      <c r="Q193" s="195"/>
    </row>
    <row r="194" spans="2:17" ht="14" x14ac:dyDescent="0.15">
      <c r="B194" s="332"/>
      <c r="C194" s="332"/>
      <c r="D194" s="332"/>
      <c r="F194" s="332"/>
      <c r="G194" s="332"/>
      <c r="H194" s="332"/>
      <c r="I194" s="195"/>
      <c r="J194" s="195"/>
      <c r="K194" s="195"/>
      <c r="L194" s="195"/>
      <c r="M194" s="195"/>
      <c r="N194" s="195"/>
      <c r="O194" s="195"/>
      <c r="P194" s="195"/>
      <c r="Q194" s="195"/>
    </row>
    <row r="195" spans="2:17" ht="14" x14ac:dyDescent="0.15">
      <c r="B195" s="332"/>
      <c r="C195" s="332"/>
      <c r="D195" s="332"/>
      <c r="F195" s="332"/>
      <c r="G195" s="332"/>
      <c r="H195" s="332"/>
      <c r="I195" s="195"/>
      <c r="J195" s="195"/>
      <c r="K195" s="195"/>
      <c r="L195" s="195"/>
      <c r="M195" s="195"/>
      <c r="N195" s="195"/>
      <c r="O195" s="195"/>
      <c r="P195" s="195"/>
      <c r="Q195" s="195"/>
    </row>
    <row r="196" spans="2:17" ht="14" x14ac:dyDescent="0.15">
      <c r="B196" s="332"/>
      <c r="C196" s="332"/>
      <c r="D196" s="332"/>
      <c r="F196" s="332"/>
      <c r="G196" s="332"/>
      <c r="H196" s="332"/>
      <c r="I196" s="195"/>
      <c r="J196" s="195"/>
      <c r="K196" s="195"/>
      <c r="L196" s="195"/>
      <c r="M196" s="195"/>
      <c r="N196" s="195"/>
      <c r="O196" s="195"/>
      <c r="P196" s="195"/>
      <c r="Q196" s="195"/>
    </row>
    <row r="197" spans="2:17" ht="14" x14ac:dyDescent="0.15">
      <c r="B197" s="332"/>
      <c r="C197" s="332"/>
      <c r="D197" s="332"/>
      <c r="F197" s="332"/>
      <c r="G197" s="332"/>
      <c r="H197" s="332"/>
      <c r="I197" s="195"/>
      <c r="J197" s="195"/>
      <c r="K197" s="195"/>
      <c r="L197" s="195"/>
      <c r="M197" s="195"/>
      <c r="N197" s="195"/>
      <c r="O197" s="195"/>
      <c r="P197" s="195"/>
      <c r="Q197" s="195"/>
    </row>
    <row r="198" spans="2:17" ht="14" x14ac:dyDescent="0.15">
      <c r="B198" s="332"/>
      <c r="C198" s="332"/>
      <c r="D198" s="332"/>
      <c r="F198" s="332"/>
      <c r="G198" s="332"/>
      <c r="H198" s="332"/>
      <c r="I198" s="195"/>
      <c r="J198" s="195"/>
      <c r="K198" s="195"/>
      <c r="L198" s="195"/>
      <c r="M198" s="195"/>
      <c r="N198" s="195"/>
      <c r="O198" s="195"/>
      <c r="P198" s="195"/>
      <c r="Q198" s="195"/>
    </row>
    <row r="199" spans="2:17" ht="14" x14ac:dyDescent="0.15">
      <c r="B199" s="332"/>
      <c r="C199" s="332"/>
      <c r="D199" s="332"/>
      <c r="F199" s="332"/>
      <c r="G199" s="332"/>
      <c r="H199" s="332"/>
      <c r="I199" s="195"/>
      <c r="J199" s="195"/>
      <c r="K199" s="195"/>
      <c r="L199" s="195"/>
      <c r="M199" s="195"/>
      <c r="N199" s="195"/>
      <c r="O199" s="195"/>
      <c r="P199" s="195"/>
      <c r="Q199" s="195"/>
    </row>
    <row r="200" spans="2:17" ht="14" x14ac:dyDescent="0.15">
      <c r="B200" s="332"/>
      <c r="C200" s="332"/>
      <c r="D200" s="332"/>
      <c r="F200" s="332"/>
      <c r="G200" s="332"/>
      <c r="H200" s="332"/>
      <c r="I200" s="195"/>
      <c r="J200" s="195"/>
      <c r="K200" s="195"/>
      <c r="L200" s="195"/>
      <c r="M200" s="195"/>
      <c r="N200" s="195"/>
      <c r="O200" s="195"/>
      <c r="P200" s="195"/>
      <c r="Q200" s="195"/>
    </row>
    <row r="201" spans="2:17" ht="14" x14ac:dyDescent="0.15">
      <c r="B201" s="332"/>
      <c r="C201" s="332"/>
      <c r="D201" s="332"/>
      <c r="F201" s="332"/>
      <c r="G201" s="332"/>
      <c r="H201" s="332"/>
      <c r="I201" s="195"/>
      <c r="J201" s="195"/>
      <c r="K201" s="195"/>
      <c r="L201" s="195"/>
      <c r="M201" s="195"/>
      <c r="N201" s="195"/>
      <c r="O201" s="195"/>
      <c r="P201" s="195"/>
      <c r="Q201" s="195"/>
    </row>
    <row r="202" spans="2:17" ht="14" x14ac:dyDescent="0.15">
      <c r="B202" s="332"/>
      <c r="C202" s="332"/>
      <c r="D202" s="332"/>
      <c r="F202" s="332"/>
      <c r="G202" s="332"/>
      <c r="H202" s="332"/>
      <c r="I202" s="195"/>
      <c r="J202" s="195"/>
      <c r="K202" s="195"/>
      <c r="L202" s="195"/>
      <c r="M202" s="195"/>
      <c r="N202" s="195"/>
      <c r="O202" s="195"/>
      <c r="P202" s="195"/>
      <c r="Q202" s="195"/>
    </row>
    <row r="203" spans="2:17" ht="14" x14ac:dyDescent="0.15">
      <c r="B203" s="332"/>
      <c r="C203" s="332"/>
      <c r="D203" s="332"/>
      <c r="F203" s="332"/>
      <c r="G203" s="332"/>
      <c r="H203" s="332"/>
      <c r="I203" s="195"/>
      <c r="J203" s="195"/>
      <c r="K203" s="195"/>
      <c r="L203" s="195"/>
      <c r="M203" s="195"/>
      <c r="N203" s="195"/>
      <c r="O203" s="195"/>
      <c r="P203" s="195"/>
      <c r="Q203" s="195"/>
    </row>
    <row r="204" spans="2:17" ht="14" x14ac:dyDescent="0.15">
      <c r="B204" s="332"/>
      <c r="C204" s="332"/>
      <c r="D204" s="332"/>
      <c r="F204" s="332"/>
      <c r="G204" s="332"/>
      <c r="H204" s="332"/>
      <c r="I204" s="195"/>
      <c r="J204" s="195"/>
      <c r="K204" s="195"/>
      <c r="L204" s="195"/>
      <c r="M204" s="195"/>
      <c r="N204" s="195"/>
      <c r="O204" s="195"/>
      <c r="P204" s="195"/>
      <c r="Q204" s="195"/>
    </row>
    <row r="205" spans="2:17" ht="14" x14ac:dyDescent="0.15">
      <c r="B205" s="332"/>
      <c r="C205" s="332"/>
      <c r="D205" s="332"/>
      <c r="F205" s="332"/>
      <c r="G205" s="332"/>
      <c r="H205" s="332"/>
      <c r="I205" s="195"/>
      <c r="J205" s="195"/>
      <c r="K205" s="195"/>
      <c r="L205" s="195"/>
      <c r="M205" s="195"/>
      <c r="N205" s="195"/>
      <c r="O205" s="195"/>
      <c r="P205" s="195"/>
      <c r="Q205" s="195"/>
    </row>
    <row r="206" spans="2:17" ht="14" x14ac:dyDescent="0.15">
      <c r="B206" s="332"/>
      <c r="C206" s="332"/>
      <c r="D206" s="332"/>
      <c r="F206" s="332"/>
      <c r="G206" s="332"/>
      <c r="H206" s="332"/>
      <c r="I206" s="195"/>
      <c r="J206" s="195"/>
      <c r="K206" s="195"/>
      <c r="L206" s="195"/>
      <c r="M206" s="195"/>
      <c r="N206" s="195"/>
      <c r="O206" s="195"/>
      <c r="P206" s="195"/>
      <c r="Q206" s="195"/>
    </row>
    <row r="207" spans="2:17" ht="14" x14ac:dyDescent="0.15">
      <c r="B207" s="332"/>
      <c r="C207" s="332"/>
      <c r="D207" s="332"/>
      <c r="F207" s="332"/>
      <c r="G207" s="332"/>
      <c r="H207" s="332"/>
      <c r="I207" s="195"/>
      <c r="J207" s="195"/>
      <c r="K207" s="195"/>
      <c r="L207" s="195"/>
      <c r="M207" s="195"/>
      <c r="N207" s="195"/>
      <c r="O207" s="195"/>
      <c r="P207" s="195"/>
      <c r="Q207" s="195"/>
    </row>
    <row r="208" spans="2:17" ht="14" x14ac:dyDescent="0.15">
      <c r="B208" s="332"/>
      <c r="C208" s="332"/>
      <c r="D208" s="332"/>
      <c r="F208" s="332"/>
      <c r="G208" s="332"/>
      <c r="H208" s="332"/>
      <c r="I208" s="195"/>
      <c r="J208" s="195"/>
      <c r="K208" s="195"/>
      <c r="L208" s="195"/>
      <c r="M208" s="195"/>
      <c r="N208" s="195"/>
      <c r="O208" s="195"/>
      <c r="P208" s="195"/>
      <c r="Q208" s="195"/>
    </row>
    <row r="209" spans="2:17" ht="14" x14ac:dyDescent="0.15">
      <c r="B209" s="332"/>
      <c r="C209" s="332"/>
      <c r="D209" s="332"/>
      <c r="F209" s="332"/>
      <c r="G209" s="332"/>
      <c r="H209" s="332"/>
      <c r="I209" s="195"/>
      <c r="J209" s="195"/>
      <c r="K209" s="195"/>
      <c r="L209" s="195"/>
      <c r="M209" s="195"/>
      <c r="N209" s="195"/>
      <c r="O209" s="195"/>
      <c r="P209" s="195"/>
      <c r="Q209" s="195"/>
    </row>
    <row r="210" spans="2:17" ht="14" x14ac:dyDescent="0.15">
      <c r="B210" s="332"/>
      <c r="C210" s="332"/>
      <c r="D210" s="332"/>
      <c r="F210" s="332"/>
      <c r="G210" s="332"/>
      <c r="H210" s="332"/>
      <c r="I210" s="195"/>
      <c r="J210" s="195"/>
      <c r="K210" s="195"/>
      <c r="L210" s="195"/>
      <c r="M210" s="195"/>
      <c r="N210" s="195"/>
      <c r="O210" s="195"/>
      <c r="P210" s="195"/>
      <c r="Q210" s="195"/>
    </row>
    <row r="211" spans="2:17" ht="14" x14ac:dyDescent="0.15">
      <c r="B211" s="332"/>
      <c r="C211" s="332"/>
      <c r="D211" s="332"/>
      <c r="F211" s="332"/>
      <c r="G211" s="332"/>
      <c r="H211" s="332"/>
      <c r="I211" s="195"/>
      <c r="J211" s="195"/>
      <c r="K211" s="195"/>
      <c r="L211" s="195"/>
      <c r="M211" s="195"/>
      <c r="N211" s="195"/>
      <c r="O211" s="195"/>
      <c r="P211" s="195"/>
      <c r="Q211" s="195"/>
    </row>
    <row r="212" spans="2:17" ht="14" x14ac:dyDescent="0.15">
      <c r="B212" s="332"/>
      <c r="C212" s="332"/>
      <c r="D212" s="332"/>
      <c r="F212" s="332"/>
      <c r="G212" s="332"/>
      <c r="H212" s="332"/>
      <c r="I212" s="195"/>
      <c r="J212" s="195"/>
      <c r="K212" s="195"/>
      <c r="L212" s="195"/>
      <c r="M212" s="195"/>
      <c r="N212" s="195"/>
      <c r="O212" s="195"/>
      <c r="P212" s="195"/>
      <c r="Q212" s="195"/>
    </row>
    <row r="213" spans="2:17" ht="14" x14ac:dyDescent="0.15">
      <c r="B213" s="332"/>
      <c r="C213" s="332"/>
      <c r="D213" s="332"/>
      <c r="F213" s="332"/>
      <c r="G213" s="332"/>
      <c r="H213" s="332"/>
      <c r="I213" s="195"/>
      <c r="J213" s="195"/>
      <c r="K213" s="195"/>
      <c r="L213" s="195"/>
      <c r="M213" s="195"/>
      <c r="N213" s="195"/>
      <c r="O213" s="195"/>
      <c r="P213" s="195"/>
      <c r="Q213" s="195"/>
    </row>
    <row r="214" spans="2:17" ht="14" x14ac:dyDescent="0.15">
      <c r="B214" s="332"/>
      <c r="C214" s="332"/>
      <c r="D214" s="332"/>
      <c r="F214" s="332"/>
      <c r="G214" s="332"/>
      <c r="H214" s="332"/>
      <c r="I214" s="195"/>
      <c r="J214" s="195"/>
      <c r="K214" s="195"/>
      <c r="L214" s="195"/>
      <c r="M214" s="195"/>
      <c r="N214" s="195"/>
      <c r="O214" s="195"/>
      <c r="P214" s="195"/>
      <c r="Q214" s="195"/>
    </row>
    <row r="215" spans="2:17" ht="14" x14ac:dyDescent="0.15">
      <c r="B215" s="332"/>
      <c r="C215" s="332"/>
      <c r="D215" s="332"/>
      <c r="F215" s="332"/>
      <c r="G215" s="332"/>
      <c r="H215" s="332"/>
      <c r="I215" s="195"/>
      <c r="J215" s="195"/>
      <c r="K215" s="195"/>
      <c r="L215" s="195"/>
      <c r="M215" s="195"/>
      <c r="N215" s="195"/>
      <c r="O215" s="195"/>
      <c r="P215" s="195"/>
      <c r="Q215" s="195"/>
    </row>
    <row r="216" spans="2:17" ht="14" x14ac:dyDescent="0.15">
      <c r="B216" s="332"/>
      <c r="C216" s="332"/>
      <c r="D216" s="332"/>
      <c r="F216" s="332"/>
      <c r="G216" s="332"/>
      <c r="H216" s="332"/>
      <c r="I216" s="195"/>
      <c r="J216" s="195"/>
      <c r="K216" s="195"/>
      <c r="L216" s="195"/>
      <c r="M216" s="195"/>
      <c r="N216" s="195"/>
      <c r="O216" s="195"/>
      <c r="P216" s="195"/>
      <c r="Q216" s="195"/>
    </row>
    <row r="217" spans="2:17" ht="14" x14ac:dyDescent="0.15">
      <c r="B217" s="332"/>
      <c r="C217" s="332"/>
      <c r="D217" s="332"/>
      <c r="F217" s="332"/>
      <c r="G217" s="332"/>
      <c r="H217" s="332"/>
      <c r="I217" s="195"/>
      <c r="J217" s="195"/>
      <c r="K217" s="195"/>
      <c r="L217" s="195"/>
      <c r="M217" s="195"/>
      <c r="N217" s="195"/>
      <c r="O217" s="195"/>
      <c r="P217" s="195"/>
      <c r="Q217" s="195"/>
    </row>
    <row r="218" spans="2:17" ht="14" x14ac:dyDescent="0.15">
      <c r="B218" s="332"/>
      <c r="C218" s="332"/>
      <c r="D218" s="332"/>
      <c r="F218" s="332"/>
      <c r="G218" s="332"/>
      <c r="H218" s="332"/>
      <c r="I218" s="195"/>
      <c r="J218" s="195"/>
      <c r="K218" s="195"/>
      <c r="L218" s="195"/>
      <c r="M218" s="195"/>
      <c r="N218" s="195"/>
      <c r="O218" s="195"/>
      <c r="P218" s="195"/>
      <c r="Q218" s="195"/>
    </row>
    <row r="219" spans="2:17" ht="14" x14ac:dyDescent="0.15">
      <c r="B219" s="332"/>
      <c r="C219" s="332"/>
      <c r="D219" s="332"/>
      <c r="F219" s="332"/>
      <c r="G219" s="332"/>
      <c r="H219" s="332"/>
      <c r="I219" s="195"/>
      <c r="J219" s="195"/>
      <c r="K219" s="195"/>
      <c r="L219" s="195"/>
      <c r="M219" s="195"/>
      <c r="N219" s="195"/>
      <c r="O219" s="195"/>
      <c r="P219" s="195"/>
      <c r="Q219" s="195"/>
    </row>
    <row r="220" spans="2:17" ht="14" x14ac:dyDescent="0.15">
      <c r="B220" s="332"/>
      <c r="C220" s="332"/>
      <c r="D220" s="332"/>
      <c r="F220" s="332"/>
      <c r="G220" s="332"/>
      <c r="H220" s="332"/>
      <c r="I220" s="195"/>
      <c r="J220" s="195"/>
      <c r="K220" s="195"/>
      <c r="L220" s="195"/>
      <c r="M220" s="195"/>
      <c r="N220" s="195"/>
      <c r="O220" s="195"/>
      <c r="P220" s="195"/>
      <c r="Q220" s="195"/>
    </row>
    <row r="221" spans="2:17" ht="14" x14ac:dyDescent="0.15">
      <c r="B221" s="332"/>
      <c r="C221" s="332"/>
      <c r="D221" s="332"/>
      <c r="F221" s="332"/>
      <c r="G221" s="332"/>
      <c r="H221" s="332"/>
      <c r="I221" s="195"/>
      <c r="J221" s="195"/>
      <c r="K221" s="195"/>
      <c r="L221" s="195"/>
      <c r="M221" s="195"/>
      <c r="N221" s="195"/>
      <c r="O221" s="195"/>
      <c r="P221" s="195"/>
      <c r="Q221" s="195"/>
    </row>
    <row r="222" spans="2:17" ht="14" x14ac:dyDescent="0.15">
      <c r="B222" s="332"/>
      <c r="C222" s="332"/>
      <c r="D222" s="332"/>
      <c r="F222" s="332"/>
      <c r="G222" s="332"/>
      <c r="H222" s="332"/>
      <c r="I222" s="195"/>
      <c r="J222" s="195"/>
      <c r="K222" s="195"/>
      <c r="L222" s="195"/>
      <c r="M222" s="195"/>
      <c r="N222" s="195"/>
      <c r="O222" s="195"/>
      <c r="P222" s="195"/>
      <c r="Q222" s="195"/>
    </row>
    <row r="223" spans="2:17" ht="14" x14ac:dyDescent="0.15">
      <c r="B223" s="332"/>
      <c r="C223" s="332"/>
      <c r="D223" s="332"/>
      <c r="F223" s="332"/>
      <c r="G223" s="332"/>
      <c r="H223" s="332"/>
      <c r="I223" s="195"/>
      <c r="J223" s="195"/>
      <c r="K223" s="195"/>
      <c r="L223" s="195"/>
      <c r="M223" s="195"/>
      <c r="N223" s="195"/>
      <c r="O223" s="195"/>
      <c r="P223" s="195"/>
      <c r="Q223" s="195"/>
    </row>
    <row r="224" spans="2:17" ht="14" x14ac:dyDescent="0.15">
      <c r="B224" s="332"/>
      <c r="C224" s="332"/>
      <c r="D224" s="332"/>
      <c r="F224" s="332"/>
      <c r="G224" s="332"/>
      <c r="H224" s="332"/>
      <c r="I224" s="195"/>
      <c r="J224" s="195"/>
      <c r="K224" s="195"/>
      <c r="L224" s="195"/>
      <c r="M224" s="195"/>
      <c r="N224" s="195"/>
      <c r="O224" s="195"/>
      <c r="P224" s="195"/>
      <c r="Q224" s="195"/>
    </row>
    <row r="225" spans="2:17" ht="14" x14ac:dyDescent="0.15">
      <c r="B225" s="332"/>
      <c r="C225" s="332"/>
      <c r="D225" s="332"/>
      <c r="F225" s="332"/>
      <c r="G225" s="332"/>
      <c r="H225" s="332"/>
      <c r="I225" s="195"/>
      <c r="J225" s="195"/>
      <c r="K225" s="195"/>
      <c r="L225" s="195"/>
      <c r="M225" s="195"/>
      <c r="N225" s="195"/>
      <c r="O225" s="195"/>
      <c r="P225" s="195"/>
      <c r="Q225" s="195"/>
    </row>
    <row r="226" spans="2:17" ht="14" x14ac:dyDescent="0.15">
      <c r="B226" s="332"/>
      <c r="C226" s="332"/>
      <c r="D226" s="332"/>
      <c r="F226" s="332"/>
      <c r="G226" s="332"/>
      <c r="H226" s="332"/>
      <c r="I226" s="195"/>
      <c r="J226" s="195"/>
      <c r="K226" s="195"/>
      <c r="L226" s="195"/>
      <c r="M226" s="195"/>
      <c r="N226" s="195"/>
      <c r="O226" s="195"/>
      <c r="P226" s="195"/>
      <c r="Q226" s="195"/>
    </row>
    <row r="227" spans="2:17" ht="14" x14ac:dyDescent="0.15">
      <c r="B227" s="332"/>
      <c r="C227" s="332"/>
      <c r="D227" s="332"/>
      <c r="F227" s="332"/>
      <c r="G227" s="332"/>
      <c r="H227" s="332"/>
      <c r="I227" s="195"/>
      <c r="J227" s="195"/>
      <c r="K227" s="195"/>
      <c r="L227" s="195"/>
      <c r="M227" s="195"/>
      <c r="N227" s="195"/>
      <c r="O227" s="195"/>
      <c r="P227" s="195"/>
      <c r="Q227" s="195"/>
    </row>
    <row r="228" spans="2:17" ht="14" x14ac:dyDescent="0.15">
      <c r="B228" s="332"/>
      <c r="C228" s="332"/>
      <c r="D228" s="332"/>
      <c r="F228" s="332"/>
      <c r="G228" s="332"/>
      <c r="H228" s="332"/>
      <c r="I228" s="195"/>
      <c r="J228" s="195"/>
      <c r="K228" s="195"/>
      <c r="L228" s="195"/>
      <c r="M228" s="195"/>
      <c r="N228" s="195"/>
      <c r="O228" s="195"/>
      <c r="P228" s="195"/>
      <c r="Q228" s="195"/>
    </row>
    <row r="229" spans="2:17" ht="14" x14ac:dyDescent="0.15">
      <c r="B229" s="332"/>
      <c r="C229" s="332"/>
      <c r="D229" s="332"/>
      <c r="F229" s="332"/>
      <c r="G229" s="332"/>
      <c r="H229" s="332"/>
      <c r="I229" s="195"/>
      <c r="J229" s="195"/>
      <c r="K229" s="195"/>
      <c r="L229" s="195"/>
      <c r="M229" s="195"/>
      <c r="N229" s="195"/>
      <c r="O229" s="195"/>
      <c r="P229" s="195"/>
      <c r="Q229" s="195"/>
    </row>
    <row r="230" spans="2:17" ht="14" x14ac:dyDescent="0.15">
      <c r="B230" s="332"/>
      <c r="C230" s="332"/>
      <c r="D230" s="332"/>
      <c r="F230" s="332"/>
      <c r="G230" s="332"/>
      <c r="H230" s="332"/>
      <c r="I230" s="195"/>
      <c r="J230" s="195"/>
      <c r="K230" s="195"/>
      <c r="L230" s="195"/>
      <c r="M230" s="195"/>
      <c r="N230" s="195"/>
      <c r="O230" s="195"/>
      <c r="P230" s="195"/>
      <c r="Q230" s="195"/>
    </row>
    <row r="231" spans="2:17" ht="14" x14ac:dyDescent="0.15">
      <c r="B231" s="332"/>
      <c r="C231" s="332"/>
      <c r="D231" s="332"/>
      <c r="F231" s="332"/>
      <c r="G231" s="332"/>
      <c r="H231" s="332"/>
      <c r="I231" s="195"/>
      <c r="J231" s="195"/>
      <c r="K231" s="195"/>
      <c r="L231" s="195"/>
      <c r="M231" s="195"/>
      <c r="N231" s="195"/>
      <c r="O231" s="195"/>
      <c r="P231" s="195"/>
      <c r="Q231" s="195"/>
    </row>
    <row r="232" spans="2:17" ht="14" x14ac:dyDescent="0.15">
      <c r="B232" s="332"/>
      <c r="C232" s="332"/>
      <c r="D232" s="332"/>
      <c r="F232" s="332"/>
      <c r="G232" s="332"/>
      <c r="H232" s="332"/>
      <c r="I232" s="195"/>
      <c r="J232" s="195"/>
      <c r="K232" s="195"/>
      <c r="L232" s="195"/>
      <c r="M232" s="195"/>
      <c r="N232" s="195"/>
      <c r="O232" s="195"/>
      <c r="P232" s="195"/>
      <c r="Q232" s="195"/>
    </row>
    <row r="233" spans="2:17" ht="14" x14ac:dyDescent="0.15">
      <c r="B233" s="332"/>
      <c r="C233" s="332"/>
      <c r="D233" s="332"/>
      <c r="F233" s="332"/>
      <c r="G233" s="332"/>
      <c r="H233" s="332"/>
      <c r="I233" s="195"/>
      <c r="J233" s="195"/>
      <c r="K233" s="195"/>
      <c r="L233" s="195"/>
      <c r="M233" s="195"/>
      <c r="N233" s="195"/>
      <c r="O233" s="195"/>
      <c r="P233" s="195"/>
      <c r="Q233" s="195"/>
    </row>
    <row r="234" spans="2:17" ht="14" x14ac:dyDescent="0.15">
      <c r="B234" s="332"/>
      <c r="C234" s="332"/>
      <c r="D234" s="332"/>
      <c r="F234" s="332"/>
      <c r="G234" s="332"/>
      <c r="H234" s="332"/>
      <c r="I234" s="195"/>
      <c r="J234" s="195"/>
      <c r="K234" s="195"/>
      <c r="L234" s="195"/>
      <c r="M234" s="195"/>
      <c r="N234" s="195"/>
      <c r="O234" s="195"/>
      <c r="P234" s="195"/>
      <c r="Q234" s="195"/>
    </row>
    <row r="235" spans="2:17" ht="14" x14ac:dyDescent="0.15">
      <c r="B235" s="332"/>
      <c r="C235" s="332"/>
      <c r="D235" s="332"/>
      <c r="F235" s="332"/>
      <c r="G235" s="332"/>
      <c r="H235" s="332"/>
      <c r="I235" s="195"/>
      <c r="J235" s="195"/>
      <c r="K235" s="195"/>
      <c r="L235" s="195"/>
      <c r="M235" s="195"/>
      <c r="N235" s="195"/>
      <c r="O235" s="195"/>
      <c r="P235" s="195"/>
      <c r="Q235" s="195"/>
    </row>
    <row r="236" spans="2:17" ht="14" x14ac:dyDescent="0.15">
      <c r="B236" s="332"/>
      <c r="C236" s="332"/>
      <c r="D236" s="332"/>
      <c r="F236" s="332"/>
      <c r="G236" s="332"/>
      <c r="H236" s="332"/>
      <c r="I236" s="195"/>
      <c r="J236" s="195"/>
      <c r="K236" s="195"/>
      <c r="L236" s="195"/>
      <c r="M236" s="195"/>
      <c r="N236" s="195"/>
      <c r="O236" s="195"/>
      <c r="P236" s="195"/>
      <c r="Q236" s="195"/>
    </row>
    <row r="237" spans="2:17" ht="14" x14ac:dyDescent="0.15">
      <c r="B237" s="332"/>
      <c r="C237" s="332"/>
      <c r="D237" s="332"/>
      <c r="F237" s="332"/>
      <c r="G237" s="332"/>
      <c r="H237" s="332"/>
      <c r="I237" s="195"/>
      <c r="J237" s="195"/>
      <c r="K237" s="195"/>
      <c r="L237" s="195"/>
      <c r="M237" s="195"/>
      <c r="N237" s="195"/>
      <c r="O237" s="195"/>
      <c r="P237" s="195"/>
      <c r="Q237" s="195"/>
    </row>
    <row r="238" spans="2:17" ht="14" x14ac:dyDescent="0.15">
      <c r="B238" s="332"/>
      <c r="C238" s="332"/>
      <c r="D238" s="332"/>
      <c r="F238" s="332"/>
      <c r="G238" s="332"/>
      <c r="H238" s="332"/>
      <c r="I238" s="195"/>
      <c r="J238" s="195"/>
      <c r="K238" s="195"/>
      <c r="L238" s="195"/>
      <c r="M238" s="195"/>
      <c r="N238" s="195"/>
      <c r="O238" s="195"/>
      <c r="P238" s="195"/>
      <c r="Q238" s="195"/>
    </row>
    <row r="239" spans="2:17" ht="14" x14ac:dyDescent="0.15">
      <c r="B239" s="332"/>
      <c r="C239" s="332"/>
      <c r="D239" s="332"/>
      <c r="F239" s="332"/>
      <c r="G239" s="332"/>
      <c r="H239" s="332"/>
      <c r="I239" s="195"/>
      <c r="J239" s="195"/>
      <c r="K239" s="195"/>
      <c r="L239" s="195"/>
      <c r="M239" s="195"/>
      <c r="N239" s="195"/>
      <c r="O239" s="195"/>
      <c r="P239" s="195"/>
      <c r="Q239" s="195"/>
    </row>
    <row r="240" spans="2:17" ht="14" x14ac:dyDescent="0.15">
      <c r="B240" s="332"/>
      <c r="C240" s="332"/>
      <c r="D240" s="332"/>
      <c r="F240" s="332"/>
      <c r="G240" s="332"/>
      <c r="H240" s="332"/>
      <c r="I240" s="195"/>
      <c r="J240" s="195"/>
      <c r="K240" s="195"/>
      <c r="L240" s="195"/>
      <c r="M240" s="195"/>
      <c r="N240" s="195"/>
      <c r="O240" s="195"/>
      <c r="P240" s="195"/>
      <c r="Q240" s="195"/>
    </row>
    <row r="241" spans="2:17" ht="14" x14ac:dyDescent="0.15">
      <c r="B241" s="332"/>
      <c r="C241" s="332"/>
      <c r="D241" s="332"/>
      <c r="F241" s="332"/>
      <c r="G241" s="332"/>
      <c r="H241" s="332"/>
      <c r="I241" s="195"/>
      <c r="J241" s="195"/>
      <c r="K241" s="195"/>
      <c r="L241" s="195"/>
      <c r="M241" s="195"/>
      <c r="N241" s="195"/>
      <c r="O241" s="195"/>
      <c r="P241" s="195"/>
      <c r="Q241" s="195"/>
    </row>
    <row r="242" spans="2:17" ht="14" x14ac:dyDescent="0.15">
      <c r="B242" s="332"/>
      <c r="C242" s="332"/>
      <c r="D242" s="332"/>
      <c r="F242" s="332"/>
      <c r="G242" s="332"/>
      <c r="H242" s="332"/>
      <c r="I242" s="195"/>
      <c r="J242" s="195"/>
      <c r="K242" s="195"/>
      <c r="L242" s="195"/>
      <c r="M242" s="195"/>
      <c r="N242" s="195"/>
      <c r="O242" s="195"/>
      <c r="P242" s="195"/>
      <c r="Q242" s="195"/>
    </row>
    <row r="243" spans="2:17" ht="14" x14ac:dyDescent="0.15">
      <c r="B243" s="332"/>
      <c r="C243" s="332"/>
      <c r="D243" s="332"/>
      <c r="F243" s="332"/>
      <c r="G243" s="332"/>
      <c r="H243" s="332"/>
      <c r="I243" s="195"/>
      <c r="J243" s="195"/>
      <c r="K243" s="195"/>
      <c r="L243" s="195"/>
      <c r="M243" s="195"/>
      <c r="N243" s="195"/>
      <c r="O243" s="195"/>
      <c r="P243" s="195"/>
      <c r="Q243" s="195"/>
    </row>
    <row r="244" spans="2:17" ht="14" x14ac:dyDescent="0.15">
      <c r="B244" s="332"/>
      <c r="C244" s="332"/>
      <c r="D244" s="332"/>
      <c r="F244" s="332"/>
      <c r="G244" s="332"/>
      <c r="H244" s="332"/>
      <c r="I244" s="195"/>
      <c r="J244" s="195"/>
      <c r="K244" s="195"/>
      <c r="L244" s="195"/>
      <c r="M244" s="195"/>
      <c r="N244" s="195"/>
      <c r="O244" s="195"/>
      <c r="P244" s="195"/>
      <c r="Q244" s="195"/>
    </row>
    <row r="245" spans="2:17" ht="14" x14ac:dyDescent="0.15">
      <c r="B245" s="332"/>
      <c r="C245" s="332"/>
      <c r="D245" s="332"/>
      <c r="F245" s="332"/>
      <c r="G245" s="332"/>
      <c r="H245" s="332"/>
      <c r="I245" s="195"/>
      <c r="J245" s="195"/>
      <c r="K245" s="195"/>
      <c r="L245" s="195"/>
      <c r="M245" s="195"/>
      <c r="N245" s="195"/>
      <c r="O245" s="195"/>
      <c r="P245" s="195"/>
      <c r="Q245" s="195"/>
    </row>
    <row r="246" spans="2:17" ht="14" x14ac:dyDescent="0.15">
      <c r="B246" s="332"/>
      <c r="C246" s="332"/>
      <c r="D246" s="332"/>
      <c r="F246" s="332"/>
      <c r="G246" s="332"/>
      <c r="H246" s="332"/>
      <c r="I246" s="195"/>
      <c r="J246" s="195"/>
      <c r="K246" s="195"/>
      <c r="L246" s="195"/>
      <c r="M246" s="195"/>
      <c r="N246" s="195"/>
      <c r="O246" s="195"/>
      <c r="P246" s="195"/>
      <c r="Q246" s="195"/>
    </row>
    <row r="247" spans="2:17" ht="14" x14ac:dyDescent="0.15">
      <c r="B247" s="332"/>
      <c r="C247" s="332"/>
      <c r="D247" s="332"/>
      <c r="F247" s="332"/>
      <c r="G247" s="332"/>
      <c r="H247" s="332"/>
      <c r="I247" s="195"/>
      <c r="J247" s="195"/>
      <c r="K247" s="195"/>
      <c r="L247" s="195"/>
      <c r="M247" s="195"/>
      <c r="N247" s="195"/>
      <c r="O247" s="195"/>
      <c r="P247" s="195"/>
      <c r="Q247" s="195"/>
    </row>
    <row r="248" spans="2:17" ht="14" x14ac:dyDescent="0.15">
      <c r="B248" s="332"/>
      <c r="C248" s="332"/>
      <c r="D248" s="332"/>
      <c r="F248" s="332"/>
      <c r="G248" s="332"/>
      <c r="H248" s="332"/>
      <c r="I248" s="195"/>
      <c r="J248" s="195"/>
      <c r="K248" s="195"/>
      <c r="L248" s="195"/>
      <c r="M248" s="195"/>
      <c r="N248" s="195"/>
      <c r="O248" s="195"/>
      <c r="P248" s="195"/>
      <c r="Q248" s="195"/>
    </row>
    <row r="249" spans="2:17" ht="14" x14ac:dyDescent="0.15">
      <c r="B249" s="332"/>
      <c r="C249" s="332"/>
      <c r="D249" s="332"/>
      <c r="F249" s="332"/>
      <c r="G249" s="332"/>
      <c r="H249" s="332"/>
      <c r="I249" s="195"/>
      <c r="J249" s="195"/>
      <c r="K249" s="195"/>
      <c r="L249" s="195"/>
      <c r="M249" s="195"/>
      <c r="N249" s="195"/>
      <c r="O249" s="195"/>
      <c r="P249" s="195"/>
      <c r="Q249" s="195"/>
    </row>
    <row r="250" spans="2:17" ht="14" x14ac:dyDescent="0.15">
      <c r="B250" s="332"/>
      <c r="C250" s="332"/>
      <c r="D250" s="332"/>
      <c r="F250" s="332"/>
      <c r="G250" s="332"/>
      <c r="H250" s="332"/>
      <c r="I250" s="195"/>
      <c r="J250" s="195"/>
      <c r="K250" s="195"/>
      <c r="L250" s="195"/>
      <c r="M250" s="195"/>
      <c r="N250" s="195"/>
      <c r="O250" s="195"/>
      <c r="P250" s="195"/>
      <c r="Q250" s="195"/>
    </row>
    <row r="251" spans="2:17" ht="14" x14ac:dyDescent="0.15">
      <c r="B251" s="332"/>
      <c r="C251" s="332"/>
      <c r="D251" s="332"/>
      <c r="F251" s="332"/>
      <c r="G251" s="332"/>
      <c r="H251" s="332"/>
      <c r="I251" s="195"/>
      <c r="J251" s="195"/>
      <c r="K251" s="195"/>
      <c r="L251" s="195"/>
      <c r="M251" s="195"/>
      <c r="N251" s="195"/>
      <c r="O251" s="195"/>
      <c r="P251" s="195"/>
      <c r="Q251" s="195"/>
    </row>
    <row r="252" spans="2:17" ht="14" x14ac:dyDescent="0.15">
      <c r="B252" s="332"/>
      <c r="C252" s="332"/>
      <c r="D252" s="332"/>
      <c r="F252" s="332"/>
      <c r="G252" s="332"/>
      <c r="H252" s="332"/>
      <c r="I252" s="195"/>
      <c r="J252" s="195"/>
      <c r="K252" s="195"/>
      <c r="L252" s="195"/>
      <c r="M252" s="195"/>
      <c r="N252" s="195"/>
      <c r="O252" s="195"/>
      <c r="P252" s="195"/>
      <c r="Q252" s="195"/>
    </row>
    <row r="253" spans="2:17" ht="14" x14ac:dyDescent="0.15">
      <c r="B253" s="332"/>
      <c r="C253" s="332"/>
      <c r="D253" s="332"/>
      <c r="F253" s="332"/>
      <c r="G253" s="332"/>
      <c r="H253" s="332"/>
      <c r="I253" s="195"/>
      <c r="J253" s="195"/>
      <c r="K253" s="195"/>
      <c r="L253" s="195"/>
      <c r="M253" s="195"/>
      <c r="N253" s="195"/>
      <c r="O253" s="195"/>
      <c r="P253" s="195"/>
      <c r="Q253" s="195"/>
    </row>
    <row r="254" spans="2:17" ht="14" x14ac:dyDescent="0.15">
      <c r="B254" s="332"/>
      <c r="C254" s="332"/>
      <c r="D254" s="332"/>
      <c r="F254" s="332"/>
      <c r="G254" s="332"/>
      <c r="H254" s="332"/>
      <c r="I254" s="195"/>
      <c r="J254" s="195"/>
      <c r="K254" s="195"/>
      <c r="L254" s="195"/>
      <c r="M254" s="195"/>
      <c r="N254" s="195"/>
      <c r="O254" s="195"/>
      <c r="P254" s="195"/>
      <c r="Q254" s="195"/>
    </row>
    <row r="255" spans="2:17" ht="14" x14ac:dyDescent="0.15">
      <c r="B255" s="332"/>
      <c r="C255" s="332"/>
      <c r="D255" s="332"/>
      <c r="F255" s="332"/>
      <c r="G255" s="332"/>
      <c r="H255" s="332"/>
      <c r="I255" s="195"/>
      <c r="J255" s="195"/>
      <c r="K255" s="195"/>
      <c r="L255" s="195"/>
      <c r="M255" s="195"/>
      <c r="N255" s="195"/>
      <c r="O255" s="195"/>
      <c r="P255" s="195"/>
      <c r="Q255" s="195"/>
    </row>
    <row r="256" spans="2:17" ht="14" x14ac:dyDescent="0.15">
      <c r="B256" s="332"/>
      <c r="C256" s="332"/>
      <c r="D256" s="332"/>
      <c r="F256" s="332"/>
      <c r="G256" s="332"/>
      <c r="H256" s="332"/>
      <c r="I256" s="195"/>
      <c r="J256" s="195"/>
      <c r="K256" s="195"/>
      <c r="L256" s="195"/>
      <c r="M256" s="195"/>
      <c r="N256" s="195"/>
      <c r="O256" s="195"/>
      <c r="P256" s="195"/>
      <c r="Q256" s="195"/>
    </row>
    <row r="257" spans="2:17" ht="14" x14ac:dyDescent="0.15">
      <c r="B257" s="332"/>
      <c r="C257" s="332"/>
      <c r="D257" s="332"/>
      <c r="F257" s="332"/>
      <c r="G257" s="332"/>
      <c r="H257" s="332"/>
      <c r="I257" s="195"/>
      <c r="J257" s="195"/>
      <c r="K257" s="195"/>
      <c r="L257" s="195"/>
      <c r="M257" s="195"/>
      <c r="N257" s="195"/>
      <c r="O257" s="195"/>
      <c r="P257" s="195"/>
      <c r="Q257" s="195"/>
    </row>
    <row r="258" spans="2:17" ht="14" x14ac:dyDescent="0.15">
      <c r="B258" s="332"/>
      <c r="C258" s="332"/>
      <c r="D258" s="332"/>
      <c r="F258" s="332"/>
      <c r="G258" s="332"/>
      <c r="H258" s="332"/>
      <c r="I258" s="195"/>
      <c r="J258" s="195"/>
      <c r="K258" s="195"/>
      <c r="L258" s="195"/>
      <c r="M258" s="195"/>
      <c r="N258" s="195"/>
      <c r="O258" s="195"/>
      <c r="P258" s="195"/>
      <c r="Q258" s="195"/>
    </row>
    <row r="259" spans="2:17" ht="14" x14ac:dyDescent="0.15">
      <c r="B259" s="332"/>
      <c r="C259" s="332"/>
      <c r="D259" s="332"/>
      <c r="F259" s="332"/>
      <c r="G259" s="332"/>
      <c r="H259" s="332"/>
      <c r="I259" s="195"/>
      <c r="J259" s="195"/>
      <c r="K259" s="195"/>
      <c r="L259" s="195"/>
      <c r="M259" s="195"/>
      <c r="N259" s="195"/>
      <c r="O259" s="195"/>
      <c r="P259" s="195"/>
      <c r="Q259" s="195"/>
    </row>
    <row r="260" spans="2:17" ht="14" x14ac:dyDescent="0.15">
      <c r="B260" s="332"/>
      <c r="C260" s="332"/>
      <c r="D260" s="332"/>
      <c r="F260" s="332"/>
      <c r="G260" s="332"/>
      <c r="H260" s="332"/>
      <c r="I260" s="195"/>
      <c r="J260" s="195"/>
      <c r="K260" s="195"/>
      <c r="L260" s="195"/>
      <c r="M260" s="195"/>
      <c r="N260" s="195"/>
      <c r="O260" s="195"/>
      <c r="P260" s="195"/>
      <c r="Q260" s="195"/>
    </row>
    <row r="261" spans="2:17" ht="14" x14ac:dyDescent="0.15">
      <c r="B261" s="332"/>
      <c r="C261" s="332"/>
      <c r="D261" s="332"/>
      <c r="F261" s="332"/>
      <c r="G261" s="332"/>
      <c r="H261" s="332"/>
      <c r="I261" s="195"/>
      <c r="J261" s="195"/>
      <c r="K261" s="195"/>
      <c r="L261" s="195"/>
      <c r="M261" s="195"/>
      <c r="N261" s="195"/>
      <c r="O261" s="195"/>
      <c r="P261" s="195"/>
      <c r="Q261" s="195"/>
    </row>
    <row r="262" spans="2:17" ht="14" x14ac:dyDescent="0.15">
      <c r="B262" s="332"/>
      <c r="C262" s="332"/>
      <c r="D262" s="332"/>
      <c r="F262" s="332"/>
      <c r="G262" s="332"/>
      <c r="H262" s="332"/>
      <c r="I262" s="195"/>
      <c r="J262" s="195"/>
      <c r="K262" s="195"/>
      <c r="L262" s="195"/>
      <c r="M262" s="195"/>
      <c r="N262" s="195"/>
      <c r="O262" s="195"/>
      <c r="P262" s="195"/>
      <c r="Q262" s="195"/>
    </row>
    <row r="263" spans="2:17" ht="14" x14ac:dyDescent="0.15">
      <c r="B263" s="332"/>
      <c r="C263" s="332"/>
      <c r="D263" s="332"/>
      <c r="F263" s="332"/>
      <c r="G263" s="332"/>
      <c r="H263" s="332"/>
      <c r="I263" s="195"/>
      <c r="J263" s="195"/>
      <c r="K263" s="195"/>
      <c r="L263" s="195"/>
      <c r="M263" s="195"/>
      <c r="N263" s="195"/>
      <c r="O263" s="195"/>
      <c r="P263" s="195"/>
      <c r="Q263" s="195"/>
    </row>
    <row r="264" spans="2:17" ht="14" x14ac:dyDescent="0.15">
      <c r="B264" s="332"/>
      <c r="C264" s="332"/>
      <c r="D264" s="332"/>
      <c r="F264" s="332"/>
      <c r="G264" s="332"/>
      <c r="H264" s="332"/>
      <c r="I264" s="195"/>
      <c r="J264" s="195"/>
      <c r="K264" s="195"/>
      <c r="L264" s="195"/>
      <c r="M264" s="195"/>
      <c r="N264" s="195"/>
      <c r="O264" s="195"/>
      <c r="P264" s="195"/>
      <c r="Q264" s="195"/>
    </row>
    <row r="265" spans="2:17" ht="14" x14ac:dyDescent="0.15">
      <c r="B265" s="332"/>
      <c r="C265" s="332"/>
      <c r="D265" s="332"/>
      <c r="F265" s="332"/>
      <c r="G265" s="332"/>
      <c r="H265" s="332"/>
      <c r="I265" s="195"/>
      <c r="J265" s="195"/>
      <c r="K265" s="195"/>
      <c r="L265" s="195"/>
      <c r="M265" s="195"/>
      <c r="N265" s="195"/>
      <c r="O265" s="195"/>
      <c r="P265" s="195"/>
      <c r="Q265" s="195"/>
    </row>
    <row r="266" spans="2:17" ht="14" x14ac:dyDescent="0.15">
      <c r="B266" s="332"/>
      <c r="C266" s="332"/>
      <c r="D266" s="332"/>
      <c r="F266" s="332"/>
      <c r="G266" s="332"/>
      <c r="H266" s="332"/>
      <c r="I266" s="195"/>
      <c r="J266" s="195"/>
      <c r="K266" s="195"/>
      <c r="L266" s="195"/>
      <c r="M266" s="195"/>
      <c r="N266" s="195"/>
      <c r="O266" s="195"/>
      <c r="P266" s="195"/>
      <c r="Q266" s="195"/>
    </row>
    <row r="267" spans="2:17" ht="14" x14ac:dyDescent="0.15">
      <c r="B267" s="332"/>
      <c r="C267" s="332"/>
      <c r="D267" s="332"/>
      <c r="F267" s="332"/>
      <c r="G267" s="332"/>
      <c r="H267" s="332"/>
      <c r="I267" s="195"/>
      <c r="J267" s="195"/>
      <c r="K267" s="195"/>
      <c r="L267" s="195"/>
      <c r="M267" s="195"/>
      <c r="N267" s="195"/>
      <c r="O267" s="195"/>
      <c r="P267" s="195"/>
      <c r="Q267" s="195"/>
    </row>
    <row r="268" spans="2:17" ht="14" x14ac:dyDescent="0.15">
      <c r="B268" s="332"/>
      <c r="C268" s="332"/>
      <c r="D268" s="332"/>
      <c r="F268" s="332"/>
      <c r="G268" s="332"/>
      <c r="H268" s="332"/>
      <c r="I268" s="195"/>
      <c r="J268" s="195"/>
      <c r="K268" s="195"/>
      <c r="L268" s="195"/>
      <c r="M268" s="195"/>
      <c r="N268" s="195"/>
      <c r="O268" s="195"/>
      <c r="P268" s="195"/>
      <c r="Q268" s="195"/>
    </row>
    <row r="269" spans="2:17" ht="14" x14ac:dyDescent="0.15">
      <c r="B269" s="332"/>
      <c r="C269" s="332"/>
      <c r="D269" s="332"/>
      <c r="F269" s="332"/>
      <c r="G269" s="332"/>
      <c r="H269" s="332"/>
      <c r="I269" s="195"/>
      <c r="J269" s="195"/>
      <c r="K269" s="195"/>
      <c r="L269" s="195"/>
      <c r="M269" s="195"/>
      <c r="N269" s="195"/>
      <c r="O269" s="195"/>
      <c r="P269" s="195"/>
      <c r="Q269" s="195"/>
    </row>
    <row r="270" spans="2:17" ht="14" x14ac:dyDescent="0.15">
      <c r="B270" s="332"/>
      <c r="C270" s="332"/>
      <c r="D270" s="332"/>
      <c r="F270" s="332"/>
      <c r="G270" s="332"/>
      <c r="H270" s="332"/>
      <c r="I270" s="195"/>
      <c r="J270" s="195"/>
      <c r="K270" s="195"/>
      <c r="L270" s="195"/>
      <c r="M270" s="195"/>
      <c r="N270" s="195"/>
      <c r="O270" s="195"/>
      <c r="P270" s="195"/>
      <c r="Q270" s="195"/>
    </row>
    <row r="271" spans="2:17" ht="14" x14ac:dyDescent="0.15">
      <c r="B271" s="332"/>
      <c r="C271" s="332"/>
      <c r="D271" s="332"/>
      <c r="F271" s="332"/>
      <c r="G271" s="332"/>
      <c r="H271" s="332"/>
      <c r="I271" s="195"/>
      <c r="J271" s="195"/>
      <c r="K271" s="195"/>
      <c r="L271" s="195"/>
      <c r="M271" s="195"/>
      <c r="N271" s="195"/>
      <c r="O271" s="195"/>
      <c r="P271" s="195"/>
      <c r="Q271" s="195"/>
    </row>
    <row r="272" spans="2:17" ht="14" x14ac:dyDescent="0.15">
      <c r="B272" s="332"/>
      <c r="C272" s="332"/>
      <c r="D272" s="332"/>
      <c r="F272" s="332"/>
      <c r="G272" s="332"/>
      <c r="H272" s="332"/>
      <c r="I272" s="195"/>
      <c r="J272" s="195"/>
      <c r="K272" s="195"/>
      <c r="L272" s="195"/>
      <c r="M272" s="195"/>
      <c r="N272" s="195"/>
      <c r="O272" s="195"/>
      <c r="P272" s="195"/>
      <c r="Q272" s="195"/>
    </row>
    <row r="273" spans="2:17" ht="14" x14ac:dyDescent="0.15">
      <c r="B273" s="332"/>
      <c r="C273" s="332"/>
      <c r="D273" s="332"/>
      <c r="F273" s="332"/>
      <c r="G273" s="332"/>
      <c r="H273" s="332"/>
      <c r="I273" s="195"/>
      <c r="J273" s="195"/>
      <c r="K273" s="195"/>
      <c r="L273" s="195"/>
      <c r="M273" s="195"/>
      <c r="N273" s="195"/>
      <c r="O273" s="195"/>
      <c r="P273" s="195"/>
      <c r="Q273" s="195"/>
    </row>
    <row r="274" spans="2:17" ht="14" x14ac:dyDescent="0.15">
      <c r="B274" s="332"/>
      <c r="C274" s="332"/>
      <c r="D274" s="332"/>
      <c r="F274" s="332"/>
      <c r="G274" s="332"/>
      <c r="H274" s="332"/>
      <c r="I274" s="195"/>
      <c r="J274" s="195"/>
      <c r="K274" s="195"/>
      <c r="L274" s="195"/>
      <c r="M274" s="195"/>
      <c r="N274" s="195"/>
      <c r="O274" s="195"/>
      <c r="P274" s="195"/>
      <c r="Q274" s="195"/>
    </row>
    <row r="275" spans="2:17" ht="14" x14ac:dyDescent="0.15">
      <c r="B275" s="332"/>
      <c r="C275" s="332"/>
      <c r="D275" s="332"/>
      <c r="F275" s="332"/>
      <c r="G275" s="332"/>
      <c r="H275" s="332"/>
      <c r="I275" s="195"/>
      <c r="J275" s="195"/>
      <c r="K275" s="195"/>
      <c r="L275" s="195"/>
      <c r="M275" s="195"/>
      <c r="N275" s="195"/>
      <c r="O275" s="195"/>
      <c r="P275" s="195"/>
      <c r="Q275" s="195"/>
    </row>
    <row r="276" spans="2:17" ht="14" x14ac:dyDescent="0.15">
      <c r="B276" s="332"/>
      <c r="C276" s="332"/>
      <c r="D276" s="332"/>
      <c r="F276" s="332"/>
      <c r="G276" s="332"/>
      <c r="H276" s="332"/>
      <c r="I276" s="195"/>
      <c r="J276" s="195"/>
      <c r="K276" s="195"/>
      <c r="L276" s="195"/>
      <c r="M276" s="195"/>
      <c r="N276" s="195"/>
      <c r="O276" s="195"/>
      <c r="P276" s="195"/>
      <c r="Q276" s="195"/>
    </row>
    <row r="277" spans="2:17" ht="14" x14ac:dyDescent="0.15">
      <c r="B277" s="332"/>
      <c r="C277" s="332"/>
      <c r="D277" s="332"/>
      <c r="F277" s="332"/>
      <c r="G277" s="332"/>
      <c r="H277" s="332"/>
      <c r="I277" s="195"/>
      <c r="J277" s="195"/>
      <c r="K277" s="195"/>
      <c r="L277" s="195"/>
      <c r="M277" s="195"/>
      <c r="N277" s="195"/>
      <c r="O277" s="195"/>
      <c r="P277" s="195"/>
      <c r="Q277" s="195"/>
    </row>
    <row r="278" spans="2:17" ht="14" x14ac:dyDescent="0.15">
      <c r="B278" s="332"/>
      <c r="C278" s="332"/>
      <c r="D278" s="332"/>
      <c r="F278" s="332"/>
      <c r="G278" s="332"/>
      <c r="H278" s="332"/>
      <c r="I278" s="195"/>
      <c r="J278" s="195"/>
      <c r="K278" s="195"/>
      <c r="L278" s="195"/>
      <c r="M278" s="195"/>
      <c r="N278" s="195"/>
      <c r="O278" s="195"/>
      <c r="P278" s="195"/>
      <c r="Q278" s="195"/>
    </row>
    <row r="279" spans="2:17" ht="14" x14ac:dyDescent="0.15">
      <c r="B279" s="332"/>
      <c r="C279" s="332"/>
      <c r="D279" s="332"/>
      <c r="F279" s="332"/>
      <c r="G279" s="332"/>
      <c r="H279" s="332"/>
      <c r="I279" s="195"/>
      <c r="J279" s="195"/>
      <c r="K279" s="195"/>
      <c r="L279" s="195"/>
      <c r="M279" s="195"/>
      <c r="N279" s="195"/>
      <c r="O279" s="195"/>
      <c r="P279" s="195"/>
      <c r="Q279" s="195"/>
    </row>
    <row r="280" spans="2:17" ht="14" x14ac:dyDescent="0.15">
      <c r="B280" s="332"/>
      <c r="C280" s="332"/>
      <c r="D280" s="332"/>
      <c r="F280" s="332"/>
      <c r="G280" s="332"/>
      <c r="H280" s="332"/>
      <c r="I280" s="195"/>
      <c r="J280" s="195"/>
      <c r="K280" s="195"/>
      <c r="L280" s="195"/>
      <c r="M280" s="195"/>
      <c r="N280" s="195"/>
      <c r="O280" s="195"/>
      <c r="P280" s="195"/>
      <c r="Q280" s="195"/>
    </row>
    <row r="281" spans="2:17" ht="14" x14ac:dyDescent="0.15">
      <c r="B281" s="332"/>
      <c r="C281" s="332"/>
      <c r="D281" s="332"/>
      <c r="F281" s="332"/>
      <c r="G281" s="332"/>
      <c r="H281" s="332"/>
      <c r="I281" s="195"/>
      <c r="J281" s="195"/>
      <c r="K281" s="195"/>
      <c r="L281" s="195"/>
      <c r="M281" s="195"/>
      <c r="N281" s="195"/>
      <c r="O281" s="195"/>
      <c r="P281" s="195"/>
      <c r="Q281" s="195"/>
    </row>
    <row r="282" spans="2:17" ht="14" x14ac:dyDescent="0.15">
      <c r="B282" s="332"/>
      <c r="C282" s="332"/>
      <c r="D282" s="332"/>
      <c r="F282" s="332"/>
      <c r="G282" s="332"/>
      <c r="H282" s="332"/>
      <c r="I282" s="195"/>
      <c r="J282" s="195"/>
      <c r="K282" s="195"/>
      <c r="L282" s="195"/>
      <c r="M282" s="195"/>
      <c r="N282" s="195"/>
      <c r="O282" s="195"/>
      <c r="P282" s="195"/>
      <c r="Q282" s="195"/>
    </row>
    <row r="283" spans="2:17" ht="14" x14ac:dyDescent="0.15">
      <c r="B283" s="332"/>
      <c r="C283" s="332"/>
      <c r="D283" s="332"/>
      <c r="F283" s="332"/>
      <c r="G283" s="332"/>
      <c r="H283" s="332"/>
      <c r="I283" s="195"/>
      <c r="J283" s="195"/>
      <c r="K283" s="195"/>
      <c r="L283" s="195"/>
      <c r="M283" s="195"/>
      <c r="N283" s="195"/>
      <c r="O283" s="195"/>
      <c r="P283" s="195"/>
      <c r="Q283" s="195"/>
    </row>
    <row r="284" spans="2:17" ht="14" x14ac:dyDescent="0.15">
      <c r="B284" s="332"/>
      <c r="C284" s="332"/>
      <c r="D284" s="332"/>
      <c r="F284" s="332"/>
      <c r="G284" s="332"/>
      <c r="H284" s="332"/>
      <c r="I284" s="195"/>
      <c r="J284" s="195"/>
      <c r="K284" s="195"/>
      <c r="L284" s="195"/>
      <c r="M284" s="195"/>
      <c r="N284" s="195"/>
      <c r="O284" s="195"/>
      <c r="P284" s="195"/>
      <c r="Q284" s="195"/>
    </row>
    <row r="285" spans="2:17" ht="14" x14ac:dyDescent="0.15">
      <c r="B285" s="332"/>
      <c r="C285" s="332"/>
      <c r="D285" s="332"/>
      <c r="F285" s="332"/>
      <c r="G285" s="332"/>
      <c r="H285" s="332"/>
      <c r="I285" s="195"/>
      <c r="J285" s="195"/>
      <c r="K285" s="195"/>
      <c r="L285" s="195"/>
      <c r="M285" s="195"/>
      <c r="N285" s="195"/>
      <c r="O285" s="195"/>
      <c r="P285" s="195"/>
      <c r="Q285" s="195"/>
    </row>
    <row r="286" spans="2:17" ht="14" x14ac:dyDescent="0.15">
      <c r="B286" s="332"/>
      <c r="C286" s="332"/>
      <c r="D286" s="332"/>
      <c r="F286" s="332"/>
      <c r="G286" s="332"/>
      <c r="H286" s="332"/>
      <c r="I286" s="195"/>
      <c r="J286" s="195"/>
      <c r="K286" s="195"/>
      <c r="L286" s="195"/>
      <c r="M286" s="195"/>
      <c r="N286" s="195"/>
      <c r="O286" s="195"/>
      <c r="P286" s="195"/>
      <c r="Q286" s="195"/>
    </row>
    <row r="287" spans="2:17" ht="14" x14ac:dyDescent="0.15">
      <c r="B287" s="332"/>
      <c r="C287" s="332"/>
      <c r="D287" s="332"/>
      <c r="F287" s="332"/>
      <c r="G287" s="332"/>
      <c r="H287" s="332"/>
      <c r="I287" s="195"/>
      <c r="J287" s="195"/>
      <c r="K287" s="195"/>
      <c r="L287" s="195"/>
      <c r="M287" s="195"/>
      <c r="N287" s="195"/>
      <c r="O287" s="195"/>
      <c r="P287" s="195"/>
      <c r="Q287" s="195"/>
    </row>
    <row r="288" spans="2:17" ht="14" x14ac:dyDescent="0.15">
      <c r="B288" s="332"/>
      <c r="C288" s="332"/>
      <c r="D288" s="332"/>
      <c r="F288" s="332"/>
      <c r="G288" s="332"/>
      <c r="H288" s="332"/>
      <c r="I288" s="195"/>
      <c r="J288" s="195"/>
      <c r="K288" s="195"/>
      <c r="L288" s="195"/>
      <c r="M288" s="195"/>
      <c r="N288" s="195"/>
      <c r="O288" s="195"/>
      <c r="P288" s="195"/>
      <c r="Q288" s="195"/>
    </row>
    <row r="289" spans="2:17" ht="14" x14ac:dyDescent="0.15">
      <c r="B289" s="332"/>
      <c r="C289" s="332"/>
      <c r="D289" s="332"/>
      <c r="F289" s="332"/>
      <c r="G289" s="332"/>
      <c r="H289" s="332"/>
      <c r="I289" s="195"/>
      <c r="J289" s="195"/>
      <c r="K289" s="195"/>
      <c r="L289" s="195"/>
      <c r="M289" s="195"/>
      <c r="N289" s="195"/>
      <c r="O289" s="195"/>
      <c r="P289" s="195"/>
      <c r="Q289" s="195"/>
    </row>
    <row r="290" spans="2:17" ht="14" x14ac:dyDescent="0.15">
      <c r="B290" s="332"/>
      <c r="C290" s="332"/>
      <c r="D290" s="332"/>
      <c r="F290" s="332"/>
      <c r="G290" s="332"/>
      <c r="H290" s="332"/>
      <c r="I290" s="195"/>
      <c r="J290" s="195"/>
      <c r="K290" s="195"/>
      <c r="L290" s="195"/>
      <c r="M290" s="195"/>
      <c r="N290" s="195"/>
      <c r="O290" s="195"/>
      <c r="P290" s="195"/>
      <c r="Q290" s="195"/>
    </row>
    <row r="291" spans="2:17" ht="14" x14ac:dyDescent="0.15">
      <c r="B291" s="332"/>
      <c r="C291" s="332"/>
      <c r="D291" s="332"/>
      <c r="F291" s="332"/>
      <c r="G291" s="332"/>
      <c r="H291" s="332"/>
      <c r="I291" s="195"/>
      <c r="J291" s="195"/>
      <c r="K291" s="195"/>
      <c r="L291" s="195"/>
      <c r="M291" s="195"/>
      <c r="N291" s="195"/>
      <c r="O291" s="195"/>
      <c r="P291" s="195"/>
      <c r="Q291" s="195"/>
    </row>
    <row r="292" spans="2:17" ht="14" x14ac:dyDescent="0.15">
      <c r="B292" s="332"/>
      <c r="C292" s="332"/>
      <c r="D292" s="332"/>
      <c r="F292" s="332"/>
      <c r="G292" s="332"/>
      <c r="H292" s="332"/>
      <c r="I292" s="195"/>
      <c r="J292" s="195"/>
      <c r="K292" s="195"/>
      <c r="L292" s="195"/>
      <c r="M292" s="195"/>
      <c r="N292" s="195"/>
      <c r="O292" s="195"/>
      <c r="P292" s="195"/>
      <c r="Q292" s="195"/>
    </row>
    <row r="293" spans="2:17" ht="14" x14ac:dyDescent="0.15">
      <c r="B293" s="332"/>
      <c r="C293" s="332"/>
      <c r="D293" s="332"/>
      <c r="F293" s="332"/>
      <c r="G293" s="332"/>
      <c r="H293" s="332"/>
      <c r="I293" s="195"/>
      <c r="J293" s="195"/>
      <c r="K293" s="195"/>
      <c r="L293" s="195"/>
      <c r="M293" s="195"/>
      <c r="N293" s="195"/>
      <c r="O293" s="195"/>
      <c r="P293" s="195"/>
      <c r="Q293" s="195"/>
    </row>
    <row r="294" spans="2:17" ht="14" x14ac:dyDescent="0.15">
      <c r="B294" s="332"/>
      <c r="C294" s="332"/>
      <c r="D294" s="332"/>
      <c r="F294" s="332"/>
      <c r="G294" s="332"/>
      <c r="H294" s="332"/>
      <c r="I294" s="195"/>
      <c r="J294" s="195"/>
      <c r="K294" s="195"/>
      <c r="L294" s="195"/>
      <c r="M294" s="195"/>
      <c r="N294" s="195"/>
      <c r="O294" s="195"/>
      <c r="P294" s="195"/>
      <c r="Q294" s="195"/>
    </row>
    <row r="295" spans="2:17" ht="14" x14ac:dyDescent="0.15">
      <c r="B295" s="332"/>
      <c r="C295" s="332"/>
      <c r="D295" s="332"/>
      <c r="F295" s="332"/>
      <c r="G295" s="332"/>
      <c r="H295" s="332"/>
      <c r="I295" s="195"/>
      <c r="J295" s="195"/>
      <c r="K295" s="195"/>
      <c r="L295" s="195"/>
      <c r="M295" s="195"/>
      <c r="N295" s="195"/>
      <c r="O295" s="195"/>
      <c r="P295" s="195"/>
      <c r="Q295" s="195"/>
    </row>
    <row r="296" spans="2:17" ht="14" x14ac:dyDescent="0.15">
      <c r="B296" s="332"/>
      <c r="C296" s="332"/>
      <c r="D296" s="332"/>
      <c r="F296" s="332"/>
      <c r="G296" s="332"/>
      <c r="H296" s="332"/>
      <c r="I296" s="195"/>
      <c r="J296" s="195"/>
      <c r="K296" s="195"/>
      <c r="L296" s="195"/>
      <c r="M296" s="195"/>
      <c r="N296" s="195"/>
      <c r="O296" s="195"/>
      <c r="P296" s="195"/>
      <c r="Q296" s="195"/>
    </row>
    <row r="297" spans="2:17" ht="14" x14ac:dyDescent="0.15">
      <c r="B297" s="332"/>
      <c r="C297" s="332"/>
      <c r="D297" s="332"/>
      <c r="F297" s="332"/>
      <c r="G297" s="332"/>
      <c r="H297" s="332"/>
      <c r="I297" s="195"/>
      <c r="J297" s="195"/>
      <c r="K297" s="195"/>
      <c r="L297" s="195"/>
      <c r="M297" s="195"/>
      <c r="N297" s="195"/>
      <c r="O297" s="195"/>
      <c r="P297" s="195"/>
      <c r="Q297" s="195"/>
    </row>
    <row r="298" spans="2:17" ht="14" x14ac:dyDescent="0.15">
      <c r="B298" s="332"/>
      <c r="C298" s="332"/>
      <c r="D298" s="332"/>
      <c r="F298" s="332"/>
      <c r="G298" s="332"/>
      <c r="H298" s="332"/>
      <c r="I298" s="195"/>
      <c r="J298" s="195"/>
      <c r="K298" s="195"/>
      <c r="L298" s="195"/>
      <c r="M298" s="195"/>
      <c r="N298" s="195"/>
      <c r="O298" s="195"/>
      <c r="P298" s="195"/>
      <c r="Q298" s="195"/>
    </row>
    <row r="299" spans="2:17" ht="14" x14ac:dyDescent="0.15">
      <c r="B299" s="332"/>
      <c r="C299" s="332"/>
      <c r="D299" s="332"/>
      <c r="F299" s="332"/>
      <c r="G299" s="332"/>
      <c r="H299" s="332"/>
      <c r="I299" s="195"/>
      <c r="J299" s="195"/>
      <c r="K299" s="195"/>
      <c r="L299" s="195"/>
      <c r="M299" s="195"/>
      <c r="N299" s="195"/>
      <c r="O299" s="195"/>
      <c r="P299" s="195"/>
      <c r="Q299" s="195"/>
    </row>
    <row r="300" spans="2:17" ht="14" x14ac:dyDescent="0.15">
      <c r="B300" s="332"/>
      <c r="C300" s="332"/>
      <c r="D300" s="332"/>
      <c r="F300" s="332"/>
      <c r="G300" s="332"/>
      <c r="H300" s="332"/>
      <c r="I300" s="195"/>
      <c r="J300" s="195"/>
      <c r="K300" s="195"/>
      <c r="L300" s="195"/>
      <c r="M300" s="195"/>
      <c r="N300" s="195"/>
      <c r="O300" s="195"/>
      <c r="P300" s="195"/>
      <c r="Q300" s="195"/>
    </row>
    <row r="301" spans="2:17" ht="14" x14ac:dyDescent="0.15">
      <c r="B301" s="332"/>
      <c r="C301" s="332"/>
      <c r="D301" s="332"/>
      <c r="F301" s="332"/>
      <c r="G301" s="332"/>
      <c r="H301" s="332"/>
      <c r="I301" s="195"/>
      <c r="J301" s="195"/>
      <c r="K301" s="195"/>
      <c r="L301" s="195"/>
      <c r="M301" s="195"/>
      <c r="N301" s="195"/>
      <c r="O301" s="195"/>
      <c r="P301" s="195"/>
      <c r="Q301" s="195"/>
    </row>
    <row r="302" spans="2:17" ht="14" x14ac:dyDescent="0.15">
      <c r="B302" s="332"/>
      <c r="C302" s="332"/>
      <c r="D302" s="332"/>
      <c r="F302" s="332"/>
      <c r="G302" s="332"/>
      <c r="H302" s="332"/>
      <c r="I302" s="195"/>
      <c r="J302" s="195"/>
      <c r="K302" s="195"/>
      <c r="L302" s="195"/>
      <c r="M302" s="195"/>
      <c r="N302" s="195"/>
      <c r="O302" s="195"/>
      <c r="P302" s="195"/>
      <c r="Q302" s="195"/>
    </row>
    <row r="303" spans="2:17" ht="14" x14ac:dyDescent="0.15">
      <c r="B303" s="332"/>
      <c r="C303" s="332"/>
      <c r="D303" s="332"/>
      <c r="F303" s="332"/>
      <c r="G303" s="332"/>
      <c r="H303" s="332"/>
      <c r="I303" s="195"/>
      <c r="J303" s="195"/>
      <c r="K303" s="195"/>
      <c r="L303" s="195"/>
      <c r="M303" s="195"/>
      <c r="N303" s="195"/>
      <c r="O303" s="195"/>
      <c r="P303" s="195"/>
      <c r="Q303" s="195"/>
    </row>
    <row r="304" spans="2:17" ht="14" x14ac:dyDescent="0.15">
      <c r="B304" s="332"/>
      <c r="C304" s="332"/>
      <c r="D304" s="332"/>
      <c r="F304" s="332"/>
      <c r="G304" s="332"/>
      <c r="H304" s="332"/>
      <c r="I304" s="195"/>
      <c r="J304" s="195"/>
      <c r="K304" s="195"/>
      <c r="L304" s="195"/>
      <c r="M304" s="195"/>
      <c r="N304" s="195"/>
      <c r="O304" s="195"/>
      <c r="P304" s="195"/>
      <c r="Q304" s="195"/>
    </row>
    <row r="305" spans="2:17" ht="14" x14ac:dyDescent="0.15">
      <c r="B305" s="332"/>
      <c r="C305" s="332"/>
      <c r="D305" s="332"/>
      <c r="F305" s="332"/>
      <c r="G305" s="332"/>
      <c r="H305" s="332"/>
      <c r="I305" s="195"/>
      <c r="J305" s="195"/>
      <c r="K305" s="195"/>
      <c r="L305" s="195"/>
      <c r="M305" s="195"/>
      <c r="N305" s="195"/>
      <c r="O305" s="195"/>
      <c r="P305" s="195"/>
      <c r="Q305" s="195"/>
    </row>
    <row r="306" spans="2:17" ht="14" x14ac:dyDescent="0.15">
      <c r="B306" s="332"/>
      <c r="C306" s="332"/>
      <c r="D306" s="332"/>
      <c r="F306" s="332"/>
      <c r="G306" s="332"/>
      <c r="H306" s="332"/>
      <c r="I306" s="195"/>
      <c r="J306" s="195"/>
      <c r="K306" s="195"/>
      <c r="L306" s="195"/>
      <c r="M306" s="195"/>
      <c r="N306" s="195"/>
      <c r="O306" s="195"/>
      <c r="P306" s="195"/>
      <c r="Q306" s="195"/>
    </row>
    <row r="307" spans="2:17" ht="14" x14ac:dyDescent="0.15">
      <c r="B307" s="332"/>
      <c r="C307" s="332"/>
      <c r="D307" s="332"/>
      <c r="F307" s="332"/>
      <c r="G307" s="332"/>
      <c r="H307" s="332"/>
      <c r="I307" s="195"/>
      <c r="J307" s="195"/>
      <c r="K307" s="195"/>
      <c r="L307" s="195"/>
      <c r="M307" s="195"/>
      <c r="N307" s="195"/>
      <c r="O307" s="195"/>
      <c r="P307" s="195"/>
      <c r="Q307" s="195"/>
    </row>
    <row r="308" spans="2:17" ht="14" x14ac:dyDescent="0.15">
      <c r="B308" s="332"/>
      <c r="C308" s="332"/>
      <c r="D308" s="332"/>
      <c r="F308" s="332"/>
      <c r="G308" s="332"/>
      <c r="H308" s="332"/>
      <c r="I308" s="195"/>
      <c r="J308" s="195"/>
      <c r="K308" s="195"/>
      <c r="L308" s="195"/>
      <c r="M308" s="195"/>
      <c r="N308" s="195"/>
      <c r="O308" s="195"/>
      <c r="P308" s="195"/>
      <c r="Q308" s="195"/>
    </row>
    <row r="309" spans="2:17" ht="14" x14ac:dyDescent="0.15">
      <c r="B309" s="332"/>
      <c r="C309" s="332"/>
      <c r="D309" s="332"/>
      <c r="F309" s="332"/>
      <c r="G309" s="332"/>
      <c r="H309" s="332"/>
      <c r="I309" s="195"/>
      <c r="J309" s="195"/>
      <c r="K309" s="195"/>
      <c r="L309" s="195"/>
      <c r="M309" s="195"/>
      <c r="N309" s="195"/>
      <c r="O309" s="195"/>
      <c r="P309" s="195"/>
      <c r="Q309" s="195"/>
    </row>
    <row r="310" spans="2:17" ht="14" x14ac:dyDescent="0.15">
      <c r="B310" s="332"/>
      <c r="C310" s="332"/>
      <c r="D310" s="332"/>
      <c r="F310" s="332"/>
      <c r="G310" s="332"/>
      <c r="H310" s="332"/>
      <c r="I310" s="195"/>
      <c r="J310" s="195"/>
      <c r="K310" s="195"/>
      <c r="L310" s="195"/>
      <c r="M310" s="195"/>
      <c r="N310" s="195"/>
      <c r="O310" s="195"/>
      <c r="P310" s="195"/>
      <c r="Q310" s="195"/>
    </row>
    <row r="311" spans="2:17" ht="14" x14ac:dyDescent="0.15">
      <c r="B311" s="332"/>
      <c r="C311" s="332"/>
      <c r="D311" s="332"/>
      <c r="F311" s="332"/>
      <c r="G311" s="332"/>
      <c r="H311" s="332"/>
      <c r="I311" s="195"/>
      <c r="J311" s="195"/>
      <c r="K311" s="195"/>
      <c r="L311" s="195"/>
      <c r="M311" s="195"/>
      <c r="N311" s="195"/>
      <c r="O311" s="195"/>
      <c r="P311" s="195"/>
      <c r="Q311" s="195"/>
    </row>
    <row r="312" spans="2:17" ht="14" x14ac:dyDescent="0.15">
      <c r="B312" s="332"/>
      <c r="C312" s="332"/>
      <c r="D312" s="332"/>
      <c r="F312" s="332"/>
      <c r="G312" s="332"/>
      <c r="H312" s="332"/>
      <c r="I312" s="195"/>
      <c r="J312" s="195"/>
      <c r="K312" s="195"/>
      <c r="L312" s="195"/>
      <c r="M312" s="195"/>
      <c r="N312" s="195"/>
      <c r="O312" s="195"/>
      <c r="P312" s="195"/>
      <c r="Q312" s="195"/>
    </row>
    <row r="313" spans="2:17" ht="14" x14ac:dyDescent="0.15">
      <c r="B313" s="332"/>
      <c r="C313" s="332"/>
      <c r="D313" s="332"/>
      <c r="F313" s="332"/>
      <c r="G313" s="332"/>
      <c r="H313" s="332"/>
      <c r="I313" s="195"/>
      <c r="J313" s="195"/>
      <c r="K313" s="195"/>
      <c r="L313" s="195"/>
      <c r="M313" s="195"/>
      <c r="N313" s="195"/>
      <c r="O313" s="195"/>
      <c r="P313" s="195"/>
      <c r="Q313" s="195"/>
    </row>
    <row r="314" spans="2:17" ht="14" x14ac:dyDescent="0.15">
      <c r="B314" s="332"/>
      <c r="C314" s="332"/>
      <c r="D314" s="332"/>
      <c r="F314" s="332"/>
      <c r="G314" s="332"/>
      <c r="H314" s="332"/>
      <c r="I314" s="195"/>
      <c r="J314" s="195"/>
      <c r="K314" s="195"/>
      <c r="L314" s="195"/>
      <c r="M314" s="195"/>
      <c r="N314" s="195"/>
      <c r="O314" s="195"/>
      <c r="P314" s="195"/>
      <c r="Q314" s="195"/>
    </row>
    <row r="315" spans="2:17" ht="14" x14ac:dyDescent="0.15">
      <c r="B315" s="332"/>
      <c r="C315" s="332"/>
      <c r="D315" s="332"/>
      <c r="F315" s="332"/>
      <c r="G315" s="332"/>
      <c r="H315" s="332"/>
      <c r="I315" s="195"/>
      <c r="J315" s="195"/>
      <c r="K315" s="195"/>
      <c r="L315" s="195"/>
      <c r="M315" s="195"/>
      <c r="N315" s="195"/>
      <c r="O315" s="195"/>
      <c r="P315" s="195"/>
      <c r="Q315" s="195"/>
    </row>
    <row r="316" spans="2:17" ht="14" x14ac:dyDescent="0.15">
      <c r="B316" s="332"/>
      <c r="C316" s="332"/>
      <c r="D316" s="332"/>
      <c r="F316" s="332"/>
      <c r="G316" s="332"/>
      <c r="H316" s="332"/>
      <c r="I316" s="195"/>
      <c r="J316" s="195"/>
      <c r="K316" s="195"/>
      <c r="L316" s="195"/>
      <c r="M316" s="195"/>
      <c r="N316" s="195"/>
      <c r="O316" s="195"/>
      <c r="P316" s="195"/>
      <c r="Q316" s="195"/>
    </row>
    <row r="317" spans="2:17" ht="14" x14ac:dyDescent="0.15">
      <c r="B317" s="332"/>
      <c r="C317" s="332"/>
      <c r="D317" s="332"/>
      <c r="F317" s="332"/>
      <c r="G317" s="332"/>
      <c r="H317" s="332"/>
      <c r="I317" s="195"/>
      <c r="J317" s="195"/>
      <c r="K317" s="195"/>
      <c r="L317" s="195"/>
      <c r="M317" s="195"/>
      <c r="N317" s="195"/>
      <c r="O317" s="195"/>
      <c r="P317" s="195"/>
      <c r="Q317" s="195"/>
    </row>
    <row r="318" spans="2:17" ht="14" x14ac:dyDescent="0.15">
      <c r="B318" s="332"/>
      <c r="C318" s="332"/>
      <c r="D318" s="332"/>
      <c r="F318" s="332"/>
      <c r="G318" s="332"/>
      <c r="H318" s="332"/>
      <c r="I318" s="195"/>
      <c r="J318" s="195"/>
      <c r="K318" s="195"/>
      <c r="L318" s="195"/>
      <c r="M318" s="195"/>
      <c r="N318" s="195"/>
      <c r="O318" s="195"/>
      <c r="P318" s="195"/>
      <c r="Q318" s="195"/>
    </row>
    <row r="319" spans="2:17" ht="14" x14ac:dyDescent="0.15">
      <c r="B319" s="332"/>
      <c r="C319" s="332"/>
      <c r="D319" s="332"/>
      <c r="F319" s="332"/>
      <c r="G319" s="332"/>
      <c r="H319" s="332"/>
      <c r="I319" s="195"/>
      <c r="J319" s="195"/>
      <c r="K319" s="195"/>
      <c r="L319" s="195"/>
      <c r="M319" s="195"/>
      <c r="N319" s="195"/>
      <c r="O319" s="195"/>
      <c r="P319" s="195"/>
      <c r="Q319" s="195"/>
    </row>
    <row r="320" spans="2:17" ht="14" x14ac:dyDescent="0.15">
      <c r="B320" s="332"/>
      <c r="C320" s="332"/>
      <c r="D320" s="332"/>
      <c r="F320" s="332"/>
      <c r="G320" s="332"/>
      <c r="H320" s="332"/>
      <c r="I320" s="195"/>
      <c r="J320" s="195"/>
      <c r="K320" s="195"/>
      <c r="L320" s="195"/>
      <c r="M320" s="195"/>
      <c r="N320" s="195"/>
      <c r="O320" s="195"/>
      <c r="P320" s="195"/>
      <c r="Q320" s="195"/>
    </row>
    <row r="321" spans="2:17" ht="14" x14ac:dyDescent="0.15">
      <c r="B321" s="332"/>
      <c r="C321" s="332"/>
      <c r="D321" s="332"/>
      <c r="F321" s="332"/>
      <c r="G321" s="332"/>
      <c r="H321" s="332"/>
      <c r="I321" s="195"/>
      <c r="J321" s="195"/>
      <c r="K321" s="195"/>
      <c r="L321" s="195"/>
      <c r="M321" s="195"/>
      <c r="N321" s="195"/>
      <c r="O321" s="195"/>
      <c r="P321" s="195"/>
      <c r="Q321" s="195"/>
    </row>
    <row r="322" spans="2:17" ht="14" x14ac:dyDescent="0.15">
      <c r="B322" s="332"/>
      <c r="C322" s="332"/>
      <c r="D322" s="332"/>
      <c r="F322" s="332"/>
      <c r="G322" s="332"/>
      <c r="H322" s="332"/>
      <c r="I322" s="195"/>
      <c r="J322" s="195"/>
      <c r="K322" s="195"/>
      <c r="L322" s="195"/>
      <c r="M322" s="195"/>
      <c r="N322" s="195"/>
      <c r="O322" s="195"/>
      <c r="P322" s="195"/>
      <c r="Q322" s="195"/>
    </row>
    <row r="323" spans="2:17" ht="14" x14ac:dyDescent="0.15">
      <c r="B323" s="332"/>
      <c r="C323" s="332"/>
      <c r="D323" s="332"/>
      <c r="F323" s="332"/>
      <c r="G323" s="332"/>
      <c r="H323" s="332"/>
      <c r="I323" s="195"/>
      <c r="J323" s="195"/>
      <c r="K323" s="195"/>
      <c r="L323" s="195"/>
      <c r="M323" s="195"/>
      <c r="N323" s="195"/>
      <c r="O323" s="195"/>
      <c r="P323" s="195"/>
      <c r="Q323" s="195"/>
    </row>
    <row r="324" spans="2:17" ht="14" x14ac:dyDescent="0.15">
      <c r="B324" s="332"/>
      <c r="C324" s="332"/>
      <c r="D324" s="332"/>
      <c r="F324" s="332"/>
      <c r="G324" s="332"/>
      <c r="H324" s="332"/>
      <c r="I324" s="195"/>
      <c r="J324" s="195"/>
      <c r="K324" s="195"/>
      <c r="L324" s="195"/>
      <c r="M324" s="195"/>
      <c r="N324" s="195"/>
      <c r="O324" s="195"/>
      <c r="P324" s="195"/>
      <c r="Q324" s="195"/>
    </row>
    <row r="325" spans="2:17" ht="14" x14ac:dyDescent="0.15">
      <c r="B325" s="332"/>
      <c r="C325" s="332"/>
      <c r="D325" s="332"/>
      <c r="F325" s="332"/>
      <c r="G325" s="332"/>
      <c r="H325" s="332"/>
      <c r="I325" s="195"/>
      <c r="J325" s="195"/>
      <c r="K325" s="195"/>
      <c r="L325" s="195"/>
      <c r="M325" s="195"/>
      <c r="N325" s="195"/>
      <c r="O325" s="195"/>
      <c r="P325" s="195"/>
      <c r="Q325" s="195"/>
    </row>
    <row r="326" spans="2:17" ht="14" x14ac:dyDescent="0.15">
      <c r="B326" s="332"/>
      <c r="C326" s="332"/>
      <c r="D326" s="332"/>
      <c r="F326" s="332"/>
      <c r="G326" s="332"/>
      <c r="H326" s="332"/>
      <c r="I326" s="195"/>
      <c r="J326" s="195"/>
      <c r="K326" s="195"/>
      <c r="L326" s="195"/>
      <c r="M326" s="195"/>
      <c r="N326" s="195"/>
      <c r="O326" s="195"/>
      <c r="P326" s="195"/>
      <c r="Q326" s="195"/>
    </row>
    <row r="327" spans="2:17" ht="14" x14ac:dyDescent="0.15">
      <c r="B327" s="332"/>
      <c r="C327" s="332"/>
      <c r="D327" s="332"/>
      <c r="F327" s="332"/>
      <c r="G327" s="332"/>
      <c r="H327" s="332"/>
      <c r="I327" s="195"/>
      <c r="J327" s="195"/>
      <c r="K327" s="195"/>
      <c r="L327" s="195"/>
      <c r="M327" s="195"/>
      <c r="N327" s="195"/>
      <c r="O327" s="195"/>
      <c r="P327" s="195"/>
      <c r="Q327" s="195"/>
    </row>
    <row r="328" spans="2:17" ht="14" x14ac:dyDescent="0.15">
      <c r="B328" s="332"/>
      <c r="C328" s="332"/>
      <c r="D328" s="332"/>
      <c r="F328" s="332"/>
      <c r="G328" s="332"/>
      <c r="H328" s="332"/>
      <c r="I328" s="195"/>
      <c r="J328" s="195"/>
      <c r="K328" s="195"/>
      <c r="L328" s="195"/>
      <c r="M328" s="195"/>
      <c r="N328" s="195"/>
      <c r="O328" s="195"/>
      <c r="P328" s="195"/>
      <c r="Q328" s="195"/>
    </row>
    <row r="329" spans="2:17" ht="14" x14ac:dyDescent="0.15">
      <c r="B329" s="332"/>
      <c r="C329" s="332"/>
      <c r="D329" s="332"/>
      <c r="F329" s="332"/>
      <c r="G329" s="332"/>
      <c r="H329" s="332"/>
      <c r="I329" s="195"/>
      <c r="J329" s="195"/>
      <c r="K329" s="195"/>
      <c r="L329" s="195"/>
      <c r="M329" s="195"/>
      <c r="N329" s="195"/>
      <c r="O329" s="195"/>
      <c r="P329" s="195"/>
      <c r="Q329" s="195"/>
    </row>
    <row r="330" spans="2:17" ht="14" x14ac:dyDescent="0.15">
      <c r="B330" s="332"/>
      <c r="C330" s="332"/>
      <c r="D330" s="332"/>
      <c r="F330" s="332"/>
      <c r="G330" s="332"/>
      <c r="H330" s="332"/>
      <c r="I330" s="195"/>
      <c r="J330" s="195"/>
      <c r="K330" s="195"/>
      <c r="L330" s="195"/>
      <c r="M330" s="195"/>
      <c r="N330" s="195"/>
      <c r="O330" s="195"/>
      <c r="P330" s="195"/>
      <c r="Q330" s="195"/>
    </row>
    <row r="331" spans="2:17" ht="14" x14ac:dyDescent="0.15">
      <c r="B331" s="332"/>
      <c r="C331" s="332"/>
      <c r="D331" s="332"/>
      <c r="F331" s="332"/>
      <c r="G331" s="332"/>
      <c r="H331" s="332"/>
      <c r="I331" s="195"/>
      <c r="J331" s="195"/>
      <c r="K331" s="195"/>
      <c r="L331" s="195"/>
      <c r="M331" s="195"/>
      <c r="N331" s="195"/>
      <c r="O331" s="195"/>
      <c r="P331" s="195"/>
      <c r="Q331" s="195"/>
    </row>
    <row r="332" spans="2:17" ht="14" x14ac:dyDescent="0.15">
      <c r="B332" s="332"/>
      <c r="C332" s="332"/>
      <c r="D332" s="332"/>
      <c r="F332" s="332"/>
      <c r="G332" s="332"/>
      <c r="H332" s="332"/>
      <c r="I332" s="195"/>
      <c r="J332" s="195"/>
      <c r="K332" s="195"/>
      <c r="L332" s="195"/>
      <c r="M332" s="195"/>
      <c r="N332" s="195"/>
      <c r="O332" s="195"/>
      <c r="P332" s="195"/>
      <c r="Q332" s="195"/>
    </row>
    <row r="333" spans="2:17" ht="14" x14ac:dyDescent="0.15">
      <c r="B333" s="332"/>
      <c r="C333" s="332"/>
      <c r="D333" s="332"/>
      <c r="F333" s="332"/>
      <c r="G333" s="332"/>
      <c r="H333" s="332"/>
      <c r="I333" s="195"/>
      <c r="J333" s="195"/>
      <c r="K333" s="195"/>
      <c r="L333" s="195"/>
      <c r="M333" s="195"/>
      <c r="N333" s="195"/>
      <c r="O333" s="195"/>
      <c r="P333" s="195"/>
      <c r="Q333" s="195"/>
    </row>
    <row r="334" spans="2:17" ht="14" x14ac:dyDescent="0.15">
      <c r="B334" s="332"/>
      <c r="C334" s="332"/>
      <c r="D334" s="332"/>
      <c r="F334" s="332"/>
      <c r="G334" s="332"/>
      <c r="H334" s="332"/>
      <c r="I334" s="195"/>
      <c r="J334" s="195"/>
      <c r="K334" s="195"/>
      <c r="L334" s="195"/>
      <c r="M334" s="195"/>
      <c r="N334" s="195"/>
      <c r="O334" s="195"/>
      <c r="P334" s="195"/>
      <c r="Q334" s="195"/>
    </row>
    <row r="335" spans="2:17" ht="14" x14ac:dyDescent="0.15">
      <c r="B335" s="332"/>
      <c r="C335" s="332"/>
      <c r="D335" s="332"/>
      <c r="F335" s="332"/>
      <c r="G335" s="332"/>
      <c r="H335" s="332"/>
      <c r="I335" s="195"/>
      <c r="J335" s="195"/>
      <c r="K335" s="195"/>
      <c r="L335" s="195"/>
      <c r="M335" s="195"/>
      <c r="N335" s="195"/>
      <c r="O335" s="195"/>
      <c r="P335" s="195"/>
      <c r="Q335" s="195"/>
    </row>
    <row r="336" spans="2:17" ht="14" x14ac:dyDescent="0.15">
      <c r="B336" s="332"/>
      <c r="C336" s="332"/>
      <c r="D336" s="332"/>
      <c r="F336" s="332"/>
      <c r="G336" s="332"/>
      <c r="H336" s="332"/>
      <c r="I336" s="195"/>
      <c r="J336" s="195"/>
      <c r="K336" s="195"/>
      <c r="L336" s="195"/>
      <c r="M336" s="195"/>
      <c r="N336" s="195"/>
      <c r="O336" s="195"/>
      <c r="P336" s="195"/>
      <c r="Q336" s="195"/>
    </row>
    <row r="337" spans="2:17" ht="14" x14ac:dyDescent="0.15">
      <c r="B337" s="332"/>
      <c r="C337" s="332"/>
      <c r="D337" s="332"/>
      <c r="F337" s="332"/>
      <c r="G337" s="332"/>
      <c r="H337" s="332"/>
      <c r="I337" s="195"/>
      <c r="J337" s="195"/>
      <c r="K337" s="195"/>
      <c r="L337" s="195"/>
      <c r="M337" s="195"/>
      <c r="N337" s="195"/>
      <c r="O337" s="195"/>
      <c r="P337" s="195"/>
      <c r="Q337" s="195"/>
    </row>
    <row r="338" spans="2:17" ht="14" x14ac:dyDescent="0.15">
      <c r="B338" s="332"/>
      <c r="C338" s="332"/>
      <c r="D338" s="332"/>
      <c r="F338" s="332"/>
      <c r="G338" s="332"/>
      <c r="H338" s="332"/>
      <c r="I338" s="195"/>
      <c r="J338" s="195"/>
      <c r="K338" s="195"/>
      <c r="L338" s="195"/>
      <c r="M338" s="195"/>
      <c r="N338" s="195"/>
      <c r="O338" s="195"/>
      <c r="P338" s="195"/>
      <c r="Q338" s="195"/>
    </row>
    <row r="339" spans="2:17" ht="14" x14ac:dyDescent="0.15">
      <c r="B339" s="332"/>
      <c r="C339" s="332"/>
      <c r="D339" s="332"/>
      <c r="F339" s="332"/>
      <c r="G339" s="332"/>
      <c r="H339" s="332"/>
      <c r="I339" s="195"/>
      <c r="J339" s="195"/>
      <c r="K339" s="195"/>
      <c r="L339" s="195"/>
      <c r="M339" s="195"/>
      <c r="N339" s="195"/>
      <c r="O339" s="195"/>
      <c r="P339" s="195"/>
      <c r="Q339" s="195"/>
    </row>
    <row r="340" spans="2:17" ht="14" x14ac:dyDescent="0.15">
      <c r="B340" s="332"/>
      <c r="C340" s="332"/>
      <c r="D340" s="332"/>
      <c r="F340" s="332"/>
      <c r="G340" s="332"/>
      <c r="H340" s="332"/>
      <c r="I340" s="195"/>
      <c r="J340" s="195"/>
      <c r="K340" s="195"/>
      <c r="L340" s="195"/>
      <c r="M340" s="195"/>
      <c r="N340" s="195"/>
      <c r="O340" s="195"/>
      <c r="P340" s="195"/>
      <c r="Q340" s="195"/>
    </row>
    <row r="341" spans="2:17" ht="14" x14ac:dyDescent="0.15">
      <c r="B341" s="332"/>
      <c r="C341" s="332"/>
      <c r="D341" s="332"/>
      <c r="F341" s="332"/>
      <c r="G341" s="332"/>
      <c r="H341" s="332"/>
      <c r="I341" s="195"/>
      <c r="J341" s="195"/>
      <c r="K341" s="195"/>
      <c r="L341" s="195"/>
      <c r="M341" s="195"/>
      <c r="N341" s="195"/>
      <c r="O341" s="195"/>
      <c r="P341" s="195"/>
      <c r="Q341" s="195"/>
    </row>
    <row r="342" spans="2:17" ht="14" x14ac:dyDescent="0.15">
      <c r="B342" s="332"/>
      <c r="C342" s="332"/>
      <c r="D342" s="332"/>
      <c r="F342" s="332"/>
      <c r="G342" s="332"/>
      <c r="H342" s="332"/>
      <c r="I342" s="195"/>
      <c r="J342" s="195"/>
      <c r="K342" s="195"/>
      <c r="L342" s="195"/>
      <c r="M342" s="195"/>
      <c r="N342" s="195"/>
      <c r="O342" s="195"/>
      <c r="P342" s="195"/>
      <c r="Q342" s="195"/>
    </row>
    <row r="343" spans="2:17" ht="14" x14ac:dyDescent="0.15">
      <c r="B343" s="332"/>
      <c r="C343" s="332"/>
      <c r="D343" s="332"/>
      <c r="F343" s="332"/>
      <c r="G343" s="332"/>
      <c r="H343" s="332"/>
      <c r="I343" s="195"/>
      <c r="J343" s="195"/>
      <c r="K343" s="195"/>
      <c r="L343" s="195"/>
      <c r="M343" s="195"/>
      <c r="N343" s="195"/>
      <c r="O343" s="195"/>
      <c r="P343" s="195"/>
      <c r="Q343" s="195"/>
    </row>
    <row r="344" spans="2:17" ht="14" x14ac:dyDescent="0.15">
      <c r="B344" s="332"/>
      <c r="C344" s="332"/>
      <c r="D344" s="332"/>
      <c r="F344" s="332"/>
      <c r="G344" s="332"/>
      <c r="H344" s="332"/>
      <c r="I344" s="195"/>
      <c r="J344" s="195"/>
      <c r="K344" s="195"/>
      <c r="L344" s="195"/>
      <c r="M344" s="195"/>
      <c r="N344" s="195"/>
      <c r="O344" s="195"/>
      <c r="P344" s="195"/>
      <c r="Q344" s="195"/>
    </row>
    <row r="345" spans="2:17" ht="14" x14ac:dyDescent="0.15">
      <c r="B345" s="332"/>
      <c r="C345" s="332"/>
      <c r="D345" s="332"/>
      <c r="F345" s="332"/>
      <c r="G345" s="332"/>
      <c r="H345" s="332"/>
      <c r="I345" s="195"/>
      <c r="J345" s="195"/>
      <c r="K345" s="195"/>
      <c r="L345" s="195"/>
      <c r="M345" s="195"/>
      <c r="N345" s="195"/>
      <c r="O345" s="195"/>
      <c r="P345" s="195"/>
      <c r="Q345" s="195"/>
    </row>
    <row r="346" spans="2:17" ht="14" x14ac:dyDescent="0.15">
      <c r="B346" s="332"/>
      <c r="C346" s="332"/>
      <c r="D346" s="332"/>
      <c r="F346" s="332"/>
      <c r="G346" s="332"/>
      <c r="H346" s="332"/>
      <c r="I346" s="195"/>
      <c r="J346" s="195"/>
      <c r="K346" s="195"/>
      <c r="L346" s="195"/>
      <c r="M346" s="195"/>
      <c r="N346" s="195"/>
      <c r="O346" s="195"/>
      <c r="P346" s="195"/>
      <c r="Q346" s="195"/>
    </row>
    <row r="347" spans="2:17" ht="14" x14ac:dyDescent="0.15">
      <c r="B347" s="332"/>
      <c r="C347" s="332"/>
      <c r="D347" s="332"/>
      <c r="F347" s="332"/>
      <c r="G347" s="332"/>
      <c r="H347" s="332"/>
      <c r="I347" s="195"/>
      <c r="J347" s="195"/>
      <c r="K347" s="195"/>
      <c r="L347" s="195"/>
      <c r="M347" s="195"/>
      <c r="N347" s="195"/>
      <c r="O347" s="195"/>
      <c r="P347" s="195"/>
      <c r="Q347" s="195"/>
    </row>
    <row r="348" spans="2:17" ht="14" x14ac:dyDescent="0.15">
      <c r="B348" s="332"/>
      <c r="C348" s="332"/>
      <c r="D348" s="332"/>
      <c r="F348" s="332"/>
      <c r="G348" s="332"/>
      <c r="H348" s="332"/>
      <c r="I348" s="195"/>
      <c r="J348" s="195"/>
      <c r="K348" s="195"/>
      <c r="L348" s="195"/>
      <c r="M348" s="195"/>
      <c r="N348" s="195"/>
      <c r="O348" s="195"/>
      <c r="P348" s="195"/>
      <c r="Q348" s="195"/>
    </row>
    <row r="349" spans="2:17" ht="14" x14ac:dyDescent="0.15">
      <c r="B349" s="332"/>
      <c r="C349" s="332"/>
      <c r="D349" s="332"/>
      <c r="F349" s="332"/>
      <c r="G349" s="332"/>
      <c r="H349" s="332"/>
      <c r="I349" s="195"/>
      <c r="J349" s="195"/>
      <c r="K349" s="195"/>
      <c r="L349" s="195"/>
      <c r="M349" s="195"/>
      <c r="N349" s="195"/>
      <c r="O349" s="195"/>
      <c r="P349" s="195"/>
      <c r="Q349" s="195"/>
    </row>
    <row r="350" spans="2:17" ht="14" x14ac:dyDescent="0.15">
      <c r="B350" s="332"/>
      <c r="C350" s="332"/>
      <c r="D350" s="332"/>
      <c r="F350" s="332"/>
      <c r="G350" s="332"/>
      <c r="H350" s="332"/>
      <c r="I350" s="195"/>
      <c r="J350" s="195"/>
      <c r="K350" s="195"/>
      <c r="L350" s="195"/>
      <c r="M350" s="195"/>
      <c r="N350" s="195"/>
      <c r="O350" s="195"/>
      <c r="P350" s="195"/>
      <c r="Q350" s="195"/>
    </row>
    <row r="351" spans="2:17" ht="14" x14ac:dyDescent="0.15">
      <c r="B351" s="332"/>
      <c r="C351" s="332"/>
      <c r="D351" s="332"/>
      <c r="F351" s="332"/>
      <c r="G351" s="332"/>
      <c r="H351" s="332"/>
      <c r="I351" s="195"/>
      <c r="J351" s="195"/>
      <c r="K351" s="195"/>
      <c r="L351" s="195"/>
      <c r="M351" s="195"/>
      <c r="N351" s="195"/>
      <c r="O351" s="195"/>
      <c r="P351" s="195"/>
      <c r="Q351" s="195"/>
    </row>
    <row r="352" spans="2:17" ht="14" x14ac:dyDescent="0.15">
      <c r="B352" s="332"/>
      <c r="C352" s="332"/>
      <c r="D352" s="332"/>
      <c r="F352" s="332"/>
      <c r="G352" s="332"/>
      <c r="H352" s="332"/>
      <c r="I352" s="195"/>
      <c r="J352" s="195"/>
      <c r="K352" s="195"/>
      <c r="L352" s="195"/>
      <c r="M352" s="195"/>
      <c r="N352" s="195"/>
      <c r="O352" s="195"/>
      <c r="P352" s="195"/>
      <c r="Q352" s="195"/>
    </row>
    <row r="353" spans="2:17" ht="14" x14ac:dyDescent="0.15">
      <c r="B353" s="332"/>
      <c r="C353" s="332"/>
      <c r="D353" s="332"/>
      <c r="F353" s="332"/>
      <c r="G353" s="332"/>
      <c r="H353" s="332"/>
      <c r="I353" s="195"/>
      <c r="J353" s="195"/>
      <c r="K353" s="195"/>
      <c r="L353" s="195"/>
      <c r="M353" s="195"/>
      <c r="N353" s="195"/>
      <c r="O353" s="195"/>
      <c r="P353" s="195"/>
      <c r="Q353" s="195"/>
    </row>
    <row r="354" spans="2:17" ht="14" x14ac:dyDescent="0.15">
      <c r="B354" s="332"/>
      <c r="C354" s="332"/>
      <c r="D354" s="332"/>
      <c r="F354" s="332"/>
      <c r="G354" s="332"/>
      <c r="H354" s="332"/>
      <c r="I354" s="195"/>
      <c r="J354" s="195"/>
      <c r="K354" s="195"/>
      <c r="L354" s="195"/>
      <c r="M354" s="195"/>
      <c r="N354" s="195"/>
      <c r="O354" s="195"/>
      <c r="P354" s="195"/>
      <c r="Q354" s="195"/>
    </row>
    <row r="355" spans="2:17" ht="14" x14ac:dyDescent="0.15">
      <c r="B355" s="332"/>
      <c r="C355" s="332"/>
      <c r="D355" s="332"/>
      <c r="F355" s="332"/>
      <c r="G355" s="332"/>
      <c r="H355" s="332"/>
      <c r="I355" s="195"/>
      <c r="J355" s="195"/>
      <c r="K355" s="195"/>
      <c r="L355" s="195"/>
      <c r="M355" s="195"/>
      <c r="N355" s="195"/>
      <c r="O355" s="195"/>
      <c r="P355" s="195"/>
      <c r="Q355" s="195"/>
    </row>
    <row r="356" spans="2:17" ht="14" x14ac:dyDescent="0.15">
      <c r="B356" s="332"/>
      <c r="C356" s="332"/>
      <c r="D356" s="332"/>
      <c r="F356" s="332"/>
      <c r="G356" s="332"/>
      <c r="H356" s="332"/>
      <c r="I356" s="195"/>
      <c r="J356" s="195"/>
      <c r="K356" s="195"/>
      <c r="L356" s="195"/>
      <c r="M356" s="195"/>
      <c r="N356" s="195"/>
      <c r="O356" s="195"/>
      <c r="P356" s="195"/>
      <c r="Q356" s="195"/>
    </row>
    <row r="357" spans="2:17" ht="14" x14ac:dyDescent="0.15">
      <c r="B357" s="332"/>
      <c r="C357" s="332"/>
      <c r="D357" s="332"/>
      <c r="F357" s="332"/>
      <c r="G357" s="332"/>
      <c r="H357" s="332"/>
      <c r="I357" s="195"/>
      <c r="J357" s="195"/>
      <c r="K357" s="195"/>
      <c r="L357" s="195"/>
      <c r="M357" s="195"/>
      <c r="N357" s="195"/>
      <c r="O357" s="195"/>
      <c r="P357" s="195"/>
      <c r="Q357" s="195"/>
    </row>
    <row r="358" spans="2:17" ht="14" x14ac:dyDescent="0.15">
      <c r="B358" s="332"/>
      <c r="C358" s="332"/>
      <c r="D358" s="332"/>
      <c r="F358" s="332"/>
      <c r="G358" s="332"/>
      <c r="H358" s="332"/>
      <c r="I358" s="195"/>
      <c r="J358" s="195"/>
      <c r="K358" s="195"/>
      <c r="L358" s="195"/>
      <c r="M358" s="195"/>
      <c r="N358" s="195"/>
      <c r="O358" s="195"/>
      <c r="P358" s="195"/>
      <c r="Q358" s="195"/>
    </row>
    <row r="359" spans="2:17" ht="14" x14ac:dyDescent="0.15">
      <c r="B359" s="332"/>
      <c r="C359" s="332"/>
      <c r="D359" s="332"/>
      <c r="F359" s="332"/>
      <c r="G359" s="332"/>
      <c r="H359" s="332"/>
      <c r="I359" s="195"/>
      <c r="J359" s="195"/>
      <c r="K359" s="195"/>
      <c r="L359" s="195"/>
      <c r="M359" s="195"/>
      <c r="N359" s="195"/>
      <c r="O359" s="195"/>
      <c r="P359" s="195"/>
      <c r="Q359" s="195"/>
    </row>
    <row r="360" spans="2:17" ht="14" x14ac:dyDescent="0.15">
      <c r="B360" s="332"/>
      <c r="C360" s="332"/>
      <c r="D360" s="332"/>
      <c r="F360" s="332"/>
      <c r="G360" s="332"/>
      <c r="H360" s="332"/>
      <c r="I360" s="195"/>
      <c r="J360" s="195"/>
      <c r="K360" s="195"/>
      <c r="L360" s="195"/>
      <c r="M360" s="195"/>
      <c r="N360" s="195"/>
      <c r="O360" s="195"/>
      <c r="P360" s="195"/>
      <c r="Q360" s="195"/>
    </row>
    <row r="361" spans="2:17" ht="14" x14ac:dyDescent="0.15">
      <c r="B361" s="332"/>
      <c r="C361" s="332"/>
      <c r="D361" s="332"/>
      <c r="F361" s="332"/>
      <c r="G361" s="332"/>
      <c r="H361" s="332"/>
      <c r="I361" s="195"/>
      <c r="J361" s="195"/>
      <c r="K361" s="195"/>
      <c r="L361" s="195"/>
      <c r="M361" s="195"/>
      <c r="N361" s="195"/>
      <c r="O361" s="195"/>
      <c r="P361" s="195"/>
      <c r="Q361" s="195"/>
    </row>
    <row r="362" spans="2:17" ht="14" x14ac:dyDescent="0.15">
      <c r="B362" s="332"/>
      <c r="C362" s="332"/>
      <c r="D362" s="332"/>
      <c r="F362" s="332"/>
      <c r="G362" s="332"/>
      <c r="H362" s="332"/>
      <c r="I362" s="195"/>
      <c r="J362" s="195"/>
      <c r="K362" s="195"/>
      <c r="L362" s="195"/>
      <c r="M362" s="195"/>
      <c r="N362" s="195"/>
      <c r="O362" s="195"/>
      <c r="P362" s="195"/>
      <c r="Q362" s="195"/>
    </row>
    <row r="363" spans="2:17" ht="14" x14ac:dyDescent="0.15">
      <c r="B363" s="332"/>
      <c r="C363" s="332"/>
      <c r="D363" s="332"/>
      <c r="F363" s="332"/>
      <c r="G363" s="332"/>
      <c r="H363" s="332"/>
      <c r="I363" s="195"/>
      <c r="J363" s="195"/>
      <c r="K363" s="195"/>
      <c r="L363" s="195"/>
      <c r="M363" s="195"/>
      <c r="N363" s="195"/>
      <c r="O363" s="195"/>
      <c r="P363" s="195"/>
      <c r="Q363" s="195"/>
    </row>
    <row r="364" spans="2:17" ht="14" x14ac:dyDescent="0.15">
      <c r="B364" s="332"/>
      <c r="C364" s="332"/>
      <c r="D364" s="332"/>
      <c r="F364" s="332"/>
      <c r="G364" s="332"/>
      <c r="H364" s="332"/>
      <c r="I364" s="195"/>
      <c r="J364" s="195"/>
      <c r="K364" s="195"/>
      <c r="L364" s="195"/>
      <c r="M364" s="195"/>
      <c r="N364" s="195"/>
      <c r="O364" s="195"/>
      <c r="P364" s="195"/>
      <c r="Q364" s="195"/>
    </row>
    <row r="365" spans="2:17" ht="14" x14ac:dyDescent="0.15">
      <c r="B365" s="332"/>
      <c r="C365" s="332"/>
      <c r="D365" s="332"/>
      <c r="F365" s="332"/>
      <c r="G365" s="332"/>
      <c r="H365" s="332"/>
      <c r="I365" s="195"/>
      <c r="J365" s="195"/>
      <c r="K365" s="195"/>
      <c r="L365" s="195"/>
      <c r="M365" s="195"/>
      <c r="N365" s="195"/>
      <c r="O365" s="195"/>
      <c r="P365" s="195"/>
      <c r="Q365" s="195"/>
    </row>
    <row r="366" spans="2:17" ht="14" x14ac:dyDescent="0.15">
      <c r="B366" s="332"/>
      <c r="C366" s="332"/>
      <c r="D366" s="332"/>
      <c r="F366" s="332"/>
      <c r="G366" s="332"/>
      <c r="H366" s="332"/>
      <c r="I366" s="195"/>
      <c r="J366" s="195"/>
      <c r="K366" s="195"/>
      <c r="L366" s="195"/>
      <c r="M366" s="195"/>
      <c r="N366" s="195"/>
      <c r="O366" s="195"/>
      <c r="P366" s="195"/>
      <c r="Q366" s="195"/>
    </row>
    <row r="367" spans="2:17" ht="14" x14ac:dyDescent="0.15">
      <c r="B367" s="332"/>
      <c r="C367" s="332"/>
      <c r="D367" s="332"/>
      <c r="F367" s="332"/>
      <c r="G367" s="332"/>
      <c r="H367" s="332"/>
      <c r="I367" s="195"/>
      <c r="J367" s="195"/>
      <c r="K367" s="195"/>
      <c r="L367" s="195"/>
      <c r="M367" s="195"/>
      <c r="N367" s="195"/>
      <c r="O367" s="195"/>
      <c r="P367" s="195"/>
      <c r="Q367" s="195"/>
    </row>
    <row r="368" spans="2:17" ht="14" x14ac:dyDescent="0.15">
      <c r="B368" s="332"/>
      <c r="C368" s="332"/>
      <c r="D368" s="332"/>
      <c r="F368" s="332"/>
      <c r="G368" s="332"/>
      <c r="H368" s="332"/>
      <c r="I368" s="195"/>
      <c r="J368" s="195"/>
      <c r="K368" s="195"/>
      <c r="L368" s="195"/>
      <c r="M368" s="195"/>
      <c r="N368" s="195"/>
      <c r="O368" s="195"/>
      <c r="P368" s="195"/>
      <c r="Q368" s="195"/>
    </row>
    <row r="369" spans="2:17" ht="14" x14ac:dyDescent="0.15">
      <c r="B369" s="332"/>
      <c r="C369" s="332"/>
      <c r="D369" s="332"/>
      <c r="F369" s="332"/>
      <c r="G369" s="332"/>
      <c r="H369" s="332"/>
      <c r="I369" s="195"/>
      <c r="J369" s="195"/>
      <c r="K369" s="195"/>
      <c r="L369" s="195"/>
      <c r="M369" s="195"/>
      <c r="N369" s="195"/>
      <c r="O369" s="195"/>
      <c r="P369" s="195"/>
      <c r="Q369" s="195"/>
    </row>
    <row r="370" spans="2:17" ht="14" x14ac:dyDescent="0.15">
      <c r="B370" s="332"/>
      <c r="C370" s="332"/>
      <c r="D370" s="332"/>
      <c r="F370" s="332"/>
      <c r="G370" s="332"/>
      <c r="H370" s="332"/>
      <c r="I370" s="195"/>
      <c r="J370" s="195"/>
      <c r="K370" s="195"/>
      <c r="L370" s="195"/>
      <c r="M370" s="195"/>
      <c r="N370" s="195"/>
      <c r="O370" s="195"/>
      <c r="P370" s="195"/>
      <c r="Q370" s="195"/>
    </row>
    <row r="371" spans="2:17" ht="14" x14ac:dyDescent="0.15">
      <c r="B371" s="332"/>
      <c r="C371" s="332"/>
      <c r="D371" s="332"/>
      <c r="F371" s="332"/>
      <c r="G371" s="332"/>
      <c r="H371" s="332"/>
      <c r="I371" s="195"/>
      <c r="J371" s="195"/>
      <c r="K371" s="195"/>
      <c r="L371" s="195"/>
      <c r="M371" s="195"/>
      <c r="N371" s="195"/>
      <c r="O371" s="195"/>
      <c r="P371" s="195"/>
      <c r="Q371" s="195"/>
    </row>
    <row r="372" spans="2:17" ht="14" x14ac:dyDescent="0.15">
      <c r="B372" s="332"/>
      <c r="C372" s="332"/>
      <c r="D372" s="332"/>
      <c r="F372" s="332"/>
      <c r="G372" s="332"/>
      <c r="H372" s="332"/>
      <c r="I372" s="195"/>
      <c r="J372" s="195"/>
      <c r="K372" s="195"/>
      <c r="L372" s="195"/>
      <c r="M372" s="195"/>
      <c r="N372" s="195"/>
      <c r="O372" s="195"/>
      <c r="P372" s="195"/>
      <c r="Q372" s="195"/>
    </row>
    <row r="373" spans="2:17" ht="14" x14ac:dyDescent="0.15">
      <c r="B373" s="332"/>
      <c r="C373" s="332"/>
      <c r="D373" s="332"/>
      <c r="F373" s="332"/>
      <c r="G373" s="332"/>
      <c r="H373" s="332"/>
      <c r="I373" s="195"/>
      <c r="J373" s="195"/>
      <c r="K373" s="195"/>
      <c r="L373" s="195"/>
      <c r="M373" s="195"/>
      <c r="N373" s="195"/>
      <c r="O373" s="195"/>
      <c r="P373" s="195"/>
      <c r="Q373" s="195"/>
    </row>
    <row r="374" spans="2:17" ht="14" x14ac:dyDescent="0.15">
      <c r="B374" s="332"/>
      <c r="C374" s="332"/>
      <c r="D374" s="332"/>
      <c r="F374" s="332"/>
      <c r="G374" s="332"/>
      <c r="H374" s="332"/>
      <c r="I374" s="195"/>
      <c r="J374" s="195"/>
      <c r="K374" s="195"/>
      <c r="L374" s="195"/>
      <c r="M374" s="195"/>
      <c r="N374" s="195"/>
      <c r="O374" s="195"/>
      <c r="P374" s="195"/>
      <c r="Q374" s="195"/>
    </row>
    <row r="375" spans="2:17" ht="14" x14ac:dyDescent="0.15">
      <c r="B375" s="332"/>
      <c r="C375" s="332"/>
      <c r="D375" s="332"/>
      <c r="F375" s="332"/>
      <c r="G375" s="332"/>
      <c r="H375" s="332"/>
      <c r="I375" s="195"/>
      <c r="J375" s="195"/>
      <c r="K375" s="195"/>
      <c r="L375" s="195"/>
      <c r="M375" s="195"/>
      <c r="N375" s="195"/>
      <c r="O375" s="195"/>
      <c r="P375" s="195"/>
      <c r="Q375" s="195"/>
    </row>
    <row r="376" spans="2:17" ht="14" x14ac:dyDescent="0.15">
      <c r="B376" s="332"/>
      <c r="C376" s="332"/>
      <c r="D376" s="332"/>
      <c r="F376" s="332"/>
      <c r="G376" s="332"/>
      <c r="H376" s="332"/>
      <c r="I376" s="195"/>
      <c r="J376" s="195"/>
      <c r="K376" s="195"/>
      <c r="L376" s="195"/>
      <c r="M376" s="195"/>
      <c r="N376" s="195"/>
      <c r="O376" s="195"/>
      <c r="P376" s="195"/>
      <c r="Q376" s="195"/>
    </row>
    <row r="377" spans="2:17" ht="14" x14ac:dyDescent="0.15">
      <c r="B377" s="332"/>
      <c r="C377" s="332"/>
      <c r="D377" s="332"/>
      <c r="F377" s="332"/>
      <c r="G377" s="332"/>
      <c r="H377" s="332"/>
      <c r="I377" s="195"/>
      <c r="J377" s="195"/>
      <c r="K377" s="195"/>
      <c r="L377" s="195"/>
      <c r="M377" s="195"/>
      <c r="N377" s="195"/>
      <c r="O377" s="195"/>
      <c r="P377" s="195"/>
      <c r="Q377" s="195"/>
    </row>
    <row r="378" spans="2:17" ht="14" x14ac:dyDescent="0.15">
      <c r="B378" s="332"/>
      <c r="C378" s="332"/>
      <c r="D378" s="332"/>
      <c r="F378" s="332"/>
      <c r="G378" s="332"/>
      <c r="H378" s="332"/>
      <c r="I378" s="195"/>
      <c r="J378" s="195"/>
      <c r="K378" s="195"/>
      <c r="L378" s="195"/>
      <c r="M378" s="195"/>
      <c r="N378" s="195"/>
      <c r="O378" s="195"/>
      <c r="P378" s="195"/>
      <c r="Q378" s="195"/>
    </row>
    <row r="379" spans="2:17" ht="14" x14ac:dyDescent="0.15">
      <c r="B379" s="332"/>
      <c r="C379" s="332"/>
      <c r="D379" s="332"/>
      <c r="F379" s="332"/>
      <c r="G379" s="332"/>
      <c r="H379" s="332"/>
      <c r="I379" s="195"/>
      <c r="J379" s="195"/>
      <c r="K379" s="195"/>
      <c r="L379" s="195"/>
      <c r="M379" s="195"/>
      <c r="N379" s="195"/>
      <c r="O379" s="195"/>
      <c r="P379" s="195"/>
      <c r="Q379" s="195"/>
    </row>
    <row r="380" spans="2:17" ht="14" x14ac:dyDescent="0.15">
      <c r="B380" s="332"/>
      <c r="C380" s="332"/>
      <c r="D380" s="332"/>
      <c r="F380" s="332"/>
      <c r="G380" s="332"/>
      <c r="H380" s="332"/>
      <c r="I380" s="195"/>
      <c r="J380" s="195"/>
      <c r="K380" s="195"/>
      <c r="L380" s="195"/>
      <c r="M380" s="195"/>
      <c r="N380" s="195"/>
      <c r="O380" s="195"/>
      <c r="P380" s="195"/>
      <c r="Q380" s="195"/>
    </row>
    <row r="381" spans="2:17" ht="14" x14ac:dyDescent="0.15">
      <c r="B381" s="332"/>
      <c r="C381" s="332"/>
      <c r="D381" s="332"/>
      <c r="F381" s="332"/>
      <c r="G381" s="332"/>
      <c r="H381" s="332"/>
      <c r="I381" s="195"/>
      <c r="J381" s="195"/>
      <c r="K381" s="195"/>
      <c r="L381" s="195"/>
      <c r="M381" s="195"/>
      <c r="N381" s="195"/>
      <c r="O381" s="195"/>
      <c r="P381" s="195"/>
      <c r="Q381" s="195"/>
    </row>
    <row r="382" spans="2:17" ht="14" x14ac:dyDescent="0.15">
      <c r="B382" s="332"/>
      <c r="C382" s="332"/>
      <c r="D382" s="332"/>
      <c r="F382" s="332"/>
      <c r="G382" s="332"/>
      <c r="H382" s="332"/>
      <c r="I382" s="195"/>
      <c r="J382" s="195"/>
      <c r="K382" s="195"/>
      <c r="L382" s="195"/>
      <c r="M382" s="195"/>
      <c r="N382" s="195"/>
      <c r="O382" s="195"/>
      <c r="P382" s="195"/>
      <c r="Q382" s="195"/>
    </row>
    <row r="383" spans="2:17" ht="14" x14ac:dyDescent="0.15">
      <c r="B383" s="332"/>
      <c r="C383" s="332"/>
      <c r="D383" s="332"/>
      <c r="F383" s="332"/>
      <c r="G383" s="332"/>
      <c r="H383" s="332"/>
      <c r="I383" s="195"/>
      <c r="J383" s="195"/>
      <c r="K383" s="195"/>
      <c r="L383" s="195"/>
      <c r="M383" s="195"/>
      <c r="N383" s="195"/>
      <c r="O383" s="195"/>
      <c r="P383" s="195"/>
      <c r="Q383" s="195"/>
    </row>
    <row r="384" spans="2:17" ht="14" x14ac:dyDescent="0.15">
      <c r="B384" s="332"/>
      <c r="C384" s="332"/>
      <c r="D384" s="332"/>
      <c r="F384" s="332"/>
      <c r="G384" s="332"/>
      <c r="H384" s="332"/>
      <c r="I384" s="195"/>
      <c r="J384" s="195"/>
      <c r="K384" s="195"/>
      <c r="L384" s="195"/>
      <c r="M384" s="195"/>
      <c r="N384" s="195"/>
      <c r="O384" s="195"/>
      <c r="P384" s="195"/>
      <c r="Q384" s="195"/>
    </row>
    <row r="385" spans="2:17" ht="14" x14ac:dyDescent="0.15">
      <c r="B385" s="332"/>
      <c r="C385" s="332"/>
      <c r="D385" s="332"/>
      <c r="F385" s="332"/>
      <c r="G385" s="332"/>
      <c r="H385" s="332"/>
      <c r="I385" s="195"/>
      <c r="J385" s="195"/>
      <c r="K385" s="195"/>
      <c r="L385" s="195"/>
      <c r="M385" s="195"/>
      <c r="N385" s="195"/>
      <c r="O385" s="195"/>
      <c r="P385" s="195"/>
      <c r="Q385" s="195"/>
    </row>
    <row r="386" spans="2:17" ht="14" x14ac:dyDescent="0.15">
      <c r="B386" s="332"/>
      <c r="C386" s="332"/>
      <c r="D386" s="332"/>
      <c r="F386" s="332"/>
      <c r="G386" s="332"/>
      <c r="H386" s="332"/>
      <c r="I386" s="195"/>
      <c r="J386" s="195"/>
      <c r="K386" s="195"/>
      <c r="L386" s="195"/>
      <c r="M386" s="195"/>
      <c r="N386" s="195"/>
      <c r="O386" s="195"/>
      <c r="P386" s="195"/>
      <c r="Q386" s="195"/>
    </row>
    <row r="387" spans="2:17" ht="14" x14ac:dyDescent="0.15">
      <c r="B387" s="332"/>
      <c r="C387" s="332"/>
      <c r="D387" s="332"/>
      <c r="F387" s="332"/>
      <c r="G387" s="332"/>
      <c r="H387" s="332"/>
      <c r="I387" s="195"/>
      <c r="J387" s="195"/>
      <c r="K387" s="195"/>
      <c r="L387" s="195"/>
      <c r="M387" s="195"/>
      <c r="N387" s="195"/>
      <c r="O387" s="195"/>
      <c r="P387" s="195"/>
      <c r="Q387" s="195"/>
    </row>
    <row r="388" spans="2:17" ht="14" x14ac:dyDescent="0.15">
      <c r="B388" s="332"/>
      <c r="C388" s="332"/>
      <c r="D388" s="332"/>
      <c r="F388" s="332"/>
      <c r="G388" s="332"/>
      <c r="H388" s="332"/>
      <c r="I388" s="195"/>
      <c r="J388" s="195"/>
      <c r="K388" s="195"/>
      <c r="L388" s="195"/>
      <c r="M388" s="195"/>
      <c r="N388" s="195"/>
      <c r="O388" s="195"/>
      <c r="P388" s="195"/>
      <c r="Q388" s="195"/>
    </row>
    <row r="389" spans="2:17" ht="14" x14ac:dyDescent="0.15">
      <c r="B389" s="332"/>
      <c r="C389" s="332"/>
      <c r="D389" s="332"/>
      <c r="F389" s="332"/>
      <c r="G389" s="332"/>
      <c r="H389" s="332"/>
      <c r="I389" s="195"/>
      <c r="J389" s="195"/>
      <c r="K389" s="195"/>
      <c r="L389" s="195"/>
      <c r="M389" s="195"/>
      <c r="N389" s="195"/>
      <c r="O389" s="195"/>
      <c r="P389" s="195"/>
      <c r="Q389" s="195"/>
    </row>
    <row r="390" spans="2:17" ht="14" x14ac:dyDescent="0.15">
      <c r="B390" s="332"/>
      <c r="C390" s="332"/>
      <c r="D390" s="332"/>
      <c r="F390" s="332"/>
      <c r="G390" s="332"/>
      <c r="H390" s="332"/>
      <c r="I390" s="195"/>
      <c r="J390" s="195"/>
      <c r="K390" s="195"/>
      <c r="L390" s="195"/>
      <c r="M390" s="195"/>
      <c r="N390" s="195"/>
      <c r="O390" s="195"/>
      <c r="P390" s="195"/>
      <c r="Q390" s="195"/>
    </row>
    <row r="391" spans="2:17" ht="14" x14ac:dyDescent="0.15">
      <c r="B391" s="332"/>
      <c r="C391" s="332"/>
      <c r="D391" s="332"/>
      <c r="F391" s="332"/>
      <c r="G391" s="332"/>
      <c r="H391" s="332"/>
      <c r="I391" s="195"/>
      <c r="J391" s="195"/>
      <c r="K391" s="195"/>
      <c r="L391" s="195"/>
      <c r="M391" s="195"/>
      <c r="N391" s="195"/>
      <c r="O391" s="195"/>
      <c r="P391" s="195"/>
      <c r="Q391" s="195"/>
    </row>
    <row r="392" spans="2:17" ht="14" x14ac:dyDescent="0.15">
      <c r="B392" s="332"/>
      <c r="C392" s="332"/>
      <c r="D392" s="332"/>
      <c r="F392" s="332"/>
      <c r="G392" s="332"/>
      <c r="H392" s="332"/>
      <c r="I392" s="195"/>
      <c r="J392" s="195"/>
      <c r="K392" s="195"/>
      <c r="L392" s="195"/>
      <c r="M392" s="195"/>
      <c r="N392" s="195"/>
      <c r="O392" s="195"/>
      <c r="P392" s="195"/>
      <c r="Q392" s="195"/>
    </row>
    <row r="393" spans="2:17" ht="14" x14ac:dyDescent="0.15">
      <c r="B393" s="332"/>
      <c r="C393" s="332"/>
      <c r="D393" s="332"/>
      <c r="F393" s="332"/>
      <c r="G393" s="332"/>
      <c r="H393" s="332"/>
      <c r="I393" s="195"/>
      <c r="J393" s="195"/>
      <c r="K393" s="195"/>
      <c r="L393" s="195"/>
      <c r="M393" s="195"/>
      <c r="N393" s="195"/>
      <c r="O393" s="195"/>
      <c r="P393" s="195"/>
      <c r="Q393" s="195"/>
    </row>
    <row r="394" spans="2:17" ht="14" x14ac:dyDescent="0.15">
      <c r="B394" s="332"/>
      <c r="C394" s="332"/>
      <c r="D394" s="332"/>
      <c r="F394" s="332"/>
      <c r="G394" s="332"/>
      <c r="H394" s="332"/>
      <c r="I394" s="195"/>
      <c r="J394" s="195"/>
      <c r="K394" s="195"/>
      <c r="L394" s="195"/>
      <c r="M394" s="195"/>
      <c r="N394" s="195"/>
      <c r="O394" s="195"/>
      <c r="P394" s="195"/>
      <c r="Q394" s="195"/>
    </row>
    <row r="395" spans="2:17" ht="14" x14ac:dyDescent="0.15">
      <c r="B395" s="332"/>
      <c r="C395" s="332"/>
      <c r="D395" s="332"/>
      <c r="F395" s="332"/>
      <c r="G395" s="332"/>
      <c r="H395" s="332"/>
      <c r="I395" s="195"/>
      <c r="J395" s="195"/>
      <c r="K395" s="195"/>
      <c r="L395" s="195"/>
      <c r="M395" s="195"/>
      <c r="N395" s="195"/>
      <c r="O395" s="195"/>
      <c r="P395" s="195"/>
      <c r="Q395" s="195"/>
    </row>
    <row r="396" spans="2:17" ht="14" x14ac:dyDescent="0.15">
      <c r="B396" s="332"/>
      <c r="C396" s="332"/>
      <c r="D396" s="332"/>
      <c r="F396" s="332"/>
      <c r="G396" s="332"/>
      <c r="H396" s="332"/>
      <c r="I396" s="195"/>
      <c r="J396" s="195"/>
      <c r="K396" s="195"/>
      <c r="L396" s="195"/>
      <c r="M396" s="195"/>
      <c r="N396" s="195"/>
      <c r="O396" s="195"/>
      <c r="P396" s="195"/>
      <c r="Q396" s="195"/>
    </row>
    <row r="397" spans="2:17" ht="14" x14ac:dyDescent="0.15">
      <c r="B397" s="332"/>
      <c r="C397" s="332"/>
      <c r="D397" s="332"/>
      <c r="F397" s="332"/>
      <c r="G397" s="332"/>
      <c r="H397" s="332"/>
      <c r="I397" s="195"/>
      <c r="J397" s="195"/>
      <c r="K397" s="195"/>
      <c r="L397" s="195"/>
      <c r="M397" s="195"/>
      <c r="N397" s="195"/>
      <c r="O397" s="195"/>
      <c r="P397" s="195"/>
      <c r="Q397" s="195"/>
    </row>
    <row r="398" spans="2:17" ht="14" x14ac:dyDescent="0.15">
      <c r="B398" s="332"/>
      <c r="C398" s="332"/>
      <c r="D398" s="332"/>
      <c r="F398" s="332"/>
      <c r="G398" s="332"/>
      <c r="H398" s="332"/>
      <c r="I398" s="195"/>
      <c r="J398" s="195"/>
      <c r="K398" s="195"/>
      <c r="L398" s="195"/>
      <c r="M398" s="195"/>
      <c r="N398" s="195"/>
      <c r="O398" s="195"/>
      <c r="P398" s="195"/>
      <c r="Q398" s="195"/>
    </row>
    <row r="399" spans="2:17" ht="14" x14ac:dyDescent="0.15">
      <c r="B399" s="332"/>
      <c r="C399" s="332"/>
      <c r="D399" s="332"/>
      <c r="F399" s="332"/>
      <c r="G399" s="332"/>
      <c r="H399" s="332"/>
      <c r="I399" s="195"/>
      <c r="J399" s="195"/>
      <c r="K399" s="195"/>
      <c r="L399" s="195"/>
      <c r="M399" s="195"/>
      <c r="N399" s="195"/>
      <c r="O399" s="195"/>
      <c r="P399" s="195"/>
      <c r="Q399" s="195"/>
    </row>
    <row r="400" spans="2:17" ht="14" x14ac:dyDescent="0.15">
      <c r="B400" s="332"/>
      <c r="C400" s="332"/>
      <c r="D400" s="332"/>
      <c r="F400" s="332"/>
      <c r="G400" s="332"/>
      <c r="H400" s="332"/>
      <c r="I400" s="195"/>
      <c r="J400" s="195"/>
      <c r="K400" s="195"/>
      <c r="L400" s="195"/>
      <c r="M400" s="195"/>
      <c r="N400" s="195"/>
      <c r="O400" s="195"/>
      <c r="P400" s="195"/>
      <c r="Q400" s="195"/>
    </row>
    <row r="401" spans="2:17" ht="14" x14ac:dyDescent="0.15">
      <c r="B401" s="332"/>
      <c r="C401" s="332"/>
      <c r="D401" s="332"/>
      <c r="F401" s="332"/>
      <c r="G401" s="332"/>
      <c r="H401" s="332"/>
      <c r="I401" s="195"/>
      <c r="J401" s="195"/>
      <c r="K401" s="195"/>
      <c r="L401" s="195"/>
      <c r="M401" s="195"/>
      <c r="N401" s="195"/>
      <c r="O401" s="195"/>
      <c r="P401" s="195"/>
      <c r="Q401" s="195"/>
    </row>
    <row r="402" spans="2:17" ht="14" x14ac:dyDescent="0.15">
      <c r="B402" s="332"/>
      <c r="C402" s="332"/>
      <c r="D402" s="332"/>
      <c r="F402" s="332"/>
      <c r="G402" s="332"/>
      <c r="H402" s="332"/>
      <c r="I402" s="195"/>
      <c r="J402" s="195"/>
      <c r="K402" s="195"/>
      <c r="L402" s="195"/>
      <c r="M402" s="195"/>
      <c r="N402" s="195"/>
      <c r="O402" s="195"/>
      <c r="P402" s="195"/>
      <c r="Q402" s="195"/>
    </row>
    <row r="403" spans="2:17" ht="14" x14ac:dyDescent="0.15">
      <c r="B403" s="332"/>
      <c r="C403" s="332"/>
      <c r="D403" s="332"/>
      <c r="F403" s="332"/>
      <c r="G403" s="332"/>
      <c r="H403" s="332"/>
      <c r="I403" s="195"/>
      <c r="J403" s="195"/>
      <c r="K403" s="195"/>
      <c r="L403" s="195"/>
      <c r="M403" s="195"/>
      <c r="N403" s="195"/>
      <c r="O403" s="195"/>
      <c r="P403" s="195"/>
      <c r="Q403" s="195"/>
    </row>
    <row r="404" spans="2:17" ht="14" x14ac:dyDescent="0.15">
      <c r="B404" s="332"/>
      <c r="C404" s="332"/>
      <c r="D404" s="332"/>
      <c r="F404" s="332"/>
      <c r="G404" s="332"/>
      <c r="H404" s="332"/>
      <c r="I404" s="195"/>
      <c r="J404" s="195"/>
      <c r="K404" s="195"/>
      <c r="L404" s="195"/>
      <c r="M404" s="195"/>
      <c r="N404" s="195"/>
      <c r="O404" s="195"/>
      <c r="P404" s="195"/>
      <c r="Q404" s="195"/>
    </row>
    <row r="405" spans="2:17" ht="14" x14ac:dyDescent="0.15">
      <c r="B405" s="332"/>
      <c r="C405" s="332"/>
      <c r="D405" s="332"/>
      <c r="F405" s="332"/>
      <c r="G405" s="332"/>
      <c r="H405" s="332"/>
      <c r="I405" s="195"/>
      <c r="J405" s="195"/>
      <c r="K405" s="195"/>
      <c r="L405" s="195"/>
      <c r="M405" s="195"/>
      <c r="N405" s="195"/>
      <c r="O405" s="195"/>
      <c r="P405" s="195"/>
      <c r="Q405" s="195"/>
    </row>
    <row r="406" spans="2:17" ht="14" x14ac:dyDescent="0.15">
      <c r="B406" s="332"/>
      <c r="C406" s="332"/>
      <c r="D406" s="332"/>
      <c r="F406" s="332"/>
      <c r="G406" s="332"/>
      <c r="H406" s="332"/>
      <c r="I406" s="195"/>
      <c r="J406" s="195"/>
      <c r="K406" s="195"/>
      <c r="L406" s="195"/>
      <c r="M406" s="195"/>
      <c r="N406" s="195"/>
      <c r="O406" s="195"/>
      <c r="P406" s="195"/>
      <c r="Q406" s="195"/>
    </row>
    <row r="407" spans="2:17" ht="14" x14ac:dyDescent="0.15">
      <c r="B407" s="332"/>
      <c r="C407" s="332"/>
      <c r="D407" s="332"/>
      <c r="F407" s="332"/>
      <c r="G407" s="332"/>
      <c r="H407" s="332"/>
      <c r="I407" s="195"/>
      <c r="J407" s="195"/>
      <c r="K407" s="195"/>
      <c r="L407" s="195"/>
      <c r="M407" s="195"/>
      <c r="N407" s="195"/>
      <c r="O407" s="195"/>
      <c r="P407" s="195"/>
      <c r="Q407" s="195"/>
    </row>
    <row r="408" spans="2:17" ht="14" x14ac:dyDescent="0.15">
      <c r="B408" s="332"/>
      <c r="C408" s="332"/>
      <c r="D408" s="332"/>
      <c r="F408" s="332"/>
      <c r="G408" s="332"/>
      <c r="H408" s="332"/>
      <c r="I408" s="195"/>
      <c r="J408" s="195"/>
      <c r="K408" s="195"/>
      <c r="L408" s="195"/>
      <c r="M408" s="195"/>
      <c r="N408" s="195"/>
      <c r="O408" s="195"/>
      <c r="P408" s="195"/>
      <c r="Q408" s="195"/>
    </row>
    <row r="409" spans="2:17" ht="14" x14ac:dyDescent="0.15">
      <c r="B409" s="332"/>
      <c r="C409" s="332"/>
      <c r="D409" s="332"/>
      <c r="F409" s="332"/>
      <c r="G409" s="332"/>
      <c r="H409" s="332"/>
      <c r="I409" s="195"/>
      <c r="J409" s="195"/>
      <c r="K409" s="195"/>
      <c r="L409" s="195"/>
      <c r="M409" s="195"/>
      <c r="N409" s="195"/>
      <c r="O409" s="195"/>
      <c r="P409" s="195"/>
      <c r="Q409" s="195"/>
    </row>
    <row r="410" spans="2:17" ht="14" x14ac:dyDescent="0.15">
      <c r="B410" s="332"/>
      <c r="C410" s="332"/>
      <c r="D410" s="332"/>
      <c r="F410" s="332"/>
      <c r="G410" s="332"/>
      <c r="H410" s="332"/>
      <c r="I410" s="195"/>
      <c r="J410" s="195"/>
      <c r="K410" s="195"/>
      <c r="L410" s="195"/>
      <c r="M410" s="195"/>
      <c r="N410" s="195"/>
      <c r="O410" s="195"/>
      <c r="P410" s="195"/>
      <c r="Q410" s="195"/>
    </row>
    <row r="411" spans="2:17" ht="14" x14ac:dyDescent="0.15">
      <c r="B411" s="332"/>
      <c r="C411" s="332"/>
      <c r="D411" s="332"/>
      <c r="F411" s="332"/>
      <c r="G411" s="332"/>
      <c r="H411" s="332"/>
      <c r="I411" s="195"/>
      <c r="J411" s="195"/>
      <c r="K411" s="195"/>
      <c r="L411" s="195"/>
      <c r="M411" s="195"/>
      <c r="N411" s="195"/>
      <c r="O411" s="195"/>
      <c r="P411" s="195"/>
      <c r="Q411" s="195"/>
    </row>
    <row r="412" spans="2:17" ht="14" x14ac:dyDescent="0.15">
      <c r="B412" s="332"/>
      <c r="C412" s="332"/>
      <c r="D412" s="332"/>
      <c r="F412" s="332"/>
      <c r="G412" s="332"/>
      <c r="H412" s="332"/>
      <c r="I412" s="195"/>
      <c r="J412" s="195"/>
      <c r="K412" s="195"/>
      <c r="L412" s="195"/>
      <c r="M412" s="195"/>
      <c r="N412" s="195"/>
      <c r="O412" s="195"/>
      <c r="P412" s="195"/>
      <c r="Q412" s="195"/>
    </row>
    <row r="413" spans="2:17" ht="14" x14ac:dyDescent="0.15">
      <c r="B413" s="332"/>
      <c r="C413" s="332"/>
      <c r="D413" s="332"/>
      <c r="F413" s="332"/>
      <c r="G413" s="332"/>
      <c r="H413" s="332"/>
      <c r="I413" s="195"/>
      <c r="J413" s="195"/>
      <c r="K413" s="195"/>
      <c r="L413" s="195"/>
      <c r="M413" s="195"/>
      <c r="N413" s="195"/>
      <c r="O413" s="195"/>
      <c r="P413" s="195"/>
      <c r="Q413" s="195"/>
    </row>
    <row r="414" spans="2:17" ht="14" x14ac:dyDescent="0.15">
      <c r="B414" s="332"/>
      <c r="C414" s="332"/>
      <c r="D414" s="332"/>
      <c r="F414" s="332"/>
      <c r="G414" s="332"/>
      <c r="H414" s="332"/>
      <c r="I414" s="195"/>
      <c r="J414" s="195"/>
      <c r="K414" s="195"/>
      <c r="L414" s="195"/>
      <c r="M414" s="195"/>
      <c r="N414" s="195"/>
      <c r="O414" s="195"/>
      <c r="P414" s="195"/>
      <c r="Q414" s="195"/>
    </row>
    <row r="415" spans="2:17" ht="14" x14ac:dyDescent="0.15">
      <c r="B415" s="332"/>
      <c r="C415" s="332"/>
      <c r="D415" s="332"/>
      <c r="F415" s="332"/>
      <c r="G415" s="332"/>
      <c r="H415" s="332"/>
      <c r="I415" s="195"/>
      <c r="J415" s="195"/>
      <c r="K415" s="195"/>
      <c r="L415" s="195"/>
      <c r="M415" s="195"/>
      <c r="N415" s="195"/>
      <c r="O415" s="195"/>
      <c r="P415" s="195"/>
      <c r="Q415" s="195"/>
    </row>
    <row r="416" spans="2:17" ht="14" x14ac:dyDescent="0.15">
      <c r="B416" s="332"/>
      <c r="C416" s="332"/>
      <c r="D416" s="332"/>
      <c r="F416" s="332"/>
      <c r="G416" s="332"/>
      <c r="H416" s="332"/>
      <c r="I416" s="195"/>
      <c r="J416" s="195"/>
      <c r="K416" s="195"/>
      <c r="L416" s="195"/>
      <c r="M416" s="195"/>
      <c r="N416" s="195"/>
      <c r="O416" s="195"/>
      <c r="P416" s="195"/>
      <c r="Q416" s="195"/>
    </row>
    <row r="417" spans="2:17" ht="14" x14ac:dyDescent="0.15">
      <c r="B417" s="332"/>
      <c r="C417" s="332"/>
      <c r="D417" s="332"/>
      <c r="F417" s="332"/>
      <c r="G417" s="332"/>
      <c r="H417" s="332"/>
      <c r="I417" s="195"/>
      <c r="J417" s="195"/>
      <c r="K417" s="195"/>
      <c r="L417" s="195"/>
      <c r="M417" s="195"/>
      <c r="N417" s="195"/>
      <c r="O417" s="195"/>
      <c r="P417" s="195"/>
      <c r="Q417" s="195"/>
    </row>
    <row r="418" spans="2:17" ht="14" x14ac:dyDescent="0.15">
      <c r="B418" s="332"/>
      <c r="C418" s="332"/>
      <c r="D418" s="332"/>
      <c r="F418" s="332"/>
      <c r="G418" s="332"/>
      <c r="H418" s="332"/>
      <c r="I418" s="195"/>
      <c r="J418" s="195"/>
      <c r="K418" s="195"/>
      <c r="L418" s="195"/>
      <c r="M418" s="195"/>
      <c r="N418" s="195"/>
      <c r="O418" s="195"/>
      <c r="P418" s="195"/>
      <c r="Q418" s="195"/>
    </row>
    <row r="419" spans="2:17" ht="14" x14ac:dyDescent="0.15">
      <c r="B419" s="332"/>
      <c r="C419" s="332"/>
      <c r="D419" s="332"/>
      <c r="F419" s="332"/>
      <c r="G419" s="332"/>
      <c r="H419" s="332"/>
      <c r="I419" s="195"/>
      <c r="J419" s="195"/>
      <c r="K419" s="195"/>
      <c r="L419" s="195"/>
      <c r="M419" s="195"/>
      <c r="N419" s="195"/>
      <c r="O419" s="195"/>
      <c r="P419" s="195"/>
      <c r="Q419" s="195"/>
    </row>
    <row r="420" spans="2:17" ht="14" x14ac:dyDescent="0.15">
      <c r="B420" s="332"/>
      <c r="C420" s="332"/>
      <c r="D420" s="332"/>
      <c r="F420" s="332"/>
      <c r="G420" s="332"/>
      <c r="H420" s="332"/>
      <c r="I420" s="195"/>
      <c r="J420" s="195"/>
      <c r="K420" s="195"/>
      <c r="L420" s="195"/>
      <c r="M420" s="195"/>
      <c r="N420" s="195"/>
      <c r="O420" s="195"/>
      <c r="P420" s="195"/>
      <c r="Q420" s="195"/>
    </row>
    <row r="421" spans="2:17" ht="14" x14ac:dyDescent="0.15">
      <c r="B421" s="332"/>
      <c r="C421" s="332"/>
      <c r="D421" s="332"/>
      <c r="F421" s="332"/>
      <c r="G421" s="332"/>
      <c r="H421" s="332"/>
      <c r="I421" s="195"/>
      <c r="J421" s="195"/>
      <c r="K421" s="195"/>
      <c r="L421" s="195"/>
      <c r="M421" s="195"/>
      <c r="N421" s="195"/>
      <c r="O421" s="195"/>
      <c r="P421" s="195"/>
      <c r="Q421" s="195"/>
    </row>
    <row r="422" spans="2:17" ht="14" x14ac:dyDescent="0.15">
      <c r="B422" s="332"/>
      <c r="C422" s="332"/>
      <c r="D422" s="332"/>
      <c r="F422" s="332"/>
      <c r="G422" s="332"/>
      <c r="H422" s="332"/>
      <c r="I422" s="195"/>
      <c r="J422" s="195"/>
      <c r="K422" s="195"/>
      <c r="L422" s="195"/>
      <c r="M422" s="195"/>
      <c r="N422" s="195"/>
      <c r="O422" s="195"/>
      <c r="P422" s="195"/>
      <c r="Q422" s="195"/>
    </row>
    <row r="423" spans="2:17" ht="14" x14ac:dyDescent="0.15">
      <c r="B423" s="332"/>
      <c r="C423" s="332"/>
      <c r="D423" s="332"/>
      <c r="F423" s="332"/>
      <c r="G423" s="332"/>
      <c r="H423" s="332"/>
      <c r="I423" s="195"/>
      <c r="J423" s="195"/>
      <c r="K423" s="195"/>
      <c r="L423" s="195"/>
      <c r="M423" s="195"/>
      <c r="N423" s="195"/>
      <c r="O423" s="195"/>
      <c r="P423" s="195"/>
      <c r="Q423" s="195"/>
    </row>
    <row r="424" spans="2:17" ht="14" x14ac:dyDescent="0.15">
      <c r="B424" s="332"/>
      <c r="C424" s="332"/>
      <c r="D424" s="332"/>
      <c r="F424" s="332"/>
      <c r="G424" s="332"/>
      <c r="H424" s="332"/>
      <c r="I424" s="195"/>
      <c r="J424" s="195"/>
      <c r="K424" s="195"/>
      <c r="L424" s="195"/>
      <c r="M424" s="195"/>
      <c r="N424" s="195"/>
      <c r="O424" s="195"/>
      <c r="P424" s="195"/>
      <c r="Q424" s="195"/>
    </row>
    <row r="425" spans="2:17" ht="14" x14ac:dyDescent="0.15">
      <c r="B425" s="332"/>
      <c r="C425" s="332"/>
      <c r="D425" s="332"/>
      <c r="F425" s="332"/>
      <c r="G425" s="332"/>
      <c r="H425" s="332"/>
      <c r="I425" s="195"/>
      <c r="J425" s="195"/>
      <c r="K425" s="195"/>
      <c r="L425" s="195"/>
      <c r="M425" s="195"/>
      <c r="N425" s="195"/>
      <c r="O425" s="195"/>
      <c r="P425" s="195"/>
      <c r="Q425" s="195"/>
    </row>
    <row r="426" spans="2:17" ht="14" x14ac:dyDescent="0.15">
      <c r="B426" s="332"/>
      <c r="C426" s="332"/>
      <c r="D426" s="332"/>
      <c r="F426" s="332"/>
      <c r="G426" s="332"/>
      <c r="H426" s="332"/>
      <c r="I426" s="195"/>
      <c r="J426" s="195"/>
      <c r="K426" s="195"/>
      <c r="L426" s="195"/>
      <c r="M426" s="195"/>
      <c r="N426" s="195"/>
      <c r="O426" s="195"/>
      <c r="P426" s="195"/>
      <c r="Q426" s="195"/>
    </row>
    <row r="427" spans="2:17" ht="14" x14ac:dyDescent="0.15">
      <c r="B427" s="332"/>
      <c r="C427" s="332"/>
      <c r="D427" s="332"/>
      <c r="F427" s="332"/>
      <c r="G427" s="332"/>
      <c r="H427" s="332"/>
      <c r="I427" s="195"/>
      <c r="J427" s="195"/>
      <c r="K427" s="195"/>
      <c r="L427" s="195"/>
      <c r="M427" s="195"/>
      <c r="N427" s="195"/>
      <c r="O427" s="195"/>
      <c r="P427" s="195"/>
      <c r="Q427" s="195"/>
    </row>
    <row r="428" spans="2:17" ht="14" x14ac:dyDescent="0.15">
      <c r="B428" s="332"/>
      <c r="C428" s="332"/>
      <c r="D428" s="332"/>
      <c r="F428" s="332"/>
      <c r="G428" s="332"/>
      <c r="H428" s="332"/>
      <c r="I428" s="195"/>
      <c r="J428" s="195"/>
      <c r="K428" s="195"/>
      <c r="L428" s="195"/>
      <c r="M428" s="195"/>
      <c r="N428" s="195"/>
      <c r="O428" s="195"/>
      <c r="P428" s="195"/>
      <c r="Q428" s="195"/>
    </row>
    <row r="429" spans="2:17" ht="14" x14ac:dyDescent="0.15">
      <c r="B429" s="332"/>
      <c r="C429" s="332"/>
      <c r="D429" s="332"/>
      <c r="F429" s="332"/>
      <c r="G429" s="332"/>
      <c r="H429" s="332"/>
      <c r="I429" s="195"/>
      <c r="J429" s="195"/>
      <c r="K429" s="195"/>
      <c r="L429" s="195"/>
      <c r="M429" s="195"/>
      <c r="N429" s="195"/>
      <c r="O429" s="195"/>
      <c r="P429" s="195"/>
      <c r="Q429" s="195"/>
    </row>
    <row r="430" spans="2:17" ht="14" x14ac:dyDescent="0.15">
      <c r="B430" s="332"/>
      <c r="C430" s="332"/>
      <c r="D430" s="332"/>
      <c r="F430" s="332"/>
      <c r="G430" s="332"/>
      <c r="H430" s="332"/>
      <c r="I430" s="195"/>
      <c r="J430" s="195"/>
      <c r="K430" s="195"/>
      <c r="L430" s="195"/>
      <c r="M430" s="195"/>
      <c r="N430" s="195"/>
      <c r="O430" s="195"/>
      <c r="P430" s="195"/>
      <c r="Q430" s="195"/>
    </row>
    <row r="431" spans="2:17" ht="14" x14ac:dyDescent="0.15">
      <c r="B431" s="332"/>
      <c r="C431" s="332"/>
      <c r="D431" s="332"/>
      <c r="F431" s="332"/>
      <c r="G431" s="332"/>
      <c r="H431" s="332"/>
      <c r="I431" s="195"/>
      <c r="J431" s="195"/>
      <c r="K431" s="195"/>
      <c r="L431" s="195"/>
      <c r="M431" s="195"/>
      <c r="N431" s="195"/>
      <c r="O431" s="195"/>
      <c r="P431" s="195"/>
      <c r="Q431" s="195"/>
    </row>
    <row r="432" spans="2:17" ht="14" x14ac:dyDescent="0.15">
      <c r="B432" s="332"/>
      <c r="C432" s="332"/>
      <c r="D432" s="332"/>
      <c r="F432" s="332"/>
      <c r="G432" s="332"/>
      <c r="H432" s="332"/>
      <c r="I432" s="195"/>
      <c r="J432" s="195"/>
      <c r="K432" s="195"/>
      <c r="L432" s="195"/>
      <c r="M432" s="195"/>
      <c r="N432" s="195"/>
      <c r="O432" s="195"/>
      <c r="P432" s="195"/>
      <c r="Q432" s="195"/>
    </row>
    <row r="433" spans="2:17" ht="14" x14ac:dyDescent="0.15">
      <c r="B433" s="332"/>
      <c r="C433" s="332"/>
      <c r="D433" s="332"/>
      <c r="F433" s="332"/>
      <c r="G433" s="332"/>
      <c r="H433" s="332"/>
      <c r="I433" s="195"/>
      <c r="J433" s="195"/>
      <c r="K433" s="195"/>
      <c r="L433" s="195"/>
      <c r="M433" s="195"/>
      <c r="N433" s="195"/>
      <c r="O433" s="195"/>
      <c r="P433" s="195"/>
      <c r="Q433" s="195"/>
    </row>
    <row r="434" spans="2:17" ht="14" x14ac:dyDescent="0.15">
      <c r="B434" s="332"/>
      <c r="C434" s="332"/>
      <c r="D434" s="332"/>
      <c r="F434" s="332"/>
      <c r="G434" s="332"/>
      <c r="H434" s="332"/>
      <c r="I434" s="195"/>
      <c r="J434" s="195"/>
      <c r="K434" s="195"/>
      <c r="L434" s="195"/>
      <c r="M434" s="195"/>
      <c r="N434" s="195"/>
      <c r="O434" s="195"/>
      <c r="P434" s="195"/>
      <c r="Q434" s="195"/>
    </row>
    <row r="435" spans="2:17" ht="14" x14ac:dyDescent="0.15">
      <c r="B435" s="332"/>
      <c r="C435" s="332"/>
      <c r="D435" s="332"/>
      <c r="F435" s="332"/>
      <c r="G435" s="332"/>
      <c r="H435" s="332"/>
      <c r="I435" s="195"/>
      <c r="J435" s="195"/>
      <c r="K435" s="195"/>
      <c r="L435" s="195"/>
      <c r="M435" s="195"/>
      <c r="N435" s="195"/>
      <c r="O435" s="195"/>
      <c r="P435" s="195"/>
      <c r="Q435" s="195"/>
    </row>
    <row r="436" spans="2:17" ht="14" x14ac:dyDescent="0.15">
      <c r="B436" s="332"/>
      <c r="C436" s="332"/>
      <c r="D436" s="332"/>
      <c r="F436" s="332"/>
      <c r="G436" s="332"/>
      <c r="H436" s="332"/>
      <c r="I436" s="195"/>
      <c r="J436" s="195"/>
      <c r="K436" s="195"/>
      <c r="L436" s="195"/>
      <c r="M436" s="195"/>
      <c r="N436" s="195"/>
      <c r="O436" s="195"/>
      <c r="P436" s="195"/>
      <c r="Q436" s="195"/>
    </row>
    <row r="437" spans="2:17" ht="14" x14ac:dyDescent="0.15">
      <c r="B437" s="332"/>
      <c r="C437" s="332"/>
      <c r="D437" s="332"/>
      <c r="F437" s="332"/>
      <c r="G437" s="332"/>
      <c r="H437" s="332"/>
      <c r="I437" s="195"/>
      <c r="J437" s="195"/>
      <c r="K437" s="195"/>
      <c r="L437" s="195"/>
      <c r="M437" s="195"/>
      <c r="N437" s="195"/>
      <c r="O437" s="195"/>
      <c r="P437" s="195"/>
      <c r="Q437" s="195"/>
    </row>
    <row r="438" spans="2:17" ht="14" x14ac:dyDescent="0.15">
      <c r="B438" s="332"/>
      <c r="C438" s="332"/>
      <c r="D438" s="332"/>
      <c r="F438" s="332"/>
      <c r="G438" s="332"/>
      <c r="H438" s="332"/>
      <c r="I438" s="195"/>
      <c r="J438" s="195"/>
      <c r="K438" s="195"/>
      <c r="L438" s="195"/>
      <c r="M438" s="195"/>
      <c r="N438" s="195"/>
      <c r="O438" s="195"/>
      <c r="P438" s="195"/>
      <c r="Q438" s="195"/>
    </row>
    <row r="439" spans="2:17" ht="14" x14ac:dyDescent="0.15">
      <c r="B439" s="332"/>
      <c r="C439" s="332"/>
      <c r="D439" s="332"/>
      <c r="F439" s="332"/>
      <c r="G439" s="332"/>
      <c r="H439" s="332"/>
      <c r="I439" s="195"/>
      <c r="J439" s="195"/>
      <c r="K439" s="195"/>
      <c r="L439" s="195"/>
      <c r="M439" s="195"/>
      <c r="N439" s="195"/>
      <c r="O439" s="195"/>
      <c r="P439" s="195"/>
      <c r="Q439" s="195"/>
    </row>
    <row r="440" spans="2:17" ht="14" x14ac:dyDescent="0.15">
      <c r="B440" s="332"/>
      <c r="C440" s="332"/>
      <c r="D440" s="332"/>
      <c r="F440" s="332"/>
      <c r="G440" s="332"/>
      <c r="H440" s="332"/>
      <c r="I440" s="195"/>
      <c r="J440" s="195"/>
      <c r="K440" s="195"/>
      <c r="L440" s="195"/>
      <c r="M440" s="195"/>
      <c r="N440" s="195"/>
      <c r="O440" s="195"/>
      <c r="P440" s="195"/>
      <c r="Q440" s="195"/>
    </row>
    <row r="441" spans="2:17" ht="14" x14ac:dyDescent="0.15">
      <c r="B441" s="332"/>
      <c r="C441" s="332"/>
      <c r="D441" s="332"/>
      <c r="F441" s="332"/>
      <c r="G441" s="332"/>
      <c r="H441" s="332"/>
      <c r="I441" s="195"/>
      <c r="J441" s="195"/>
      <c r="K441" s="195"/>
      <c r="L441" s="195"/>
      <c r="M441" s="195"/>
      <c r="N441" s="195"/>
      <c r="O441" s="195"/>
      <c r="P441" s="195"/>
      <c r="Q441" s="195"/>
    </row>
    <row r="442" spans="2:17" ht="14" x14ac:dyDescent="0.15">
      <c r="B442" s="332"/>
      <c r="C442" s="332"/>
      <c r="D442" s="332"/>
      <c r="F442" s="332"/>
      <c r="G442" s="332"/>
      <c r="H442" s="332"/>
      <c r="I442" s="195"/>
      <c r="J442" s="195"/>
      <c r="K442" s="195"/>
      <c r="L442" s="195"/>
      <c r="M442" s="195"/>
      <c r="N442" s="195"/>
      <c r="O442" s="195"/>
      <c r="P442" s="195"/>
      <c r="Q442" s="195"/>
    </row>
    <row r="443" spans="2:17" ht="14" x14ac:dyDescent="0.15">
      <c r="B443" s="332"/>
      <c r="C443" s="332"/>
      <c r="D443" s="332"/>
      <c r="F443" s="332"/>
      <c r="G443" s="332"/>
      <c r="H443" s="332"/>
      <c r="I443" s="195"/>
      <c r="J443" s="195"/>
      <c r="K443" s="195"/>
      <c r="L443" s="195"/>
      <c r="M443" s="195"/>
      <c r="N443" s="195"/>
      <c r="O443" s="195"/>
      <c r="P443" s="195"/>
      <c r="Q443" s="195"/>
    </row>
    <row r="444" spans="2:17" ht="14" x14ac:dyDescent="0.15">
      <c r="B444" s="332"/>
      <c r="C444" s="332"/>
      <c r="D444" s="332"/>
      <c r="F444" s="332"/>
      <c r="G444" s="332"/>
      <c r="H444" s="332"/>
      <c r="I444" s="195"/>
      <c r="J444" s="195"/>
      <c r="K444" s="195"/>
      <c r="L444" s="195"/>
      <c r="M444" s="195"/>
      <c r="N444" s="195"/>
      <c r="O444" s="195"/>
      <c r="P444" s="195"/>
      <c r="Q444" s="195"/>
    </row>
    <row r="445" spans="2:17" ht="14" x14ac:dyDescent="0.15">
      <c r="B445" s="332"/>
      <c r="C445" s="332"/>
      <c r="D445" s="332"/>
      <c r="F445" s="332"/>
      <c r="G445" s="332"/>
      <c r="H445" s="332"/>
      <c r="I445" s="195"/>
      <c r="J445" s="195"/>
      <c r="K445" s="195"/>
      <c r="L445" s="195"/>
      <c r="M445" s="195"/>
      <c r="N445" s="195"/>
      <c r="O445" s="195"/>
      <c r="P445" s="195"/>
      <c r="Q445" s="195"/>
    </row>
    <row r="446" spans="2:17" ht="14" x14ac:dyDescent="0.15">
      <c r="B446" s="332"/>
      <c r="C446" s="332"/>
      <c r="D446" s="332"/>
      <c r="F446" s="332"/>
      <c r="G446" s="332"/>
      <c r="H446" s="332"/>
      <c r="I446" s="195"/>
      <c r="J446" s="195"/>
      <c r="K446" s="195"/>
      <c r="L446" s="195"/>
      <c r="M446" s="195"/>
      <c r="N446" s="195"/>
      <c r="O446" s="195"/>
      <c r="P446" s="195"/>
      <c r="Q446" s="195"/>
    </row>
    <row r="447" spans="2:17" ht="14" x14ac:dyDescent="0.15">
      <c r="B447" s="332"/>
      <c r="C447" s="332"/>
      <c r="D447" s="332"/>
      <c r="F447" s="332"/>
      <c r="G447" s="332"/>
      <c r="H447" s="332"/>
      <c r="I447" s="195"/>
      <c r="J447" s="195"/>
      <c r="K447" s="195"/>
      <c r="L447" s="195"/>
      <c r="M447" s="195"/>
      <c r="N447" s="195"/>
      <c r="O447" s="195"/>
      <c r="P447" s="195"/>
      <c r="Q447" s="195"/>
    </row>
    <row r="448" spans="2:17" ht="14" x14ac:dyDescent="0.15">
      <c r="B448" s="332"/>
      <c r="C448" s="332"/>
      <c r="D448" s="332"/>
      <c r="F448" s="332"/>
      <c r="G448" s="332"/>
      <c r="H448" s="332"/>
      <c r="I448" s="195"/>
      <c r="J448" s="195"/>
      <c r="K448" s="195"/>
      <c r="L448" s="195"/>
      <c r="M448" s="195"/>
      <c r="N448" s="195"/>
      <c r="O448" s="195"/>
      <c r="P448" s="195"/>
      <c r="Q448" s="195"/>
    </row>
    <row r="449" spans="2:17" ht="14" x14ac:dyDescent="0.15">
      <c r="B449" s="332"/>
      <c r="C449" s="332"/>
      <c r="D449" s="332"/>
      <c r="F449" s="332"/>
      <c r="G449" s="332"/>
      <c r="H449" s="332"/>
      <c r="I449" s="195"/>
      <c r="J449" s="195"/>
      <c r="K449" s="195"/>
      <c r="L449" s="195"/>
      <c r="M449" s="195"/>
      <c r="N449" s="195"/>
      <c r="O449" s="195"/>
      <c r="P449" s="195"/>
      <c r="Q449" s="195"/>
    </row>
    <row r="450" spans="2:17" ht="14" x14ac:dyDescent="0.15">
      <c r="B450" s="332"/>
      <c r="C450" s="332"/>
      <c r="D450" s="332"/>
      <c r="F450" s="332"/>
      <c r="G450" s="332"/>
      <c r="H450" s="332"/>
      <c r="I450" s="195"/>
      <c r="J450" s="195"/>
      <c r="K450" s="195"/>
      <c r="L450" s="195"/>
      <c r="M450" s="195"/>
      <c r="N450" s="195"/>
      <c r="O450" s="195"/>
      <c r="P450" s="195"/>
      <c r="Q450" s="195"/>
    </row>
    <row r="451" spans="2:17" ht="14" x14ac:dyDescent="0.15">
      <c r="B451" s="332"/>
      <c r="C451" s="332"/>
      <c r="D451" s="332"/>
      <c r="F451" s="332"/>
      <c r="G451" s="332"/>
      <c r="H451" s="332"/>
      <c r="I451" s="195"/>
      <c r="J451" s="195"/>
      <c r="K451" s="195"/>
      <c r="L451" s="195"/>
      <c r="M451" s="195"/>
      <c r="N451" s="195"/>
      <c r="O451" s="195"/>
      <c r="P451" s="195"/>
      <c r="Q451" s="195"/>
    </row>
    <row r="452" spans="2:17" ht="14" x14ac:dyDescent="0.15">
      <c r="B452" s="332"/>
      <c r="C452" s="332"/>
      <c r="D452" s="332"/>
      <c r="F452" s="332"/>
      <c r="G452" s="332"/>
      <c r="H452" s="332"/>
      <c r="I452" s="195"/>
      <c r="J452" s="195"/>
      <c r="K452" s="195"/>
      <c r="L452" s="195"/>
      <c r="M452" s="195"/>
      <c r="N452" s="195"/>
      <c r="O452" s="195"/>
      <c r="P452" s="195"/>
      <c r="Q452" s="195"/>
    </row>
    <row r="453" spans="2:17" ht="14" x14ac:dyDescent="0.15">
      <c r="B453" s="332"/>
      <c r="C453" s="332"/>
      <c r="D453" s="332"/>
      <c r="F453" s="332"/>
      <c r="G453" s="332"/>
      <c r="H453" s="332"/>
      <c r="I453" s="195"/>
      <c r="J453" s="195"/>
      <c r="K453" s="195"/>
      <c r="L453" s="195"/>
      <c r="M453" s="195"/>
      <c r="N453" s="195"/>
      <c r="O453" s="195"/>
      <c r="P453" s="195"/>
      <c r="Q453" s="195"/>
    </row>
    <row r="454" spans="2:17" ht="14" x14ac:dyDescent="0.15">
      <c r="B454" s="332"/>
      <c r="C454" s="332"/>
      <c r="D454" s="332"/>
      <c r="F454" s="332"/>
      <c r="G454" s="332"/>
      <c r="H454" s="332"/>
      <c r="I454" s="195"/>
      <c r="J454" s="195"/>
      <c r="K454" s="195"/>
      <c r="L454" s="195"/>
      <c r="M454" s="195"/>
      <c r="N454" s="195"/>
      <c r="O454" s="195"/>
      <c r="P454" s="195"/>
      <c r="Q454" s="195"/>
    </row>
    <row r="455" spans="2:17" ht="14" x14ac:dyDescent="0.15">
      <c r="B455" s="332"/>
      <c r="C455" s="332"/>
      <c r="D455" s="332"/>
      <c r="F455" s="332"/>
      <c r="G455" s="332"/>
      <c r="H455" s="332"/>
      <c r="I455" s="195"/>
      <c r="J455" s="195"/>
      <c r="K455" s="195"/>
      <c r="L455" s="195"/>
      <c r="M455" s="195"/>
      <c r="N455" s="195"/>
      <c r="O455" s="195"/>
      <c r="P455" s="195"/>
      <c r="Q455" s="195"/>
    </row>
    <row r="456" spans="2:17" ht="14" x14ac:dyDescent="0.15">
      <c r="B456" s="332"/>
      <c r="C456" s="332"/>
      <c r="D456" s="332"/>
      <c r="F456" s="332"/>
      <c r="G456" s="332"/>
      <c r="H456" s="332"/>
      <c r="I456" s="195"/>
      <c r="J456" s="195"/>
      <c r="K456" s="195"/>
      <c r="L456" s="195"/>
      <c r="M456" s="195"/>
      <c r="N456" s="195"/>
      <c r="O456" s="195"/>
      <c r="P456" s="195"/>
      <c r="Q456" s="195"/>
    </row>
    <row r="457" spans="2:17" ht="14" x14ac:dyDescent="0.15">
      <c r="B457" s="332"/>
      <c r="C457" s="332"/>
      <c r="D457" s="332"/>
      <c r="F457" s="332"/>
      <c r="G457" s="332"/>
      <c r="H457" s="332"/>
      <c r="I457" s="195"/>
      <c r="J457" s="195"/>
      <c r="K457" s="195"/>
      <c r="L457" s="195"/>
      <c r="M457" s="195"/>
      <c r="N457" s="195"/>
      <c r="O457" s="195"/>
      <c r="P457" s="195"/>
      <c r="Q457" s="195"/>
    </row>
    <row r="458" spans="2:17" ht="14" x14ac:dyDescent="0.15">
      <c r="B458" s="332"/>
      <c r="C458" s="332"/>
      <c r="D458" s="332"/>
      <c r="F458" s="332"/>
      <c r="G458" s="332"/>
      <c r="H458" s="332"/>
      <c r="I458" s="195"/>
      <c r="J458" s="195"/>
      <c r="K458" s="195"/>
      <c r="L458" s="195"/>
      <c r="M458" s="195"/>
      <c r="N458" s="195"/>
      <c r="O458" s="195"/>
      <c r="P458" s="195"/>
      <c r="Q458" s="195"/>
    </row>
    <row r="459" spans="2:17" ht="14" x14ac:dyDescent="0.15">
      <c r="B459" s="332"/>
      <c r="C459" s="332"/>
      <c r="D459" s="332"/>
      <c r="F459" s="332"/>
      <c r="G459" s="332"/>
      <c r="H459" s="332"/>
      <c r="I459" s="195"/>
      <c r="J459" s="195"/>
      <c r="K459" s="195"/>
      <c r="L459" s="195"/>
      <c r="M459" s="195"/>
      <c r="N459" s="195"/>
      <c r="O459" s="195"/>
      <c r="P459" s="195"/>
      <c r="Q459" s="195"/>
    </row>
    <row r="460" spans="2:17" ht="14" x14ac:dyDescent="0.15">
      <c r="B460" s="332"/>
      <c r="C460" s="332"/>
      <c r="D460" s="332"/>
      <c r="F460" s="332"/>
      <c r="G460" s="332"/>
      <c r="H460" s="332"/>
      <c r="I460" s="195"/>
      <c r="J460" s="195"/>
      <c r="K460" s="195"/>
      <c r="L460" s="195"/>
      <c r="M460" s="195"/>
      <c r="N460" s="195"/>
      <c r="O460" s="195"/>
      <c r="P460" s="195"/>
      <c r="Q460" s="195"/>
    </row>
    <row r="461" spans="2:17" ht="14" x14ac:dyDescent="0.15">
      <c r="B461" s="332"/>
      <c r="C461" s="332"/>
      <c r="D461" s="332"/>
      <c r="F461" s="332"/>
      <c r="G461" s="332"/>
      <c r="H461" s="332"/>
      <c r="I461" s="195"/>
      <c r="J461" s="195"/>
      <c r="K461" s="195"/>
      <c r="L461" s="195"/>
      <c r="M461" s="195"/>
      <c r="N461" s="195"/>
      <c r="O461" s="195"/>
      <c r="P461" s="195"/>
      <c r="Q461" s="195"/>
    </row>
    <row r="462" spans="2:17" ht="14" x14ac:dyDescent="0.15">
      <c r="B462" s="332"/>
      <c r="C462" s="332"/>
      <c r="D462" s="332"/>
      <c r="F462" s="332"/>
      <c r="G462" s="332"/>
      <c r="H462" s="332"/>
      <c r="I462" s="195"/>
      <c r="J462" s="195"/>
      <c r="K462" s="195"/>
      <c r="L462" s="195"/>
      <c r="M462" s="195"/>
      <c r="N462" s="195"/>
      <c r="O462" s="195"/>
      <c r="P462" s="195"/>
      <c r="Q462" s="195"/>
    </row>
    <row r="463" spans="2:17" ht="14" x14ac:dyDescent="0.15">
      <c r="B463" s="332"/>
      <c r="C463" s="332"/>
      <c r="D463" s="332"/>
      <c r="F463" s="332"/>
      <c r="G463" s="332"/>
      <c r="H463" s="332"/>
      <c r="I463" s="195"/>
      <c r="J463" s="195"/>
      <c r="K463" s="195"/>
      <c r="L463" s="195"/>
      <c r="M463" s="195"/>
      <c r="N463" s="195"/>
      <c r="O463" s="195"/>
      <c r="P463" s="195"/>
      <c r="Q463" s="195"/>
    </row>
    <row r="464" spans="2:17" ht="14" x14ac:dyDescent="0.15">
      <c r="B464" s="332"/>
      <c r="C464" s="332"/>
      <c r="D464" s="332"/>
      <c r="F464" s="332"/>
      <c r="G464" s="332"/>
      <c r="H464" s="332"/>
      <c r="I464" s="195"/>
      <c r="J464" s="195"/>
      <c r="K464" s="195"/>
      <c r="L464" s="195"/>
      <c r="M464" s="195"/>
      <c r="N464" s="195"/>
      <c r="O464" s="195"/>
      <c r="P464" s="195"/>
      <c r="Q464" s="195"/>
    </row>
    <row r="465" spans="2:17" ht="14" x14ac:dyDescent="0.15">
      <c r="B465" s="332"/>
      <c r="C465" s="332"/>
      <c r="D465" s="332"/>
      <c r="F465" s="332"/>
      <c r="G465" s="332"/>
      <c r="H465" s="332"/>
      <c r="I465" s="195"/>
      <c r="J465" s="195"/>
      <c r="K465" s="195"/>
      <c r="L465" s="195"/>
      <c r="M465" s="195"/>
      <c r="N465" s="195"/>
      <c r="O465" s="195"/>
      <c r="P465" s="195"/>
      <c r="Q465" s="195"/>
    </row>
    <row r="466" spans="2:17" ht="14" x14ac:dyDescent="0.15">
      <c r="B466" s="332"/>
      <c r="C466" s="332"/>
      <c r="D466" s="332"/>
      <c r="F466" s="332"/>
      <c r="G466" s="332"/>
      <c r="H466" s="332"/>
      <c r="I466" s="195"/>
      <c r="J466" s="195"/>
      <c r="K466" s="195"/>
      <c r="L466" s="195"/>
      <c r="M466" s="195"/>
      <c r="N466" s="195"/>
      <c r="O466" s="195"/>
      <c r="P466" s="195"/>
      <c r="Q466" s="195"/>
    </row>
    <row r="467" spans="2:17" ht="14" x14ac:dyDescent="0.15">
      <c r="B467" s="332"/>
      <c r="C467" s="332"/>
      <c r="D467" s="332"/>
      <c r="F467" s="332"/>
      <c r="G467" s="332"/>
      <c r="H467" s="332"/>
      <c r="I467" s="195"/>
      <c r="J467" s="195"/>
      <c r="K467" s="195"/>
      <c r="L467" s="195"/>
      <c r="M467" s="195"/>
      <c r="N467" s="195"/>
      <c r="O467" s="195"/>
      <c r="P467" s="195"/>
      <c r="Q467" s="195"/>
    </row>
    <row r="468" spans="2:17" ht="14" x14ac:dyDescent="0.15">
      <c r="B468" s="332"/>
      <c r="C468" s="332"/>
      <c r="D468" s="332"/>
      <c r="F468" s="332"/>
      <c r="G468" s="332"/>
      <c r="H468" s="332"/>
      <c r="I468" s="195"/>
      <c r="J468" s="195"/>
      <c r="K468" s="195"/>
      <c r="L468" s="195"/>
      <c r="M468" s="195"/>
      <c r="N468" s="195"/>
      <c r="O468" s="195"/>
      <c r="P468" s="195"/>
      <c r="Q468" s="195"/>
    </row>
    <row r="469" spans="2:17" ht="14" x14ac:dyDescent="0.15">
      <c r="B469" s="332"/>
      <c r="C469" s="332"/>
      <c r="D469" s="332"/>
      <c r="F469" s="332"/>
      <c r="G469" s="332"/>
      <c r="H469" s="332"/>
      <c r="I469" s="195"/>
      <c r="J469" s="195"/>
      <c r="K469" s="195"/>
      <c r="L469" s="195"/>
      <c r="M469" s="195"/>
      <c r="N469" s="195"/>
      <c r="O469" s="195"/>
      <c r="P469" s="195"/>
      <c r="Q469" s="195"/>
    </row>
    <row r="470" spans="2:17" ht="14" x14ac:dyDescent="0.15">
      <c r="B470" s="332"/>
      <c r="C470" s="332"/>
      <c r="D470" s="332"/>
      <c r="F470" s="332"/>
      <c r="G470" s="332"/>
      <c r="H470" s="332"/>
      <c r="I470" s="195"/>
      <c r="J470" s="195"/>
      <c r="K470" s="195"/>
      <c r="L470" s="195"/>
      <c r="M470" s="195"/>
      <c r="N470" s="195"/>
      <c r="O470" s="195"/>
      <c r="P470" s="195"/>
      <c r="Q470" s="195"/>
    </row>
    <row r="471" spans="2:17" ht="14" x14ac:dyDescent="0.15">
      <c r="B471" s="332"/>
      <c r="C471" s="332"/>
      <c r="D471" s="332"/>
      <c r="F471" s="332"/>
      <c r="G471" s="332"/>
      <c r="H471" s="332"/>
      <c r="I471" s="195"/>
      <c r="J471" s="195"/>
      <c r="K471" s="195"/>
      <c r="L471" s="195"/>
      <c r="M471" s="195"/>
      <c r="N471" s="195"/>
      <c r="O471" s="195"/>
      <c r="P471" s="195"/>
      <c r="Q471" s="195"/>
    </row>
    <row r="472" spans="2:17" ht="14" x14ac:dyDescent="0.15">
      <c r="B472" s="332"/>
      <c r="C472" s="332"/>
      <c r="D472" s="332"/>
      <c r="F472" s="332"/>
      <c r="G472" s="332"/>
      <c r="H472" s="332"/>
      <c r="I472" s="195"/>
      <c r="J472" s="195"/>
      <c r="K472" s="195"/>
      <c r="L472" s="195"/>
      <c r="M472" s="195"/>
      <c r="N472" s="195"/>
      <c r="O472" s="195"/>
      <c r="P472" s="195"/>
      <c r="Q472" s="195"/>
    </row>
    <row r="473" spans="2:17" ht="14" x14ac:dyDescent="0.15">
      <c r="B473" s="332"/>
      <c r="C473" s="332"/>
      <c r="D473" s="332"/>
      <c r="F473" s="332"/>
      <c r="G473" s="332"/>
      <c r="H473" s="332"/>
      <c r="I473" s="195"/>
      <c r="J473" s="195"/>
      <c r="K473" s="195"/>
      <c r="L473" s="195"/>
      <c r="M473" s="195"/>
      <c r="N473" s="195"/>
      <c r="O473" s="195"/>
      <c r="P473" s="195"/>
      <c r="Q473" s="195"/>
    </row>
    <row r="474" spans="2:17" ht="14" x14ac:dyDescent="0.15">
      <c r="B474" s="332"/>
      <c r="C474" s="332"/>
      <c r="D474" s="332"/>
      <c r="F474" s="332"/>
      <c r="G474" s="332"/>
      <c r="H474" s="332"/>
      <c r="I474" s="195"/>
      <c r="J474" s="195"/>
      <c r="K474" s="195"/>
      <c r="L474" s="195"/>
      <c r="M474" s="195"/>
      <c r="N474" s="195"/>
      <c r="O474" s="195"/>
      <c r="P474" s="195"/>
      <c r="Q474" s="195"/>
    </row>
    <row r="475" spans="2:17" ht="14" x14ac:dyDescent="0.15">
      <c r="B475" s="332"/>
      <c r="C475" s="332"/>
      <c r="D475" s="332"/>
      <c r="F475" s="332"/>
      <c r="G475" s="332"/>
      <c r="H475" s="332"/>
      <c r="I475" s="195"/>
      <c r="J475" s="195"/>
      <c r="K475" s="195"/>
      <c r="L475" s="195"/>
      <c r="M475" s="195"/>
      <c r="N475" s="195"/>
      <c r="O475" s="195"/>
      <c r="P475" s="195"/>
      <c r="Q475" s="195"/>
    </row>
    <row r="476" spans="2:17" ht="14" x14ac:dyDescent="0.15">
      <c r="B476" s="332"/>
      <c r="C476" s="332"/>
      <c r="D476" s="332"/>
      <c r="F476" s="332"/>
      <c r="G476" s="332"/>
      <c r="H476" s="332"/>
      <c r="I476" s="195"/>
      <c r="J476" s="195"/>
      <c r="K476" s="195"/>
      <c r="L476" s="195"/>
      <c r="M476" s="195"/>
      <c r="N476" s="195"/>
      <c r="O476" s="195"/>
      <c r="P476" s="195"/>
      <c r="Q476" s="195"/>
    </row>
    <row r="477" spans="2:17" ht="14" x14ac:dyDescent="0.15">
      <c r="B477" s="332"/>
      <c r="C477" s="332"/>
      <c r="D477" s="332"/>
      <c r="F477" s="332"/>
      <c r="G477" s="332"/>
      <c r="H477" s="332"/>
      <c r="I477" s="195"/>
      <c r="J477" s="195"/>
      <c r="K477" s="195"/>
      <c r="L477" s="195"/>
      <c r="M477" s="195"/>
      <c r="N477" s="195"/>
      <c r="O477" s="195"/>
      <c r="P477" s="195"/>
      <c r="Q477" s="195"/>
    </row>
    <row r="478" spans="2:17" ht="14" x14ac:dyDescent="0.15">
      <c r="B478" s="332"/>
      <c r="C478" s="332"/>
      <c r="D478" s="332"/>
      <c r="F478" s="332"/>
      <c r="G478" s="332"/>
      <c r="H478" s="332"/>
      <c r="I478" s="195"/>
      <c r="J478" s="195"/>
      <c r="K478" s="195"/>
      <c r="L478" s="195"/>
      <c r="M478" s="195"/>
      <c r="N478" s="195"/>
      <c r="O478" s="195"/>
      <c r="P478" s="195"/>
      <c r="Q478" s="195"/>
    </row>
    <row r="479" spans="2:17" ht="14" x14ac:dyDescent="0.15">
      <c r="B479" s="332"/>
      <c r="C479" s="332"/>
      <c r="D479" s="332"/>
      <c r="F479" s="332"/>
      <c r="G479" s="332"/>
      <c r="H479" s="332"/>
      <c r="I479" s="195"/>
      <c r="J479" s="195"/>
      <c r="K479" s="195"/>
      <c r="L479" s="195"/>
      <c r="M479" s="195"/>
      <c r="N479" s="195"/>
      <c r="O479" s="195"/>
      <c r="P479" s="195"/>
      <c r="Q479" s="195"/>
    </row>
    <row r="480" spans="2:17" ht="14" x14ac:dyDescent="0.15">
      <c r="B480" s="332"/>
      <c r="C480" s="332"/>
      <c r="D480" s="332"/>
      <c r="F480" s="332"/>
      <c r="G480" s="332"/>
      <c r="H480" s="332"/>
      <c r="I480" s="195"/>
      <c r="J480" s="195"/>
      <c r="K480" s="195"/>
      <c r="L480" s="195"/>
      <c r="M480" s="195"/>
      <c r="N480" s="195"/>
      <c r="O480" s="195"/>
      <c r="P480" s="195"/>
      <c r="Q480" s="195"/>
    </row>
    <row r="481" spans="2:17" ht="14" x14ac:dyDescent="0.15">
      <c r="B481" s="332"/>
      <c r="C481" s="332"/>
      <c r="D481" s="332"/>
      <c r="F481" s="332"/>
      <c r="G481" s="332"/>
      <c r="H481" s="332"/>
      <c r="I481" s="195"/>
      <c r="J481" s="195"/>
      <c r="K481" s="195"/>
      <c r="L481" s="195"/>
      <c r="M481" s="195"/>
      <c r="N481" s="195"/>
      <c r="O481" s="195"/>
      <c r="P481" s="195"/>
      <c r="Q481" s="195"/>
    </row>
    <row r="482" spans="2:17" ht="14" x14ac:dyDescent="0.15">
      <c r="B482" s="332"/>
      <c r="C482" s="332"/>
      <c r="D482" s="332"/>
      <c r="F482" s="332"/>
      <c r="G482" s="332"/>
      <c r="H482" s="332"/>
      <c r="I482" s="195"/>
      <c r="J482" s="195"/>
      <c r="K482" s="195"/>
      <c r="L482" s="195"/>
      <c r="M482" s="195"/>
      <c r="N482" s="195"/>
      <c r="O482" s="195"/>
      <c r="P482" s="195"/>
      <c r="Q482" s="195"/>
    </row>
    <row r="483" spans="2:17" ht="14" x14ac:dyDescent="0.15">
      <c r="B483" s="332"/>
      <c r="C483" s="332"/>
      <c r="D483" s="332"/>
      <c r="F483" s="332"/>
      <c r="G483" s="332"/>
      <c r="H483" s="332"/>
      <c r="I483" s="195"/>
      <c r="J483" s="195"/>
      <c r="K483" s="195"/>
      <c r="L483" s="195"/>
      <c r="M483" s="195"/>
      <c r="N483" s="195"/>
      <c r="O483" s="195"/>
      <c r="P483" s="195"/>
      <c r="Q483" s="195"/>
    </row>
    <row r="484" spans="2:17" ht="14" x14ac:dyDescent="0.15">
      <c r="B484" s="332"/>
      <c r="C484" s="332"/>
      <c r="D484" s="332"/>
      <c r="F484" s="332"/>
      <c r="G484" s="332"/>
      <c r="H484" s="332"/>
      <c r="I484" s="195"/>
      <c r="J484" s="195"/>
      <c r="K484" s="195"/>
      <c r="L484" s="195"/>
      <c r="M484" s="195"/>
      <c r="N484" s="195"/>
      <c r="O484" s="195"/>
      <c r="P484" s="195"/>
      <c r="Q484" s="195"/>
    </row>
    <row r="485" spans="2:17" ht="14" x14ac:dyDescent="0.15">
      <c r="B485" s="332"/>
      <c r="C485" s="332"/>
      <c r="D485" s="332"/>
      <c r="F485" s="332"/>
      <c r="G485" s="332"/>
      <c r="H485" s="332"/>
      <c r="I485" s="195"/>
      <c r="J485" s="195"/>
      <c r="K485" s="195"/>
      <c r="L485" s="195"/>
      <c r="M485" s="195"/>
      <c r="N485" s="195"/>
      <c r="O485" s="195"/>
      <c r="P485" s="195"/>
      <c r="Q485" s="195"/>
    </row>
    <row r="486" spans="2:17" ht="14" x14ac:dyDescent="0.15">
      <c r="B486" s="332"/>
      <c r="C486" s="332"/>
      <c r="D486" s="332"/>
      <c r="F486" s="332"/>
      <c r="G486" s="332"/>
      <c r="H486" s="332"/>
      <c r="I486" s="195"/>
      <c r="J486" s="195"/>
      <c r="K486" s="195"/>
      <c r="L486" s="195"/>
      <c r="M486" s="195"/>
      <c r="N486" s="195"/>
      <c r="O486" s="195"/>
      <c r="P486" s="195"/>
      <c r="Q486" s="195"/>
    </row>
    <row r="487" spans="2:17" ht="14" x14ac:dyDescent="0.15">
      <c r="B487" s="332"/>
      <c r="C487" s="332"/>
      <c r="D487" s="332"/>
      <c r="F487" s="332"/>
      <c r="G487" s="332"/>
      <c r="H487" s="332"/>
      <c r="I487" s="195"/>
      <c r="J487" s="195"/>
      <c r="K487" s="195"/>
      <c r="L487" s="195"/>
      <c r="M487" s="195"/>
      <c r="N487" s="195"/>
      <c r="O487" s="195"/>
      <c r="P487" s="195"/>
      <c r="Q487" s="195"/>
    </row>
    <row r="488" spans="2:17" ht="14" x14ac:dyDescent="0.15">
      <c r="B488" s="332"/>
      <c r="C488" s="332"/>
      <c r="D488" s="332"/>
      <c r="F488" s="332"/>
      <c r="G488" s="332"/>
      <c r="H488" s="332"/>
      <c r="I488" s="195"/>
      <c r="J488" s="195"/>
      <c r="K488" s="195"/>
      <c r="L488" s="195"/>
      <c r="M488" s="195"/>
      <c r="N488" s="195"/>
      <c r="O488" s="195"/>
      <c r="P488" s="195"/>
      <c r="Q488" s="195"/>
    </row>
    <row r="489" spans="2:17" ht="14" x14ac:dyDescent="0.15">
      <c r="B489" s="332"/>
      <c r="C489" s="332"/>
      <c r="D489" s="332"/>
      <c r="F489" s="332"/>
      <c r="G489" s="332"/>
      <c r="H489" s="332"/>
      <c r="I489" s="195"/>
      <c r="J489" s="195"/>
      <c r="K489" s="195"/>
      <c r="L489" s="195"/>
      <c r="M489" s="195"/>
      <c r="N489" s="195"/>
      <c r="O489" s="195"/>
      <c r="P489" s="195"/>
      <c r="Q489" s="195"/>
    </row>
    <row r="490" spans="2:17" ht="14" x14ac:dyDescent="0.15">
      <c r="B490" s="332"/>
      <c r="C490" s="332"/>
      <c r="D490" s="332"/>
      <c r="F490" s="332"/>
      <c r="G490" s="332"/>
      <c r="H490" s="332"/>
      <c r="I490" s="195"/>
      <c r="J490" s="195"/>
      <c r="K490" s="195"/>
      <c r="L490" s="195"/>
      <c r="M490" s="195"/>
      <c r="N490" s="195"/>
      <c r="O490" s="195"/>
      <c r="P490" s="195"/>
      <c r="Q490" s="195"/>
    </row>
    <row r="491" spans="2:17" ht="14" x14ac:dyDescent="0.15">
      <c r="B491" s="332"/>
      <c r="C491" s="332"/>
      <c r="D491" s="332"/>
      <c r="F491" s="332"/>
      <c r="G491" s="332"/>
      <c r="H491" s="332"/>
      <c r="I491" s="195"/>
      <c r="J491" s="195"/>
      <c r="K491" s="195"/>
      <c r="L491" s="195"/>
      <c r="M491" s="195"/>
      <c r="N491" s="195"/>
      <c r="O491" s="195"/>
      <c r="P491" s="195"/>
      <c r="Q491" s="195"/>
    </row>
    <row r="492" spans="2:17" ht="14" x14ac:dyDescent="0.15">
      <c r="B492" s="332"/>
      <c r="C492" s="332"/>
      <c r="D492" s="332"/>
      <c r="F492" s="332"/>
      <c r="G492" s="332"/>
      <c r="H492" s="332"/>
      <c r="I492" s="195"/>
      <c r="J492" s="195"/>
      <c r="K492" s="195"/>
      <c r="L492" s="195"/>
      <c r="M492" s="195"/>
      <c r="N492" s="195"/>
      <c r="O492" s="195"/>
      <c r="P492" s="195"/>
      <c r="Q492" s="195"/>
    </row>
    <row r="493" spans="2:17" ht="14" x14ac:dyDescent="0.15">
      <c r="B493" s="332"/>
      <c r="C493" s="332"/>
      <c r="D493" s="332"/>
      <c r="F493" s="332"/>
      <c r="G493" s="332"/>
      <c r="H493" s="332"/>
      <c r="I493" s="195"/>
      <c r="J493" s="195"/>
      <c r="K493" s="195"/>
      <c r="L493" s="195"/>
      <c r="M493" s="195"/>
      <c r="N493" s="195"/>
      <c r="O493" s="195"/>
      <c r="P493" s="195"/>
      <c r="Q493" s="195"/>
    </row>
    <row r="494" spans="2:17" ht="14" x14ac:dyDescent="0.15">
      <c r="B494" s="332"/>
      <c r="C494" s="332"/>
      <c r="D494" s="332"/>
      <c r="F494" s="332"/>
      <c r="G494" s="332"/>
      <c r="H494" s="332"/>
      <c r="I494" s="195"/>
      <c r="J494" s="195"/>
      <c r="K494" s="195"/>
      <c r="L494" s="195"/>
      <c r="M494" s="195"/>
      <c r="N494" s="195"/>
      <c r="O494" s="195"/>
      <c r="P494" s="195"/>
      <c r="Q494" s="195"/>
    </row>
    <row r="495" spans="2:17" ht="14" x14ac:dyDescent="0.15">
      <c r="B495" s="332"/>
      <c r="C495" s="332"/>
      <c r="D495" s="332"/>
      <c r="F495" s="332"/>
      <c r="G495" s="332"/>
      <c r="H495" s="332"/>
      <c r="I495" s="195"/>
      <c r="J495" s="195"/>
      <c r="K495" s="195"/>
      <c r="L495" s="195"/>
      <c r="M495" s="195"/>
      <c r="N495" s="195"/>
      <c r="O495" s="195"/>
      <c r="P495" s="195"/>
      <c r="Q495" s="195"/>
    </row>
    <row r="496" spans="2:17" ht="14" x14ac:dyDescent="0.15">
      <c r="B496" s="332"/>
      <c r="C496" s="332"/>
      <c r="D496" s="332"/>
      <c r="F496" s="332"/>
      <c r="G496" s="332"/>
      <c r="H496" s="332"/>
      <c r="I496" s="195"/>
      <c r="J496" s="195"/>
      <c r="K496" s="195"/>
      <c r="L496" s="195"/>
      <c r="M496" s="195"/>
      <c r="N496" s="195"/>
      <c r="O496" s="195"/>
      <c r="P496" s="195"/>
      <c r="Q496" s="195"/>
    </row>
    <row r="497" spans="2:17" ht="14" x14ac:dyDescent="0.15">
      <c r="B497" s="332"/>
      <c r="C497" s="332"/>
      <c r="D497" s="332"/>
      <c r="F497" s="332"/>
      <c r="G497" s="332"/>
      <c r="H497" s="332"/>
      <c r="I497" s="195"/>
      <c r="J497" s="195"/>
      <c r="K497" s="195"/>
      <c r="L497" s="195"/>
      <c r="M497" s="195"/>
      <c r="N497" s="195"/>
      <c r="O497" s="195"/>
      <c r="P497" s="195"/>
      <c r="Q497" s="195"/>
    </row>
    <row r="498" spans="2:17" ht="14" x14ac:dyDescent="0.15">
      <c r="B498" s="332"/>
      <c r="C498" s="332"/>
      <c r="D498" s="332"/>
      <c r="F498" s="332"/>
      <c r="G498" s="332"/>
      <c r="H498" s="332"/>
      <c r="I498" s="195"/>
      <c r="J498" s="195"/>
      <c r="K498" s="195"/>
      <c r="L498" s="195"/>
      <c r="M498" s="195"/>
      <c r="N498" s="195"/>
      <c r="O498" s="195"/>
      <c r="P498" s="195"/>
      <c r="Q498" s="195"/>
    </row>
    <row r="499" spans="2:17" ht="14" x14ac:dyDescent="0.15">
      <c r="B499" s="332"/>
      <c r="C499" s="332"/>
      <c r="D499" s="332"/>
      <c r="F499" s="332"/>
      <c r="G499" s="332"/>
      <c r="H499" s="332"/>
      <c r="I499" s="195"/>
      <c r="J499" s="195"/>
      <c r="K499" s="195"/>
      <c r="L499" s="195"/>
      <c r="M499" s="195"/>
      <c r="N499" s="195"/>
      <c r="O499" s="195"/>
      <c r="P499" s="195"/>
      <c r="Q499" s="195"/>
    </row>
    <row r="500" spans="2:17" ht="14" x14ac:dyDescent="0.15">
      <c r="B500" s="332"/>
      <c r="C500" s="332"/>
      <c r="D500" s="332"/>
      <c r="F500" s="332"/>
      <c r="G500" s="332"/>
      <c r="H500" s="332"/>
      <c r="I500" s="195"/>
      <c r="J500" s="195"/>
      <c r="K500" s="195"/>
      <c r="L500" s="195"/>
      <c r="M500" s="195"/>
      <c r="N500" s="195"/>
      <c r="O500" s="195"/>
      <c r="P500" s="195"/>
      <c r="Q500" s="195"/>
    </row>
    <row r="501" spans="2:17" ht="14" x14ac:dyDescent="0.15">
      <c r="B501" s="332"/>
      <c r="C501" s="332"/>
      <c r="D501" s="332"/>
      <c r="F501" s="332"/>
      <c r="G501" s="332"/>
      <c r="H501" s="332"/>
      <c r="I501" s="195"/>
      <c r="J501" s="195"/>
      <c r="K501" s="195"/>
      <c r="L501" s="195"/>
      <c r="M501" s="195"/>
      <c r="N501" s="195"/>
      <c r="O501" s="195"/>
      <c r="P501" s="195"/>
      <c r="Q501" s="195"/>
    </row>
    <row r="502" spans="2:17" ht="14" x14ac:dyDescent="0.15">
      <c r="B502" s="332"/>
      <c r="C502" s="332"/>
      <c r="D502" s="332"/>
      <c r="F502" s="332"/>
      <c r="G502" s="332"/>
      <c r="H502" s="332"/>
      <c r="I502" s="195"/>
      <c r="J502" s="195"/>
      <c r="K502" s="195"/>
      <c r="L502" s="195"/>
      <c r="M502" s="195"/>
      <c r="N502" s="195"/>
      <c r="O502" s="195"/>
      <c r="P502" s="195"/>
      <c r="Q502" s="195"/>
    </row>
    <row r="503" spans="2:17" ht="14" x14ac:dyDescent="0.15">
      <c r="B503" s="332"/>
      <c r="C503" s="332"/>
      <c r="D503" s="332"/>
      <c r="F503" s="332"/>
      <c r="G503" s="332"/>
      <c r="H503" s="332"/>
      <c r="I503" s="195"/>
      <c r="J503" s="195"/>
      <c r="K503" s="195"/>
      <c r="L503" s="195"/>
      <c r="M503" s="195"/>
      <c r="N503" s="195"/>
      <c r="O503" s="195"/>
      <c r="P503" s="195"/>
      <c r="Q503" s="195"/>
    </row>
    <row r="504" spans="2:17" ht="14" x14ac:dyDescent="0.15">
      <c r="B504" s="332"/>
      <c r="C504" s="332"/>
      <c r="D504" s="332"/>
      <c r="F504" s="332"/>
      <c r="G504" s="332"/>
      <c r="H504" s="332"/>
      <c r="I504" s="195"/>
      <c r="J504" s="195"/>
      <c r="K504" s="195"/>
      <c r="L504" s="195"/>
      <c r="M504" s="195"/>
      <c r="N504" s="195"/>
      <c r="O504" s="195"/>
      <c r="P504" s="195"/>
      <c r="Q504" s="195"/>
    </row>
    <row r="505" spans="2:17" ht="14" x14ac:dyDescent="0.15">
      <c r="B505" s="332"/>
      <c r="C505" s="332"/>
      <c r="D505" s="332"/>
      <c r="F505" s="332"/>
      <c r="G505" s="332"/>
      <c r="H505" s="332"/>
      <c r="I505" s="195"/>
      <c r="J505" s="195"/>
      <c r="K505" s="195"/>
      <c r="L505" s="195"/>
      <c r="M505" s="195"/>
      <c r="N505" s="195"/>
      <c r="O505" s="195"/>
      <c r="P505" s="195"/>
      <c r="Q505" s="195"/>
    </row>
    <row r="506" spans="2:17" ht="14" x14ac:dyDescent="0.15">
      <c r="B506" s="332"/>
      <c r="C506" s="332"/>
      <c r="D506" s="332"/>
      <c r="F506" s="332"/>
      <c r="G506" s="332"/>
      <c r="H506" s="332"/>
      <c r="I506" s="195"/>
      <c r="J506" s="195"/>
      <c r="K506" s="195"/>
      <c r="L506" s="195"/>
      <c r="M506" s="195"/>
      <c r="N506" s="195"/>
      <c r="O506" s="195"/>
      <c r="P506" s="195"/>
      <c r="Q506" s="195"/>
    </row>
    <row r="507" spans="2:17" ht="14" x14ac:dyDescent="0.15">
      <c r="B507" s="332"/>
      <c r="C507" s="332"/>
      <c r="D507" s="332"/>
      <c r="F507" s="332"/>
      <c r="G507" s="332"/>
      <c r="H507" s="332"/>
      <c r="I507" s="195"/>
      <c r="J507" s="195"/>
      <c r="K507" s="195"/>
      <c r="L507" s="195"/>
      <c r="M507" s="195"/>
      <c r="N507" s="195"/>
      <c r="O507" s="195"/>
      <c r="P507" s="195"/>
      <c r="Q507" s="195"/>
    </row>
    <row r="508" spans="2:17" ht="14" x14ac:dyDescent="0.15">
      <c r="B508" s="332"/>
      <c r="C508" s="332"/>
      <c r="D508" s="332"/>
      <c r="F508" s="332"/>
      <c r="G508" s="332"/>
      <c r="H508" s="332"/>
      <c r="I508" s="195"/>
      <c r="J508" s="195"/>
      <c r="K508" s="195"/>
      <c r="L508" s="195"/>
      <c r="M508" s="195"/>
      <c r="N508" s="195"/>
      <c r="O508" s="195"/>
      <c r="P508" s="195"/>
      <c r="Q508" s="195"/>
    </row>
    <row r="509" spans="2:17" ht="14" x14ac:dyDescent="0.15">
      <c r="B509" s="332"/>
      <c r="C509" s="332"/>
      <c r="D509" s="332"/>
      <c r="F509" s="332"/>
      <c r="G509" s="332"/>
      <c r="H509" s="332"/>
      <c r="I509" s="195"/>
      <c r="J509" s="195"/>
      <c r="K509" s="195"/>
      <c r="L509" s="195"/>
      <c r="M509" s="195"/>
      <c r="N509" s="195"/>
      <c r="O509" s="195"/>
      <c r="P509" s="195"/>
      <c r="Q509" s="195"/>
    </row>
    <row r="510" spans="2:17" ht="14" x14ac:dyDescent="0.15">
      <c r="B510" s="332"/>
      <c r="C510" s="332"/>
      <c r="D510" s="332"/>
      <c r="F510" s="332"/>
      <c r="G510" s="332"/>
      <c r="H510" s="332"/>
      <c r="I510" s="195"/>
      <c r="J510" s="195"/>
      <c r="K510" s="195"/>
      <c r="L510" s="195"/>
      <c r="M510" s="195"/>
      <c r="N510" s="195"/>
      <c r="O510" s="195"/>
      <c r="P510" s="195"/>
      <c r="Q510" s="195"/>
    </row>
    <row r="511" spans="2:17" ht="14" x14ac:dyDescent="0.15">
      <c r="B511" s="332"/>
      <c r="C511" s="332"/>
      <c r="D511" s="332"/>
      <c r="F511" s="332"/>
      <c r="G511" s="332"/>
      <c r="H511" s="332"/>
      <c r="I511" s="195"/>
      <c r="J511" s="195"/>
      <c r="K511" s="195"/>
      <c r="L511" s="195"/>
      <c r="M511" s="195"/>
      <c r="N511" s="195"/>
      <c r="O511" s="195"/>
      <c r="P511" s="195"/>
      <c r="Q511" s="195"/>
    </row>
    <row r="512" spans="2:17" ht="14" x14ac:dyDescent="0.15">
      <c r="B512" s="332"/>
      <c r="C512" s="332"/>
      <c r="D512" s="332"/>
      <c r="F512" s="332"/>
      <c r="G512" s="332"/>
      <c r="H512" s="332"/>
      <c r="I512" s="195"/>
      <c r="J512" s="195"/>
      <c r="K512" s="195"/>
      <c r="L512" s="195"/>
      <c r="M512" s="195"/>
      <c r="N512" s="195"/>
      <c r="O512" s="195"/>
      <c r="P512" s="195"/>
      <c r="Q512" s="195"/>
    </row>
    <row r="513" spans="2:17" ht="14" x14ac:dyDescent="0.15">
      <c r="B513" s="332"/>
      <c r="C513" s="332"/>
      <c r="D513" s="332"/>
      <c r="F513" s="332"/>
      <c r="G513" s="332"/>
      <c r="H513" s="332"/>
      <c r="I513" s="195"/>
      <c r="J513" s="195"/>
      <c r="K513" s="195"/>
      <c r="L513" s="195"/>
      <c r="M513" s="195"/>
      <c r="N513" s="195"/>
      <c r="O513" s="195"/>
      <c r="P513" s="195"/>
      <c r="Q513" s="195"/>
    </row>
    <row r="514" spans="2:17" ht="14" x14ac:dyDescent="0.15">
      <c r="B514" s="332"/>
      <c r="C514" s="332"/>
      <c r="D514" s="332"/>
      <c r="F514" s="332"/>
      <c r="G514" s="332"/>
      <c r="H514" s="332"/>
      <c r="I514" s="195"/>
      <c r="J514" s="195"/>
      <c r="K514" s="195"/>
      <c r="L514" s="195"/>
      <c r="M514" s="195"/>
      <c r="N514" s="195"/>
      <c r="O514" s="195"/>
      <c r="P514" s="195"/>
      <c r="Q514" s="195"/>
    </row>
    <row r="515" spans="2:17" ht="14" x14ac:dyDescent="0.15">
      <c r="B515" s="332"/>
      <c r="C515" s="332"/>
      <c r="D515" s="332"/>
      <c r="F515" s="332"/>
      <c r="G515" s="332"/>
      <c r="H515" s="332"/>
      <c r="I515" s="195"/>
      <c r="J515" s="195"/>
      <c r="K515" s="195"/>
      <c r="L515" s="195"/>
      <c r="M515" s="195"/>
      <c r="N515" s="195"/>
      <c r="O515" s="195"/>
      <c r="P515" s="195"/>
      <c r="Q515" s="195"/>
    </row>
    <row r="516" spans="2:17" ht="14" x14ac:dyDescent="0.15">
      <c r="B516" s="332"/>
      <c r="C516" s="332"/>
      <c r="D516" s="332"/>
      <c r="F516" s="332"/>
      <c r="G516" s="332"/>
      <c r="H516" s="332"/>
      <c r="I516" s="195"/>
      <c r="J516" s="195"/>
      <c r="K516" s="195"/>
      <c r="L516" s="195"/>
      <c r="M516" s="195"/>
      <c r="N516" s="195"/>
      <c r="O516" s="195"/>
      <c r="P516" s="195"/>
      <c r="Q516" s="195"/>
    </row>
    <row r="517" spans="2:17" ht="14" x14ac:dyDescent="0.15">
      <c r="B517" s="332"/>
      <c r="C517" s="332"/>
      <c r="D517" s="332"/>
      <c r="F517" s="332"/>
      <c r="G517" s="332"/>
      <c r="H517" s="332"/>
      <c r="I517" s="195"/>
      <c r="J517" s="195"/>
      <c r="K517" s="195"/>
      <c r="L517" s="195"/>
      <c r="M517" s="195"/>
      <c r="N517" s="195"/>
      <c r="O517" s="195"/>
      <c r="P517" s="195"/>
      <c r="Q517" s="195"/>
    </row>
    <row r="518" spans="2:17" ht="14" x14ac:dyDescent="0.15">
      <c r="B518" s="332"/>
      <c r="C518" s="332"/>
      <c r="D518" s="332"/>
      <c r="F518" s="332"/>
      <c r="G518" s="332"/>
      <c r="H518" s="332"/>
      <c r="I518" s="195"/>
      <c r="J518" s="195"/>
      <c r="K518" s="195"/>
      <c r="L518" s="195"/>
      <c r="M518" s="195"/>
      <c r="N518" s="195"/>
      <c r="O518" s="195"/>
      <c r="P518" s="195"/>
      <c r="Q518" s="195"/>
    </row>
    <row r="519" spans="2:17" ht="14" x14ac:dyDescent="0.15">
      <c r="B519" s="332"/>
      <c r="C519" s="332"/>
      <c r="D519" s="332"/>
      <c r="F519" s="332"/>
      <c r="G519" s="332"/>
      <c r="H519" s="332"/>
      <c r="I519" s="195"/>
      <c r="J519" s="195"/>
      <c r="K519" s="195"/>
      <c r="L519" s="195"/>
      <c r="M519" s="195"/>
      <c r="N519" s="195"/>
      <c r="O519" s="195"/>
      <c r="P519" s="195"/>
      <c r="Q519" s="195"/>
    </row>
    <row r="520" spans="2:17" ht="14" x14ac:dyDescent="0.15">
      <c r="B520" s="332"/>
      <c r="C520" s="332"/>
      <c r="D520" s="332"/>
      <c r="F520" s="332"/>
      <c r="G520" s="332"/>
      <c r="H520" s="332"/>
      <c r="I520" s="195"/>
      <c r="J520" s="195"/>
      <c r="K520" s="195"/>
      <c r="L520" s="195"/>
      <c r="M520" s="195"/>
      <c r="N520" s="195"/>
      <c r="O520" s="195"/>
      <c r="P520" s="195"/>
      <c r="Q520" s="195"/>
    </row>
    <row r="521" spans="2:17" ht="14" x14ac:dyDescent="0.15">
      <c r="B521" s="332"/>
      <c r="C521" s="332"/>
      <c r="D521" s="332"/>
      <c r="F521" s="332"/>
      <c r="G521" s="332"/>
      <c r="H521" s="332"/>
      <c r="I521" s="195"/>
      <c r="J521" s="195"/>
      <c r="K521" s="195"/>
      <c r="L521" s="195"/>
      <c r="M521" s="195"/>
      <c r="N521" s="195"/>
      <c r="O521" s="195"/>
      <c r="P521" s="195"/>
      <c r="Q521" s="195"/>
    </row>
    <row r="522" spans="2:17" ht="14" x14ac:dyDescent="0.15">
      <c r="B522" s="332"/>
      <c r="C522" s="332"/>
      <c r="D522" s="332"/>
      <c r="F522" s="332"/>
      <c r="G522" s="332"/>
      <c r="H522" s="332"/>
      <c r="I522" s="195"/>
      <c r="J522" s="195"/>
      <c r="K522" s="195"/>
      <c r="L522" s="195"/>
      <c r="M522" s="195"/>
      <c r="N522" s="195"/>
      <c r="O522" s="195"/>
      <c r="P522" s="195"/>
      <c r="Q522" s="195"/>
    </row>
    <row r="523" spans="2:17" ht="14" x14ac:dyDescent="0.15">
      <c r="B523" s="332"/>
      <c r="C523" s="332"/>
      <c r="D523" s="332"/>
      <c r="F523" s="332"/>
      <c r="G523" s="332"/>
      <c r="H523" s="332"/>
      <c r="I523" s="195"/>
      <c r="J523" s="195"/>
      <c r="K523" s="195"/>
      <c r="L523" s="195"/>
      <c r="M523" s="195"/>
      <c r="N523" s="195"/>
      <c r="O523" s="195"/>
      <c r="P523" s="195"/>
      <c r="Q523" s="195"/>
    </row>
    <row r="524" spans="2:17" ht="14" x14ac:dyDescent="0.15">
      <c r="B524" s="332"/>
      <c r="C524" s="332"/>
      <c r="D524" s="332"/>
      <c r="F524" s="332"/>
      <c r="G524" s="332"/>
      <c r="H524" s="332"/>
      <c r="I524" s="195"/>
      <c r="J524" s="195"/>
      <c r="K524" s="195"/>
      <c r="L524" s="195"/>
      <c r="M524" s="195"/>
      <c r="N524" s="195"/>
      <c r="O524" s="195"/>
      <c r="P524" s="195"/>
      <c r="Q524" s="195"/>
    </row>
    <row r="525" spans="2:17" ht="14" x14ac:dyDescent="0.15">
      <c r="B525" s="332"/>
      <c r="C525" s="332"/>
      <c r="D525" s="332"/>
      <c r="F525" s="332"/>
      <c r="G525" s="332"/>
      <c r="H525" s="332"/>
      <c r="I525" s="195"/>
      <c r="J525" s="195"/>
      <c r="K525" s="195"/>
      <c r="L525" s="195"/>
      <c r="M525" s="195"/>
      <c r="N525" s="195"/>
      <c r="O525" s="195"/>
      <c r="P525" s="195"/>
      <c r="Q525" s="195"/>
    </row>
    <row r="526" spans="2:17" ht="14" x14ac:dyDescent="0.15">
      <c r="B526" s="332"/>
      <c r="C526" s="332"/>
      <c r="D526" s="332"/>
      <c r="F526" s="332"/>
      <c r="G526" s="332"/>
      <c r="H526" s="332"/>
      <c r="I526" s="195"/>
      <c r="J526" s="195"/>
      <c r="K526" s="195"/>
      <c r="L526" s="195"/>
      <c r="M526" s="195"/>
      <c r="N526" s="195"/>
      <c r="O526" s="195"/>
      <c r="P526" s="195"/>
      <c r="Q526" s="195"/>
    </row>
    <row r="527" spans="2:17" ht="14" x14ac:dyDescent="0.15">
      <c r="B527" s="332"/>
      <c r="C527" s="332"/>
      <c r="D527" s="332"/>
      <c r="F527" s="332"/>
      <c r="G527" s="332"/>
      <c r="H527" s="332"/>
      <c r="I527" s="195"/>
      <c r="J527" s="195"/>
      <c r="K527" s="195"/>
      <c r="L527" s="195"/>
      <c r="M527" s="195"/>
      <c r="N527" s="195"/>
      <c r="O527" s="195"/>
      <c r="P527" s="195"/>
      <c r="Q527" s="195"/>
    </row>
    <row r="528" spans="2:17" ht="14" x14ac:dyDescent="0.15">
      <c r="B528" s="332"/>
      <c r="C528" s="332"/>
      <c r="D528" s="332"/>
      <c r="F528" s="332"/>
      <c r="G528" s="332"/>
      <c r="H528" s="332"/>
      <c r="I528" s="195"/>
      <c r="J528" s="195"/>
      <c r="K528" s="195"/>
      <c r="L528" s="195"/>
      <c r="M528" s="195"/>
      <c r="N528" s="195"/>
      <c r="O528" s="195"/>
      <c r="P528" s="195"/>
      <c r="Q528" s="195"/>
    </row>
    <row r="529" spans="2:17" ht="14" x14ac:dyDescent="0.15">
      <c r="B529" s="332"/>
      <c r="C529" s="332"/>
      <c r="D529" s="332"/>
      <c r="F529" s="332"/>
      <c r="G529" s="332"/>
      <c r="H529" s="332"/>
      <c r="I529" s="195"/>
      <c r="J529" s="195"/>
      <c r="K529" s="195"/>
      <c r="L529" s="195"/>
      <c r="M529" s="195"/>
      <c r="N529" s="195"/>
      <c r="O529" s="195"/>
      <c r="P529" s="195"/>
      <c r="Q529" s="195"/>
    </row>
    <row r="530" spans="2:17" ht="14" x14ac:dyDescent="0.15">
      <c r="B530" s="332"/>
      <c r="C530" s="332"/>
      <c r="D530" s="332"/>
      <c r="F530" s="332"/>
      <c r="G530" s="332"/>
      <c r="H530" s="332"/>
      <c r="I530" s="195"/>
      <c r="J530" s="195"/>
      <c r="K530" s="195"/>
      <c r="L530" s="195"/>
      <c r="M530" s="195"/>
      <c r="N530" s="195"/>
      <c r="O530" s="195"/>
      <c r="P530" s="195"/>
      <c r="Q530" s="195"/>
    </row>
    <row r="531" spans="2:17" ht="14" x14ac:dyDescent="0.15">
      <c r="B531" s="332"/>
      <c r="C531" s="332"/>
      <c r="D531" s="332"/>
      <c r="F531" s="332"/>
      <c r="G531" s="332"/>
      <c r="H531" s="332"/>
      <c r="I531" s="195"/>
      <c r="J531" s="195"/>
      <c r="K531" s="195"/>
      <c r="L531" s="195"/>
      <c r="M531" s="195"/>
      <c r="N531" s="195"/>
      <c r="O531" s="195"/>
      <c r="P531" s="195"/>
      <c r="Q531" s="195"/>
    </row>
    <row r="532" spans="2:17" ht="14" x14ac:dyDescent="0.15">
      <c r="B532" s="332"/>
      <c r="C532" s="332"/>
      <c r="D532" s="332"/>
      <c r="F532" s="332"/>
      <c r="G532" s="332"/>
      <c r="H532" s="332"/>
      <c r="I532" s="195"/>
      <c r="J532" s="195"/>
      <c r="K532" s="195"/>
      <c r="L532" s="195"/>
      <c r="M532" s="195"/>
      <c r="N532" s="195"/>
      <c r="O532" s="195"/>
      <c r="P532" s="195"/>
      <c r="Q532" s="195"/>
    </row>
    <row r="533" spans="2:17" ht="14" x14ac:dyDescent="0.15">
      <c r="B533" s="332"/>
      <c r="C533" s="332"/>
      <c r="D533" s="332"/>
      <c r="F533" s="332"/>
      <c r="G533" s="332"/>
      <c r="H533" s="332"/>
      <c r="I533" s="195"/>
      <c r="J533" s="195"/>
      <c r="K533" s="195"/>
      <c r="L533" s="195"/>
      <c r="M533" s="195"/>
      <c r="N533" s="195"/>
      <c r="O533" s="195"/>
      <c r="P533" s="195"/>
      <c r="Q533" s="195"/>
    </row>
    <row r="534" spans="2:17" ht="14" x14ac:dyDescent="0.15">
      <c r="B534" s="332"/>
      <c r="C534" s="332"/>
      <c r="D534" s="332"/>
      <c r="F534" s="332"/>
      <c r="G534" s="332"/>
      <c r="H534" s="332"/>
      <c r="I534" s="195"/>
      <c r="J534" s="195"/>
      <c r="K534" s="195"/>
      <c r="L534" s="195"/>
      <c r="M534" s="195"/>
      <c r="N534" s="195"/>
      <c r="O534" s="195"/>
      <c r="P534" s="195"/>
      <c r="Q534" s="195"/>
    </row>
    <row r="535" spans="2:17" ht="14" x14ac:dyDescent="0.15">
      <c r="B535" s="332"/>
      <c r="C535" s="332"/>
      <c r="D535" s="332"/>
      <c r="F535" s="332"/>
      <c r="G535" s="332"/>
      <c r="H535" s="332"/>
      <c r="I535" s="195"/>
      <c r="J535" s="195"/>
      <c r="K535" s="195"/>
      <c r="L535" s="195"/>
      <c r="M535" s="195"/>
      <c r="N535" s="195"/>
      <c r="O535" s="195"/>
      <c r="P535" s="195"/>
      <c r="Q535" s="195"/>
    </row>
    <row r="536" spans="2:17" ht="14" x14ac:dyDescent="0.15">
      <c r="B536" s="332"/>
      <c r="C536" s="332"/>
      <c r="D536" s="332"/>
      <c r="F536" s="332"/>
      <c r="G536" s="332"/>
      <c r="H536" s="332"/>
      <c r="I536" s="195"/>
      <c r="J536" s="195"/>
      <c r="K536" s="195"/>
      <c r="L536" s="195"/>
      <c r="M536" s="195"/>
      <c r="N536" s="195"/>
      <c r="O536" s="195"/>
      <c r="P536" s="195"/>
      <c r="Q536" s="195"/>
    </row>
    <row r="537" spans="2:17" ht="14" x14ac:dyDescent="0.15">
      <c r="B537" s="332"/>
      <c r="C537" s="332"/>
      <c r="D537" s="332"/>
      <c r="F537" s="332"/>
      <c r="G537" s="332"/>
      <c r="H537" s="332"/>
      <c r="I537" s="195"/>
      <c r="J537" s="195"/>
      <c r="K537" s="195"/>
      <c r="L537" s="195"/>
      <c r="M537" s="195"/>
      <c r="N537" s="195"/>
      <c r="O537" s="195"/>
      <c r="P537" s="195"/>
      <c r="Q537" s="195"/>
    </row>
    <row r="538" spans="2:17" ht="14" x14ac:dyDescent="0.15">
      <c r="B538" s="332"/>
      <c r="C538" s="332"/>
      <c r="D538" s="332"/>
      <c r="F538" s="332"/>
      <c r="G538" s="332"/>
      <c r="H538" s="332"/>
      <c r="I538" s="195"/>
      <c r="J538" s="195"/>
      <c r="K538" s="195"/>
      <c r="L538" s="195"/>
      <c r="M538" s="195"/>
      <c r="N538" s="195"/>
      <c r="O538" s="195"/>
      <c r="P538" s="195"/>
      <c r="Q538" s="195"/>
    </row>
    <row r="539" spans="2:17" ht="14" x14ac:dyDescent="0.15">
      <c r="B539" s="332"/>
      <c r="C539" s="332"/>
      <c r="D539" s="332"/>
      <c r="F539" s="332"/>
      <c r="G539" s="332"/>
      <c r="H539" s="332"/>
      <c r="I539" s="195"/>
      <c r="J539" s="195"/>
      <c r="K539" s="195"/>
      <c r="L539" s="195"/>
      <c r="M539" s="195"/>
      <c r="N539" s="195"/>
      <c r="O539" s="195"/>
      <c r="P539" s="195"/>
      <c r="Q539" s="195"/>
    </row>
    <row r="540" spans="2:17" ht="14" x14ac:dyDescent="0.15">
      <c r="B540" s="332"/>
      <c r="C540" s="332"/>
      <c r="D540" s="332"/>
      <c r="F540" s="332"/>
      <c r="G540" s="332"/>
      <c r="H540" s="332"/>
      <c r="I540" s="195"/>
      <c r="J540" s="195"/>
      <c r="K540" s="195"/>
      <c r="L540" s="195"/>
      <c r="M540" s="195"/>
      <c r="N540" s="195"/>
      <c r="O540" s="195"/>
      <c r="P540" s="195"/>
      <c r="Q540" s="195"/>
    </row>
    <row r="541" spans="2:17" ht="14" x14ac:dyDescent="0.15">
      <c r="B541" s="332"/>
      <c r="C541" s="332"/>
      <c r="D541" s="332"/>
      <c r="F541" s="332"/>
      <c r="G541" s="332"/>
      <c r="H541" s="332"/>
      <c r="I541" s="195"/>
      <c r="J541" s="195"/>
      <c r="K541" s="195"/>
      <c r="L541" s="195"/>
      <c r="M541" s="195"/>
      <c r="N541" s="195"/>
      <c r="O541" s="195"/>
      <c r="P541" s="195"/>
      <c r="Q541" s="195"/>
    </row>
    <row r="542" spans="2:17" ht="14" x14ac:dyDescent="0.15">
      <c r="B542" s="332"/>
      <c r="C542" s="332"/>
      <c r="D542" s="332"/>
      <c r="F542" s="332"/>
      <c r="G542" s="332"/>
      <c r="H542" s="332"/>
      <c r="I542" s="195"/>
      <c r="J542" s="195"/>
      <c r="K542" s="195"/>
      <c r="L542" s="195"/>
      <c r="M542" s="195"/>
      <c r="N542" s="195"/>
      <c r="O542" s="195"/>
      <c r="P542" s="195"/>
      <c r="Q542" s="195"/>
    </row>
    <row r="543" spans="2:17" ht="14" x14ac:dyDescent="0.15">
      <c r="B543" s="332"/>
      <c r="C543" s="332"/>
      <c r="D543" s="332"/>
      <c r="F543" s="332"/>
      <c r="G543" s="332"/>
      <c r="H543" s="332"/>
      <c r="I543" s="195"/>
      <c r="J543" s="195"/>
      <c r="K543" s="195"/>
      <c r="L543" s="195"/>
      <c r="M543" s="195"/>
      <c r="N543" s="195"/>
      <c r="O543" s="195"/>
      <c r="P543" s="195"/>
      <c r="Q543" s="195"/>
    </row>
    <row r="544" spans="2:17" ht="14" x14ac:dyDescent="0.15">
      <c r="B544" s="332"/>
      <c r="C544" s="332"/>
      <c r="D544" s="332"/>
      <c r="F544" s="332"/>
      <c r="G544" s="332"/>
      <c r="H544" s="332"/>
      <c r="I544" s="195"/>
      <c r="J544" s="195"/>
      <c r="K544" s="195"/>
      <c r="L544" s="195"/>
      <c r="M544" s="195"/>
      <c r="N544" s="195"/>
      <c r="O544" s="195"/>
      <c r="P544" s="195"/>
      <c r="Q544" s="195"/>
    </row>
    <row r="545" spans="2:17" ht="14" x14ac:dyDescent="0.15">
      <c r="B545" s="332"/>
      <c r="C545" s="332"/>
      <c r="D545" s="332"/>
      <c r="F545" s="332"/>
      <c r="G545" s="332"/>
      <c r="H545" s="332"/>
      <c r="I545" s="195"/>
      <c r="J545" s="195"/>
      <c r="K545" s="195"/>
      <c r="L545" s="195"/>
      <c r="M545" s="195"/>
      <c r="N545" s="195"/>
      <c r="O545" s="195"/>
      <c r="P545" s="195"/>
      <c r="Q545" s="195"/>
    </row>
    <row r="546" spans="2:17" ht="14" x14ac:dyDescent="0.15">
      <c r="B546" s="332"/>
      <c r="C546" s="332"/>
      <c r="D546" s="332"/>
      <c r="F546" s="332"/>
      <c r="G546" s="332"/>
      <c r="H546" s="332"/>
      <c r="I546" s="195"/>
      <c r="J546" s="195"/>
      <c r="K546" s="195"/>
      <c r="L546" s="195"/>
      <c r="M546" s="195"/>
      <c r="N546" s="195"/>
      <c r="O546" s="195"/>
      <c r="P546" s="195"/>
      <c r="Q546" s="195"/>
    </row>
    <row r="547" spans="2:17" ht="14" x14ac:dyDescent="0.15">
      <c r="B547" s="332"/>
      <c r="C547" s="332"/>
      <c r="D547" s="332"/>
      <c r="F547" s="332"/>
      <c r="G547" s="332"/>
      <c r="H547" s="332"/>
      <c r="I547" s="195"/>
      <c r="J547" s="195"/>
      <c r="K547" s="195"/>
      <c r="L547" s="195"/>
      <c r="M547" s="195"/>
      <c r="N547" s="195"/>
      <c r="O547" s="195"/>
      <c r="P547" s="195"/>
      <c r="Q547" s="195"/>
    </row>
    <row r="548" spans="2:17" ht="14" x14ac:dyDescent="0.15">
      <c r="B548" s="332"/>
      <c r="C548" s="332"/>
      <c r="D548" s="332"/>
      <c r="F548" s="332"/>
      <c r="G548" s="332"/>
      <c r="H548" s="332"/>
      <c r="I548" s="195"/>
      <c r="J548" s="195"/>
      <c r="K548" s="195"/>
      <c r="L548" s="195"/>
      <c r="M548" s="195"/>
      <c r="N548" s="195"/>
      <c r="O548" s="195"/>
      <c r="P548" s="195"/>
      <c r="Q548" s="195"/>
    </row>
    <row r="549" spans="2:17" ht="14" x14ac:dyDescent="0.15">
      <c r="B549" s="332"/>
      <c r="C549" s="332"/>
      <c r="D549" s="332"/>
      <c r="F549" s="332"/>
      <c r="G549" s="332"/>
      <c r="H549" s="332"/>
      <c r="I549" s="195"/>
      <c r="J549" s="195"/>
      <c r="K549" s="195"/>
      <c r="L549" s="195"/>
      <c r="M549" s="195"/>
      <c r="N549" s="195"/>
      <c r="O549" s="195"/>
      <c r="P549" s="195"/>
      <c r="Q549" s="195"/>
    </row>
    <row r="550" spans="2:17" ht="14" x14ac:dyDescent="0.15">
      <c r="B550" s="332"/>
      <c r="C550" s="332"/>
      <c r="D550" s="332"/>
      <c r="F550" s="332"/>
      <c r="G550" s="332"/>
      <c r="H550" s="332"/>
      <c r="I550" s="195"/>
      <c r="J550" s="195"/>
      <c r="K550" s="195"/>
      <c r="L550" s="195"/>
      <c r="M550" s="195"/>
      <c r="N550" s="195"/>
      <c r="O550" s="195"/>
      <c r="P550" s="195"/>
      <c r="Q550" s="195"/>
    </row>
    <row r="551" spans="2:17" ht="14" x14ac:dyDescent="0.15">
      <c r="B551" s="332"/>
      <c r="C551" s="332"/>
      <c r="D551" s="332"/>
      <c r="F551" s="332"/>
      <c r="G551" s="332"/>
      <c r="H551" s="332"/>
      <c r="I551" s="195"/>
      <c r="J551" s="195"/>
      <c r="K551" s="195"/>
      <c r="L551" s="195"/>
      <c r="M551" s="195"/>
      <c r="N551" s="195"/>
      <c r="O551" s="195"/>
      <c r="P551" s="195"/>
      <c r="Q551" s="195"/>
    </row>
    <row r="552" spans="2:17" ht="14" x14ac:dyDescent="0.15">
      <c r="B552" s="332"/>
      <c r="C552" s="332"/>
      <c r="D552" s="332"/>
      <c r="F552" s="332"/>
      <c r="G552" s="332"/>
      <c r="H552" s="332"/>
      <c r="I552" s="195"/>
      <c r="J552" s="195"/>
      <c r="K552" s="195"/>
      <c r="L552" s="195"/>
      <c r="M552" s="195"/>
      <c r="N552" s="195"/>
      <c r="O552" s="195"/>
      <c r="P552" s="195"/>
      <c r="Q552" s="195"/>
    </row>
    <row r="553" spans="2:17" ht="14" x14ac:dyDescent="0.15">
      <c r="B553" s="332"/>
      <c r="C553" s="332"/>
      <c r="D553" s="332"/>
      <c r="F553" s="332"/>
      <c r="G553" s="332"/>
      <c r="H553" s="332"/>
      <c r="I553" s="195"/>
      <c r="J553" s="195"/>
      <c r="K553" s="195"/>
      <c r="L553" s="195"/>
      <c r="M553" s="195"/>
      <c r="N553" s="195"/>
      <c r="O553" s="195"/>
      <c r="P553" s="195"/>
      <c r="Q553" s="195"/>
    </row>
    <row r="554" spans="2:17" ht="14" x14ac:dyDescent="0.15">
      <c r="B554" s="332"/>
      <c r="C554" s="332"/>
      <c r="D554" s="332"/>
      <c r="F554" s="332"/>
      <c r="G554" s="332"/>
      <c r="H554" s="332"/>
      <c r="I554" s="195"/>
      <c r="J554" s="195"/>
      <c r="K554" s="195"/>
      <c r="L554" s="195"/>
      <c r="M554" s="195"/>
      <c r="N554" s="195"/>
      <c r="O554" s="195"/>
      <c r="P554" s="195"/>
      <c r="Q554" s="195"/>
    </row>
    <row r="555" spans="2:17" ht="14" x14ac:dyDescent="0.15">
      <c r="B555" s="332"/>
      <c r="C555" s="332"/>
      <c r="D555" s="332"/>
      <c r="F555" s="332"/>
      <c r="G555" s="332"/>
      <c r="H555" s="332"/>
      <c r="I555" s="195"/>
      <c r="J555" s="195"/>
      <c r="K555" s="195"/>
      <c r="L555" s="195"/>
      <c r="M555" s="195"/>
      <c r="N555" s="195"/>
      <c r="O555" s="195"/>
      <c r="P555" s="195"/>
      <c r="Q555" s="195"/>
    </row>
    <row r="556" spans="2:17" ht="14" x14ac:dyDescent="0.15">
      <c r="B556" s="332"/>
      <c r="C556" s="332"/>
      <c r="D556" s="332"/>
      <c r="F556" s="332"/>
      <c r="G556" s="332"/>
      <c r="H556" s="332"/>
      <c r="I556" s="195"/>
      <c r="J556" s="195"/>
      <c r="K556" s="195"/>
      <c r="L556" s="195"/>
      <c r="M556" s="195"/>
      <c r="N556" s="195"/>
      <c r="O556" s="195"/>
      <c r="P556" s="195"/>
      <c r="Q556" s="195"/>
    </row>
    <row r="557" spans="2:17" ht="14" x14ac:dyDescent="0.15">
      <c r="B557" s="332"/>
      <c r="C557" s="332"/>
      <c r="D557" s="332"/>
      <c r="F557" s="332"/>
      <c r="G557" s="332"/>
      <c r="H557" s="332"/>
      <c r="I557" s="195"/>
      <c r="J557" s="195"/>
      <c r="K557" s="195"/>
      <c r="L557" s="195"/>
      <c r="M557" s="195"/>
      <c r="N557" s="195"/>
      <c r="O557" s="195"/>
      <c r="P557" s="195"/>
      <c r="Q557" s="195"/>
    </row>
    <row r="558" spans="2:17" ht="14" x14ac:dyDescent="0.15">
      <c r="B558" s="332"/>
      <c r="C558" s="332"/>
      <c r="D558" s="332"/>
      <c r="F558" s="332"/>
      <c r="G558" s="332"/>
      <c r="H558" s="332"/>
      <c r="I558" s="195"/>
      <c r="J558" s="195"/>
      <c r="K558" s="195"/>
      <c r="L558" s="195"/>
      <c r="M558" s="195"/>
      <c r="N558" s="195"/>
      <c r="O558" s="195"/>
      <c r="P558" s="195"/>
      <c r="Q558" s="195"/>
    </row>
    <row r="559" spans="2:17" ht="14" x14ac:dyDescent="0.15">
      <c r="B559" s="332"/>
      <c r="C559" s="332"/>
      <c r="D559" s="332"/>
      <c r="F559" s="332"/>
      <c r="G559" s="332"/>
      <c r="H559" s="332"/>
      <c r="I559" s="195"/>
      <c r="J559" s="195"/>
      <c r="K559" s="195"/>
      <c r="L559" s="195"/>
      <c r="M559" s="195"/>
      <c r="N559" s="195"/>
      <c r="O559" s="195"/>
      <c r="P559" s="195"/>
      <c r="Q559" s="195"/>
    </row>
    <row r="560" spans="2:17" ht="14" x14ac:dyDescent="0.15">
      <c r="B560" s="332"/>
      <c r="C560" s="332"/>
      <c r="D560" s="332"/>
      <c r="F560" s="332"/>
      <c r="G560" s="332"/>
      <c r="H560" s="332"/>
      <c r="I560" s="195"/>
      <c r="J560" s="195"/>
      <c r="K560" s="195"/>
      <c r="L560" s="195"/>
      <c r="M560" s="195"/>
      <c r="N560" s="195"/>
      <c r="O560" s="195"/>
      <c r="P560" s="195"/>
      <c r="Q560" s="195"/>
    </row>
    <row r="561" spans="2:17" ht="14" x14ac:dyDescent="0.15">
      <c r="B561" s="332"/>
      <c r="C561" s="332"/>
      <c r="D561" s="332"/>
      <c r="F561" s="332"/>
      <c r="G561" s="332"/>
      <c r="H561" s="332"/>
      <c r="I561" s="195"/>
      <c r="J561" s="195"/>
      <c r="K561" s="195"/>
      <c r="L561" s="195"/>
      <c r="M561" s="195"/>
      <c r="N561" s="195"/>
      <c r="O561" s="195"/>
      <c r="P561" s="195"/>
      <c r="Q561" s="195"/>
    </row>
    <row r="562" spans="2:17" ht="14" x14ac:dyDescent="0.15">
      <c r="B562" s="332"/>
      <c r="C562" s="332"/>
      <c r="D562" s="332"/>
      <c r="F562" s="332"/>
      <c r="G562" s="332"/>
      <c r="H562" s="332"/>
      <c r="I562" s="195"/>
      <c r="J562" s="195"/>
      <c r="K562" s="195"/>
      <c r="L562" s="195"/>
      <c r="M562" s="195"/>
      <c r="N562" s="195"/>
      <c r="O562" s="195"/>
      <c r="P562" s="195"/>
      <c r="Q562" s="195"/>
    </row>
    <row r="563" spans="2:17" ht="14" x14ac:dyDescent="0.15">
      <c r="B563" s="332"/>
      <c r="C563" s="332"/>
      <c r="D563" s="332"/>
      <c r="F563" s="332"/>
      <c r="G563" s="332"/>
      <c r="H563" s="332"/>
      <c r="I563" s="195"/>
      <c r="J563" s="195"/>
      <c r="K563" s="195"/>
      <c r="L563" s="195"/>
      <c r="M563" s="195"/>
      <c r="N563" s="195"/>
      <c r="O563" s="195"/>
      <c r="P563" s="195"/>
      <c r="Q563" s="195"/>
    </row>
    <row r="564" spans="2:17" ht="14" x14ac:dyDescent="0.15">
      <c r="B564" s="332"/>
      <c r="C564" s="332"/>
      <c r="D564" s="332"/>
      <c r="F564" s="332"/>
      <c r="G564" s="332"/>
      <c r="H564" s="332"/>
      <c r="I564" s="195"/>
      <c r="J564" s="195"/>
      <c r="K564" s="195"/>
      <c r="L564" s="195"/>
      <c r="M564" s="195"/>
      <c r="N564" s="195"/>
      <c r="O564" s="195"/>
      <c r="P564" s="195"/>
      <c r="Q564" s="195"/>
    </row>
    <row r="565" spans="2:17" ht="14" x14ac:dyDescent="0.15">
      <c r="B565" s="332"/>
      <c r="C565" s="332"/>
      <c r="D565" s="332"/>
      <c r="F565" s="332"/>
      <c r="G565" s="332"/>
      <c r="H565" s="332"/>
      <c r="I565" s="195"/>
      <c r="J565" s="195"/>
      <c r="K565" s="195"/>
      <c r="L565" s="195"/>
      <c r="M565" s="195"/>
      <c r="N565" s="195"/>
      <c r="O565" s="195"/>
      <c r="P565" s="195"/>
      <c r="Q565" s="195"/>
    </row>
    <row r="566" spans="2:17" ht="14" x14ac:dyDescent="0.15">
      <c r="B566" s="332"/>
      <c r="C566" s="332"/>
      <c r="D566" s="332"/>
      <c r="F566" s="332"/>
      <c r="G566" s="332"/>
      <c r="H566" s="332"/>
      <c r="I566" s="195"/>
      <c r="J566" s="195"/>
      <c r="K566" s="195"/>
      <c r="L566" s="195"/>
      <c r="M566" s="195"/>
      <c r="N566" s="195"/>
      <c r="O566" s="195"/>
      <c r="P566" s="195"/>
      <c r="Q566" s="195"/>
    </row>
    <row r="567" spans="2:17" ht="14" x14ac:dyDescent="0.15">
      <c r="B567" s="332"/>
      <c r="C567" s="332"/>
      <c r="D567" s="332"/>
      <c r="F567" s="332"/>
      <c r="G567" s="332"/>
      <c r="H567" s="332"/>
      <c r="I567" s="195"/>
      <c r="J567" s="195"/>
      <c r="K567" s="195"/>
      <c r="L567" s="195"/>
      <c r="M567" s="195"/>
      <c r="N567" s="195"/>
      <c r="O567" s="195"/>
      <c r="P567" s="195"/>
      <c r="Q567" s="195"/>
    </row>
    <row r="568" spans="2:17" ht="14" x14ac:dyDescent="0.15">
      <c r="B568" s="332"/>
      <c r="C568" s="332"/>
      <c r="D568" s="332"/>
      <c r="F568" s="332"/>
      <c r="G568" s="332"/>
      <c r="H568" s="332"/>
      <c r="I568" s="195"/>
      <c r="J568" s="195"/>
      <c r="K568" s="195"/>
      <c r="L568" s="195"/>
      <c r="M568" s="195"/>
      <c r="N568" s="195"/>
      <c r="O568" s="195"/>
      <c r="P568" s="195"/>
      <c r="Q568" s="195"/>
    </row>
    <row r="569" spans="2:17" ht="14" x14ac:dyDescent="0.15">
      <c r="B569" s="332"/>
      <c r="C569" s="332"/>
      <c r="D569" s="332"/>
      <c r="F569" s="332"/>
      <c r="G569" s="332"/>
      <c r="H569" s="332"/>
      <c r="I569" s="195"/>
      <c r="J569" s="195"/>
      <c r="K569" s="195"/>
      <c r="L569" s="195"/>
      <c r="M569" s="195"/>
      <c r="N569" s="195"/>
      <c r="O569" s="195"/>
      <c r="P569" s="195"/>
      <c r="Q569" s="195"/>
    </row>
    <row r="570" spans="2:17" ht="14" x14ac:dyDescent="0.15">
      <c r="B570" s="332"/>
      <c r="C570" s="332"/>
      <c r="D570" s="332"/>
      <c r="F570" s="332"/>
      <c r="G570" s="332"/>
      <c r="H570" s="332"/>
      <c r="I570" s="195"/>
      <c r="J570" s="195"/>
      <c r="K570" s="195"/>
      <c r="L570" s="195"/>
      <c r="M570" s="195"/>
      <c r="N570" s="195"/>
      <c r="O570" s="195"/>
      <c r="P570" s="195"/>
      <c r="Q570" s="195"/>
    </row>
    <row r="571" spans="2:17" ht="14" x14ac:dyDescent="0.15">
      <c r="B571" s="332"/>
      <c r="C571" s="332"/>
      <c r="D571" s="332"/>
      <c r="F571" s="332"/>
      <c r="G571" s="332"/>
      <c r="H571" s="332"/>
      <c r="I571" s="195"/>
      <c r="J571" s="195"/>
      <c r="K571" s="195"/>
      <c r="L571" s="195"/>
      <c r="M571" s="195"/>
      <c r="N571" s="195"/>
      <c r="O571" s="195"/>
      <c r="P571" s="195"/>
      <c r="Q571" s="195"/>
    </row>
    <row r="572" spans="2:17" ht="14" x14ac:dyDescent="0.15">
      <c r="B572" s="332"/>
      <c r="C572" s="332"/>
      <c r="D572" s="332"/>
      <c r="F572" s="332"/>
      <c r="G572" s="332"/>
      <c r="H572" s="332"/>
      <c r="I572" s="195"/>
      <c r="J572" s="195"/>
      <c r="K572" s="195"/>
      <c r="L572" s="195"/>
      <c r="M572" s="195"/>
      <c r="N572" s="195"/>
      <c r="O572" s="195"/>
      <c r="P572" s="195"/>
      <c r="Q572" s="195"/>
    </row>
    <row r="573" spans="2:17" ht="14" x14ac:dyDescent="0.15">
      <c r="B573" s="332"/>
      <c r="C573" s="332"/>
      <c r="D573" s="332"/>
      <c r="F573" s="332"/>
      <c r="G573" s="332"/>
      <c r="H573" s="332"/>
      <c r="I573" s="195"/>
      <c r="J573" s="195"/>
      <c r="K573" s="195"/>
      <c r="L573" s="195"/>
      <c r="M573" s="195"/>
      <c r="N573" s="195"/>
      <c r="O573" s="195"/>
      <c r="P573" s="195"/>
      <c r="Q573" s="195"/>
    </row>
    <row r="574" spans="2:17" ht="14" x14ac:dyDescent="0.15">
      <c r="B574" s="332"/>
      <c r="C574" s="332"/>
      <c r="D574" s="332"/>
      <c r="F574" s="332"/>
      <c r="G574" s="332"/>
      <c r="H574" s="332"/>
      <c r="I574" s="195"/>
      <c r="J574" s="195"/>
      <c r="K574" s="195"/>
      <c r="L574" s="195"/>
      <c r="M574" s="195"/>
      <c r="N574" s="195"/>
      <c r="O574" s="195"/>
      <c r="P574" s="195"/>
      <c r="Q574" s="195"/>
    </row>
    <row r="575" spans="2:17" ht="14" x14ac:dyDescent="0.15">
      <c r="B575" s="332"/>
      <c r="C575" s="332"/>
      <c r="D575" s="332"/>
      <c r="F575" s="332"/>
      <c r="G575" s="332"/>
      <c r="H575" s="332"/>
      <c r="I575" s="195"/>
      <c r="J575" s="195"/>
      <c r="K575" s="195"/>
      <c r="L575" s="195"/>
      <c r="M575" s="195"/>
      <c r="N575" s="195"/>
      <c r="O575" s="195"/>
      <c r="P575" s="195"/>
      <c r="Q575" s="195"/>
    </row>
    <row r="576" spans="2:17" ht="14" x14ac:dyDescent="0.15">
      <c r="B576" s="332"/>
      <c r="C576" s="332"/>
      <c r="D576" s="332"/>
      <c r="F576" s="332"/>
      <c r="G576" s="332"/>
      <c r="H576" s="332"/>
      <c r="I576" s="195"/>
      <c r="J576" s="195"/>
      <c r="K576" s="195"/>
      <c r="L576" s="195"/>
      <c r="M576" s="195"/>
      <c r="N576" s="195"/>
      <c r="O576" s="195"/>
      <c r="P576" s="195"/>
      <c r="Q576" s="195"/>
    </row>
    <row r="577" spans="2:17" ht="14" x14ac:dyDescent="0.15">
      <c r="B577" s="332"/>
      <c r="C577" s="332"/>
      <c r="D577" s="332"/>
      <c r="F577" s="332"/>
      <c r="G577" s="332"/>
      <c r="H577" s="332"/>
      <c r="I577" s="195"/>
      <c r="J577" s="195"/>
      <c r="K577" s="195"/>
      <c r="L577" s="195"/>
      <c r="M577" s="195"/>
      <c r="N577" s="195"/>
      <c r="O577" s="195"/>
      <c r="P577" s="195"/>
      <c r="Q577" s="195"/>
    </row>
    <row r="578" spans="2:17" ht="14" x14ac:dyDescent="0.15">
      <c r="B578" s="332"/>
      <c r="C578" s="332"/>
      <c r="D578" s="332"/>
      <c r="F578" s="332"/>
      <c r="G578" s="332"/>
      <c r="H578" s="332"/>
      <c r="I578" s="195"/>
      <c r="J578" s="195"/>
      <c r="K578" s="195"/>
      <c r="L578" s="195"/>
      <c r="M578" s="195"/>
      <c r="N578" s="195"/>
      <c r="O578" s="195"/>
      <c r="P578" s="195"/>
      <c r="Q578" s="195"/>
    </row>
    <row r="579" spans="2:17" ht="14" x14ac:dyDescent="0.15">
      <c r="B579" s="332"/>
      <c r="C579" s="332"/>
      <c r="D579" s="332"/>
      <c r="F579" s="332"/>
      <c r="G579" s="332"/>
      <c r="H579" s="332"/>
      <c r="I579" s="195"/>
      <c r="J579" s="195"/>
      <c r="K579" s="195"/>
      <c r="L579" s="195"/>
      <c r="M579" s="195"/>
      <c r="N579" s="195"/>
      <c r="O579" s="195"/>
      <c r="P579" s="195"/>
      <c r="Q579" s="195"/>
    </row>
    <row r="580" spans="2:17" ht="14" x14ac:dyDescent="0.15">
      <c r="B580" s="332"/>
      <c r="C580" s="332"/>
      <c r="D580" s="332"/>
      <c r="F580" s="332"/>
      <c r="G580" s="332"/>
      <c r="H580" s="332"/>
      <c r="I580" s="195"/>
      <c r="J580" s="195"/>
      <c r="K580" s="195"/>
      <c r="L580" s="195"/>
      <c r="M580" s="195"/>
      <c r="N580" s="195"/>
      <c r="O580" s="195"/>
      <c r="P580" s="195"/>
      <c r="Q580" s="195"/>
    </row>
    <row r="581" spans="2:17" ht="14" x14ac:dyDescent="0.15">
      <c r="B581" s="332"/>
      <c r="C581" s="332"/>
      <c r="D581" s="332"/>
      <c r="F581" s="332"/>
      <c r="G581" s="332"/>
      <c r="H581" s="332"/>
      <c r="I581" s="195"/>
      <c r="J581" s="195"/>
      <c r="K581" s="195"/>
      <c r="L581" s="195"/>
      <c r="M581" s="195"/>
      <c r="N581" s="195"/>
      <c r="O581" s="195"/>
      <c r="P581" s="195"/>
      <c r="Q581" s="195"/>
    </row>
    <row r="582" spans="2:17" ht="14" x14ac:dyDescent="0.15">
      <c r="B582" s="332"/>
      <c r="C582" s="332"/>
      <c r="D582" s="332"/>
      <c r="F582" s="332"/>
      <c r="G582" s="332"/>
      <c r="H582" s="332"/>
      <c r="I582" s="195"/>
      <c r="J582" s="195"/>
      <c r="K582" s="195"/>
      <c r="L582" s="195"/>
      <c r="M582" s="195"/>
      <c r="N582" s="195"/>
      <c r="O582" s="195"/>
      <c r="P582" s="195"/>
      <c r="Q582" s="195"/>
    </row>
    <row r="583" spans="2:17" ht="14" x14ac:dyDescent="0.15">
      <c r="B583" s="332"/>
      <c r="C583" s="332"/>
      <c r="D583" s="332"/>
      <c r="F583" s="332"/>
      <c r="G583" s="332"/>
      <c r="H583" s="332"/>
      <c r="I583" s="195"/>
      <c r="J583" s="195"/>
      <c r="K583" s="195"/>
      <c r="L583" s="195"/>
      <c r="M583" s="195"/>
      <c r="N583" s="195"/>
      <c r="O583" s="195"/>
      <c r="P583" s="195"/>
      <c r="Q583" s="195"/>
    </row>
    <row r="584" spans="2:17" ht="14" x14ac:dyDescent="0.15">
      <c r="B584" s="332"/>
      <c r="C584" s="332"/>
      <c r="D584" s="332"/>
      <c r="F584" s="332"/>
      <c r="G584" s="332"/>
      <c r="H584" s="332"/>
      <c r="I584" s="195"/>
      <c r="J584" s="195"/>
      <c r="K584" s="195"/>
      <c r="L584" s="195"/>
      <c r="M584" s="195"/>
      <c r="N584" s="195"/>
      <c r="O584" s="195"/>
      <c r="P584" s="195"/>
      <c r="Q584" s="195"/>
    </row>
    <row r="585" spans="2:17" ht="14" x14ac:dyDescent="0.15">
      <c r="B585" s="332"/>
      <c r="C585" s="332"/>
      <c r="D585" s="332"/>
      <c r="F585" s="332"/>
      <c r="G585" s="332"/>
      <c r="H585" s="332"/>
      <c r="I585" s="195"/>
      <c r="J585" s="195"/>
      <c r="K585" s="195"/>
      <c r="L585" s="195"/>
      <c r="M585" s="195"/>
      <c r="N585" s="195"/>
      <c r="O585" s="195"/>
      <c r="P585" s="195"/>
      <c r="Q585" s="195"/>
    </row>
    <row r="586" spans="2:17" ht="14" x14ac:dyDescent="0.15">
      <c r="B586" s="332"/>
      <c r="C586" s="332"/>
      <c r="D586" s="332"/>
      <c r="F586" s="332"/>
      <c r="G586" s="332"/>
      <c r="H586" s="332"/>
      <c r="I586" s="195"/>
      <c r="J586" s="195"/>
      <c r="K586" s="195"/>
      <c r="L586" s="195"/>
      <c r="M586" s="195"/>
      <c r="N586" s="195"/>
      <c r="O586" s="195"/>
      <c r="P586" s="195"/>
      <c r="Q586" s="195"/>
    </row>
    <row r="587" spans="2:17" ht="14" x14ac:dyDescent="0.15">
      <c r="B587" s="332"/>
      <c r="C587" s="332"/>
      <c r="D587" s="332"/>
      <c r="F587" s="332"/>
      <c r="G587" s="332"/>
      <c r="H587" s="332"/>
      <c r="I587" s="195"/>
      <c r="J587" s="195"/>
      <c r="K587" s="195"/>
      <c r="L587" s="195"/>
      <c r="M587" s="195"/>
      <c r="N587" s="195"/>
      <c r="O587" s="195"/>
      <c r="P587" s="195"/>
      <c r="Q587" s="195"/>
    </row>
    <row r="588" spans="2:17" ht="14" x14ac:dyDescent="0.15">
      <c r="B588" s="332"/>
      <c r="C588" s="332"/>
      <c r="D588" s="332"/>
      <c r="F588" s="332"/>
      <c r="G588" s="332"/>
      <c r="H588" s="332"/>
      <c r="I588" s="195"/>
      <c r="J588" s="195"/>
      <c r="K588" s="195"/>
      <c r="L588" s="195"/>
      <c r="M588" s="195"/>
      <c r="N588" s="195"/>
      <c r="O588" s="195"/>
      <c r="P588" s="195"/>
      <c r="Q588" s="195"/>
    </row>
    <row r="589" spans="2:17" ht="14" x14ac:dyDescent="0.15">
      <c r="B589" s="332"/>
      <c r="C589" s="332"/>
      <c r="D589" s="332"/>
      <c r="F589" s="332"/>
      <c r="G589" s="332"/>
      <c r="H589" s="332"/>
      <c r="I589" s="195"/>
      <c r="J589" s="195"/>
      <c r="K589" s="195"/>
      <c r="L589" s="195"/>
      <c r="M589" s="195"/>
      <c r="N589" s="195"/>
      <c r="O589" s="195"/>
      <c r="P589" s="195"/>
      <c r="Q589" s="195"/>
    </row>
    <row r="590" spans="2:17" ht="14" x14ac:dyDescent="0.15">
      <c r="B590" s="332"/>
      <c r="C590" s="332"/>
      <c r="D590" s="332"/>
      <c r="F590" s="332"/>
      <c r="G590" s="332"/>
      <c r="H590" s="332"/>
      <c r="I590" s="195"/>
      <c r="J590" s="195"/>
      <c r="K590" s="195"/>
      <c r="L590" s="195"/>
      <c r="M590" s="195"/>
      <c r="N590" s="195"/>
      <c r="O590" s="195"/>
      <c r="P590" s="195"/>
      <c r="Q590" s="195"/>
    </row>
    <row r="591" spans="2:17" ht="14" x14ac:dyDescent="0.15">
      <c r="B591" s="332"/>
      <c r="C591" s="332"/>
      <c r="D591" s="332"/>
      <c r="F591" s="332"/>
      <c r="G591" s="332"/>
      <c r="H591" s="332"/>
      <c r="I591" s="195"/>
      <c r="J591" s="195"/>
      <c r="K591" s="195"/>
      <c r="L591" s="195"/>
      <c r="M591" s="195"/>
      <c r="N591" s="195"/>
      <c r="O591" s="195"/>
      <c r="P591" s="195"/>
      <c r="Q591" s="195"/>
    </row>
    <row r="592" spans="2:17" ht="14" x14ac:dyDescent="0.15">
      <c r="B592" s="332"/>
      <c r="C592" s="332"/>
      <c r="D592" s="332"/>
      <c r="F592" s="332"/>
      <c r="G592" s="332"/>
      <c r="H592" s="332"/>
      <c r="I592" s="195"/>
      <c r="J592" s="195"/>
      <c r="K592" s="195"/>
      <c r="L592" s="195"/>
      <c r="M592" s="195"/>
      <c r="N592" s="195"/>
      <c r="O592" s="195"/>
      <c r="P592" s="195"/>
      <c r="Q592" s="195"/>
    </row>
    <row r="593" spans="2:17" ht="14" x14ac:dyDescent="0.15">
      <c r="B593" s="332"/>
      <c r="C593" s="332"/>
      <c r="D593" s="332"/>
      <c r="F593" s="332"/>
      <c r="G593" s="332"/>
      <c r="H593" s="332"/>
      <c r="I593" s="195"/>
      <c r="J593" s="195"/>
      <c r="K593" s="195"/>
      <c r="L593" s="195"/>
      <c r="M593" s="195"/>
      <c r="N593" s="195"/>
      <c r="O593" s="195"/>
      <c r="P593" s="195"/>
      <c r="Q593" s="195"/>
    </row>
    <row r="594" spans="2:17" ht="14" x14ac:dyDescent="0.15">
      <c r="B594" s="332"/>
      <c r="C594" s="332"/>
      <c r="D594" s="332"/>
      <c r="F594" s="332"/>
      <c r="G594" s="332"/>
      <c r="H594" s="332"/>
      <c r="I594" s="195"/>
      <c r="J594" s="195"/>
      <c r="K594" s="195"/>
      <c r="L594" s="195"/>
      <c r="M594" s="195"/>
      <c r="N594" s="195"/>
      <c r="O594" s="195"/>
      <c r="P594" s="195"/>
      <c r="Q594" s="195"/>
    </row>
    <row r="595" spans="2:17" ht="14" x14ac:dyDescent="0.15">
      <c r="B595" s="332"/>
      <c r="C595" s="332"/>
      <c r="D595" s="332"/>
      <c r="F595" s="332"/>
      <c r="G595" s="332"/>
      <c r="H595" s="332"/>
      <c r="I595" s="195"/>
      <c r="J595" s="195"/>
      <c r="K595" s="195"/>
      <c r="L595" s="195"/>
      <c r="M595" s="195"/>
      <c r="N595" s="195"/>
      <c r="O595" s="195"/>
      <c r="P595" s="195"/>
      <c r="Q595" s="195"/>
    </row>
    <row r="596" spans="2:17" ht="14" x14ac:dyDescent="0.15">
      <c r="B596" s="332"/>
      <c r="C596" s="332"/>
      <c r="D596" s="332"/>
      <c r="F596" s="332"/>
      <c r="G596" s="332"/>
      <c r="H596" s="332"/>
      <c r="I596" s="195"/>
      <c r="J596" s="195"/>
      <c r="K596" s="195"/>
      <c r="L596" s="195"/>
      <c r="M596" s="195"/>
      <c r="N596" s="195"/>
      <c r="O596" s="195"/>
      <c r="P596" s="195"/>
      <c r="Q596" s="195"/>
    </row>
    <row r="597" spans="2:17" ht="14" x14ac:dyDescent="0.15">
      <c r="B597" s="332"/>
      <c r="C597" s="332"/>
      <c r="D597" s="332"/>
      <c r="F597" s="332"/>
      <c r="G597" s="332"/>
      <c r="H597" s="332"/>
      <c r="I597" s="195"/>
      <c r="J597" s="195"/>
      <c r="K597" s="195"/>
      <c r="L597" s="195"/>
      <c r="M597" s="195"/>
      <c r="N597" s="195"/>
      <c r="O597" s="195"/>
      <c r="P597" s="195"/>
      <c r="Q597" s="195"/>
    </row>
    <row r="598" spans="2:17" ht="14" x14ac:dyDescent="0.15">
      <c r="B598" s="332"/>
      <c r="C598" s="332"/>
      <c r="D598" s="332"/>
      <c r="F598" s="332"/>
      <c r="G598" s="332"/>
      <c r="H598" s="332"/>
      <c r="I598" s="195"/>
      <c r="J598" s="195"/>
      <c r="K598" s="195"/>
      <c r="L598" s="195"/>
      <c r="M598" s="195"/>
      <c r="N598" s="195"/>
      <c r="O598" s="195"/>
      <c r="P598" s="195"/>
      <c r="Q598" s="195"/>
    </row>
    <row r="599" spans="2:17" ht="14" x14ac:dyDescent="0.15">
      <c r="B599" s="332"/>
      <c r="C599" s="332"/>
      <c r="D599" s="332"/>
      <c r="F599" s="332"/>
      <c r="G599" s="332"/>
      <c r="H599" s="332"/>
      <c r="I599" s="195"/>
      <c r="J599" s="195"/>
      <c r="K599" s="195"/>
      <c r="L599" s="195"/>
      <c r="M599" s="195"/>
      <c r="N599" s="195"/>
      <c r="O599" s="195"/>
      <c r="P599" s="195"/>
      <c r="Q599" s="195"/>
    </row>
    <row r="600" spans="2:17" ht="14" x14ac:dyDescent="0.15">
      <c r="B600" s="332"/>
      <c r="C600" s="332"/>
      <c r="D600" s="332"/>
      <c r="F600" s="332"/>
      <c r="G600" s="332"/>
      <c r="H600" s="332"/>
      <c r="I600" s="195"/>
      <c r="J600" s="195"/>
      <c r="K600" s="195"/>
      <c r="L600" s="195"/>
      <c r="M600" s="195"/>
      <c r="N600" s="195"/>
      <c r="O600" s="195"/>
      <c r="P600" s="195"/>
      <c r="Q600" s="195"/>
    </row>
    <row r="601" spans="2:17" ht="14" x14ac:dyDescent="0.15">
      <c r="B601" s="332"/>
      <c r="C601" s="332"/>
      <c r="D601" s="332"/>
      <c r="F601" s="332"/>
      <c r="G601" s="332"/>
      <c r="H601" s="332"/>
      <c r="I601" s="195"/>
      <c r="J601" s="195"/>
      <c r="K601" s="195"/>
      <c r="L601" s="195"/>
      <c r="M601" s="195"/>
      <c r="N601" s="195"/>
      <c r="O601" s="195"/>
      <c r="P601" s="195"/>
      <c r="Q601" s="195"/>
    </row>
    <row r="602" spans="2:17" ht="14" x14ac:dyDescent="0.15">
      <c r="B602" s="332"/>
      <c r="C602" s="332"/>
      <c r="D602" s="332"/>
      <c r="F602" s="332"/>
      <c r="G602" s="332"/>
      <c r="H602" s="332"/>
      <c r="I602" s="195"/>
      <c r="J602" s="195"/>
      <c r="K602" s="195"/>
      <c r="L602" s="195"/>
      <c r="M602" s="195"/>
      <c r="N602" s="195"/>
      <c r="O602" s="195"/>
      <c r="P602" s="195"/>
      <c r="Q602" s="195"/>
    </row>
    <row r="603" spans="2:17" ht="14" x14ac:dyDescent="0.15">
      <c r="B603" s="332"/>
      <c r="C603" s="332"/>
      <c r="D603" s="332"/>
      <c r="F603" s="332"/>
      <c r="G603" s="332"/>
      <c r="H603" s="332"/>
      <c r="I603" s="195"/>
      <c r="J603" s="195"/>
      <c r="K603" s="195"/>
      <c r="L603" s="195"/>
      <c r="M603" s="195"/>
      <c r="N603" s="195"/>
      <c r="O603" s="195"/>
      <c r="P603" s="195"/>
      <c r="Q603" s="195"/>
    </row>
    <row r="604" spans="2:17" ht="14" x14ac:dyDescent="0.15">
      <c r="B604" s="332"/>
      <c r="C604" s="332"/>
      <c r="D604" s="332"/>
      <c r="F604" s="332"/>
      <c r="G604" s="332"/>
      <c r="H604" s="332"/>
      <c r="I604" s="195"/>
      <c r="J604" s="195"/>
      <c r="K604" s="195"/>
      <c r="L604" s="195"/>
      <c r="M604" s="195"/>
      <c r="N604" s="195"/>
      <c r="O604" s="195"/>
      <c r="P604" s="195"/>
      <c r="Q604" s="195"/>
    </row>
    <row r="605" spans="2:17" ht="14" x14ac:dyDescent="0.15">
      <c r="B605" s="332"/>
      <c r="C605" s="332"/>
      <c r="D605" s="332"/>
      <c r="F605" s="332"/>
      <c r="G605" s="332"/>
      <c r="H605" s="332"/>
      <c r="I605" s="195"/>
      <c r="J605" s="195"/>
      <c r="K605" s="195"/>
      <c r="L605" s="195"/>
      <c r="M605" s="195"/>
      <c r="N605" s="195"/>
      <c r="O605" s="195"/>
      <c r="P605" s="195"/>
      <c r="Q605" s="195"/>
    </row>
    <row r="606" spans="2:17" ht="14" x14ac:dyDescent="0.15">
      <c r="B606" s="332"/>
      <c r="C606" s="332"/>
      <c r="D606" s="332"/>
      <c r="F606" s="332"/>
      <c r="G606" s="332"/>
      <c r="H606" s="332"/>
      <c r="I606" s="195"/>
      <c r="J606" s="195"/>
      <c r="K606" s="195"/>
      <c r="L606" s="195"/>
      <c r="M606" s="195"/>
      <c r="N606" s="195"/>
      <c r="O606" s="195"/>
      <c r="P606" s="195"/>
      <c r="Q606" s="195"/>
    </row>
    <row r="607" spans="2:17" ht="14" x14ac:dyDescent="0.15">
      <c r="B607" s="332"/>
      <c r="C607" s="332"/>
      <c r="D607" s="332"/>
      <c r="F607" s="332"/>
      <c r="G607" s="332"/>
      <c r="H607" s="332"/>
      <c r="I607" s="195"/>
      <c r="J607" s="195"/>
      <c r="K607" s="195"/>
      <c r="L607" s="195"/>
      <c r="M607" s="195"/>
      <c r="N607" s="195"/>
      <c r="O607" s="195"/>
      <c r="P607" s="195"/>
      <c r="Q607" s="195"/>
    </row>
    <row r="608" spans="2:17" ht="14" x14ac:dyDescent="0.15">
      <c r="B608" s="332"/>
      <c r="C608" s="332"/>
      <c r="D608" s="332"/>
      <c r="F608" s="332"/>
      <c r="G608" s="332"/>
      <c r="H608" s="332"/>
      <c r="I608" s="195"/>
      <c r="J608" s="195"/>
      <c r="K608" s="195"/>
      <c r="L608" s="195"/>
      <c r="M608" s="195"/>
      <c r="N608" s="195"/>
      <c r="O608" s="195"/>
      <c r="P608" s="195"/>
      <c r="Q608" s="195"/>
    </row>
    <row r="609" spans="2:17" ht="14" x14ac:dyDescent="0.15">
      <c r="B609" s="332"/>
      <c r="C609" s="332"/>
      <c r="D609" s="332"/>
      <c r="F609" s="332"/>
      <c r="G609" s="332"/>
      <c r="H609" s="332"/>
      <c r="I609" s="195"/>
      <c r="J609" s="195"/>
      <c r="K609" s="195"/>
      <c r="L609" s="195"/>
      <c r="M609" s="195"/>
      <c r="N609" s="195"/>
      <c r="O609" s="195"/>
      <c r="P609" s="195"/>
      <c r="Q609" s="195"/>
    </row>
    <row r="610" spans="2:17" ht="14" x14ac:dyDescent="0.15">
      <c r="B610" s="332"/>
      <c r="C610" s="332"/>
      <c r="D610" s="332"/>
      <c r="F610" s="332"/>
      <c r="G610" s="332"/>
      <c r="H610" s="332"/>
      <c r="I610" s="195"/>
      <c r="J610" s="195"/>
      <c r="K610" s="195"/>
      <c r="L610" s="195"/>
      <c r="M610" s="195"/>
      <c r="N610" s="195"/>
      <c r="O610" s="195"/>
      <c r="P610" s="195"/>
      <c r="Q610" s="195"/>
    </row>
    <row r="611" spans="2:17" ht="14" x14ac:dyDescent="0.15">
      <c r="B611" s="332"/>
      <c r="C611" s="332"/>
      <c r="D611" s="332"/>
      <c r="F611" s="332"/>
      <c r="G611" s="332"/>
      <c r="H611" s="332"/>
      <c r="I611" s="195"/>
      <c r="J611" s="195"/>
      <c r="K611" s="195"/>
      <c r="L611" s="195"/>
      <c r="M611" s="195"/>
      <c r="N611" s="195"/>
      <c r="O611" s="195"/>
      <c r="P611" s="195"/>
      <c r="Q611" s="195"/>
    </row>
    <row r="612" spans="2:17" ht="14" x14ac:dyDescent="0.15">
      <c r="B612" s="332"/>
      <c r="C612" s="332"/>
      <c r="D612" s="332"/>
      <c r="F612" s="332"/>
      <c r="G612" s="332"/>
      <c r="H612" s="332"/>
      <c r="I612" s="195"/>
      <c r="J612" s="195"/>
      <c r="K612" s="195"/>
      <c r="L612" s="195"/>
      <c r="M612" s="195"/>
      <c r="N612" s="195"/>
      <c r="O612" s="195"/>
      <c r="P612" s="195"/>
      <c r="Q612" s="195"/>
    </row>
    <row r="613" spans="2:17" ht="14" x14ac:dyDescent="0.15">
      <c r="B613" s="332"/>
      <c r="C613" s="332"/>
      <c r="D613" s="332"/>
      <c r="F613" s="332"/>
      <c r="G613" s="332"/>
      <c r="H613" s="332"/>
      <c r="I613" s="195"/>
      <c r="J613" s="195"/>
      <c r="K613" s="195"/>
      <c r="L613" s="195"/>
      <c r="M613" s="195"/>
      <c r="N613" s="195"/>
      <c r="O613" s="195"/>
      <c r="P613" s="195"/>
      <c r="Q613" s="195"/>
    </row>
    <row r="614" spans="2:17" ht="14" x14ac:dyDescent="0.15">
      <c r="B614" s="332"/>
      <c r="C614" s="332"/>
      <c r="D614" s="332"/>
      <c r="F614" s="332"/>
      <c r="G614" s="332"/>
      <c r="H614" s="332"/>
      <c r="I614" s="195"/>
      <c r="J614" s="195"/>
      <c r="K614" s="195"/>
      <c r="L614" s="195"/>
      <c r="M614" s="195"/>
      <c r="N614" s="195"/>
      <c r="O614" s="195"/>
      <c r="P614" s="195"/>
      <c r="Q614" s="195"/>
    </row>
    <row r="615" spans="2:17" ht="14" x14ac:dyDescent="0.15">
      <c r="B615" s="332"/>
      <c r="C615" s="332"/>
      <c r="D615" s="332"/>
      <c r="F615" s="332"/>
      <c r="G615" s="332"/>
      <c r="H615" s="332"/>
      <c r="I615" s="195"/>
      <c r="J615" s="195"/>
      <c r="K615" s="195"/>
      <c r="L615" s="195"/>
      <c r="M615" s="195"/>
      <c r="N615" s="195"/>
      <c r="O615" s="195"/>
      <c r="P615" s="195"/>
      <c r="Q615" s="195"/>
    </row>
    <row r="616" spans="2:17" ht="14" x14ac:dyDescent="0.15">
      <c r="B616" s="332"/>
      <c r="C616" s="332"/>
      <c r="D616" s="332"/>
      <c r="F616" s="332"/>
      <c r="G616" s="332"/>
      <c r="H616" s="332"/>
      <c r="I616" s="195"/>
      <c r="J616" s="195"/>
      <c r="K616" s="195"/>
      <c r="L616" s="195"/>
      <c r="M616" s="195"/>
      <c r="N616" s="195"/>
      <c r="O616" s="195"/>
      <c r="P616" s="195"/>
      <c r="Q616" s="195"/>
    </row>
    <row r="617" spans="2:17" ht="14" x14ac:dyDescent="0.15">
      <c r="B617" s="332"/>
      <c r="C617" s="332"/>
      <c r="D617" s="332"/>
      <c r="F617" s="332"/>
      <c r="G617" s="332"/>
      <c r="H617" s="332"/>
      <c r="I617" s="195"/>
      <c r="J617" s="195"/>
      <c r="K617" s="195"/>
      <c r="L617" s="195"/>
      <c r="M617" s="195"/>
      <c r="N617" s="195"/>
      <c r="O617" s="195"/>
      <c r="P617" s="195"/>
      <c r="Q617" s="195"/>
    </row>
    <row r="618" spans="2:17" ht="14" x14ac:dyDescent="0.15">
      <c r="B618" s="332"/>
      <c r="C618" s="332"/>
      <c r="D618" s="332"/>
      <c r="F618" s="332"/>
      <c r="G618" s="332"/>
      <c r="H618" s="332"/>
      <c r="I618" s="195"/>
      <c r="J618" s="195"/>
      <c r="K618" s="195"/>
      <c r="L618" s="195"/>
      <c r="M618" s="195"/>
      <c r="N618" s="195"/>
      <c r="O618" s="195"/>
      <c r="P618" s="195"/>
      <c r="Q618" s="195"/>
    </row>
    <row r="619" spans="2:17" ht="14" x14ac:dyDescent="0.15">
      <c r="B619" s="332"/>
      <c r="C619" s="332"/>
      <c r="D619" s="332"/>
      <c r="F619" s="332"/>
      <c r="G619" s="332"/>
      <c r="H619" s="332"/>
      <c r="I619" s="195"/>
      <c r="J619" s="195"/>
      <c r="K619" s="195"/>
      <c r="L619" s="195"/>
      <c r="M619" s="195"/>
      <c r="N619" s="195"/>
      <c r="O619" s="195"/>
      <c r="P619" s="195"/>
      <c r="Q619" s="195"/>
    </row>
    <row r="620" spans="2:17" ht="14" x14ac:dyDescent="0.15">
      <c r="B620" s="332"/>
      <c r="C620" s="332"/>
      <c r="D620" s="332"/>
      <c r="F620" s="332"/>
      <c r="G620" s="332"/>
      <c r="H620" s="332"/>
      <c r="I620" s="195"/>
      <c r="J620" s="195"/>
      <c r="K620" s="195"/>
      <c r="L620" s="195"/>
      <c r="M620" s="195"/>
      <c r="N620" s="195"/>
      <c r="O620" s="195"/>
      <c r="P620" s="195"/>
      <c r="Q620" s="195"/>
    </row>
    <row r="621" spans="2:17" ht="14" x14ac:dyDescent="0.15">
      <c r="B621" s="332"/>
      <c r="C621" s="332"/>
      <c r="D621" s="332"/>
      <c r="F621" s="332"/>
      <c r="G621" s="332"/>
      <c r="H621" s="332"/>
      <c r="I621" s="195"/>
      <c r="J621" s="195"/>
      <c r="K621" s="195"/>
      <c r="L621" s="195"/>
      <c r="M621" s="195"/>
      <c r="N621" s="195"/>
      <c r="O621" s="195"/>
      <c r="P621" s="195"/>
      <c r="Q621" s="195"/>
    </row>
    <row r="622" spans="2:17" ht="14" x14ac:dyDescent="0.15">
      <c r="B622" s="332"/>
      <c r="C622" s="332"/>
      <c r="D622" s="332"/>
      <c r="F622" s="332"/>
      <c r="G622" s="332"/>
      <c r="H622" s="332"/>
      <c r="I622" s="195"/>
      <c r="J622" s="195"/>
      <c r="K622" s="195"/>
      <c r="L622" s="195"/>
      <c r="M622" s="195"/>
      <c r="N622" s="195"/>
      <c r="O622" s="195"/>
      <c r="P622" s="195"/>
      <c r="Q622" s="195"/>
    </row>
    <row r="623" spans="2:17" ht="14" x14ac:dyDescent="0.15">
      <c r="B623" s="332"/>
      <c r="C623" s="332"/>
      <c r="D623" s="332"/>
      <c r="F623" s="332"/>
      <c r="G623" s="332"/>
      <c r="H623" s="332"/>
      <c r="I623" s="195"/>
      <c r="J623" s="195"/>
      <c r="K623" s="195"/>
      <c r="L623" s="195"/>
      <c r="M623" s="195"/>
      <c r="N623" s="195"/>
      <c r="O623" s="195"/>
      <c r="P623" s="195"/>
      <c r="Q623" s="195"/>
    </row>
    <row r="624" spans="2:17" ht="14" x14ac:dyDescent="0.15">
      <c r="B624" s="332"/>
      <c r="C624" s="332"/>
      <c r="D624" s="332"/>
      <c r="F624" s="332"/>
      <c r="G624" s="332"/>
      <c r="H624" s="332"/>
      <c r="I624" s="195"/>
      <c r="J624" s="195"/>
      <c r="K624" s="195"/>
      <c r="L624" s="195"/>
      <c r="M624" s="195"/>
      <c r="N624" s="195"/>
      <c r="O624" s="195"/>
      <c r="P624" s="195"/>
      <c r="Q624" s="195"/>
    </row>
    <row r="625" spans="2:17" ht="14" x14ac:dyDescent="0.15">
      <c r="B625" s="332"/>
      <c r="C625" s="332"/>
      <c r="D625" s="332"/>
      <c r="F625" s="332"/>
      <c r="G625" s="332"/>
      <c r="H625" s="332"/>
      <c r="I625" s="195"/>
      <c r="J625" s="195"/>
      <c r="K625" s="195"/>
      <c r="L625" s="195"/>
      <c r="M625" s="195"/>
      <c r="N625" s="195"/>
      <c r="O625" s="195"/>
      <c r="P625" s="195"/>
      <c r="Q625" s="195"/>
    </row>
    <row r="626" spans="2:17" ht="14" x14ac:dyDescent="0.15">
      <c r="B626" s="332"/>
      <c r="C626" s="332"/>
      <c r="D626" s="332"/>
      <c r="F626" s="332"/>
      <c r="G626" s="332"/>
      <c r="H626" s="332"/>
      <c r="I626" s="195"/>
      <c r="J626" s="195"/>
      <c r="K626" s="195"/>
      <c r="L626" s="195"/>
      <c r="M626" s="195"/>
      <c r="N626" s="195"/>
      <c r="O626" s="195"/>
      <c r="P626" s="195"/>
      <c r="Q626" s="195"/>
    </row>
    <row r="627" spans="2:17" ht="14" x14ac:dyDescent="0.15">
      <c r="B627" s="332"/>
      <c r="C627" s="332"/>
      <c r="D627" s="332"/>
      <c r="F627" s="332"/>
      <c r="G627" s="332"/>
      <c r="H627" s="332"/>
      <c r="I627" s="195"/>
      <c r="J627" s="195"/>
      <c r="K627" s="195"/>
      <c r="L627" s="195"/>
      <c r="M627" s="195"/>
      <c r="N627" s="195"/>
      <c r="O627" s="195"/>
      <c r="P627" s="195"/>
      <c r="Q627" s="195"/>
    </row>
    <row r="628" spans="2:17" ht="14" x14ac:dyDescent="0.15">
      <c r="B628" s="332"/>
      <c r="C628" s="332"/>
      <c r="D628" s="332"/>
      <c r="F628" s="332"/>
      <c r="G628" s="332"/>
      <c r="H628" s="332"/>
      <c r="I628" s="195"/>
      <c r="J628" s="195"/>
      <c r="K628" s="195"/>
      <c r="L628" s="195"/>
      <c r="M628" s="195"/>
      <c r="N628" s="195"/>
      <c r="O628" s="195"/>
      <c r="P628" s="195"/>
      <c r="Q628" s="195"/>
    </row>
    <row r="629" spans="2:17" ht="14" x14ac:dyDescent="0.15">
      <c r="B629" s="332"/>
      <c r="C629" s="332"/>
      <c r="D629" s="332"/>
      <c r="F629" s="332"/>
      <c r="G629" s="332"/>
      <c r="H629" s="332"/>
      <c r="I629" s="195"/>
      <c r="J629" s="195"/>
      <c r="K629" s="195"/>
      <c r="L629" s="195"/>
      <c r="M629" s="195"/>
      <c r="N629" s="195"/>
      <c r="O629" s="195"/>
      <c r="P629" s="195"/>
      <c r="Q629" s="195"/>
    </row>
    <row r="630" spans="2:17" ht="14" x14ac:dyDescent="0.15">
      <c r="B630" s="332"/>
      <c r="C630" s="332"/>
      <c r="D630" s="332"/>
      <c r="F630" s="332"/>
      <c r="G630" s="332"/>
      <c r="H630" s="332"/>
      <c r="I630" s="195"/>
      <c r="J630" s="195"/>
      <c r="K630" s="195"/>
      <c r="L630" s="195"/>
      <c r="M630" s="195"/>
      <c r="N630" s="195"/>
      <c r="O630" s="195"/>
      <c r="P630" s="195"/>
      <c r="Q630" s="195"/>
    </row>
    <row r="631" spans="2:17" ht="14" x14ac:dyDescent="0.15">
      <c r="B631" s="332"/>
      <c r="C631" s="332"/>
      <c r="D631" s="332"/>
      <c r="F631" s="332"/>
      <c r="G631" s="332"/>
      <c r="H631" s="332"/>
      <c r="I631" s="195"/>
      <c r="J631" s="195"/>
      <c r="K631" s="195"/>
      <c r="L631" s="195"/>
      <c r="M631" s="195"/>
      <c r="N631" s="195"/>
      <c r="O631" s="195"/>
      <c r="P631" s="195"/>
      <c r="Q631" s="195"/>
    </row>
    <row r="632" spans="2:17" ht="14" x14ac:dyDescent="0.15">
      <c r="B632" s="332"/>
      <c r="C632" s="332"/>
      <c r="D632" s="332"/>
      <c r="F632" s="332"/>
      <c r="G632" s="332"/>
      <c r="H632" s="332"/>
      <c r="I632" s="195"/>
      <c r="J632" s="195"/>
      <c r="K632" s="195"/>
      <c r="L632" s="195"/>
      <c r="M632" s="195"/>
      <c r="N632" s="195"/>
      <c r="O632" s="195"/>
      <c r="P632" s="195"/>
      <c r="Q632" s="195"/>
    </row>
    <row r="633" spans="2:17" ht="14" x14ac:dyDescent="0.15">
      <c r="B633" s="332"/>
      <c r="C633" s="332"/>
      <c r="D633" s="332"/>
      <c r="F633" s="332"/>
      <c r="G633" s="332"/>
      <c r="H633" s="332"/>
      <c r="I633" s="195"/>
      <c r="J633" s="195"/>
      <c r="K633" s="195"/>
      <c r="L633" s="195"/>
      <c r="M633" s="195"/>
      <c r="N633" s="195"/>
      <c r="O633" s="195"/>
      <c r="P633" s="195"/>
      <c r="Q633" s="195"/>
    </row>
    <row r="634" spans="2:17" ht="14" x14ac:dyDescent="0.15">
      <c r="B634" s="332"/>
      <c r="C634" s="332"/>
      <c r="D634" s="332"/>
      <c r="F634" s="332"/>
      <c r="G634" s="332"/>
      <c r="H634" s="332"/>
      <c r="I634" s="195"/>
      <c r="J634" s="195"/>
      <c r="K634" s="195"/>
      <c r="L634" s="195"/>
      <c r="M634" s="195"/>
      <c r="N634" s="195"/>
      <c r="O634" s="195"/>
      <c r="P634" s="195"/>
      <c r="Q634" s="195"/>
    </row>
    <row r="635" spans="2:17" ht="14" x14ac:dyDescent="0.15">
      <c r="B635" s="332"/>
      <c r="C635" s="332"/>
      <c r="D635" s="332"/>
      <c r="F635" s="332"/>
      <c r="G635" s="332"/>
      <c r="H635" s="332"/>
      <c r="I635" s="195"/>
      <c r="J635" s="195"/>
      <c r="K635" s="195"/>
      <c r="L635" s="195"/>
      <c r="M635" s="195"/>
      <c r="N635" s="195"/>
      <c r="O635" s="195"/>
      <c r="P635" s="195"/>
      <c r="Q635" s="195"/>
    </row>
    <row r="636" spans="2:17" ht="14" x14ac:dyDescent="0.15">
      <c r="B636" s="332"/>
      <c r="C636" s="332"/>
      <c r="D636" s="332"/>
      <c r="F636" s="332"/>
      <c r="G636" s="332"/>
      <c r="H636" s="332"/>
      <c r="I636" s="195"/>
      <c r="J636" s="195"/>
      <c r="K636" s="195"/>
      <c r="L636" s="195"/>
      <c r="M636" s="195"/>
      <c r="N636" s="195"/>
      <c r="O636" s="195"/>
      <c r="P636" s="195"/>
      <c r="Q636" s="195"/>
    </row>
    <row r="637" spans="2:17" ht="14" x14ac:dyDescent="0.15">
      <c r="B637" s="332"/>
      <c r="C637" s="332"/>
      <c r="D637" s="332"/>
      <c r="F637" s="332"/>
      <c r="G637" s="332"/>
      <c r="H637" s="332"/>
      <c r="I637" s="195"/>
      <c r="J637" s="195"/>
      <c r="K637" s="195"/>
      <c r="L637" s="195"/>
      <c r="M637" s="195"/>
      <c r="N637" s="195"/>
      <c r="O637" s="195"/>
      <c r="P637" s="195"/>
      <c r="Q637" s="195"/>
    </row>
    <row r="638" spans="2:17" ht="14" x14ac:dyDescent="0.15">
      <c r="B638" s="332"/>
      <c r="C638" s="332"/>
      <c r="D638" s="332"/>
      <c r="F638" s="332"/>
      <c r="G638" s="332"/>
      <c r="H638" s="332"/>
      <c r="I638" s="195"/>
      <c r="J638" s="195"/>
      <c r="K638" s="195"/>
      <c r="L638" s="195"/>
      <c r="M638" s="195"/>
      <c r="N638" s="195"/>
      <c r="O638" s="195"/>
      <c r="P638" s="195"/>
      <c r="Q638" s="195"/>
    </row>
    <row r="639" spans="2:17" ht="14" x14ac:dyDescent="0.15">
      <c r="B639" s="332"/>
      <c r="C639" s="332"/>
      <c r="D639" s="332"/>
      <c r="F639" s="332"/>
      <c r="G639" s="332"/>
      <c r="H639" s="332"/>
      <c r="I639" s="195"/>
      <c r="J639" s="195"/>
      <c r="K639" s="195"/>
      <c r="L639" s="195"/>
      <c r="M639" s="195"/>
      <c r="N639" s="195"/>
      <c r="O639" s="195"/>
      <c r="P639" s="195"/>
      <c r="Q639" s="195"/>
    </row>
    <row r="640" spans="2:17" ht="14" x14ac:dyDescent="0.15">
      <c r="B640" s="332"/>
      <c r="C640" s="332"/>
      <c r="D640" s="332"/>
      <c r="F640" s="332"/>
      <c r="G640" s="332"/>
      <c r="H640" s="332"/>
      <c r="I640" s="195"/>
      <c r="J640" s="195"/>
      <c r="K640" s="195"/>
      <c r="L640" s="195"/>
      <c r="M640" s="195"/>
      <c r="N640" s="195"/>
      <c r="O640" s="195"/>
      <c r="P640" s="195"/>
      <c r="Q640" s="195"/>
    </row>
    <row r="641" spans="2:17" ht="14" x14ac:dyDescent="0.15">
      <c r="B641" s="332"/>
      <c r="C641" s="332"/>
      <c r="D641" s="332"/>
      <c r="F641" s="332"/>
      <c r="G641" s="332"/>
      <c r="H641" s="332"/>
      <c r="I641" s="195"/>
      <c r="J641" s="195"/>
      <c r="K641" s="195"/>
      <c r="L641" s="195"/>
      <c r="M641" s="195"/>
      <c r="N641" s="195"/>
      <c r="O641" s="195"/>
      <c r="P641" s="195"/>
      <c r="Q641" s="195"/>
    </row>
    <row r="642" spans="2:17" ht="14" x14ac:dyDescent="0.15">
      <c r="B642" s="332"/>
      <c r="C642" s="332"/>
      <c r="D642" s="332"/>
      <c r="F642" s="332"/>
      <c r="G642" s="332"/>
      <c r="H642" s="332"/>
      <c r="I642" s="195"/>
      <c r="J642" s="195"/>
      <c r="K642" s="195"/>
      <c r="L642" s="195"/>
      <c r="M642" s="195"/>
      <c r="N642" s="195"/>
      <c r="O642" s="195"/>
      <c r="P642" s="195"/>
      <c r="Q642" s="195"/>
    </row>
    <row r="643" spans="2:17" ht="14" x14ac:dyDescent="0.15">
      <c r="B643" s="332"/>
      <c r="C643" s="332"/>
      <c r="D643" s="332"/>
      <c r="F643" s="332"/>
      <c r="G643" s="332"/>
      <c r="H643" s="332"/>
      <c r="I643" s="195"/>
      <c r="J643" s="195"/>
      <c r="K643" s="195"/>
      <c r="L643" s="195"/>
      <c r="M643" s="195"/>
      <c r="N643" s="195"/>
      <c r="O643" s="195"/>
      <c r="P643" s="195"/>
      <c r="Q643" s="195"/>
    </row>
    <row r="644" spans="2:17" ht="14" x14ac:dyDescent="0.15">
      <c r="B644" s="332"/>
      <c r="C644" s="332"/>
      <c r="D644" s="332"/>
      <c r="F644" s="332"/>
      <c r="G644" s="332"/>
      <c r="H644" s="332"/>
      <c r="I644" s="195"/>
      <c r="J644" s="195"/>
      <c r="K644" s="195"/>
      <c r="L644" s="195"/>
      <c r="M644" s="195"/>
      <c r="N644" s="195"/>
      <c r="O644" s="195"/>
      <c r="P644" s="195"/>
      <c r="Q644" s="195"/>
    </row>
    <row r="645" spans="2:17" ht="14" x14ac:dyDescent="0.15">
      <c r="B645" s="332"/>
      <c r="C645" s="332"/>
      <c r="D645" s="332"/>
      <c r="F645" s="332"/>
      <c r="G645" s="332"/>
      <c r="H645" s="332"/>
      <c r="I645" s="195"/>
      <c r="J645" s="195"/>
      <c r="K645" s="195"/>
      <c r="L645" s="195"/>
      <c r="M645" s="195"/>
      <c r="N645" s="195"/>
      <c r="O645" s="195"/>
      <c r="P645" s="195"/>
      <c r="Q645" s="195"/>
    </row>
    <row r="646" spans="2:17" ht="14" x14ac:dyDescent="0.15">
      <c r="B646" s="332"/>
      <c r="C646" s="332"/>
      <c r="D646" s="332"/>
      <c r="F646" s="332"/>
      <c r="G646" s="332"/>
      <c r="H646" s="332"/>
      <c r="I646" s="195"/>
      <c r="J646" s="195"/>
      <c r="K646" s="195"/>
      <c r="L646" s="195"/>
      <c r="M646" s="195"/>
      <c r="N646" s="195"/>
      <c r="O646" s="195"/>
      <c r="P646" s="195"/>
      <c r="Q646" s="195"/>
    </row>
    <row r="647" spans="2:17" ht="14" x14ac:dyDescent="0.15">
      <c r="B647" s="332"/>
      <c r="C647" s="332"/>
      <c r="D647" s="332"/>
      <c r="F647" s="332"/>
      <c r="G647" s="332"/>
      <c r="H647" s="332"/>
      <c r="I647" s="195"/>
      <c r="J647" s="195"/>
      <c r="K647" s="195"/>
      <c r="L647" s="195"/>
      <c r="M647" s="195"/>
      <c r="N647" s="195"/>
      <c r="O647" s="195"/>
      <c r="P647" s="195"/>
      <c r="Q647" s="195"/>
    </row>
    <row r="648" spans="2:17" ht="14" x14ac:dyDescent="0.15">
      <c r="B648" s="332"/>
      <c r="C648" s="332"/>
      <c r="D648" s="332"/>
      <c r="F648" s="332"/>
      <c r="G648" s="332"/>
      <c r="H648" s="332"/>
      <c r="I648" s="195"/>
      <c r="J648" s="195"/>
      <c r="K648" s="195"/>
      <c r="L648" s="195"/>
      <c r="M648" s="195"/>
      <c r="N648" s="195"/>
      <c r="O648" s="195"/>
      <c r="P648" s="195"/>
      <c r="Q648" s="195"/>
    </row>
    <row r="649" spans="2:17" ht="14" x14ac:dyDescent="0.15">
      <c r="B649" s="332"/>
      <c r="C649" s="332"/>
      <c r="D649" s="332"/>
      <c r="F649" s="332"/>
      <c r="G649" s="332"/>
      <c r="H649" s="332"/>
      <c r="I649" s="195"/>
      <c r="J649" s="195"/>
      <c r="K649" s="195"/>
      <c r="L649" s="195"/>
      <c r="M649" s="195"/>
      <c r="N649" s="195"/>
      <c r="O649" s="195"/>
      <c r="P649" s="195"/>
      <c r="Q649" s="195"/>
    </row>
    <row r="650" spans="2:17" ht="14" x14ac:dyDescent="0.15">
      <c r="B650" s="332"/>
      <c r="C650" s="332"/>
      <c r="D650" s="332"/>
      <c r="F650" s="332"/>
      <c r="G650" s="332"/>
      <c r="H650" s="332"/>
      <c r="I650" s="195"/>
      <c r="J650" s="195"/>
      <c r="K650" s="195"/>
      <c r="L650" s="195"/>
      <c r="M650" s="195"/>
      <c r="N650" s="195"/>
      <c r="O650" s="195"/>
      <c r="P650" s="195"/>
      <c r="Q650" s="195"/>
    </row>
    <row r="651" spans="2:17" ht="14" x14ac:dyDescent="0.15">
      <c r="B651" s="332"/>
      <c r="C651" s="332"/>
      <c r="D651" s="332"/>
      <c r="F651" s="332"/>
      <c r="G651" s="332"/>
      <c r="H651" s="332"/>
      <c r="I651" s="195"/>
      <c r="J651" s="195"/>
      <c r="K651" s="195"/>
      <c r="L651" s="195"/>
      <c r="M651" s="195"/>
      <c r="N651" s="195"/>
      <c r="O651" s="195"/>
      <c r="P651" s="195"/>
      <c r="Q651" s="195"/>
    </row>
    <row r="652" spans="2:17" ht="14" x14ac:dyDescent="0.15">
      <c r="B652" s="332"/>
      <c r="C652" s="332"/>
      <c r="D652" s="332"/>
      <c r="F652" s="332"/>
      <c r="G652" s="332"/>
      <c r="H652" s="332"/>
      <c r="I652" s="195"/>
      <c r="J652" s="195"/>
      <c r="K652" s="195"/>
      <c r="L652" s="195"/>
      <c r="M652" s="195"/>
      <c r="N652" s="195"/>
      <c r="O652" s="195"/>
      <c r="P652" s="195"/>
      <c r="Q652" s="195"/>
    </row>
    <row r="653" spans="2:17" ht="14" x14ac:dyDescent="0.15">
      <c r="B653" s="332"/>
      <c r="C653" s="332"/>
      <c r="D653" s="332"/>
      <c r="F653" s="332"/>
      <c r="G653" s="332"/>
      <c r="H653" s="332"/>
      <c r="I653" s="195"/>
      <c r="J653" s="195"/>
      <c r="K653" s="195"/>
      <c r="L653" s="195"/>
      <c r="M653" s="195"/>
      <c r="N653" s="195"/>
      <c r="O653" s="195"/>
      <c r="P653" s="195"/>
      <c r="Q653" s="195"/>
    </row>
    <row r="654" spans="2:17" ht="14" x14ac:dyDescent="0.15">
      <c r="B654" s="332"/>
      <c r="C654" s="332"/>
      <c r="D654" s="332"/>
      <c r="F654" s="332"/>
      <c r="G654" s="332"/>
      <c r="H654" s="332"/>
      <c r="I654" s="195"/>
      <c r="J654" s="195"/>
      <c r="K654" s="195"/>
      <c r="L654" s="195"/>
      <c r="M654" s="195"/>
      <c r="N654" s="195"/>
      <c r="O654" s="195"/>
      <c r="P654" s="195"/>
      <c r="Q654" s="195"/>
    </row>
    <row r="655" spans="2:17" ht="14" x14ac:dyDescent="0.15">
      <c r="B655" s="332"/>
      <c r="C655" s="332"/>
      <c r="D655" s="332"/>
      <c r="F655" s="332"/>
      <c r="G655" s="332"/>
      <c r="H655" s="332"/>
      <c r="I655" s="195"/>
      <c r="J655" s="195"/>
      <c r="K655" s="195"/>
      <c r="L655" s="195"/>
      <c r="M655" s="195"/>
      <c r="N655" s="195"/>
      <c r="O655" s="195"/>
      <c r="P655" s="195"/>
      <c r="Q655" s="195"/>
    </row>
    <row r="656" spans="2:17" ht="14" x14ac:dyDescent="0.15">
      <c r="B656" s="332"/>
      <c r="C656" s="332"/>
      <c r="D656" s="332"/>
      <c r="F656" s="332"/>
      <c r="G656" s="332"/>
      <c r="H656" s="332"/>
      <c r="I656" s="195"/>
      <c r="J656" s="195"/>
      <c r="K656" s="195"/>
      <c r="L656" s="195"/>
      <c r="M656" s="195"/>
      <c r="N656" s="195"/>
      <c r="O656" s="195"/>
      <c r="P656" s="195"/>
      <c r="Q656" s="195"/>
    </row>
    <row r="657" spans="2:17" ht="14" x14ac:dyDescent="0.15">
      <c r="B657" s="332"/>
      <c r="C657" s="332"/>
      <c r="D657" s="332"/>
      <c r="F657" s="332"/>
      <c r="G657" s="332"/>
      <c r="H657" s="332"/>
      <c r="I657" s="195"/>
      <c r="J657" s="195"/>
      <c r="K657" s="195"/>
      <c r="L657" s="195"/>
      <c r="M657" s="195"/>
      <c r="N657" s="195"/>
      <c r="O657" s="195"/>
      <c r="P657" s="195"/>
      <c r="Q657" s="195"/>
    </row>
    <row r="658" spans="2:17" ht="14" x14ac:dyDescent="0.15">
      <c r="B658" s="332"/>
      <c r="C658" s="332"/>
      <c r="D658" s="332"/>
      <c r="F658" s="332"/>
      <c r="G658" s="332"/>
      <c r="H658" s="332"/>
      <c r="I658" s="195"/>
      <c r="J658" s="195"/>
      <c r="K658" s="195"/>
      <c r="L658" s="195"/>
      <c r="M658" s="195"/>
      <c r="N658" s="195"/>
      <c r="O658" s="195"/>
      <c r="P658" s="195"/>
      <c r="Q658" s="195"/>
    </row>
    <row r="659" spans="2:17" ht="14" x14ac:dyDescent="0.15">
      <c r="B659" s="332"/>
      <c r="C659" s="332"/>
      <c r="D659" s="332"/>
      <c r="F659" s="332"/>
      <c r="G659" s="332"/>
      <c r="H659" s="332"/>
      <c r="I659" s="195"/>
      <c r="J659" s="195"/>
      <c r="K659" s="195"/>
      <c r="L659" s="195"/>
      <c r="M659" s="195"/>
      <c r="N659" s="195"/>
      <c r="O659" s="195"/>
      <c r="P659" s="195"/>
      <c r="Q659" s="195"/>
    </row>
    <row r="660" spans="2:17" ht="14" x14ac:dyDescent="0.15">
      <c r="B660" s="332"/>
      <c r="C660" s="332"/>
      <c r="D660" s="332"/>
      <c r="F660" s="332"/>
      <c r="G660" s="332"/>
      <c r="H660" s="332"/>
      <c r="I660" s="195"/>
      <c r="J660" s="195"/>
      <c r="K660" s="195"/>
      <c r="L660" s="195"/>
      <c r="M660" s="195"/>
      <c r="N660" s="195"/>
      <c r="O660" s="195"/>
      <c r="P660" s="195"/>
      <c r="Q660" s="195"/>
    </row>
    <row r="661" spans="2:17" ht="14" x14ac:dyDescent="0.15">
      <c r="B661" s="332"/>
      <c r="C661" s="332"/>
      <c r="D661" s="332"/>
      <c r="F661" s="332"/>
      <c r="G661" s="332"/>
      <c r="H661" s="332"/>
      <c r="I661" s="195"/>
      <c r="J661" s="195"/>
      <c r="K661" s="195"/>
      <c r="L661" s="195"/>
      <c r="M661" s="195"/>
      <c r="N661" s="195"/>
      <c r="O661" s="195"/>
      <c r="P661" s="195"/>
      <c r="Q661" s="195"/>
    </row>
    <row r="662" spans="2:17" ht="14" x14ac:dyDescent="0.15">
      <c r="B662" s="332"/>
      <c r="C662" s="332"/>
      <c r="D662" s="332"/>
      <c r="F662" s="332"/>
      <c r="G662" s="332"/>
      <c r="H662" s="332"/>
      <c r="I662" s="195"/>
      <c r="J662" s="195"/>
      <c r="K662" s="195"/>
      <c r="L662" s="195"/>
      <c r="M662" s="195"/>
      <c r="N662" s="195"/>
      <c r="O662" s="195"/>
      <c r="P662" s="195"/>
      <c r="Q662" s="195"/>
    </row>
    <row r="663" spans="2:17" ht="14" x14ac:dyDescent="0.15">
      <c r="B663" s="332"/>
      <c r="C663" s="332"/>
      <c r="D663" s="332"/>
      <c r="F663" s="332"/>
      <c r="G663" s="332"/>
      <c r="H663" s="332"/>
      <c r="I663" s="195"/>
      <c r="J663" s="195"/>
      <c r="K663" s="195"/>
      <c r="L663" s="195"/>
      <c r="M663" s="195"/>
      <c r="N663" s="195"/>
      <c r="O663" s="195"/>
      <c r="P663" s="195"/>
      <c r="Q663" s="195"/>
    </row>
    <row r="664" spans="2:17" ht="14" x14ac:dyDescent="0.15">
      <c r="B664" s="332"/>
      <c r="C664" s="332"/>
      <c r="D664" s="332"/>
      <c r="F664" s="332"/>
      <c r="G664" s="332"/>
      <c r="H664" s="332"/>
      <c r="I664" s="195"/>
      <c r="J664" s="195"/>
      <c r="K664" s="195"/>
      <c r="L664" s="195"/>
      <c r="M664" s="195"/>
      <c r="N664" s="195"/>
      <c r="O664" s="195"/>
      <c r="P664" s="195"/>
      <c r="Q664" s="195"/>
    </row>
    <row r="665" spans="2:17" ht="14" x14ac:dyDescent="0.15">
      <c r="B665" s="332"/>
      <c r="C665" s="332"/>
      <c r="D665" s="332"/>
      <c r="F665" s="332"/>
      <c r="G665" s="332"/>
      <c r="H665" s="332"/>
      <c r="I665" s="195"/>
      <c r="J665" s="195"/>
      <c r="K665" s="195"/>
      <c r="L665" s="195"/>
      <c r="M665" s="195"/>
      <c r="N665" s="195"/>
      <c r="O665" s="195"/>
      <c r="P665" s="195"/>
      <c r="Q665" s="195"/>
    </row>
    <row r="666" spans="2:17" ht="14" x14ac:dyDescent="0.15">
      <c r="B666" s="332"/>
      <c r="C666" s="332"/>
      <c r="D666" s="332"/>
      <c r="F666" s="332"/>
      <c r="G666" s="332"/>
      <c r="H666" s="332"/>
      <c r="I666" s="195"/>
      <c r="J666" s="195"/>
      <c r="K666" s="195"/>
      <c r="L666" s="195"/>
      <c r="M666" s="195"/>
      <c r="N666" s="195"/>
      <c r="O666" s="195"/>
      <c r="P666" s="195"/>
      <c r="Q666" s="195"/>
    </row>
    <row r="667" spans="2:17" ht="14" x14ac:dyDescent="0.15">
      <c r="B667" s="332"/>
      <c r="C667" s="332"/>
      <c r="D667" s="332"/>
      <c r="F667" s="332"/>
      <c r="G667" s="332"/>
      <c r="H667" s="332"/>
      <c r="I667" s="195"/>
      <c r="J667" s="195"/>
      <c r="K667" s="195"/>
      <c r="L667" s="195"/>
      <c r="M667" s="195"/>
      <c r="N667" s="195"/>
      <c r="O667" s="195"/>
      <c r="P667" s="195"/>
      <c r="Q667" s="195"/>
    </row>
    <row r="668" spans="2:17" ht="14" x14ac:dyDescent="0.15">
      <c r="B668" s="332"/>
      <c r="C668" s="332"/>
      <c r="D668" s="332"/>
      <c r="F668" s="332"/>
      <c r="G668" s="332"/>
      <c r="H668" s="332"/>
      <c r="I668" s="195"/>
      <c r="J668" s="195"/>
      <c r="K668" s="195"/>
      <c r="L668" s="195"/>
      <c r="M668" s="195"/>
      <c r="N668" s="195"/>
      <c r="O668" s="195"/>
      <c r="P668" s="195"/>
      <c r="Q668" s="195"/>
    </row>
    <row r="669" spans="2:17" ht="14" x14ac:dyDescent="0.15">
      <c r="B669" s="332"/>
      <c r="C669" s="332"/>
      <c r="D669" s="332"/>
      <c r="F669" s="332"/>
      <c r="G669" s="332"/>
      <c r="H669" s="332"/>
      <c r="I669" s="195"/>
      <c r="J669" s="195"/>
      <c r="K669" s="195"/>
      <c r="L669" s="195"/>
      <c r="M669" s="195"/>
      <c r="N669" s="195"/>
      <c r="O669" s="195"/>
      <c r="P669" s="195"/>
      <c r="Q669" s="195"/>
    </row>
    <row r="670" spans="2:17" ht="14" x14ac:dyDescent="0.15">
      <c r="B670" s="332"/>
      <c r="C670" s="332"/>
      <c r="D670" s="332"/>
      <c r="F670" s="332"/>
      <c r="G670" s="332"/>
      <c r="H670" s="332"/>
      <c r="I670" s="195"/>
      <c r="J670" s="195"/>
      <c r="K670" s="195"/>
      <c r="L670" s="195"/>
      <c r="M670" s="195"/>
      <c r="N670" s="195"/>
      <c r="O670" s="195"/>
      <c r="P670" s="195"/>
      <c r="Q670" s="195"/>
    </row>
    <row r="671" spans="2:17" ht="14" x14ac:dyDescent="0.15">
      <c r="B671" s="332"/>
      <c r="C671" s="332"/>
      <c r="D671" s="332"/>
      <c r="F671" s="332"/>
      <c r="G671" s="332"/>
      <c r="H671" s="332"/>
      <c r="I671" s="195"/>
      <c r="J671" s="195"/>
      <c r="K671" s="195"/>
      <c r="L671" s="195"/>
      <c r="M671" s="195"/>
      <c r="N671" s="195"/>
      <c r="O671" s="195"/>
      <c r="P671" s="195"/>
      <c r="Q671" s="195"/>
    </row>
    <row r="672" spans="2:17" ht="14" x14ac:dyDescent="0.15">
      <c r="B672" s="332"/>
      <c r="C672" s="332"/>
      <c r="D672" s="332"/>
      <c r="F672" s="332"/>
      <c r="G672" s="332"/>
      <c r="H672" s="332"/>
      <c r="I672" s="195"/>
      <c r="J672" s="195"/>
      <c r="K672" s="195"/>
      <c r="L672" s="195"/>
      <c r="M672" s="195"/>
      <c r="N672" s="195"/>
      <c r="O672" s="195"/>
      <c r="P672" s="195"/>
      <c r="Q672" s="195"/>
    </row>
    <row r="673" spans="2:17" ht="14" x14ac:dyDescent="0.15">
      <c r="B673" s="332"/>
      <c r="C673" s="332"/>
      <c r="D673" s="332"/>
      <c r="F673" s="332"/>
      <c r="G673" s="332"/>
      <c r="H673" s="332"/>
      <c r="I673" s="195"/>
      <c r="J673" s="195"/>
      <c r="K673" s="195"/>
      <c r="L673" s="195"/>
      <c r="M673" s="195"/>
      <c r="N673" s="195"/>
      <c r="O673" s="195"/>
      <c r="P673" s="195"/>
      <c r="Q673" s="195"/>
    </row>
    <row r="674" spans="2:17" ht="14" x14ac:dyDescent="0.15">
      <c r="B674" s="332"/>
      <c r="C674" s="332"/>
      <c r="D674" s="332"/>
      <c r="F674" s="332"/>
      <c r="G674" s="332"/>
      <c r="H674" s="332"/>
      <c r="I674" s="195"/>
      <c r="J674" s="195"/>
      <c r="K674" s="195"/>
      <c r="L674" s="195"/>
      <c r="M674" s="195"/>
      <c r="N674" s="195"/>
      <c r="O674" s="195"/>
      <c r="P674" s="195"/>
      <c r="Q674" s="195"/>
    </row>
    <row r="675" spans="2:17" ht="14" x14ac:dyDescent="0.15">
      <c r="B675" s="332"/>
      <c r="C675" s="332"/>
      <c r="D675" s="332"/>
      <c r="F675" s="332"/>
      <c r="G675" s="332"/>
      <c r="H675" s="332"/>
      <c r="I675" s="195"/>
      <c r="J675" s="195"/>
      <c r="K675" s="195"/>
      <c r="L675" s="195"/>
      <c r="M675" s="195"/>
      <c r="N675" s="195"/>
      <c r="O675" s="195"/>
      <c r="P675" s="195"/>
      <c r="Q675" s="195"/>
    </row>
    <row r="676" spans="2:17" ht="14" x14ac:dyDescent="0.15">
      <c r="B676" s="332"/>
      <c r="C676" s="332"/>
      <c r="D676" s="332"/>
      <c r="F676" s="332"/>
      <c r="G676" s="332"/>
      <c r="H676" s="332"/>
      <c r="I676" s="195"/>
      <c r="J676" s="195"/>
      <c r="K676" s="195"/>
      <c r="L676" s="195"/>
      <c r="M676" s="195"/>
      <c r="N676" s="195"/>
      <c r="O676" s="195"/>
      <c r="P676" s="195"/>
      <c r="Q676" s="195"/>
    </row>
    <row r="677" spans="2:17" ht="14" x14ac:dyDescent="0.15">
      <c r="B677" s="332"/>
      <c r="C677" s="332"/>
      <c r="D677" s="332"/>
      <c r="F677" s="332"/>
      <c r="G677" s="332"/>
      <c r="H677" s="332"/>
      <c r="I677" s="195"/>
      <c r="J677" s="195"/>
      <c r="K677" s="195"/>
      <c r="L677" s="195"/>
      <c r="M677" s="195"/>
      <c r="N677" s="195"/>
      <c r="O677" s="195"/>
      <c r="P677" s="195"/>
      <c r="Q677" s="195"/>
    </row>
    <row r="678" spans="2:17" ht="14" x14ac:dyDescent="0.15">
      <c r="B678" s="332"/>
      <c r="C678" s="332"/>
      <c r="D678" s="332"/>
      <c r="F678" s="332"/>
      <c r="G678" s="332"/>
      <c r="H678" s="332"/>
      <c r="I678" s="195"/>
      <c r="J678" s="195"/>
      <c r="K678" s="195"/>
      <c r="L678" s="195"/>
      <c r="M678" s="195"/>
      <c r="N678" s="195"/>
      <c r="O678" s="195"/>
      <c r="P678" s="195"/>
      <c r="Q678" s="195"/>
    </row>
    <row r="679" spans="2:17" ht="14" x14ac:dyDescent="0.15">
      <c r="B679" s="332"/>
      <c r="C679" s="332"/>
      <c r="D679" s="332"/>
      <c r="F679" s="332"/>
      <c r="G679" s="332"/>
      <c r="H679" s="332"/>
      <c r="I679" s="195"/>
      <c r="J679" s="195"/>
      <c r="K679" s="195"/>
      <c r="L679" s="195"/>
      <c r="M679" s="195"/>
      <c r="N679" s="195"/>
      <c r="O679" s="195"/>
      <c r="P679" s="195"/>
      <c r="Q679" s="195"/>
    </row>
    <row r="680" spans="2:17" ht="14" x14ac:dyDescent="0.15">
      <c r="B680" s="332"/>
      <c r="C680" s="332"/>
      <c r="D680" s="332"/>
      <c r="F680" s="332"/>
      <c r="G680" s="332"/>
      <c r="H680" s="332"/>
      <c r="I680" s="195"/>
      <c r="J680" s="195"/>
      <c r="K680" s="195"/>
      <c r="L680" s="195"/>
      <c r="M680" s="195"/>
      <c r="N680" s="195"/>
      <c r="O680" s="195"/>
      <c r="P680" s="195"/>
      <c r="Q680" s="195"/>
    </row>
    <row r="681" spans="2:17" ht="14" x14ac:dyDescent="0.15">
      <c r="B681" s="332"/>
      <c r="C681" s="332"/>
      <c r="D681" s="332"/>
      <c r="F681" s="332"/>
      <c r="G681" s="332"/>
      <c r="H681" s="332"/>
      <c r="I681" s="195"/>
      <c r="J681" s="195"/>
      <c r="K681" s="195"/>
      <c r="L681" s="195"/>
      <c r="M681" s="195"/>
      <c r="N681" s="195"/>
      <c r="O681" s="195"/>
      <c r="P681" s="195"/>
      <c r="Q681" s="195"/>
    </row>
    <row r="682" spans="2:17" ht="14" x14ac:dyDescent="0.15">
      <c r="B682" s="332"/>
      <c r="C682" s="332"/>
      <c r="D682" s="332"/>
      <c r="F682" s="332"/>
      <c r="G682" s="332"/>
      <c r="H682" s="332"/>
      <c r="I682" s="195"/>
      <c r="J682" s="195"/>
      <c r="K682" s="195"/>
      <c r="L682" s="195"/>
      <c r="M682" s="195"/>
      <c r="N682" s="195"/>
      <c r="O682" s="195"/>
      <c r="P682" s="195"/>
      <c r="Q682" s="195"/>
    </row>
    <row r="683" spans="2:17" ht="14" x14ac:dyDescent="0.15">
      <c r="B683" s="332"/>
      <c r="C683" s="332"/>
      <c r="D683" s="332"/>
      <c r="F683" s="332"/>
      <c r="G683" s="332"/>
      <c r="H683" s="332"/>
      <c r="I683" s="195"/>
      <c r="J683" s="195"/>
      <c r="K683" s="195"/>
      <c r="L683" s="195"/>
      <c r="M683" s="195"/>
      <c r="N683" s="195"/>
      <c r="O683" s="195"/>
      <c r="P683" s="195"/>
      <c r="Q683" s="195"/>
    </row>
    <row r="684" spans="2:17" ht="14" x14ac:dyDescent="0.15">
      <c r="B684" s="332"/>
      <c r="C684" s="332"/>
      <c r="D684" s="332"/>
      <c r="F684" s="332"/>
      <c r="G684" s="332"/>
      <c r="H684" s="332"/>
      <c r="I684" s="195"/>
      <c r="J684" s="195"/>
      <c r="K684" s="195"/>
      <c r="L684" s="195"/>
      <c r="M684" s="195"/>
      <c r="N684" s="195"/>
      <c r="O684" s="195"/>
      <c r="P684" s="195"/>
      <c r="Q684" s="195"/>
    </row>
    <row r="685" spans="2:17" ht="14" x14ac:dyDescent="0.15">
      <c r="B685" s="332"/>
      <c r="C685" s="332"/>
      <c r="D685" s="332"/>
      <c r="F685" s="332"/>
      <c r="G685" s="332"/>
      <c r="H685" s="332"/>
      <c r="I685" s="195"/>
      <c r="J685" s="195"/>
      <c r="K685" s="195"/>
      <c r="L685" s="195"/>
      <c r="M685" s="195"/>
      <c r="N685" s="195"/>
      <c r="O685" s="195"/>
      <c r="P685" s="195"/>
      <c r="Q685" s="195"/>
    </row>
    <row r="686" spans="2:17" ht="14" x14ac:dyDescent="0.15">
      <c r="B686" s="332"/>
      <c r="C686" s="332"/>
      <c r="D686" s="332"/>
      <c r="F686" s="332"/>
      <c r="G686" s="332"/>
      <c r="H686" s="332"/>
      <c r="I686" s="195"/>
      <c r="J686" s="195"/>
      <c r="K686" s="195"/>
      <c r="L686" s="195"/>
      <c r="M686" s="195"/>
      <c r="N686" s="195"/>
      <c r="O686" s="195"/>
      <c r="P686" s="195"/>
      <c r="Q686" s="195"/>
    </row>
    <row r="687" spans="2:17" ht="14" x14ac:dyDescent="0.15">
      <c r="B687" s="332"/>
      <c r="C687" s="332"/>
      <c r="D687" s="332"/>
      <c r="F687" s="332"/>
      <c r="G687" s="332"/>
      <c r="H687" s="332"/>
      <c r="I687" s="195"/>
      <c r="J687" s="195"/>
      <c r="K687" s="195"/>
      <c r="L687" s="195"/>
      <c r="M687" s="195"/>
      <c r="N687" s="195"/>
      <c r="O687" s="195"/>
      <c r="P687" s="195"/>
      <c r="Q687" s="195"/>
    </row>
    <row r="688" spans="2:17" ht="14" x14ac:dyDescent="0.15">
      <c r="B688" s="332"/>
      <c r="C688" s="332"/>
      <c r="D688" s="332"/>
      <c r="F688" s="332"/>
      <c r="G688" s="332"/>
      <c r="H688" s="332"/>
      <c r="I688" s="195"/>
      <c r="J688" s="195"/>
      <c r="K688" s="195"/>
      <c r="L688" s="195"/>
      <c r="M688" s="195"/>
      <c r="N688" s="195"/>
      <c r="O688" s="195"/>
      <c r="P688" s="195"/>
      <c r="Q688" s="195"/>
    </row>
    <row r="689" spans="2:17" ht="14" x14ac:dyDescent="0.15">
      <c r="B689" s="332"/>
      <c r="C689" s="332"/>
      <c r="D689" s="332"/>
      <c r="F689" s="332"/>
      <c r="G689" s="332"/>
      <c r="H689" s="332"/>
      <c r="I689" s="195"/>
      <c r="J689" s="195"/>
      <c r="K689" s="195"/>
      <c r="L689" s="195"/>
      <c r="M689" s="195"/>
      <c r="N689" s="195"/>
      <c r="O689" s="195"/>
      <c r="P689" s="195"/>
      <c r="Q689" s="195"/>
    </row>
    <row r="690" spans="2:17" ht="14" x14ac:dyDescent="0.15">
      <c r="B690" s="332"/>
      <c r="C690" s="332"/>
      <c r="D690" s="332"/>
      <c r="F690" s="332"/>
      <c r="G690" s="332"/>
      <c r="H690" s="332"/>
      <c r="I690" s="195"/>
      <c r="J690" s="195"/>
      <c r="K690" s="195"/>
      <c r="L690" s="195"/>
      <c r="M690" s="195"/>
      <c r="N690" s="195"/>
      <c r="O690" s="195"/>
      <c r="P690" s="195"/>
      <c r="Q690" s="195"/>
    </row>
    <row r="691" spans="2:17" ht="14" x14ac:dyDescent="0.15">
      <c r="B691" s="332"/>
      <c r="C691" s="332"/>
      <c r="D691" s="332"/>
      <c r="F691" s="332"/>
      <c r="G691" s="332"/>
      <c r="H691" s="332"/>
      <c r="I691" s="195"/>
      <c r="J691" s="195"/>
      <c r="K691" s="195"/>
      <c r="L691" s="195"/>
      <c r="M691" s="195"/>
      <c r="N691" s="195"/>
      <c r="O691" s="195"/>
      <c r="P691" s="195"/>
      <c r="Q691" s="195"/>
    </row>
    <row r="692" spans="2:17" ht="14" x14ac:dyDescent="0.15">
      <c r="B692" s="332"/>
      <c r="C692" s="332"/>
      <c r="D692" s="332"/>
      <c r="F692" s="332"/>
      <c r="G692" s="332"/>
      <c r="H692" s="332"/>
      <c r="I692" s="195"/>
      <c r="J692" s="195"/>
      <c r="K692" s="195"/>
      <c r="L692" s="195"/>
      <c r="M692" s="195"/>
      <c r="N692" s="195"/>
      <c r="O692" s="195"/>
      <c r="P692" s="195"/>
      <c r="Q692" s="195"/>
    </row>
    <row r="693" spans="2:17" ht="14" x14ac:dyDescent="0.15">
      <c r="B693" s="332"/>
      <c r="C693" s="332"/>
      <c r="D693" s="332"/>
      <c r="F693" s="332"/>
      <c r="G693" s="332"/>
      <c r="H693" s="332"/>
      <c r="I693" s="195"/>
      <c r="J693" s="195"/>
      <c r="K693" s="195"/>
      <c r="L693" s="195"/>
      <c r="M693" s="195"/>
      <c r="N693" s="195"/>
      <c r="O693" s="195"/>
      <c r="P693" s="195"/>
      <c r="Q693" s="195"/>
    </row>
    <row r="694" spans="2:17" ht="14" x14ac:dyDescent="0.15">
      <c r="B694" s="332"/>
      <c r="C694" s="332"/>
      <c r="D694" s="332"/>
      <c r="F694" s="332"/>
      <c r="G694" s="332"/>
      <c r="H694" s="332"/>
      <c r="I694" s="195"/>
      <c r="J694" s="195"/>
      <c r="K694" s="195"/>
      <c r="L694" s="195"/>
      <c r="M694" s="195"/>
      <c r="N694" s="195"/>
      <c r="O694" s="195"/>
      <c r="P694" s="195"/>
      <c r="Q694" s="195"/>
    </row>
    <row r="695" spans="2:17" ht="14" x14ac:dyDescent="0.15">
      <c r="B695" s="332"/>
      <c r="C695" s="332"/>
      <c r="D695" s="332"/>
      <c r="F695" s="332"/>
      <c r="G695" s="332"/>
      <c r="H695" s="332"/>
      <c r="I695" s="195"/>
      <c r="J695" s="195"/>
      <c r="K695" s="195"/>
      <c r="L695" s="195"/>
      <c r="M695" s="195"/>
      <c r="N695" s="195"/>
      <c r="O695" s="195"/>
      <c r="P695" s="195"/>
      <c r="Q695" s="195"/>
    </row>
    <row r="696" spans="2:17" ht="14" x14ac:dyDescent="0.15">
      <c r="B696" s="332"/>
      <c r="C696" s="332"/>
      <c r="D696" s="332"/>
      <c r="F696" s="332"/>
      <c r="G696" s="332"/>
      <c r="H696" s="332"/>
      <c r="I696" s="195"/>
      <c r="J696" s="195"/>
      <c r="K696" s="195"/>
      <c r="L696" s="195"/>
      <c r="M696" s="195"/>
      <c r="N696" s="195"/>
      <c r="O696" s="195"/>
      <c r="P696" s="195"/>
      <c r="Q696" s="195"/>
    </row>
    <row r="697" spans="2:17" ht="14" x14ac:dyDescent="0.15">
      <c r="B697" s="332"/>
      <c r="C697" s="332"/>
      <c r="D697" s="332"/>
      <c r="F697" s="332"/>
      <c r="G697" s="332"/>
      <c r="H697" s="332"/>
      <c r="I697" s="195"/>
      <c r="J697" s="195"/>
      <c r="K697" s="195"/>
      <c r="L697" s="195"/>
      <c r="M697" s="195"/>
      <c r="N697" s="195"/>
      <c r="O697" s="195"/>
      <c r="P697" s="195"/>
      <c r="Q697" s="195"/>
    </row>
    <row r="698" spans="2:17" ht="14" x14ac:dyDescent="0.15">
      <c r="B698" s="332"/>
      <c r="C698" s="332"/>
      <c r="D698" s="332"/>
      <c r="F698" s="332"/>
      <c r="G698" s="332"/>
      <c r="H698" s="332"/>
      <c r="I698" s="195"/>
      <c r="J698" s="195"/>
      <c r="K698" s="195"/>
      <c r="L698" s="195"/>
      <c r="M698" s="195"/>
      <c r="N698" s="195"/>
      <c r="O698" s="195"/>
      <c r="P698" s="195"/>
      <c r="Q698" s="195"/>
    </row>
    <row r="699" spans="2:17" ht="14" x14ac:dyDescent="0.15">
      <c r="B699" s="332"/>
      <c r="C699" s="332"/>
      <c r="D699" s="332"/>
      <c r="F699" s="332"/>
      <c r="G699" s="332"/>
      <c r="H699" s="332"/>
      <c r="I699" s="195"/>
      <c r="J699" s="195"/>
      <c r="K699" s="195"/>
      <c r="L699" s="195"/>
      <c r="M699" s="195"/>
      <c r="N699" s="195"/>
      <c r="O699" s="195"/>
      <c r="P699" s="195"/>
      <c r="Q699" s="195"/>
    </row>
    <row r="700" spans="2:17" ht="14" x14ac:dyDescent="0.15">
      <c r="B700" s="332"/>
      <c r="C700" s="332"/>
      <c r="D700" s="332"/>
      <c r="F700" s="332"/>
      <c r="G700" s="332"/>
      <c r="H700" s="332"/>
      <c r="I700" s="195"/>
      <c r="J700" s="195"/>
      <c r="K700" s="195"/>
      <c r="L700" s="195"/>
      <c r="M700" s="195"/>
      <c r="N700" s="195"/>
      <c r="O700" s="195"/>
      <c r="P700" s="195"/>
      <c r="Q700" s="195"/>
    </row>
    <row r="701" spans="2:17" ht="14" x14ac:dyDescent="0.15">
      <c r="B701" s="332"/>
      <c r="C701" s="332"/>
      <c r="D701" s="332"/>
      <c r="F701" s="332"/>
      <c r="G701" s="332"/>
      <c r="H701" s="332"/>
      <c r="I701" s="195"/>
      <c r="J701" s="195"/>
      <c r="K701" s="195"/>
      <c r="L701" s="195"/>
      <c r="M701" s="195"/>
      <c r="N701" s="195"/>
      <c r="O701" s="195"/>
      <c r="P701" s="195"/>
      <c r="Q701" s="195"/>
    </row>
    <row r="702" spans="2:17" ht="14" x14ac:dyDescent="0.15">
      <c r="B702" s="332"/>
      <c r="C702" s="332"/>
      <c r="D702" s="332"/>
      <c r="F702" s="332"/>
      <c r="G702" s="332"/>
      <c r="H702" s="332"/>
      <c r="I702" s="195"/>
      <c r="J702" s="195"/>
      <c r="K702" s="195"/>
      <c r="L702" s="195"/>
      <c r="M702" s="195"/>
      <c r="N702" s="195"/>
      <c r="O702" s="195"/>
      <c r="P702" s="195"/>
      <c r="Q702" s="195"/>
    </row>
    <row r="703" spans="2:17" ht="14" x14ac:dyDescent="0.15">
      <c r="B703" s="332"/>
      <c r="C703" s="332"/>
      <c r="D703" s="332"/>
      <c r="F703" s="332"/>
      <c r="G703" s="332"/>
      <c r="H703" s="332"/>
      <c r="I703" s="195"/>
      <c r="J703" s="195"/>
      <c r="K703" s="195"/>
      <c r="L703" s="195"/>
      <c r="M703" s="195"/>
      <c r="N703" s="195"/>
      <c r="O703" s="195"/>
      <c r="P703" s="195"/>
      <c r="Q703" s="195"/>
    </row>
    <row r="704" spans="2:17" ht="14" x14ac:dyDescent="0.15">
      <c r="B704" s="332"/>
      <c r="C704" s="332"/>
      <c r="D704" s="332"/>
      <c r="F704" s="332"/>
      <c r="G704" s="332"/>
      <c r="H704" s="332"/>
      <c r="I704" s="195"/>
      <c r="J704" s="195"/>
      <c r="K704" s="195"/>
      <c r="L704" s="195"/>
      <c r="M704" s="195"/>
      <c r="N704" s="195"/>
      <c r="O704" s="195"/>
      <c r="P704" s="195"/>
      <c r="Q704" s="195"/>
    </row>
    <row r="705" spans="2:17" ht="14" x14ac:dyDescent="0.15">
      <c r="B705" s="332"/>
      <c r="C705" s="332"/>
      <c r="D705" s="332"/>
      <c r="F705" s="332"/>
      <c r="G705" s="332"/>
      <c r="H705" s="332"/>
      <c r="I705" s="195"/>
      <c r="J705" s="195"/>
      <c r="K705" s="195"/>
      <c r="L705" s="195"/>
      <c r="M705" s="195"/>
      <c r="N705" s="195"/>
      <c r="O705" s="195"/>
      <c r="P705" s="195"/>
      <c r="Q705" s="195"/>
    </row>
    <row r="706" spans="2:17" ht="14" x14ac:dyDescent="0.15">
      <c r="B706" s="332"/>
      <c r="C706" s="332"/>
      <c r="D706" s="332"/>
      <c r="F706" s="332"/>
      <c r="G706" s="332"/>
      <c r="H706" s="332"/>
      <c r="I706" s="195"/>
      <c r="J706" s="195"/>
      <c r="K706" s="195"/>
      <c r="L706" s="195"/>
      <c r="M706" s="195"/>
      <c r="N706" s="195"/>
      <c r="O706" s="195"/>
      <c r="P706" s="195"/>
      <c r="Q706" s="195"/>
    </row>
    <row r="707" spans="2:17" ht="14" x14ac:dyDescent="0.15">
      <c r="B707" s="332"/>
      <c r="C707" s="332"/>
      <c r="D707" s="332"/>
      <c r="F707" s="332"/>
      <c r="G707" s="332"/>
      <c r="H707" s="332"/>
      <c r="I707" s="195"/>
      <c r="J707" s="195"/>
      <c r="K707" s="195"/>
      <c r="L707" s="195"/>
      <c r="M707" s="195"/>
      <c r="N707" s="195"/>
      <c r="O707" s="195"/>
      <c r="P707" s="195"/>
      <c r="Q707" s="195"/>
    </row>
    <row r="708" spans="2:17" ht="14" x14ac:dyDescent="0.15">
      <c r="B708" s="332"/>
      <c r="C708" s="332"/>
      <c r="D708" s="332"/>
      <c r="F708" s="332"/>
      <c r="G708" s="332"/>
      <c r="H708" s="332"/>
      <c r="I708" s="195"/>
      <c r="J708" s="195"/>
      <c r="K708" s="195"/>
      <c r="L708" s="195"/>
      <c r="M708" s="195"/>
      <c r="N708" s="195"/>
      <c r="O708" s="195"/>
      <c r="P708" s="195"/>
      <c r="Q708" s="195"/>
    </row>
    <row r="709" spans="2:17" ht="14" x14ac:dyDescent="0.15">
      <c r="B709" s="332"/>
      <c r="C709" s="332"/>
      <c r="D709" s="332"/>
      <c r="F709" s="332"/>
      <c r="G709" s="332"/>
      <c r="H709" s="332"/>
      <c r="I709" s="195"/>
      <c r="J709" s="195"/>
      <c r="K709" s="195"/>
      <c r="L709" s="195"/>
      <c r="M709" s="195"/>
      <c r="N709" s="195"/>
      <c r="O709" s="195"/>
      <c r="P709" s="195"/>
      <c r="Q709" s="195"/>
    </row>
    <row r="710" spans="2:17" ht="14" x14ac:dyDescent="0.15">
      <c r="B710" s="332"/>
      <c r="C710" s="332"/>
      <c r="D710" s="332"/>
      <c r="F710" s="332"/>
      <c r="G710" s="332"/>
      <c r="H710" s="332"/>
      <c r="I710" s="195"/>
      <c r="J710" s="195"/>
      <c r="K710" s="195"/>
      <c r="L710" s="195"/>
      <c r="M710" s="195"/>
      <c r="N710" s="195"/>
      <c r="O710" s="195"/>
      <c r="P710" s="195"/>
      <c r="Q710" s="195"/>
    </row>
    <row r="711" spans="2:17" ht="14" x14ac:dyDescent="0.15">
      <c r="B711" s="332"/>
      <c r="C711" s="332"/>
      <c r="D711" s="332"/>
      <c r="F711" s="332"/>
      <c r="G711" s="332"/>
      <c r="H711" s="332"/>
      <c r="I711" s="195"/>
      <c r="J711" s="195"/>
      <c r="K711" s="195"/>
      <c r="L711" s="195"/>
      <c r="M711" s="195"/>
      <c r="N711" s="195"/>
      <c r="O711" s="195"/>
      <c r="P711" s="195"/>
      <c r="Q711" s="195"/>
    </row>
    <row r="712" spans="2:17" ht="14" x14ac:dyDescent="0.15">
      <c r="B712" s="332"/>
      <c r="C712" s="332"/>
      <c r="D712" s="332"/>
      <c r="F712" s="332"/>
      <c r="G712" s="332"/>
      <c r="H712" s="332"/>
      <c r="I712" s="195"/>
      <c r="J712" s="195"/>
      <c r="K712" s="195"/>
      <c r="L712" s="195"/>
      <c r="M712" s="195"/>
      <c r="N712" s="195"/>
      <c r="O712" s="195"/>
      <c r="P712" s="195"/>
      <c r="Q712" s="195"/>
    </row>
    <row r="713" spans="2:17" ht="14" x14ac:dyDescent="0.15">
      <c r="B713" s="332"/>
      <c r="C713" s="332"/>
      <c r="D713" s="332"/>
      <c r="F713" s="332"/>
      <c r="G713" s="332"/>
      <c r="H713" s="332"/>
      <c r="I713" s="195"/>
      <c r="J713" s="195"/>
      <c r="K713" s="195"/>
      <c r="L713" s="195"/>
      <c r="M713" s="195"/>
      <c r="N713" s="195"/>
      <c r="O713" s="195"/>
      <c r="P713" s="195"/>
      <c r="Q713" s="195"/>
    </row>
    <row r="714" spans="2:17" ht="14" x14ac:dyDescent="0.15">
      <c r="B714" s="332"/>
      <c r="C714" s="332"/>
      <c r="D714" s="332"/>
      <c r="F714" s="332"/>
      <c r="G714" s="332"/>
      <c r="H714" s="332"/>
      <c r="I714" s="195"/>
      <c r="J714" s="195"/>
      <c r="K714" s="195"/>
      <c r="L714" s="195"/>
      <c r="M714" s="195"/>
      <c r="N714" s="195"/>
      <c r="O714" s="195"/>
      <c r="P714" s="195"/>
      <c r="Q714" s="195"/>
    </row>
    <row r="715" spans="2:17" ht="14" x14ac:dyDescent="0.15">
      <c r="B715" s="332"/>
      <c r="C715" s="332"/>
      <c r="D715" s="332"/>
      <c r="F715" s="332"/>
      <c r="G715" s="332"/>
      <c r="H715" s="332"/>
      <c r="I715" s="195"/>
      <c r="J715" s="195"/>
      <c r="K715" s="195"/>
      <c r="L715" s="195"/>
      <c r="M715" s="195"/>
      <c r="N715" s="195"/>
      <c r="O715" s="195"/>
      <c r="P715" s="195"/>
      <c r="Q715" s="195"/>
    </row>
    <row r="716" spans="2:17" ht="14" x14ac:dyDescent="0.15">
      <c r="B716" s="332"/>
      <c r="C716" s="332"/>
      <c r="D716" s="332"/>
      <c r="F716" s="332"/>
      <c r="G716" s="332"/>
      <c r="H716" s="332"/>
      <c r="I716" s="195"/>
      <c r="J716" s="195"/>
      <c r="K716" s="195"/>
      <c r="L716" s="195"/>
      <c r="M716" s="195"/>
      <c r="N716" s="195"/>
      <c r="O716" s="195"/>
      <c r="P716" s="195"/>
      <c r="Q716" s="195"/>
    </row>
    <row r="717" spans="2:17" ht="14" x14ac:dyDescent="0.15">
      <c r="B717" s="332"/>
      <c r="C717" s="332"/>
      <c r="D717" s="332"/>
      <c r="F717" s="332"/>
      <c r="G717" s="332"/>
      <c r="H717" s="332"/>
      <c r="I717" s="195"/>
      <c r="J717" s="195"/>
      <c r="K717" s="195"/>
      <c r="L717" s="195"/>
      <c r="M717" s="195"/>
      <c r="N717" s="195"/>
      <c r="O717" s="195"/>
      <c r="P717" s="195"/>
      <c r="Q717" s="195"/>
    </row>
    <row r="718" spans="2:17" ht="14" x14ac:dyDescent="0.15">
      <c r="B718" s="332"/>
      <c r="C718" s="332"/>
      <c r="D718" s="332"/>
      <c r="F718" s="332"/>
      <c r="G718" s="332"/>
      <c r="H718" s="332"/>
      <c r="I718" s="195"/>
      <c r="J718" s="195"/>
      <c r="K718" s="195"/>
      <c r="L718" s="195"/>
      <c r="M718" s="195"/>
      <c r="N718" s="195"/>
      <c r="O718" s="195"/>
      <c r="P718" s="195"/>
      <c r="Q718" s="195"/>
    </row>
    <row r="719" spans="2:17" ht="14" x14ac:dyDescent="0.15">
      <c r="B719" s="332"/>
      <c r="C719" s="332"/>
      <c r="D719" s="332"/>
      <c r="F719" s="332"/>
      <c r="G719" s="332"/>
      <c r="H719" s="332"/>
      <c r="I719" s="195"/>
      <c r="J719" s="195"/>
      <c r="K719" s="195"/>
      <c r="L719" s="195"/>
      <c r="M719" s="195"/>
      <c r="N719" s="195"/>
      <c r="O719" s="195"/>
      <c r="P719" s="195"/>
      <c r="Q719" s="195"/>
    </row>
    <row r="720" spans="2:17" ht="14" x14ac:dyDescent="0.15">
      <c r="B720" s="332"/>
      <c r="C720" s="332"/>
      <c r="D720" s="332"/>
      <c r="F720" s="332"/>
      <c r="G720" s="332"/>
      <c r="H720" s="332"/>
      <c r="I720" s="195"/>
      <c r="J720" s="195"/>
      <c r="K720" s="195"/>
      <c r="L720" s="195"/>
      <c r="M720" s="195"/>
      <c r="N720" s="195"/>
      <c r="O720" s="195"/>
      <c r="P720" s="195"/>
      <c r="Q720" s="195"/>
    </row>
    <row r="721" spans="2:17" ht="14" x14ac:dyDescent="0.15">
      <c r="B721" s="332"/>
      <c r="C721" s="332"/>
      <c r="D721" s="332"/>
      <c r="F721" s="332"/>
      <c r="G721" s="332"/>
      <c r="H721" s="332"/>
      <c r="I721" s="195"/>
      <c r="J721" s="195"/>
      <c r="K721" s="195"/>
      <c r="L721" s="195"/>
      <c r="M721" s="195"/>
      <c r="N721" s="195"/>
      <c r="O721" s="195"/>
      <c r="P721" s="195"/>
      <c r="Q721" s="195"/>
    </row>
    <row r="722" spans="2:17" ht="14" x14ac:dyDescent="0.15">
      <c r="B722" s="332"/>
      <c r="C722" s="332"/>
      <c r="D722" s="332"/>
      <c r="F722" s="332"/>
      <c r="G722" s="332"/>
      <c r="H722" s="332"/>
      <c r="I722" s="195"/>
      <c r="J722" s="195"/>
      <c r="K722" s="195"/>
      <c r="L722" s="195"/>
      <c r="M722" s="195"/>
      <c r="N722" s="195"/>
      <c r="O722" s="195"/>
      <c r="P722" s="195"/>
      <c r="Q722" s="195"/>
    </row>
    <row r="723" spans="2:17" ht="14" x14ac:dyDescent="0.15">
      <c r="B723" s="332"/>
      <c r="C723" s="332"/>
      <c r="D723" s="332"/>
      <c r="F723" s="332"/>
      <c r="G723" s="332"/>
      <c r="H723" s="332"/>
      <c r="I723" s="195"/>
      <c r="J723" s="195"/>
      <c r="K723" s="195"/>
      <c r="L723" s="195"/>
      <c r="M723" s="195"/>
      <c r="N723" s="195"/>
      <c r="O723" s="195"/>
      <c r="P723" s="195"/>
      <c r="Q723" s="195"/>
    </row>
    <row r="724" spans="2:17" ht="14" x14ac:dyDescent="0.15">
      <c r="B724" s="332"/>
      <c r="C724" s="332"/>
      <c r="D724" s="332"/>
      <c r="F724" s="332"/>
      <c r="G724" s="332"/>
      <c r="H724" s="332"/>
      <c r="I724" s="195"/>
      <c r="J724" s="195"/>
      <c r="K724" s="195"/>
      <c r="L724" s="195"/>
      <c r="M724" s="195"/>
      <c r="N724" s="195"/>
      <c r="O724" s="195"/>
      <c r="P724" s="195"/>
      <c r="Q724" s="195"/>
    </row>
    <row r="725" spans="2:17" ht="14" x14ac:dyDescent="0.15">
      <c r="B725" s="332"/>
      <c r="C725" s="332"/>
      <c r="D725" s="332"/>
      <c r="F725" s="332"/>
      <c r="G725" s="332"/>
      <c r="H725" s="332"/>
      <c r="I725" s="195"/>
      <c r="J725" s="195"/>
      <c r="K725" s="195"/>
      <c r="L725" s="195"/>
      <c r="M725" s="195"/>
      <c r="N725" s="195"/>
      <c r="O725" s="195"/>
      <c r="P725" s="195"/>
      <c r="Q725" s="195"/>
    </row>
    <row r="726" spans="2:17" ht="14" x14ac:dyDescent="0.15">
      <c r="B726" s="332"/>
      <c r="C726" s="332"/>
      <c r="D726" s="332"/>
      <c r="F726" s="332"/>
      <c r="G726" s="332"/>
      <c r="H726" s="332"/>
      <c r="I726" s="195"/>
      <c r="J726" s="195"/>
      <c r="K726" s="195"/>
      <c r="L726" s="195"/>
      <c r="M726" s="195"/>
      <c r="N726" s="195"/>
      <c r="O726" s="195"/>
      <c r="P726" s="195"/>
      <c r="Q726" s="195"/>
    </row>
    <row r="727" spans="2:17" ht="14" x14ac:dyDescent="0.15">
      <c r="B727" s="332"/>
      <c r="C727" s="332"/>
      <c r="D727" s="332"/>
      <c r="F727" s="332"/>
      <c r="G727" s="332"/>
      <c r="H727" s="332"/>
      <c r="I727" s="195"/>
      <c r="J727" s="195"/>
      <c r="K727" s="195"/>
      <c r="L727" s="195"/>
      <c r="M727" s="195"/>
      <c r="N727" s="195"/>
      <c r="O727" s="195"/>
      <c r="P727" s="195"/>
      <c r="Q727" s="195"/>
    </row>
    <row r="728" spans="2:17" ht="14" x14ac:dyDescent="0.15">
      <c r="B728" s="332"/>
      <c r="C728" s="332"/>
      <c r="D728" s="332"/>
      <c r="F728" s="332"/>
      <c r="G728" s="332"/>
      <c r="H728" s="332"/>
      <c r="I728" s="195"/>
      <c r="J728" s="195"/>
      <c r="K728" s="195"/>
      <c r="L728" s="195"/>
      <c r="M728" s="195"/>
      <c r="N728" s="195"/>
      <c r="O728" s="195"/>
      <c r="P728" s="195"/>
      <c r="Q728" s="195"/>
    </row>
    <row r="729" spans="2:17" ht="14" x14ac:dyDescent="0.15">
      <c r="B729" s="332"/>
      <c r="C729" s="332"/>
      <c r="D729" s="332"/>
      <c r="F729" s="332"/>
      <c r="G729" s="332"/>
      <c r="H729" s="332"/>
      <c r="I729" s="195"/>
      <c r="J729" s="195"/>
      <c r="K729" s="195"/>
      <c r="L729" s="195"/>
      <c r="M729" s="195"/>
      <c r="N729" s="195"/>
      <c r="O729" s="195"/>
      <c r="P729" s="195"/>
      <c r="Q729" s="195"/>
    </row>
    <row r="730" spans="2:17" ht="14" x14ac:dyDescent="0.15">
      <c r="B730" s="332"/>
      <c r="C730" s="332"/>
      <c r="D730" s="332"/>
      <c r="F730" s="332"/>
      <c r="G730" s="332"/>
      <c r="H730" s="332"/>
      <c r="I730" s="195"/>
      <c r="J730" s="195"/>
      <c r="K730" s="195"/>
      <c r="L730" s="195"/>
      <c r="M730" s="195"/>
      <c r="N730" s="195"/>
      <c r="O730" s="195"/>
      <c r="P730" s="195"/>
      <c r="Q730" s="195"/>
    </row>
    <row r="731" spans="2:17" ht="14" x14ac:dyDescent="0.15">
      <c r="B731" s="332"/>
      <c r="C731" s="332"/>
      <c r="D731" s="332"/>
      <c r="F731" s="332"/>
      <c r="G731" s="332"/>
      <c r="H731" s="332"/>
      <c r="I731" s="195"/>
      <c r="J731" s="195"/>
      <c r="K731" s="195"/>
      <c r="L731" s="195"/>
      <c r="M731" s="195"/>
      <c r="N731" s="195"/>
      <c r="O731" s="195"/>
      <c r="P731" s="195"/>
      <c r="Q731" s="195"/>
    </row>
    <row r="732" spans="2:17" ht="14" x14ac:dyDescent="0.15">
      <c r="B732" s="332"/>
      <c r="C732" s="332"/>
      <c r="D732" s="332"/>
      <c r="F732" s="332"/>
      <c r="G732" s="332"/>
      <c r="H732" s="332"/>
      <c r="I732" s="195"/>
      <c r="J732" s="195"/>
      <c r="K732" s="195"/>
      <c r="L732" s="195"/>
      <c r="M732" s="195"/>
      <c r="N732" s="195"/>
      <c r="O732" s="195"/>
      <c r="P732" s="195"/>
      <c r="Q732" s="195"/>
    </row>
    <row r="733" spans="2:17" ht="14" x14ac:dyDescent="0.15">
      <c r="B733" s="332"/>
      <c r="C733" s="332"/>
      <c r="D733" s="332"/>
      <c r="F733" s="332"/>
      <c r="G733" s="332"/>
      <c r="H733" s="332"/>
      <c r="I733" s="195"/>
      <c r="J733" s="195"/>
      <c r="K733" s="195"/>
      <c r="L733" s="195"/>
      <c r="M733" s="195"/>
      <c r="N733" s="195"/>
      <c r="O733" s="195"/>
      <c r="P733" s="195"/>
      <c r="Q733" s="195"/>
    </row>
    <row r="734" spans="2:17" ht="14" x14ac:dyDescent="0.15">
      <c r="B734" s="332"/>
      <c r="C734" s="332"/>
      <c r="D734" s="332"/>
      <c r="F734" s="332"/>
      <c r="G734" s="332"/>
      <c r="H734" s="332"/>
      <c r="I734" s="195"/>
      <c r="J734" s="195"/>
      <c r="K734" s="195"/>
      <c r="L734" s="195"/>
      <c r="M734" s="195"/>
      <c r="N734" s="195"/>
      <c r="O734" s="195"/>
      <c r="P734" s="195"/>
      <c r="Q734" s="195"/>
    </row>
    <row r="735" spans="2:17" ht="14" x14ac:dyDescent="0.15">
      <c r="B735" s="332"/>
      <c r="C735" s="332"/>
      <c r="D735" s="332"/>
      <c r="F735" s="332"/>
      <c r="G735" s="332"/>
      <c r="H735" s="332"/>
      <c r="I735" s="195"/>
      <c r="J735" s="195"/>
      <c r="K735" s="195"/>
      <c r="L735" s="195"/>
      <c r="M735" s="195"/>
      <c r="N735" s="195"/>
      <c r="O735" s="195"/>
      <c r="P735" s="195"/>
      <c r="Q735" s="195"/>
    </row>
    <row r="736" spans="2:17" ht="14" x14ac:dyDescent="0.15">
      <c r="B736" s="332"/>
      <c r="C736" s="332"/>
      <c r="D736" s="332"/>
      <c r="F736" s="332"/>
      <c r="G736" s="332"/>
      <c r="H736" s="332"/>
      <c r="I736" s="195"/>
      <c r="J736" s="195"/>
      <c r="K736" s="195"/>
      <c r="L736" s="195"/>
      <c r="M736" s="195"/>
      <c r="N736" s="195"/>
      <c r="O736" s="195"/>
      <c r="P736" s="195"/>
      <c r="Q736" s="195"/>
    </row>
    <row r="737" spans="2:17" ht="14" x14ac:dyDescent="0.15">
      <c r="B737" s="332"/>
      <c r="C737" s="332"/>
      <c r="D737" s="332"/>
      <c r="F737" s="332"/>
      <c r="G737" s="332"/>
      <c r="H737" s="332"/>
      <c r="I737" s="195"/>
      <c r="J737" s="195"/>
      <c r="K737" s="195"/>
      <c r="L737" s="195"/>
      <c r="M737" s="195"/>
      <c r="N737" s="195"/>
      <c r="O737" s="195"/>
      <c r="P737" s="195"/>
      <c r="Q737" s="195"/>
    </row>
    <row r="738" spans="2:17" ht="14" x14ac:dyDescent="0.15">
      <c r="B738" s="332"/>
      <c r="C738" s="332"/>
      <c r="D738" s="332"/>
      <c r="F738" s="332"/>
      <c r="G738" s="332"/>
      <c r="H738" s="332"/>
      <c r="I738" s="195"/>
      <c r="J738" s="195"/>
      <c r="K738" s="195"/>
      <c r="L738" s="195"/>
      <c r="M738" s="195"/>
      <c r="N738" s="195"/>
      <c r="O738" s="195"/>
      <c r="P738" s="195"/>
      <c r="Q738" s="195"/>
    </row>
    <row r="739" spans="2:17" ht="14" x14ac:dyDescent="0.15">
      <c r="B739" s="332"/>
      <c r="C739" s="332"/>
      <c r="D739" s="332"/>
      <c r="F739" s="332"/>
      <c r="G739" s="332"/>
      <c r="H739" s="332"/>
      <c r="I739" s="195"/>
      <c r="J739" s="195"/>
      <c r="K739" s="195"/>
      <c r="L739" s="195"/>
      <c r="M739" s="195"/>
      <c r="N739" s="195"/>
      <c r="O739" s="195"/>
      <c r="P739" s="195"/>
      <c r="Q739" s="195"/>
    </row>
    <row r="740" spans="2:17" ht="14" x14ac:dyDescent="0.15">
      <c r="B740" s="332"/>
      <c r="C740" s="332"/>
      <c r="D740" s="332"/>
      <c r="F740" s="332"/>
      <c r="G740" s="332"/>
      <c r="H740" s="332"/>
      <c r="I740" s="195"/>
      <c r="J740" s="195"/>
      <c r="K740" s="195"/>
      <c r="L740" s="195"/>
      <c r="M740" s="195"/>
      <c r="N740" s="195"/>
      <c r="O740" s="195"/>
      <c r="P740" s="195"/>
      <c r="Q740" s="195"/>
    </row>
    <row r="741" spans="2:17" ht="14" x14ac:dyDescent="0.15">
      <c r="B741" s="332"/>
      <c r="C741" s="332"/>
      <c r="D741" s="332"/>
      <c r="F741" s="332"/>
      <c r="G741" s="332"/>
      <c r="H741" s="332"/>
      <c r="I741" s="195"/>
      <c r="J741" s="195"/>
      <c r="K741" s="195"/>
      <c r="L741" s="195"/>
      <c r="M741" s="195"/>
      <c r="N741" s="195"/>
      <c r="O741" s="195"/>
      <c r="P741" s="195"/>
      <c r="Q741" s="195"/>
    </row>
    <row r="742" spans="2:17" ht="14" x14ac:dyDescent="0.15">
      <c r="B742" s="332"/>
      <c r="C742" s="332"/>
      <c r="D742" s="332"/>
      <c r="F742" s="332"/>
      <c r="G742" s="332"/>
      <c r="H742" s="332"/>
      <c r="I742" s="195"/>
      <c r="J742" s="195"/>
      <c r="K742" s="195"/>
      <c r="L742" s="195"/>
      <c r="M742" s="195"/>
      <c r="N742" s="195"/>
      <c r="O742" s="195"/>
      <c r="P742" s="195"/>
      <c r="Q742" s="195"/>
    </row>
    <row r="743" spans="2:17" ht="14" x14ac:dyDescent="0.15">
      <c r="B743" s="332"/>
      <c r="C743" s="332"/>
      <c r="D743" s="332"/>
      <c r="F743" s="332"/>
      <c r="G743" s="332"/>
      <c r="H743" s="332"/>
      <c r="I743" s="195"/>
      <c r="J743" s="195"/>
      <c r="K743" s="195"/>
      <c r="L743" s="195"/>
      <c r="M743" s="195"/>
      <c r="N743" s="195"/>
      <c r="O743" s="195"/>
      <c r="P743" s="195"/>
      <c r="Q743" s="195"/>
    </row>
    <row r="744" spans="2:17" ht="14" x14ac:dyDescent="0.15">
      <c r="B744" s="332"/>
      <c r="C744" s="332"/>
      <c r="D744" s="332"/>
      <c r="F744" s="332"/>
      <c r="G744" s="332"/>
      <c r="H744" s="332"/>
      <c r="I744" s="195"/>
      <c r="J744" s="195"/>
      <c r="K744" s="195"/>
      <c r="L744" s="195"/>
      <c r="M744" s="195"/>
      <c r="N744" s="195"/>
      <c r="O744" s="195"/>
      <c r="P744" s="195"/>
      <c r="Q744" s="195"/>
    </row>
    <row r="745" spans="2:17" ht="14" x14ac:dyDescent="0.15">
      <c r="B745" s="332"/>
      <c r="C745" s="332"/>
      <c r="D745" s="332"/>
      <c r="F745" s="332"/>
      <c r="G745" s="332"/>
      <c r="H745" s="332"/>
      <c r="I745" s="195"/>
      <c r="J745" s="195"/>
      <c r="K745" s="195"/>
      <c r="L745" s="195"/>
      <c r="M745" s="195"/>
      <c r="N745" s="195"/>
      <c r="O745" s="195"/>
      <c r="P745" s="195"/>
      <c r="Q745" s="195"/>
    </row>
    <row r="746" spans="2:17" ht="14" x14ac:dyDescent="0.15">
      <c r="B746" s="332"/>
      <c r="C746" s="332"/>
      <c r="D746" s="332"/>
      <c r="F746" s="332"/>
      <c r="G746" s="332"/>
      <c r="H746" s="332"/>
      <c r="I746" s="195"/>
      <c r="J746" s="195"/>
      <c r="K746" s="195"/>
      <c r="L746" s="195"/>
      <c r="M746" s="195"/>
      <c r="N746" s="195"/>
      <c r="O746" s="195"/>
      <c r="P746" s="195"/>
      <c r="Q746" s="195"/>
    </row>
    <row r="747" spans="2:17" ht="14" x14ac:dyDescent="0.15">
      <c r="B747" s="332"/>
      <c r="C747" s="332"/>
      <c r="D747" s="332"/>
      <c r="F747" s="332"/>
      <c r="G747" s="332"/>
      <c r="H747" s="332"/>
      <c r="I747" s="195"/>
      <c r="J747" s="195"/>
      <c r="K747" s="195"/>
      <c r="L747" s="195"/>
      <c r="M747" s="195"/>
      <c r="N747" s="195"/>
      <c r="O747" s="195"/>
      <c r="P747" s="195"/>
      <c r="Q747" s="195"/>
    </row>
    <row r="748" spans="2:17" ht="14" x14ac:dyDescent="0.15">
      <c r="B748" s="332"/>
      <c r="C748" s="332"/>
      <c r="D748" s="332"/>
      <c r="F748" s="332"/>
      <c r="G748" s="332"/>
      <c r="H748" s="332"/>
      <c r="I748" s="195"/>
      <c r="J748" s="195"/>
      <c r="K748" s="195"/>
      <c r="L748" s="195"/>
      <c r="M748" s="195"/>
      <c r="N748" s="195"/>
      <c r="O748" s="195"/>
      <c r="P748" s="195"/>
      <c r="Q748" s="195"/>
    </row>
    <row r="749" spans="2:17" ht="14" x14ac:dyDescent="0.15">
      <c r="B749" s="332"/>
      <c r="C749" s="332"/>
      <c r="D749" s="332"/>
      <c r="F749" s="332"/>
      <c r="G749" s="332"/>
      <c r="H749" s="332"/>
      <c r="I749" s="195"/>
      <c r="J749" s="195"/>
      <c r="K749" s="195"/>
      <c r="L749" s="195"/>
      <c r="M749" s="195"/>
      <c r="N749" s="195"/>
      <c r="O749" s="195"/>
      <c r="P749" s="195"/>
      <c r="Q749" s="195"/>
    </row>
    <row r="750" spans="2:17" ht="14" x14ac:dyDescent="0.15">
      <c r="B750" s="332"/>
      <c r="C750" s="332"/>
      <c r="D750" s="332"/>
      <c r="F750" s="332"/>
      <c r="G750" s="332"/>
      <c r="H750" s="332"/>
      <c r="I750" s="195"/>
      <c r="J750" s="195"/>
      <c r="K750" s="195"/>
      <c r="L750" s="195"/>
      <c r="M750" s="195"/>
      <c r="N750" s="195"/>
      <c r="O750" s="195"/>
      <c r="P750" s="195"/>
      <c r="Q750" s="195"/>
    </row>
    <row r="751" spans="2:17" ht="14" x14ac:dyDescent="0.15">
      <c r="B751" s="332"/>
      <c r="C751" s="332"/>
      <c r="D751" s="332"/>
      <c r="F751" s="332"/>
      <c r="G751" s="332"/>
      <c r="H751" s="332"/>
      <c r="I751" s="195"/>
      <c r="J751" s="195"/>
      <c r="K751" s="195"/>
      <c r="L751" s="195"/>
      <c r="M751" s="195"/>
      <c r="N751" s="195"/>
      <c r="O751" s="195"/>
      <c r="P751" s="195"/>
      <c r="Q751" s="195"/>
    </row>
    <row r="752" spans="2:17" ht="14" x14ac:dyDescent="0.15">
      <c r="B752" s="332"/>
      <c r="C752" s="332"/>
      <c r="D752" s="332"/>
      <c r="F752" s="332"/>
      <c r="G752" s="332"/>
      <c r="H752" s="332"/>
      <c r="I752" s="195"/>
      <c r="J752" s="195"/>
      <c r="K752" s="195"/>
      <c r="L752" s="195"/>
      <c r="M752" s="195"/>
      <c r="N752" s="195"/>
      <c r="O752" s="195"/>
      <c r="P752" s="195"/>
      <c r="Q752" s="195"/>
    </row>
    <row r="753" spans="2:17" ht="14" x14ac:dyDescent="0.15">
      <c r="B753" s="332"/>
      <c r="C753" s="332"/>
      <c r="D753" s="332"/>
      <c r="F753" s="332"/>
      <c r="G753" s="332"/>
      <c r="H753" s="332"/>
      <c r="I753" s="195"/>
      <c r="J753" s="195"/>
      <c r="K753" s="195"/>
      <c r="L753" s="195"/>
      <c r="M753" s="195"/>
      <c r="N753" s="195"/>
      <c r="O753" s="195"/>
      <c r="P753" s="195"/>
      <c r="Q753" s="195"/>
    </row>
    <row r="754" spans="2:17" ht="14" x14ac:dyDescent="0.15">
      <c r="B754" s="332"/>
      <c r="C754" s="332"/>
      <c r="D754" s="332"/>
      <c r="F754" s="332"/>
      <c r="G754" s="332"/>
      <c r="H754" s="332"/>
      <c r="I754" s="195"/>
      <c r="J754" s="195"/>
      <c r="K754" s="195"/>
      <c r="L754" s="195"/>
      <c r="M754" s="195"/>
      <c r="N754" s="195"/>
      <c r="O754" s="195"/>
      <c r="P754" s="195"/>
      <c r="Q754" s="195"/>
    </row>
    <row r="755" spans="2:17" ht="14" x14ac:dyDescent="0.15">
      <c r="B755" s="332"/>
      <c r="C755" s="332"/>
      <c r="D755" s="332"/>
      <c r="F755" s="332"/>
      <c r="G755" s="332"/>
      <c r="H755" s="332"/>
      <c r="I755" s="195"/>
      <c r="J755" s="195"/>
      <c r="K755" s="195"/>
      <c r="L755" s="195"/>
      <c r="M755" s="195"/>
      <c r="N755" s="195"/>
      <c r="O755" s="195"/>
      <c r="P755" s="195"/>
      <c r="Q755" s="195"/>
    </row>
    <row r="756" spans="2:17" ht="14" x14ac:dyDescent="0.15">
      <c r="B756" s="332"/>
      <c r="C756" s="332"/>
      <c r="D756" s="332"/>
      <c r="F756" s="332"/>
      <c r="G756" s="332"/>
      <c r="H756" s="332"/>
      <c r="I756" s="195"/>
      <c r="J756" s="195"/>
      <c r="K756" s="195"/>
      <c r="L756" s="195"/>
      <c r="M756" s="195"/>
      <c r="N756" s="195"/>
      <c r="O756" s="195"/>
      <c r="P756" s="195"/>
      <c r="Q756" s="195"/>
    </row>
    <row r="757" spans="2:17" ht="14" x14ac:dyDescent="0.15">
      <c r="B757" s="332"/>
      <c r="C757" s="332"/>
      <c r="D757" s="332"/>
      <c r="F757" s="332"/>
      <c r="G757" s="332"/>
      <c r="H757" s="332"/>
      <c r="I757" s="195"/>
      <c r="J757" s="195"/>
      <c r="K757" s="195"/>
      <c r="L757" s="195"/>
      <c r="M757" s="195"/>
      <c r="N757" s="195"/>
      <c r="O757" s="195"/>
      <c r="P757" s="195"/>
      <c r="Q757" s="195"/>
    </row>
    <row r="758" spans="2:17" ht="14" x14ac:dyDescent="0.15">
      <c r="B758" s="332"/>
      <c r="C758" s="332"/>
      <c r="D758" s="332"/>
      <c r="F758" s="332"/>
      <c r="G758" s="332"/>
      <c r="H758" s="332"/>
      <c r="I758" s="195"/>
      <c r="J758" s="195"/>
      <c r="K758" s="195"/>
      <c r="L758" s="195"/>
      <c r="M758" s="195"/>
      <c r="N758" s="195"/>
      <c r="O758" s="195"/>
      <c r="P758" s="195"/>
      <c r="Q758" s="195"/>
    </row>
    <row r="759" spans="2:17" ht="14" x14ac:dyDescent="0.15">
      <c r="B759" s="332"/>
      <c r="C759" s="332"/>
      <c r="D759" s="332"/>
      <c r="F759" s="332"/>
      <c r="G759" s="332"/>
      <c r="H759" s="332"/>
      <c r="I759" s="195"/>
      <c r="J759" s="195"/>
      <c r="K759" s="195"/>
      <c r="L759" s="195"/>
      <c r="M759" s="195"/>
      <c r="N759" s="195"/>
      <c r="O759" s="195"/>
      <c r="P759" s="195"/>
      <c r="Q759" s="195"/>
    </row>
    <row r="760" spans="2:17" ht="14" x14ac:dyDescent="0.15">
      <c r="B760" s="332"/>
      <c r="C760" s="332"/>
      <c r="D760" s="332"/>
      <c r="F760" s="332"/>
      <c r="G760" s="332"/>
      <c r="H760" s="332"/>
      <c r="I760" s="195"/>
      <c r="J760" s="195"/>
      <c r="K760" s="195"/>
      <c r="L760" s="195"/>
      <c r="M760" s="195"/>
      <c r="N760" s="195"/>
      <c r="O760" s="195"/>
      <c r="P760" s="195"/>
      <c r="Q760" s="195"/>
    </row>
    <row r="761" spans="2:17" ht="14" x14ac:dyDescent="0.15">
      <c r="B761" s="332"/>
      <c r="C761" s="332"/>
      <c r="D761" s="332"/>
      <c r="F761" s="332"/>
      <c r="G761" s="332"/>
      <c r="H761" s="332"/>
      <c r="I761" s="195"/>
      <c r="J761" s="195"/>
      <c r="K761" s="195"/>
      <c r="L761" s="195"/>
      <c r="M761" s="195"/>
      <c r="N761" s="195"/>
      <c r="O761" s="195"/>
      <c r="P761" s="195"/>
      <c r="Q761" s="195"/>
    </row>
    <row r="762" spans="2:17" ht="14" x14ac:dyDescent="0.15">
      <c r="B762" s="332"/>
      <c r="C762" s="332"/>
      <c r="D762" s="332"/>
      <c r="F762" s="332"/>
      <c r="G762" s="332"/>
      <c r="H762" s="332"/>
      <c r="I762" s="195"/>
      <c r="J762" s="195"/>
      <c r="K762" s="195"/>
      <c r="L762" s="195"/>
      <c r="M762" s="195"/>
      <c r="N762" s="195"/>
      <c r="O762" s="195"/>
      <c r="P762" s="195"/>
      <c r="Q762" s="195"/>
    </row>
    <row r="763" spans="2:17" ht="14" x14ac:dyDescent="0.15">
      <c r="B763" s="332"/>
      <c r="C763" s="332"/>
      <c r="D763" s="332"/>
      <c r="F763" s="332"/>
      <c r="G763" s="332"/>
      <c r="H763" s="332"/>
      <c r="I763" s="195"/>
      <c r="J763" s="195"/>
      <c r="K763" s="195"/>
      <c r="L763" s="195"/>
      <c r="M763" s="195"/>
      <c r="N763" s="195"/>
      <c r="O763" s="195"/>
      <c r="P763" s="195"/>
      <c r="Q763" s="195"/>
    </row>
    <row r="764" spans="2:17" ht="14" x14ac:dyDescent="0.15">
      <c r="B764" s="332"/>
      <c r="C764" s="332"/>
      <c r="D764" s="332"/>
      <c r="F764" s="332"/>
      <c r="G764" s="332"/>
      <c r="H764" s="332"/>
      <c r="I764" s="195"/>
      <c r="J764" s="195"/>
      <c r="K764" s="195"/>
      <c r="L764" s="195"/>
      <c r="M764" s="195"/>
      <c r="N764" s="195"/>
      <c r="O764" s="195"/>
      <c r="P764" s="195"/>
      <c r="Q764" s="195"/>
    </row>
    <row r="765" spans="2:17" ht="14" x14ac:dyDescent="0.15">
      <c r="B765" s="332"/>
      <c r="C765" s="332"/>
      <c r="D765" s="332"/>
      <c r="F765" s="332"/>
      <c r="G765" s="332"/>
      <c r="H765" s="332"/>
      <c r="I765" s="195"/>
      <c r="J765" s="195"/>
      <c r="K765" s="195"/>
      <c r="L765" s="195"/>
      <c r="M765" s="195"/>
      <c r="N765" s="195"/>
      <c r="O765" s="195"/>
      <c r="P765" s="195"/>
      <c r="Q765" s="195"/>
    </row>
    <row r="766" spans="2:17" ht="14" x14ac:dyDescent="0.15">
      <c r="B766" s="332"/>
      <c r="C766" s="332"/>
      <c r="D766" s="332"/>
      <c r="F766" s="332"/>
      <c r="G766" s="332"/>
      <c r="H766" s="332"/>
      <c r="I766" s="195"/>
      <c r="J766" s="195"/>
      <c r="K766" s="195"/>
      <c r="L766" s="195"/>
      <c r="M766" s="195"/>
      <c r="N766" s="195"/>
      <c r="O766" s="195"/>
      <c r="P766" s="195"/>
      <c r="Q766" s="195"/>
    </row>
    <row r="767" spans="2:17" ht="14" x14ac:dyDescent="0.15">
      <c r="B767" s="332"/>
      <c r="C767" s="332"/>
      <c r="D767" s="332"/>
      <c r="F767" s="332"/>
      <c r="G767" s="332"/>
      <c r="H767" s="332"/>
      <c r="I767" s="195"/>
      <c r="J767" s="195"/>
      <c r="K767" s="195"/>
      <c r="L767" s="195"/>
      <c r="M767" s="195"/>
      <c r="N767" s="195"/>
      <c r="O767" s="195"/>
      <c r="P767" s="195"/>
      <c r="Q767" s="195"/>
    </row>
    <row r="768" spans="2:17" ht="14" x14ac:dyDescent="0.15">
      <c r="B768" s="332"/>
      <c r="C768" s="332"/>
      <c r="D768" s="332"/>
      <c r="F768" s="332"/>
      <c r="G768" s="332"/>
      <c r="H768" s="332"/>
      <c r="I768" s="195"/>
      <c r="J768" s="195"/>
      <c r="K768" s="195"/>
      <c r="L768" s="195"/>
      <c r="M768" s="195"/>
      <c r="N768" s="195"/>
      <c r="O768" s="195"/>
      <c r="P768" s="195"/>
      <c r="Q768" s="195"/>
    </row>
    <row r="769" spans="2:17" ht="14" x14ac:dyDescent="0.15">
      <c r="B769" s="332"/>
      <c r="C769" s="332"/>
      <c r="D769" s="332"/>
      <c r="F769" s="332"/>
      <c r="G769" s="332"/>
      <c r="H769" s="332"/>
      <c r="I769" s="195"/>
      <c r="J769" s="195"/>
      <c r="K769" s="195"/>
      <c r="L769" s="195"/>
      <c r="M769" s="195"/>
      <c r="N769" s="195"/>
      <c r="O769" s="195"/>
      <c r="P769" s="195"/>
      <c r="Q769" s="195"/>
    </row>
    <row r="770" spans="2:17" ht="14" x14ac:dyDescent="0.15">
      <c r="B770" s="332"/>
      <c r="C770" s="332"/>
      <c r="D770" s="332"/>
      <c r="F770" s="332"/>
      <c r="G770" s="332"/>
      <c r="H770" s="332"/>
      <c r="I770" s="195"/>
      <c r="J770" s="195"/>
      <c r="K770" s="195"/>
      <c r="L770" s="195"/>
      <c r="M770" s="195"/>
      <c r="N770" s="195"/>
      <c r="O770" s="195"/>
      <c r="P770" s="195"/>
      <c r="Q770" s="195"/>
    </row>
    <row r="771" spans="2:17" ht="14" x14ac:dyDescent="0.15">
      <c r="B771" s="332"/>
      <c r="C771" s="332"/>
      <c r="D771" s="332"/>
      <c r="F771" s="332"/>
      <c r="G771" s="332"/>
      <c r="H771" s="332"/>
      <c r="I771" s="195"/>
      <c r="J771" s="195"/>
      <c r="K771" s="195"/>
      <c r="L771" s="195"/>
      <c r="M771" s="195"/>
      <c r="N771" s="195"/>
      <c r="O771" s="195"/>
      <c r="P771" s="195"/>
      <c r="Q771" s="195"/>
    </row>
    <row r="772" spans="2:17" ht="14" x14ac:dyDescent="0.15">
      <c r="B772" s="332"/>
      <c r="C772" s="332"/>
      <c r="D772" s="332"/>
      <c r="F772" s="332"/>
      <c r="G772" s="332"/>
      <c r="H772" s="332"/>
      <c r="I772" s="195"/>
      <c r="J772" s="195"/>
      <c r="K772" s="195"/>
      <c r="L772" s="195"/>
      <c r="M772" s="195"/>
      <c r="N772" s="195"/>
      <c r="O772" s="195"/>
      <c r="P772" s="195"/>
      <c r="Q772" s="195"/>
    </row>
    <row r="773" spans="2:17" ht="14" x14ac:dyDescent="0.15">
      <c r="B773" s="332"/>
      <c r="C773" s="332"/>
      <c r="D773" s="332"/>
      <c r="F773" s="332"/>
      <c r="G773" s="332"/>
      <c r="H773" s="332"/>
      <c r="I773" s="195"/>
      <c r="J773" s="195"/>
      <c r="K773" s="195"/>
      <c r="L773" s="195"/>
      <c r="M773" s="195"/>
      <c r="N773" s="195"/>
      <c r="O773" s="195"/>
      <c r="P773" s="195"/>
      <c r="Q773" s="195"/>
    </row>
    <row r="774" spans="2:17" ht="14" x14ac:dyDescent="0.15">
      <c r="B774" s="332"/>
      <c r="C774" s="332"/>
      <c r="D774" s="332"/>
      <c r="F774" s="332"/>
      <c r="G774" s="332"/>
      <c r="H774" s="332"/>
      <c r="I774" s="195"/>
      <c r="J774" s="195"/>
      <c r="K774" s="195"/>
      <c r="L774" s="195"/>
      <c r="M774" s="195"/>
      <c r="N774" s="195"/>
      <c r="O774" s="195"/>
      <c r="P774" s="195"/>
      <c r="Q774" s="195"/>
    </row>
    <row r="775" spans="2:17" ht="14" x14ac:dyDescent="0.15">
      <c r="B775" s="332"/>
      <c r="C775" s="332"/>
      <c r="D775" s="332"/>
      <c r="F775" s="332"/>
      <c r="G775" s="332"/>
      <c r="H775" s="332"/>
      <c r="I775" s="195"/>
      <c r="J775" s="195"/>
      <c r="K775" s="195"/>
      <c r="L775" s="195"/>
      <c r="M775" s="195"/>
      <c r="N775" s="195"/>
      <c r="O775" s="195"/>
      <c r="P775" s="195"/>
      <c r="Q775" s="195"/>
    </row>
    <row r="776" spans="2:17" ht="14" x14ac:dyDescent="0.15">
      <c r="B776" s="332"/>
      <c r="C776" s="332"/>
      <c r="D776" s="332"/>
      <c r="F776" s="332"/>
      <c r="G776" s="332"/>
      <c r="H776" s="332"/>
      <c r="I776" s="195"/>
      <c r="J776" s="195"/>
      <c r="K776" s="195"/>
      <c r="L776" s="195"/>
      <c r="M776" s="195"/>
      <c r="N776" s="195"/>
      <c r="O776" s="195"/>
      <c r="P776" s="195"/>
      <c r="Q776" s="195"/>
    </row>
    <row r="777" spans="2:17" ht="14" x14ac:dyDescent="0.15">
      <c r="B777" s="332"/>
      <c r="C777" s="332"/>
      <c r="D777" s="332"/>
      <c r="F777" s="332"/>
      <c r="G777" s="332"/>
      <c r="H777" s="332"/>
      <c r="I777" s="195"/>
      <c r="J777" s="195"/>
      <c r="K777" s="195"/>
      <c r="L777" s="195"/>
      <c r="M777" s="195"/>
      <c r="N777" s="195"/>
      <c r="O777" s="195"/>
      <c r="P777" s="195"/>
      <c r="Q777" s="195"/>
    </row>
    <row r="778" spans="2:17" ht="14" x14ac:dyDescent="0.15">
      <c r="B778" s="332"/>
      <c r="C778" s="332"/>
      <c r="D778" s="332"/>
      <c r="F778" s="332"/>
      <c r="G778" s="332"/>
      <c r="H778" s="332"/>
      <c r="I778" s="195"/>
      <c r="J778" s="195"/>
      <c r="K778" s="195"/>
      <c r="L778" s="195"/>
      <c r="M778" s="195"/>
      <c r="N778" s="195"/>
      <c r="O778" s="195"/>
      <c r="P778" s="195"/>
      <c r="Q778" s="195"/>
    </row>
    <row r="779" spans="2:17" ht="14" x14ac:dyDescent="0.15">
      <c r="B779" s="332"/>
      <c r="C779" s="332"/>
      <c r="D779" s="332"/>
      <c r="F779" s="332"/>
      <c r="G779" s="332"/>
      <c r="H779" s="332"/>
      <c r="I779" s="195"/>
      <c r="J779" s="195"/>
      <c r="K779" s="195"/>
      <c r="L779" s="195"/>
      <c r="M779" s="195"/>
      <c r="N779" s="195"/>
      <c r="O779" s="195"/>
      <c r="P779" s="195"/>
      <c r="Q779" s="195"/>
    </row>
    <row r="780" spans="2:17" ht="14" x14ac:dyDescent="0.15">
      <c r="B780" s="332"/>
      <c r="C780" s="332"/>
      <c r="D780" s="332"/>
      <c r="F780" s="332"/>
      <c r="G780" s="332"/>
      <c r="H780" s="332"/>
      <c r="I780" s="195"/>
      <c r="J780" s="195"/>
      <c r="K780" s="195"/>
      <c r="L780" s="195"/>
      <c r="M780" s="195"/>
      <c r="N780" s="195"/>
      <c r="O780" s="195"/>
      <c r="P780" s="195"/>
      <c r="Q780" s="195"/>
    </row>
    <row r="781" spans="2:17" ht="14" x14ac:dyDescent="0.15">
      <c r="B781" s="332"/>
      <c r="C781" s="332"/>
      <c r="D781" s="332"/>
      <c r="F781" s="332"/>
      <c r="G781" s="332"/>
      <c r="H781" s="332"/>
      <c r="I781" s="195"/>
      <c r="J781" s="195"/>
      <c r="K781" s="195"/>
      <c r="L781" s="195"/>
      <c r="M781" s="195"/>
      <c r="N781" s="195"/>
      <c r="O781" s="195"/>
      <c r="P781" s="195"/>
      <c r="Q781" s="195"/>
    </row>
    <row r="782" spans="2:17" ht="14" x14ac:dyDescent="0.15">
      <c r="B782" s="332"/>
      <c r="C782" s="332"/>
      <c r="D782" s="332"/>
      <c r="F782" s="332"/>
      <c r="G782" s="332"/>
      <c r="H782" s="332"/>
      <c r="I782" s="195"/>
      <c r="J782" s="195"/>
      <c r="K782" s="195"/>
      <c r="L782" s="195"/>
      <c r="M782" s="195"/>
      <c r="N782" s="195"/>
      <c r="O782" s="195"/>
      <c r="P782" s="195"/>
      <c r="Q782" s="195"/>
    </row>
    <row r="783" spans="2:17" ht="14" x14ac:dyDescent="0.15">
      <c r="B783" s="332"/>
      <c r="C783" s="332"/>
      <c r="D783" s="332"/>
      <c r="F783" s="332"/>
      <c r="G783" s="332"/>
      <c r="H783" s="332"/>
      <c r="I783" s="195"/>
      <c r="J783" s="195"/>
      <c r="K783" s="195"/>
      <c r="L783" s="195"/>
      <c r="M783" s="195"/>
      <c r="N783" s="195"/>
      <c r="O783" s="195"/>
      <c r="P783" s="195"/>
      <c r="Q783" s="195"/>
    </row>
    <row r="784" spans="2:17" ht="14" x14ac:dyDescent="0.15">
      <c r="B784" s="332"/>
      <c r="C784" s="332"/>
      <c r="D784" s="332"/>
      <c r="F784" s="332"/>
      <c r="G784" s="332"/>
      <c r="H784" s="332"/>
      <c r="I784" s="195"/>
      <c r="J784" s="195"/>
      <c r="K784" s="195"/>
      <c r="L784" s="195"/>
      <c r="M784" s="195"/>
      <c r="N784" s="195"/>
      <c r="O784" s="195"/>
      <c r="P784" s="195"/>
      <c r="Q784" s="195"/>
    </row>
    <row r="785" spans="2:17" ht="14" x14ac:dyDescent="0.15">
      <c r="B785" s="332"/>
      <c r="C785" s="332"/>
      <c r="D785" s="332"/>
      <c r="F785" s="332"/>
      <c r="G785" s="332"/>
      <c r="H785" s="332"/>
      <c r="I785" s="195"/>
      <c r="J785" s="195"/>
      <c r="K785" s="195"/>
      <c r="L785" s="195"/>
      <c r="M785" s="195"/>
      <c r="N785" s="195"/>
      <c r="O785" s="195"/>
      <c r="P785" s="195"/>
      <c r="Q785" s="195"/>
    </row>
    <row r="786" spans="2:17" ht="14" x14ac:dyDescent="0.15">
      <c r="B786" s="332"/>
      <c r="C786" s="332"/>
      <c r="D786" s="332"/>
      <c r="F786" s="332"/>
      <c r="G786" s="332"/>
      <c r="H786" s="332"/>
      <c r="I786" s="195"/>
      <c r="J786" s="195"/>
      <c r="K786" s="195"/>
      <c r="L786" s="195"/>
      <c r="M786" s="195"/>
      <c r="N786" s="195"/>
      <c r="O786" s="195"/>
      <c r="P786" s="195"/>
      <c r="Q786" s="195"/>
    </row>
    <row r="787" spans="2:17" ht="14" x14ac:dyDescent="0.15">
      <c r="B787" s="332"/>
      <c r="C787" s="332"/>
      <c r="D787" s="332"/>
      <c r="F787" s="332"/>
      <c r="G787" s="332"/>
      <c r="H787" s="332"/>
      <c r="I787" s="195"/>
      <c r="J787" s="195"/>
      <c r="K787" s="195"/>
      <c r="L787" s="195"/>
      <c r="M787" s="195"/>
      <c r="N787" s="195"/>
      <c r="O787" s="195"/>
      <c r="P787" s="195"/>
      <c r="Q787" s="195"/>
    </row>
    <row r="788" spans="2:17" ht="14" x14ac:dyDescent="0.15">
      <c r="B788" s="332"/>
      <c r="C788" s="332"/>
      <c r="D788" s="332"/>
      <c r="F788" s="332"/>
      <c r="G788" s="332"/>
      <c r="H788" s="332"/>
      <c r="I788" s="195"/>
      <c r="J788" s="195"/>
      <c r="K788" s="195"/>
      <c r="L788" s="195"/>
      <c r="M788" s="195"/>
      <c r="N788" s="195"/>
      <c r="O788" s="195"/>
      <c r="P788" s="195"/>
      <c r="Q788" s="195"/>
    </row>
    <row r="789" spans="2:17" ht="14" x14ac:dyDescent="0.15">
      <c r="B789" s="332"/>
      <c r="C789" s="332"/>
      <c r="D789" s="332"/>
      <c r="F789" s="332"/>
      <c r="G789" s="332"/>
      <c r="H789" s="332"/>
      <c r="I789" s="195"/>
      <c r="J789" s="195"/>
      <c r="K789" s="195"/>
      <c r="L789" s="195"/>
      <c r="M789" s="195"/>
      <c r="N789" s="195"/>
      <c r="O789" s="195"/>
      <c r="P789" s="195"/>
      <c r="Q789" s="195"/>
    </row>
    <row r="790" spans="2:17" ht="14" x14ac:dyDescent="0.15">
      <c r="B790" s="332"/>
      <c r="C790" s="332"/>
      <c r="D790" s="332"/>
      <c r="F790" s="332"/>
      <c r="G790" s="332"/>
      <c r="H790" s="332"/>
      <c r="I790" s="195"/>
      <c r="J790" s="195"/>
      <c r="K790" s="195"/>
      <c r="L790" s="195"/>
      <c r="M790" s="195"/>
      <c r="N790" s="195"/>
      <c r="O790" s="195"/>
      <c r="P790" s="195"/>
      <c r="Q790" s="195"/>
    </row>
    <row r="791" spans="2:17" ht="14" x14ac:dyDescent="0.15">
      <c r="B791" s="332"/>
      <c r="C791" s="332"/>
      <c r="D791" s="332"/>
      <c r="F791" s="332"/>
      <c r="G791" s="332"/>
      <c r="H791" s="332"/>
      <c r="I791" s="195"/>
      <c r="J791" s="195"/>
      <c r="K791" s="195"/>
      <c r="L791" s="195"/>
      <c r="M791" s="195"/>
      <c r="N791" s="195"/>
      <c r="O791" s="195"/>
      <c r="P791" s="195"/>
      <c r="Q791" s="195"/>
    </row>
    <row r="792" spans="2:17" ht="14" x14ac:dyDescent="0.15">
      <c r="B792" s="332"/>
      <c r="C792" s="332"/>
      <c r="D792" s="332"/>
      <c r="F792" s="332"/>
      <c r="G792" s="332"/>
      <c r="H792" s="332"/>
      <c r="I792" s="195"/>
      <c r="J792" s="195"/>
      <c r="K792" s="195"/>
      <c r="L792" s="195"/>
      <c r="M792" s="195"/>
      <c r="N792" s="195"/>
      <c r="O792" s="195"/>
      <c r="P792" s="195"/>
      <c r="Q792" s="195"/>
    </row>
    <row r="793" spans="2:17" ht="14" x14ac:dyDescent="0.15">
      <c r="B793" s="332"/>
      <c r="C793" s="332"/>
      <c r="D793" s="332"/>
      <c r="F793" s="332"/>
      <c r="G793" s="332"/>
      <c r="H793" s="332"/>
      <c r="I793" s="195"/>
      <c r="J793" s="195"/>
      <c r="K793" s="195"/>
      <c r="L793" s="195"/>
      <c r="M793" s="195"/>
      <c r="N793" s="195"/>
      <c r="O793" s="195"/>
      <c r="P793" s="195"/>
      <c r="Q793" s="195"/>
    </row>
    <row r="794" spans="2:17" ht="14" x14ac:dyDescent="0.15">
      <c r="B794" s="332"/>
      <c r="C794" s="332"/>
      <c r="D794" s="332"/>
      <c r="F794" s="332"/>
      <c r="G794" s="332"/>
      <c r="H794" s="332"/>
      <c r="I794" s="195"/>
      <c r="J794" s="195"/>
      <c r="K794" s="195"/>
      <c r="L794" s="195"/>
      <c r="M794" s="195"/>
      <c r="N794" s="195"/>
      <c r="O794" s="195"/>
      <c r="P794" s="195"/>
      <c r="Q794" s="195"/>
    </row>
    <row r="795" spans="2:17" ht="14" x14ac:dyDescent="0.15">
      <c r="B795" s="332"/>
      <c r="C795" s="332"/>
      <c r="D795" s="332"/>
      <c r="F795" s="332"/>
      <c r="G795" s="332"/>
      <c r="H795" s="332"/>
      <c r="I795" s="195"/>
      <c r="J795" s="195"/>
      <c r="K795" s="195"/>
      <c r="L795" s="195"/>
      <c r="M795" s="195"/>
      <c r="N795" s="195"/>
      <c r="O795" s="195"/>
      <c r="P795" s="195"/>
      <c r="Q795" s="195"/>
    </row>
    <row r="796" spans="2:17" ht="14" x14ac:dyDescent="0.15">
      <c r="B796" s="332"/>
      <c r="C796" s="332"/>
      <c r="D796" s="332"/>
      <c r="F796" s="332"/>
      <c r="G796" s="332"/>
      <c r="H796" s="332"/>
      <c r="I796" s="195"/>
      <c r="J796" s="195"/>
      <c r="K796" s="195"/>
      <c r="L796" s="195"/>
      <c r="M796" s="195"/>
      <c r="N796" s="195"/>
      <c r="O796" s="195"/>
      <c r="P796" s="195"/>
      <c r="Q796" s="195"/>
    </row>
    <row r="797" spans="2:17" ht="14" x14ac:dyDescent="0.15">
      <c r="B797" s="332"/>
      <c r="C797" s="332"/>
      <c r="D797" s="332"/>
      <c r="F797" s="332"/>
      <c r="G797" s="332"/>
      <c r="H797" s="332"/>
      <c r="I797" s="195"/>
      <c r="J797" s="195"/>
      <c r="K797" s="195"/>
      <c r="L797" s="195"/>
      <c r="M797" s="195"/>
      <c r="N797" s="195"/>
      <c r="O797" s="195"/>
      <c r="P797" s="195"/>
      <c r="Q797" s="195"/>
    </row>
    <row r="798" spans="2:17" ht="14" x14ac:dyDescent="0.15">
      <c r="B798" s="332"/>
      <c r="C798" s="332"/>
      <c r="D798" s="332"/>
      <c r="F798" s="332"/>
      <c r="G798" s="332"/>
      <c r="H798" s="332"/>
      <c r="I798" s="195"/>
      <c r="J798" s="195"/>
      <c r="K798" s="195"/>
      <c r="L798" s="195"/>
      <c r="M798" s="195"/>
      <c r="N798" s="195"/>
      <c r="O798" s="195"/>
      <c r="P798" s="195"/>
      <c r="Q798" s="195"/>
    </row>
    <row r="799" spans="2:17" ht="14" x14ac:dyDescent="0.15">
      <c r="B799" s="332"/>
      <c r="C799" s="332"/>
      <c r="D799" s="332"/>
      <c r="F799" s="332"/>
      <c r="G799" s="332"/>
      <c r="H799" s="332"/>
      <c r="I799" s="195"/>
      <c r="J799" s="195"/>
      <c r="K799" s="195"/>
      <c r="L799" s="195"/>
      <c r="M799" s="195"/>
      <c r="N799" s="195"/>
      <c r="O799" s="195"/>
      <c r="P799" s="195"/>
      <c r="Q799" s="195"/>
    </row>
    <row r="800" spans="2:17" ht="14" x14ac:dyDescent="0.15">
      <c r="B800" s="332"/>
      <c r="C800" s="332"/>
      <c r="D800" s="332"/>
      <c r="F800" s="332"/>
      <c r="G800" s="332"/>
      <c r="H800" s="332"/>
      <c r="I800" s="195"/>
      <c r="J800" s="195"/>
      <c r="K800" s="195"/>
      <c r="L800" s="195"/>
      <c r="M800" s="195"/>
      <c r="N800" s="195"/>
      <c r="O800" s="195"/>
      <c r="P800" s="195"/>
      <c r="Q800" s="195"/>
    </row>
    <row r="801" spans="2:17" ht="14" x14ac:dyDescent="0.15">
      <c r="B801" s="332"/>
      <c r="C801" s="332"/>
      <c r="D801" s="332"/>
      <c r="F801" s="332"/>
      <c r="G801" s="332"/>
      <c r="H801" s="332"/>
      <c r="I801" s="195"/>
      <c r="J801" s="195"/>
      <c r="K801" s="195"/>
      <c r="L801" s="195"/>
      <c r="M801" s="195"/>
      <c r="N801" s="195"/>
      <c r="O801" s="195"/>
      <c r="P801" s="195"/>
      <c r="Q801" s="195"/>
    </row>
    <row r="802" spans="2:17" ht="14" x14ac:dyDescent="0.15">
      <c r="B802" s="332"/>
      <c r="C802" s="332"/>
      <c r="D802" s="332"/>
      <c r="F802" s="332"/>
      <c r="G802" s="332"/>
      <c r="H802" s="332"/>
      <c r="I802" s="195"/>
      <c r="J802" s="195"/>
      <c r="K802" s="195"/>
      <c r="L802" s="195"/>
      <c r="M802" s="195"/>
      <c r="N802" s="195"/>
      <c r="O802" s="195"/>
      <c r="P802" s="195"/>
      <c r="Q802" s="195"/>
    </row>
    <row r="803" spans="2:17" ht="14" x14ac:dyDescent="0.15">
      <c r="B803" s="332"/>
      <c r="C803" s="332"/>
      <c r="D803" s="332"/>
      <c r="F803" s="332"/>
      <c r="G803" s="332"/>
      <c r="H803" s="332"/>
      <c r="I803" s="195"/>
      <c r="J803" s="195"/>
      <c r="K803" s="195"/>
      <c r="L803" s="195"/>
      <c r="M803" s="195"/>
      <c r="N803" s="195"/>
      <c r="O803" s="195"/>
      <c r="P803" s="195"/>
      <c r="Q803" s="195"/>
    </row>
    <row r="804" spans="2:17" ht="14" x14ac:dyDescent="0.15">
      <c r="B804" s="332"/>
      <c r="C804" s="332"/>
      <c r="D804" s="332"/>
      <c r="F804" s="332"/>
      <c r="G804" s="332"/>
      <c r="H804" s="332"/>
      <c r="I804" s="195"/>
      <c r="J804" s="195"/>
      <c r="K804" s="195"/>
      <c r="L804" s="195"/>
      <c r="M804" s="195"/>
      <c r="N804" s="195"/>
      <c r="O804" s="195"/>
      <c r="P804" s="195"/>
      <c r="Q804" s="195"/>
    </row>
    <row r="805" spans="2:17" ht="14" x14ac:dyDescent="0.15">
      <c r="B805" s="332"/>
      <c r="C805" s="332"/>
      <c r="D805" s="332"/>
      <c r="F805" s="332"/>
      <c r="G805" s="332"/>
      <c r="H805" s="332"/>
      <c r="I805" s="195"/>
      <c r="J805" s="195"/>
      <c r="K805" s="195"/>
      <c r="L805" s="195"/>
      <c r="M805" s="195"/>
      <c r="N805" s="195"/>
      <c r="O805" s="195"/>
      <c r="P805" s="195"/>
      <c r="Q805" s="195"/>
    </row>
    <row r="806" spans="2:17" ht="14" x14ac:dyDescent="0.15">
      <c r="B806" s="332"/>
      <c r="C806" s="332"/>
      <c r="D806" s="332"/>
      <c r="F806" s="332"/>
      <c r="G806" s="332"/>
      <c r="H806" s="332"/>
      <c r="I806" s="195"/>
      <c r="J806" s="195"/>
      <c r="K806" s="195"/>
      <c r="L806" s="195"/>
      <c r="M806" s="195"/>
      <c r="N806" s="195"/>
      <c r="O806" s="195"/>
      <c r="P806" s="195"/>
      <c r="Q806" s="195"/>
    </row>
    <row r="807" spans="2:17" ht="14" x14ac:dyDescent="0.15">
      <c r="B807" s="332"/>
      <c r="C807" s="332"/>
      <c r="D807" s="332"/>
      <c r="F807" s="332"/>
      <c r="G807" s="332"/>
      <c r="H807" s="332"/>
      <c r="I807" s="195"/>
      <c r="J807" s="195"/>
      <c r="K807" s="195"/>
      <c r="L807" s="195"/>
      <c r="M807" s="195"/>
      <c r="N807" s="195"/>
      <c r="O807" s="195"/>
      <c r="P807" s="195"/>
      <c r="Q807" s="195"/>
    </row>
    <row r="808" spans="2:17" ht="14" x14ac:dyDescent="0.15">
      <c r="B808" s="332"/>
      <c r="C808" s="332"/>
      <c r="D808" s="332"/>
      <c r="F808" s="332"/>
      <c r="G808" s="332"/>
      <c r="H808" s="332"/>
      <c r="I808" s="195"/>
      <c r="J808" s="195"/>
      <c r="K808" s="195"/>
      <c r="L808" s="195"/>
      <c r="M808" s="195"/>
      <c r="N808" s="195"/>
      <c r="O808" s="195"/>
      <c r="P808" s="195"/>
      <c r="Q808" s="195"/>
    </row>
    <row r="809" spans="2:17" ht="14" x14ac:dyDescent="0.15">
      <c r="B809" s="332"/>
      <c r="C809" s="332"/>
      <c r="D809" s="332"/>
      <c r="F809" s="332"/>
      <c r="G809" s="332"/>
      <c r="H809" s="332"/>
      <c r="I809" s="195"/>
      <c r="J809" s="195"/>
      <c r="K809" s="195"/>
      <c r="L809" s="195"/>
      <c r="M809" s="195"/>
      <c r="N809" s="195"/>
      <c r="O809" s="195"/>
      <c r="P809" s="195"/>
      <c r="Q809" s="195"/>
    </row>
    <row r="810" spans="2:17" ht="14" x14ac:dyDescent="0.15">
      <c r="B810" s="332"/>
      <c r="C810" s="332"/>
      <c r="D810" s="332"/>
      <c r="F810" s="332"/>
      <c r="G810" s="332"/>
      <c r="H810" s="332"/>
      <c r="I810" s="195"/>
      <c r="J810" s="195"/>
      <c r="K810" s="195"/>
      <c r="L810" s="195"/>
      <c r="M810" s="195"/>
      <c r="N810" s="195"/>
      <c r="O810" s="195"/>
      <c r="P810" s="195"/>
      <c r="Q810" s="195"/>
    </row>
    <row r="811" spans="2:17" ht="14" x14ac:dyDescent="0.15">
      <c r="B811" s="332"/>
      <c r="C811" s="332"/>
      <c r="D811" s="332"/>
      <c r="F811" s="332"/>
      <c r="G811" s="332"/>
      <c r="H811" s="332"/>
      <c r="I811" s="195"/>
      <c r="J811" s="195"/>
      <c r="K811" s="195"/>
      <c r="L811" s="195"/>
      <c r="M811" s="195"/>
      <c r="N811" s="195"/>
      <c r="O811" s="195"/>
      <c r="P811" s="195"/>
      <c r="Q811" s="195"/>
    </row>
    <row r="812" spans="2:17" ht="14" x14ac:dyDescent="0.15">
      <c r="B812" s="332"/>
      <c r="C812" s="332"/>
      <c r="D812" s="332"/>
      <c r="F812" s="332"/>
      <c r="G812" s="332"/>
      <c r="H812" s="332"/>
      <c r="I812" s="195"/>
      <c r="J812" s="195"/>
      <c r="K812" s="195"/>
      <c r="L812" s="195"/>
      <c r="M812" s="195"/>
      <c r="N812" s="195"/>
      <c r="O812" s="195"/>
      <c r="P812" s="195"/>
      <c r="Q812" s="195"/>
    </row>
    <row r="813" spans="2:17" ht="14" x14ac:dyDescent="0.15">
      <c r="B813" s="332"/>
      <c r="C813" s="332"/>
      <c r="D813" s="332"/>
      <c r="F813" s="332"/>
      <c r="G813" s="332"/>
      <c r="H813" s="332"/>
      <c r="I813" s="195"/>
      <c r="J813" s="195"/>
      <c r="K813" s="195"/>
      <c r="L813" s="195"/>
      <c r="M813" s="195"/>
      <c r="N813" s="195"/>
      <c r="O813" s="195"/>
      <c r="P813" s="195"/>
      <c r="Q813" s="195"/>
    </row>
    <row r="814" spans="2:17" ht="14" x14ac:dyDescent="0.15">
      <c r="B814" s="332"/>
      <c r="C814" s="332"/>
      <c r="D814" s="332"/>
      <c r="F814" s="332"/>
      <c r="G814" s="332"/>
      <c r="H814" s="332"/>
      <c r="I814" s="195"/>
      <c r="J814" s="195"/>
      <c r="K814" s="195"/>
      <c r="L814" s="195"/>
      <c r="M814" s="195"/>
      <c r="N814" s="195"/>
      <c r="O814" s="195"/>
      <c r="P814" s="195"/>
      <c r="Q814" s="195"/>
    </row>
    <row r="815" spans="2:17" ht="14" x14ac:dyDescent="0.15">
      <c r="B815" s="332"/>
      <c r="C815" s="332"/>
      <c r="D815" s="332"/>
      <c r="F815" s="332"/>
      <c r="G815" s="332"/>
      <c r="H815" s="332"/>
      <c r="I815" s="195"/>
      <c r="J815" s="195"/>
      <c r="K815" s="195"/>
      <c r="L815" s="195"/>
      <c r="M815" s="195"/>
      <c r="N815" s="195"/>
      <c r="O815" s="195"/>
      <c r="P815" s="195"/>
      <c r="Q815" s="195"/>
    </row>
    <row r="816" spans="2:17" ht="14" x14ac:dyDescent="0.15">
      <c r="B816" s="332"/>
      <c r="C816" s="332"/>
      <c r="D816" s="332"/>
      <c r="F816" s="332"/>
      <c r="G816" s="332"/>
      <c r="H816" s="332"/>
      <c r="I816" s="195"/>
      <c r="J816" s="195"/>
      <c r="K816" s="195"/>
      <c r="L816" s="195"/>
      <c r="M816" s="195"/>
      <c r="N816" s="195"/>
      <c r="O816" s="195"/>
      <c r="P816" s="195"/>
      <c r="Q816" s="195"/>
    </row>
    <row r="817" spans="2:17" ht="14" x14ac:dyDescent="0.15">
      <c r="B817" s="332"/>
      <c r="C817" s="332"/>
      <c r="D817" s="332"/>
      <c r="F817" s="332"/>
      <c r="G817" s="332"/>
      <c r="H817" s="332"/>
      <c r="I817" s="195"/>
      <c r="J817" s="195"/>
      <c r="K817" s="195"/>
      <c r="L817" s="195"/>
      <c r="M817" s="195"/>
      <c r="N817" s="195"/>
      <c r="O817" s="195"/>
      <c r="P817" s="195"/>
      <c r="Q817" s="195"/>
    </row>
    <row r="818" spans="2:17" ht="14" x14ac:dyDescent="0.15">
      <c r="B818" s="332"/>
      <c r="C818" s="332"/>
      <c r="D818" s="332"/>
      <c r="F818" s="332"/>
      <c r="G818" s="332"/>
      <c r="H818" s="332"/>
      <c r="I818" s="195"/>
      <c r="J818" s="195"/>
      <c r="K818" s="195"/>
      <c r="L818" s="195"/>
      <c r="M818" s="195"/>
      <c r="N818" s="195"/>
      <c r="O818" s="195"/>
      <c r="P818" s="195"/>
      <c r="Q818" s="195"/>
    </row>
    <row r="819" spans="2:17" ht="14" x14ac:dyDescent="0.15">
      <c r="B819" s="332"/>
      <c r="C819" s="332"/>
      <c r="D819" s="332"/>
      <c r="F819" s="332"/>
      <c r="G819" s="332"/>
      <c r="H819" s="332"/>
      <c r="I819" s="195"/>
      <c r="J819" s="195"/>
      <c r="K819" s="195"/>
      <c r="L819" s="195"/>
      <c r="M819" s="195"/>
      <c r="N819" s="195"/>
      <c r="O819" s="195"/>
      <c r="P819" s="195"/>
      <c r="Q819" s="195"/>
    </row>
    <row r="820" spans="2:17" ht="14" x14ac:dyDescent="0.15">
      <c r="B820" s="332"/>
      <c r="C820" s="332"/>
      <c r="D820" s="332"/>
      <c r="F820" s="332"/>
      <c r="G820" s="332"/>
      <c r="H820" s="332"/>
      <c r="I820" s="195"/>
      <c r="J820" s="195"/>
      <c r="K820" s="195"/>
      <c r="L820" s="195"/>
      <c r="M820" s="195"/>
      <c r="N820" s="195"/>
      <c r="O820" s="195"/>
      <c r="P820" s="195"/>
      <c r="Q820" s="195"/>
    </row>
    <row r="821" spans="2:17" ht="14" x14ac:dyDescent="0.15">
      <c r="B821" s="332"/>
      <c r="C821" s="332"/>
      <c r="D821" s="332"/>
      <c r="F821" s="332"/>
      <c r="G821" s="332"/>
      <c r="H821" s="332"/>
      <c r="I821" s="195"/>
      <c r="J821" s="195"/>
      <c r="K821" s="195"/>
      <c r="L821" s="195"/>
      <c r="M821" s="195"/>
      <c r="N821" s="195"/>
      <c r="O821" s="195"/>
      <c r="P821" s="195"/>
      <c r="Q821" s="195"/>
    </row>
    <row r="822" spans="2:17" ht="14" x14ac:dyDescent="0.15">
      <c r="B822" s="332"/>
      <c r="C822" s="332"/>
      <c r="D822" s="332"/>
      <c r="F822" s="332"/>
      <c r="G822" s="332"/>
      <c r="H822" s="332"/>
      <c r="I822" s="195"/>
      <c r="J822" s="195"/>
      <c r="K822" s="195"/>
      <c r="L822" s="195"/>
      <c r="M822" s="195"/>
      <c r="N822" s="195"/>
      <c r="O822" s="195"/>
      <c r="P822" s="195"/>
      <c r="Q822" s="195"/>
    </row>
    <row r="823" spans="2:17" ht="14" x14ac:dyDescent="0.15">
      <c r="B823" s="332"/>
      <c r="C823" s="332"/>
      <c r="D823" s="332"/>
      <c r="F823" s="332"/>
      <c r="G823" s="332"/>
      <c r="H823" s="332"/>
      <c r="I823" s="195"/>
      <c r="J823" s="195"/>
      <c r="K823" s="195"/>
      <c r="L823" s="195"/>
      <c r="M823" s="195"/>
      <c r="N823" s="195"/>
      <c r="O823" s="195"/>
      <c r="P823" s="195"/>
      <c r="Q823" s="195"/>
    </row>
    <row r="824" spans="2:17" ht="14" x14ac:dyDescent="0.15">
      <c r="B824" s="332"/>
      <c r="C824" s="332"/>
      <c r="D824" s="332"/>
      <c r="F824" s="332"/>
      <c r="G824" s="332"/>
      <c r="H824" s="332"/>
      <c r="I824" s="195"/>
      <c r="J824" s="195"/>
      <c r="K824" s="195"/>
      <c r="L824" s="195"/>
      <c r="M824" s="195"/>
      <c r="N824" s="195"/>
      <c r="O824" s="195"/>
      <c r="P824" s="195"/>
      <c r="Q824" s="195"/>
    </row>
    <row r="825" spans="2:17" ht="14" x14ac:dyDescent="0.15">
      <c r="B825" s="332"/>
      <c r="C825" s="332"/>
      <c r="D825" s="332"/>
      <c r="F825" s="332"/>
      <c r="G825" s="332"/>
      <c r="H825" s="332"/>
      <c r="I825" s="195"/>
      <c r="J825" s="195"/>
      <c r="K825" s="195"/>
      <c r="L825" s="195"/>
      <c r="M825" s="195"/>
      <c r="N825" s="195"/>
      <c r="O825" s="195"/>
      <c r="P825" s="195"/>
      <c r="Q825" s="195"/>
    </row>
    <row r="826" spans="2:17" ht="14" x14ac:dyDescent="0.15">
      <c r="B826" s="332"/>
      <c r="C826" s="332"/>
      <c r="D826" s="332"/>
      <c r="F826" s="332"/>
      <c r="G826" s="332"/>
      <c r="H826" s="332"/>
      <c r="I826" s="195"/>
      <c r="J826" s="195"/>
      <c r="K826" s="195"/>
      <c r="L826" s="195"/>
      <c r="M826" s="195"/>
      <c r="N826" s="195"/>
      <c r="O826" s="195"/>
      <c r="P826" s="195"/>
      <c r="Q826" s="195"/>
    </row>
    <row r="827" spans="2:17" ht="14" x14ac:dyDescent="0.15">
      <c r="B827" s="332"/>
      <c r="C827" s="332"/>
      <c r="D827" s="332"/>
      <c r="F827" s="332"/>
      <c r="G827" s="332"/>
      <c r="H827" s="332"/>
      <c r="I827" s="195"/>
      <c r="J827" s="195"/>
      <c r="K827" s="195"/>
      <c r="L827" s="195"/>
      <c r="M827" s="195"/>
      <c r="N827" s="195"/>
      <c r="O827" s="195"/>
      <c r="P827" s="195"/>
      <c r="Q827" s="195"/>
    </row>
    <row r="828" spans="2:17" ht="14" x14ac:dyDescent="0.15">
      <c r="B828" s="332"/>
      <c r="C828" s="332"/>
      <c r="D828" s="332"/>
      <c r="F828" s="332"/>
      <c r="G828" s="332"/>
      <c r="H828" s="332"/>
      <c r="I828" s="195"/>
      <c r="J828" s="195"/>
      <c r="K828" s="195"/>
      <c r="L828" s="195"/>
      <c r="M828" s="195"/>
      <c r="N828" s="195"/>
      <c r="O828" s="195"/>
      <c r="P828" s="195"/>
      <c r="Q828" s="195"/>
    </row>
    <row r="829" spans="2:17" ht="14" x14ac:dyDescent="0.15">
      <c r="B829" s="332"/>
      <c r="C829" s="332"/>
      <c r="D829" s="332"/>
      <c r="F829" s="332"/>
      <c r="G829" s="332"/>
      <c r="H829" s="332"/>
      <c r="I829" s="195"/>
      <c r="J829" s="195"/>
      <c r="K829" s="195"/>
      <c r="L829" s="195"/>
      <c r="M829" s="195"/>
      <c r="N829" s="195"/>
      <c r="O829" s="195"/>
      <c r="P829" s="195"/>
      <c r="Q829" s="195"/>
    </row>
    <row r="830" spans="2:17" ht="14" x14ac:dyDescent="0.15">
      <c r="B830" s="332"/>
      <c r="C830" s="332"/>
      <c r="D830" s="332"/>
      <c r="F830" s="332"/>
      <c r="G830" s="332"/>
      <c r="H830" s="332"/>
      <c r="I830" s="195"/>
      <c r="J830" s="195"/>
      <c r="K830" s="195"/>
      <c r="L830" s="195"/>
      <c r="M830" s="195"/>
      <c r="N830" s="195"/>
      <c r="O830" s="195"/>
      <c r="P830" s="195"/>
      <c r="Q830" s="195"/>
    </row>
    <row r="831" spans="2:17" ht="14" x14ac:dyDescent="0.15">
      <c r="B831" s="332"/>
      <c r="C831" s="332"/>
      <c r="D831" s="332"/>
      <c r="F831" s="332"/>
      <c r="G831" s="332"/>
      <c r="H831" s="332"/>
      <c r="I831" s="195"/>
      <c r="J831" s="195"/>
      <c r="K831" s="195"/>
      <c r="L831" s="195"/>
      <c r="M831" s="195"/>
      <c r="N831" s="195"/>
      <c r="O831" s="195"/>
      <c r="P831" s="195"/>
      <c r="Q831" s="195"/>
    </row>
    <row r="832" spans="2:17" ht="14" x14ac:dyDescent="0.15">
      <c r="B832" s="332"/>
      <c r="C832" s="332"/>
      <c r="D832" s="332"/>
      <c r="F832" s="332"/>
      <c r="G832" s="332"/>
      <c r="H832" s="332"/>
      <c r="I832" s="195"/>
      <c r="J832" s="195"/>
      <c r="K832" s="195"/>
      <c r="L832" s="195"/>
      <c r="M832" s="195"/>
      <c r="N832" s="195"/>
      <c r="O832" s="195"/>
      <c r="P832" s="195"/>
      <c r="Q832" s="195"/>
    </row>
    <row r="833" spans="2:17" ht="14" x14ac:dyDescent="0.15">
      <c r="B833" s="332"/>
      <c r="C833" s="332"/>
      <c r="D833" s="332"/>
      <c r="F833" s="332"/>
      <c r="G833" s="332"/>
      <c r="H833" s="332"/>
      <c r="I833" s="195"/>
      <c r="J833" s="195"/>
      <c r="K833" s="195"/>
      <c r="L833" s="195"/>
      <c r="M833" s="195"/>
      <c r="N833" s="195"/>
      <c r="O833" s="195"/>
      <c r="P833" s="195"/>
      <c r="Q833" s="195"/>
    </row>
    <row r="834" spans="2:17" ht="14" x14ac:dyDescent="0.15">
      <c r="B834" s="332"/>
      <c r="C834" s="332"/>
      <c r="D834" s="332"/>
      <c r="F834" s="332"/>
      <c r="G834" s="332"/>
      <c r="H834" s="332"/>
      <c r="I834" s="195"/>
      <c r="J834" s="195"/>
      <c r="K834" s="195"/>
      <c r="L834" s="195"/>
      <c r="M834" s="195"/>
      <c r="N834" s="195"/>
      <c r="O834" s="195"/>
      <c r="P834" s="195"/>
      <c r="Q834" s="195"/>
    </row>
    <row r="835" spans="2:17" ht="14" x14ac:dyDescent="0.15">
      <c r="B835" s="332"/>
      <c r="C835" s="332"/>
      <c r="D835" s="332"/>
      <c r="F835" s="332"/>
      <c r="G835" s="332"/>
      <c r="H835" s="332"/>
      <c r="I835" s="195"/>
      <c r="J835" s="195"/>
      <c r="K835" s="195"/>
      <c r="L835" s="195"/>
      <c r="M835" s="195"/>
      <c r="N835" s="195"/>
      <c r="O835" s="195"/>
      <c r="P835" s="195"/>
      <c r="Q835" s="195"/>
    </row>
    <row r="836" spans="2:17" ht="14" x14ac:dyDescent="0.15">
      <c r="B836" s="332"/>
      <c r="C836" s="332"/>
      <c r="D836" s="332"/>
      <c r="F836" s="332"/>
      <c r="G836" s="332"/>
      <c r="H836" s="332"/>
      <c r="I836" s="195"/>
      <c r="J836" s="195"/>
      <c r="K836" s="195"/>
      <c r="L836" s="195"/>
      <c r="M836" s="195"/>
      <c r="N836" s="195"/>
      <c r="O836" s="195"/>
      <c r="P836" s="195"/>
      <c r="Q836" s="195"/>
    </row>
    <row r="837" spans="2:17" ht="14" x14ac:dyDescent="0.15">
      <c r="B837" s="332"/>
      <c r="C837" s="332"/>
      <c r="D837" s="332"/>
      <c r="F837" s="332"/>
      <c r="G837" s="332"/>
      <c r="H837" s="332"/>
      <c r="I837" s="195"/>
      <c r="J837" s="195"/>
      <c r="K837" s="195"/>
      <c r="L837" s="195"/>
      <c r="M837" s="195"/>
      <c r="N837" s="195"/>
      <c r="O837" s="195"/>
      <c r="P837" s="195"/>
      <c r="Q837" s="195"/>
    </row>
    <row r="838" spans="2:17" ht="14" x14ac:dyDescent="0.15">
      <c r="B838" s="332"/>
      <c r="C838" s="332"/>
      <c r="D838" s="332"/>
      <c r="F838" s="332"/>
      <c r="G838" s="332"/>
      <c r="H838" s="332"/>
      <c r="I838" s="195"/>
      <c r="J838" s="195"/>
      <c r="K838" s="195"/>
      <c r="L838" s="195"/>
      <c r="M838" s="195"/>
      <c r="N838" s="195"/>
      <c r="O838" s="195"/>
      <c r="P838" s="195"/>
      <c r="Q838" s="195"/>
    </row>
    <row r="839" spans="2:17" ht="14" x14ac:dyDescent="0.15">
      <c r="B839" s="332"/>
      <c r="C839" s="332"/>
      <c r="D839" s="332"/>
      <c r="F839" s="332"/>
      <c r="G839" s="332"/>
      <c r="H839" s="332"/>
      <c r="I839" s="195"/>
      <c r="J839" s="195"/>
      <c r="K839" s="195"/>
      <c r="L839" s="195"/>
      <c r="M839" s="195"/>
      <c r="N839" s="195"/>
      <c r="O839" s="195"/>
      <c r="P839" s="195"/>
      <c r="Q839" s="195"/>
    </row>
    <row r="840" spans="2:17" ht="14" x14ac:dyDescent="0.15">
      <c r="B840" s="332"/>
      <c r="C840" s="332"/>
      <c r="D840" s="332"/>
      <c r="F840" s="332"/>
      <c r="G840" s="332"/>
      <c r="H840" s="332"/>
      <c r="I840" s="195"/>
      <c r="J840" s="195"/>
      <c r="K840" s="195"/>
      <c r="L840" s="195"/>
      <c r="M840" s="195"/>
      <c r="N840" s="195"/>
      <c r="O840" s="195"/>
      <c r="P840" s="195"/>
      <c r="Q840" s="195"/>
    </row>
    <row r="841" spans="2:17" ht="14" x14ac:dyDescent="0.15">
      <c r="B841" s="332"/>
      <c r="C841" s="332"/>
      <c r="D841" s="332"/>
      <c r="F841" s="332"/>
      <c r="G841" s="332"/>
      <c r="H841" s="332"/>
      <c r="I841" s="195"/>
      <c r="J841" s="195"/>
      <c r="K841" s="195"/>
      <c r="L841" s="195"/>
      <c r="M841" s="195"/>
      <c r="N841" s="195"/>
      <c r="O841" s="195"/>
      <c r="P841" s="195"/>
      <c r="Q841" s="195"/>
    </row>
    <row r="842" spans="2:17" ht="14" x14ac:dyDescent="0.15">
      <c r="B842" s="332"/>
      <c r="C842" s="332"/>
      <c r="D842" s="332"/>
      <c r="F842" s="332"/>
      <c r="G842" s="332"/>
      <c r="H842" s="332"/>
      <c r="I842" s="195"/>
      <c r="J842" s="195"/>
      <c r="K842" s="195"/>
      <c r="L842" s="195"/>
      <c r="M842" s="195"/>
      <c r="N842" s="195"/>
      <c r="O842" s="195"/>
      <c r="P842" s="195"/>
      <c r="Q842" s="195"/>
    </row>
    <row r="843" spans="2:17" ht="14" x14ac:dyDescent="0.15">
      <c r="B843" s="332"/>
      <c r="C843" s="332"/>
      <c r="D843" s="332"/>
      <c r="F843" s="332"/>
      <c r="G843" s="332"/>
      <c r="H843" s="332"/>
      <c r="I843" s="195"/>
      <c r="J843" s="195"/>
      <c r="K843" s="195"/>
      <c r="L843" s="195"/>
      <c r="M843" s="195"/>
      <c r="N843" s="195"/>
      <c r="O843" s="195"/>
      <c r="P843" s="195"/>
      <c r="Q843" s="195"/>
    </row>
    <row r="844" spans="2:17" ht="14" x14ac:dyDescent="0.15">
      <c r="B844" s="332"/>
      <c r="C844" s="332"/>
      <c r="D844" s="332"/>
      <c r="F844" s="332"/>
      <c r="G844" s="332"/>
      <c r="H844" s="332"/>
      <c r="I844" s="195"/>
      <c r="J844" s="195"/>
      <c r="K844" s="195"/>
      <c r="L844" s="195"/>
      <c r="M844" s="195"/>
      <c r="N844" s="195"/>
      <c r="O844" s="195"/>
      <c r="P844" s="195"/>
      <c r="Q844" s="195"/>
    </row>
    <row r="845" spans="2:17" ht="14" x14ac:dyDescent="0.15">
      <c r="B845" s="332"/>
      <c r="C845" s="332"/>
      <c r="D845" s="332"/>
      <c r="F845" s="332"/>
      <c r="G845" s="332"/>
      <c r="H845" s="332"/>
      <c r="I845" s="195"/>
      <c r="J845" s="195"/>
      <c r="K845" s="195"/>
      <c r="L845" s="195"/>
      <c r="M845" s="195"/>
      <c r="N845" s="195"/>
      <c r="O845" s="195"/>
      <c r="P845" s="195"/>
      <c r="Q845" s="195"/>
    </row>
    <row r="846" spans="2:17" ht="14" x14ac:dyDescent="0.15">
      <c r="B846" s="332"/>
      <c r="C846" s="332"/>
      <c r="D846" s="332"/>
      <c r="F846" s="332"/>
      <c r="G846" s="332"/>
      <c r="H846" s="332"/>
      <c r="I846" s="195"/>
      <c r="J846" s="195"/>
      <c r="K846" s="195"/>
      <c r="L846" s="195"/>
      <c r="M846" s="195"/>
      <c r="N846" s="195"/>
      <c r="O846" s="195"/>
      <c r="P846" s="195"/>
      <c r="Q846" s="195"/>
    </row>
    <row r="847" spans="2:17" ht="14" x14ac:dyDescent="0.15">
      <c r="B847" s="332"/>
      <c r="C847" s="332"/>
      <c r="D847" s="332"/>
      <c r="F847" s="332"/>
      <c r="G847" s="332"/>
      <c r="H847" s="332"/>
      <c r="I847" s="195"/>
      <c r="J847" s="195"/>
      <c r="K847" s="195"/>
      <c r="L847" s="195"/>
      <c r="M847" s="195"/>
      <c r="N847" s="195"/>
      <c r="O847" s="195"/>
      <c r="P847" s="195"/>
      <c r="Q847" s="195"/>
    </row>
    <row r="848" spans="2:17" ht="14" x14ac:dyDescent="0.15">
      <c r="B848" s="332"/>
      <c r="C848" s="332"/>
      <c r="D848" s="332"/>
      <c r="F848" s="332"/>
      <c r="G848" s="332"/>
      <c r="H848" s="332"/>
      <c r="I848" s="195"/>
      <c r="J848" s="195"/>
      <c r="K848" s="195"/>
      <c r="L848" s="195"/>
      <c r="M848" s="195"/>
      <c r="N848" s="195"/>
      <c r="O848" s="195"/>
      <c r="P848" s="195"/>
      <c r="Q848" s="195"/>
    </row>
    <row r="849" spans="2:17" ht="14" x14ac:dyDescent="0.15">
      <c r="B849" s="332"/>
      <c r="C849" s="332"/>
      <c r="D849" s="332"/>
      <c r="F849" s="332"/>
      <c r="G849" s="332"/>
      <c r="H849" s="332"/>
      <c r="I849" s="195"/>
      <c r="J849" s="195"/>
      <c r="K849" s="195"/>
      <c r="L849" s="195"/>
      <c r="M849" s="195"/>
      <c r="N849" s="195"/>
      <c r="O849" s="195"/>
      <c r="P849" s="195"/>
      <c r="Q849" s="195"/>
    </row>
    <row r="850" spans="2:17" ht="14" x14ac:dyDescent="0.15">
      <c r="B850" s="332"/>
      <c r="C850" s="332"/>
      <c r="D850" s="332"/>
      <c r="F850" s="332"/>
      <c r="G850" s="332"/>
      <c r="H850" s="332"/>
      <c r="I850" s="195"/>
      <c r="J850" s="195"/>
      <c r="K850" s="195"/>
      <c r="L850" s="195"/>
      <c r="M850" s="195"/>
      <c r="N850" s="195"/>
      <c r="O850" s="195"/>
      <c r="P850" s="195"/>
      <c r="Q850" s="195"/>
    </row>
    <row r="851" spans="2:17" ht="14" x14ac:dyDescent="0.15">
      <c r="B851" s="332"/>
      <c r="C851" s="332"/>
      <c r="D851" s="332"/>
      <c r="F851" s="332"/>
      <c r="G851" s="332"/>
      <c r="H851" s="332"/>
      <c r="I851" s="195"/>
      <c r="J851" s="195"/>
      <c r="K851" s="195"/>
      <c r="L851" s="195"/>
      <c r="M851" s="195"/>
      <c r="N851" s="195"/>
      <c r="O851" s="195"/>
      <c r="P851" s="195"/>
      <c r="Q851" s="195"/>
    </row>
    <row r="852" spans="2:17" ht="14" x14ac:dyDescent="0.15">
      <c r="B852" s="332"/>
      <c r="C852" s="332"/>
      <c r="D852" s="332"/>
      <c r="F852" s="332"/>
      <c r="G852" s="332"/>
      <c r="H852" s="332"/>
      <c r="I852" s="195"/>
      <c r="J852" s="195"/>
      <c r="K852" s="195"/>
      <c r="L852" s="195"/>
      <c r="M852" s="195"/>
      <c r="N852" s="195"/>
      <c r="O852" s="195"/>
      <c r="P852" s="195"/>
      <c r="Q852" s="195"/>
    </row>
    <row r="853" spans="2:17" ht="14" x14ac:dyDescent="0.15">
      <c r="B853" s="332"/>
      <c r="C853" s="332"/>
      <c r="D853" s="332"/>
      <c r="F853" s="332"/>
      <c r="G853" s="332"/>
      <c r="H853" s="332"/>
      <c r="I853" s="195"/>
      <c r="J853" s="195"/>
      <c r="K853" s="195"/>
      <c r="L853" s="195"/>
      <c r="M853" s="195"/>
      <c r="N853" s="195"/>
      <c r="O853" s="195"/>
      <c r="P853" s="195"/>
      <c r="Q853" s="195"/>
    </row>
    <row r="854" spans="2:17" ht="14" x14ac:dyDescent="0.15">
      <c r="B854" s="332"/>
      <c r="C854" s="332"/>
      <c r="D854" s="332"/>
      <c r="F854" s="332"/>
      <c r="G854" s="332"/>
      <c r="H854" s="332"/>
      <c r="I854" s="195"/>
      <c r="J854" s="195"/>
      <c r="K854" s="195"/>
      <c r="L854" s="195"/>
      <c r="M854" s="195"/>
      <c r="N854" s="195"/>
      <c r="O854" s="195"/>
      <c r="P854" s="195"/>
      <c r="Q854" s="195"/>
    </row>
    <row r="855" spans="2:17" ht="14" x14ac:dyDescent="0.15">
      <c r="B855" s="332"/>
      <c r="C855" s="332"/>
      <c r="D855" s="332"/>
      <c r="F855" s="332"/>
      <c r="G855" s="332"/>
      <c r="H855" s="332"/>
      <c r="I855" s="195"/>
      <c r="J855" s="195"/>
      <c r="K855" s="195"/>
      <c r="L855" s="195"/>
      <c r="M855" s="195"/>
      <c r="N855" s="195"/>
      <c r="O855" s="195"/>
      <c r="P855" s="195"/>
      <c r="Q855" s="195"/>
    </row>
    <row r="856" spans="2:17" ht="14" x14ac:dyDescent="0.15">
      <c r="B856" s="332"/>
      <c r="C856" s="332"/>
      <c r="D856" s="332"/>
      <c r="F856" s="332"/>
      <c r="G856" s="332"/>
      <c r="H856" s="332"/>
      <c r="I856" s="195"/>
      <c r="J856" s="195"/>
      <c r="K856" s="195"/>
      <c r="L856" s="195"/>
      <c r="M856" s="195"/>
      <c r="N856" s="195"/>
      <c r="O856" s="195"/>
      <c r="P856" s="195"/>
      <c r="Q856" s="195"/>
    </row>
    <row r="857" spans="2:17" ht="14" x14ac:dyDescent="0.15">
      <c r="B857" s="332"/>
      <c r="C857" s="332"/>
      <c r="D857" s="332"/>
      <c r="F857" s="332"/>
      <c r="G857" s="332"/>
      <c r="H857" s="332"/>
      <c r="I857" s="195"/>
      <c r="J857" s="195"/>
      <c r="K857" s="195"/>
      <c r="L857" s="195"/>
      <c r="M857" s="195"/>
      <c r="N857" s="195"/>
      <c r="O857" s="195"/>
      <c r="P857" s="195"/>
      <c r="Q857" s="195"/>
    </row>
    <row r="858" spans="2:17" ht="14" x14ac:dyDescent="0.15">
      <c r="B858" s="332"/>
      <c r="C858" s="332"/>
      <c r="D858" s="332"/>
      <c r="F858" s="332"/>
      <c r="G858" s="332"/>
      <c r="H858" s="332"/>
      <c r="I858" s="195"/>
      <c r="J858" s="195"/>
      <c r="K858" s="195"/>
      <c r="L858" s="195"/>
      <c r="M858" s="195"/>
      <c r="N858" s="195"/>
      <c r="O858" s="195"/>
      <c r="P858" s="195"/>
      <c r="Q858" s="195"/>
    </row>
    <row r="859" spans="2:17" ht="14" x14ac:dyDescent="0.15">
      <c r="B859" s="332"/>
      <c r="C859" s="332"/>
      <c r="D859" s="332"/>
      <c r="F859" s="332"/>
      <c r="G859" s="332"/>
      <c r="H859" s="332"/>
      <c r="I859" s="195"/>
      <c r="J859" s="195"/>
      <c r="K859" s="195"/>
      <c r="L859" s="195"/>
      <c r="M859" s="195"/>
      <c r="N859" s="195"/>
      <c r="O859" s="195"/>
      <c r="P859" s="195"/>
      <c r="Q859" s="195"/>
    </row>
    <row r="860" spans="2:17" ht="14" x14ac:dyDescent="0.15">
      <c r="B860" s="332"/>
      <c r="C860" s="332"/>
      <c r="D860" s="332"/>
      <c r="F860" s="332"/>
      <c r="G860" s="332"/>
      <c r="H860" s="332"/>
      <c r="I860" s="195"/>
      <c r="J860" s="195"/>
      <c r="K860" s="195"/>
      <c r="L860" s="195"/>
      <c r="M860" s="195"/>
      <c r="N860" s="195"/>
      <c r="O860" s="195"/>
      <c r="P860" s="195"/>
      <c r="Q860" s="195"/>
    </row>
    <row r="861" spans="2:17" ht="14" x14ac:dyDescent="0.15">
      <c r="B861" s="332"/>
      <c r="C861" s="332"/>
      <c r="D861" s="332"/>
      <c r="F861" s="332"/>
      <c r="G861" s="332"/>
      <c r="H861" s="332"/>
      <c r="I861" s="195"/>
      <c r="J861" s="195"/>
      <c r="K861" s="195"/>
      <c r="L861" s="195"/>
      <c r="M861" s="195"/>
      <c r="N861" s="195"/>
      <c r="O861" s="195"/>
      <c r="P861" s="195"/>
      <c r="Q861" s="195"/>
    </row>
    <row r="862" spans="2:17" ht="14" x14ac:dyDescent="0.15">
      <c r="B862" s="332"/>
      <c r="C862" s="332"/>
      <c r="D862" s="332"/>
      <c r="F862" s="332"/>
      <c r="G862" s="332"/>
      <c r="H862" s="332"/>
      <c r="I862" s="195"/>
      <c r="J862" s="195"/>
      <c r="K862" s="195"/>
      <c r="L862" s="195"/>
      <c r="M862" s="195"/>
      <c r="N862" s="195"/>
      <c r="O862" s="195"/>
      <c r="P862" s="195"/>
      <c r="Q862" s="195"/>
    </row>
    <row r="863" spans="2:17" ht="14" x14ac:dyDescent="0.15">
      <c r="B863" s="332"/>
      <c r="C863" s="332"/>
      <c r="D863" s="332"/>
      <c r="F863" s="332"/>
      <c r="G863" s="332"/>
      <c r="H863" s="332"/>
      <c r="I863" s="195"/>
      <c r="J863" s="195"/>
      <c r="K863" s="195"/>
      <c r="L863" s="195"/>
      <c r="M863" s="195"/>
      <c r="N863" s="195"/>
      <c r="O863" s="195"/>
      <c r="P863" s="195"/>
      <c r="Q863" s="195"/>
    </row>
    <row r="864" spans="2:17" ht="14" x14ac:dyDescent="0.15">
      <c r="B864" s="332"/>
      <c r="C864" s="332"/>
      <c r="D864" s="332"/>
      <c r="F864" s="332"/>
      <c r="G864" s="332"/>
      <c r="H864" s="332"/>
      <c r="I864" s="195"/>
      <c r="J864" s="195"/>
      <c r="K864" s="195"/>
      <c r="L864" s="195"/>
      <c r="M864" s="195"/>
      <c r="N864" s="195"/>
      <c r="O864" s="195"/>
      <c r="P864" s="195"/>
      <c r="Q864" s="195"/>
    </row>
    <row r="865" spans="2:17" ht="14" x14ac:dyDescent="0.15">
      <c r="B865" s="332"/>
      <c r="C865" s="332"/>
      <c r="D865" s="332"/>
      <c r="F865" s="332"/>
      <c r="G865" s="332"/>
      <c r="H865" s="332"/>
      <c r="I865" s="195"/>
      <c r="J865" s="195"/>
      <c r="K865" s="195"/>
      <c r="L865" s="195"/>
      <c r="M865" s="195"/>
      <c r="N865" s="195"/>
      <c r="O865" s="195"/>
      <c r="P865" s="195"/>
      <c r="Q865" s="195"/>
    </row>
    <row r="866" spans="2:17" ht="14" x14ac:dyDescent="0.15">
      <c r="B866" s="332"/>
      <c r="C866" s="332"/>
      <c r="D866" s="332"/>
      <c r="F866" s="332"/>
      <c r="G866" s="332"/>
      <c r="H866" s="332"/>
      <c r="I866" s="195"/>
      <c r="J866" s="195"/>
      <c r="K866" s="195"/>
      <c r="L866" s="195"/>
      <c r="M866" s="195"/>
      <c r="N866" s="195"/>
      <c r="O866" s="195"/>
      <c r="P866" s="195"/>
      <c r="Q866" s="195"/>
    </row>
    <row r="867" spans="2:17" ht="14" x14ac:dyDescent="0.15">
      <c r="B867" s="332"/>
      <c r="C867" s="332"/>
      <c r="D867" s="332"/>
      <c r="F867" s="332"/>
      <c r="G867" s="332"/>
      <c r="H867" s="332"/>
      <c r="I867" s="195"/>
      <c r="J867" s="195"/>
      <c r="K867" s="195"/>
      <c r="L867" s="195"/>
      <c r="M867" s="195"/>
      <c r="N867" s="195"/>
      <c r="O867" s="195"/>
      <c r="P867" s="195"/>
      <c r="Q867" s="195"/>
    </row>
    <row r="868" spans="2:17" ht="14" x14ac:dyDescent="0.15">
      <c r="B868" s="332"/>
      <c r="C868" s="332"/>
      <c r="D868" s="332"/>
      <c r="F868" s="332"/>
      <c r="G868" s="332"/>
      <c r="H868" s="332"/>
      <c r="I868" s="195"/>
      <c r="J868" s="195"/>
      <c r="K868" s="195"/>
      <c r="L868" s="195"/>
      <c r="M868" s="195"/>
      <c r="N868" s="195"/>
      <c r="O868" s="195"/>
      <c r="P868" s="195"/>
      <c r="Q868" s="195"/>
    </row>
    <row r="869" spans="2:17" ht="14" x14ac:dyDescent="0.15">
      <c r="B869" s="332"/>
      <c r="C869" s="332"/>
      <c r="D869" s="332"/>
      <c r="F869" s="332"/>
      <c r="G869" s="332"/>
      <c r="H869" s="332"/>
      <c r="I869" s="195"/>
      <c r="J869" s="195"/>
      <c r="K869" s="195"/>
      <c r="L869" s="195"/>
      <c r="M869" s="195"/>
      <c r="N869" s="195"/>
      <c r="O869" s="195"/>
      <c r="P869" s="195"/>
      <c r="Q869" s="195"/>
    </row>
    <row r="870" spans="2:17" ht="14" x14ac:dyDescent="0.15">
      <c r="B870" s="332"/>
      <c r="C870" s="332"/>
      <c r="D870" s="332"/>
      <c r="F870" s="332"/>
      <c r="G870" s="332"/>
      <c r="H870" s="332"/>
      <c r="I870" s="195"/>
      <c r="J870" s="195"/>
      <c r="K870" s="195"/>
      <c r="L870" s="195"/>
      <c r="M870" s="195"/>
      <c r="N870" s="195"/>
      <c r="O870" s="195"/>
      <c r="P870" s="195"/>
      <c r="Q870" s="195"/>
    </row>
    <row r="871" spans="2:17" ht="14" x14ac:dyDescent="0.15">
      <c r="B871" s="332"/>
      <c r="C871" s="332"/>
      <c r="D871" s="332"/>
      <c r="F871" s="332"/>
      <c r="G871" s="332"/>
      <c r="H871" s="332"/>
      <c r="I871" s="195"/>
      <c r="J871" s="195"/>
      <c r="K871" s="195"/>
      <c r="L871" s="195"/>
      <c r="M871" s="195"/>
      <c r="N871" s="195"/>
      <c r="O871" s="195"/>
      <c r="P871" s="195"/>
      <c r="Q871" s="195"/>
    </row>
    <row r="872" spans="2:17" ht="14" x14ac:dyDescent="0.15">
      <c r="B872" s="332"/>
      <c r="C872" s="332"/>
      <c r="D872" s="332"/>
      <c r="F872" s="332"/>
      <c r="G872" s="332"/>
      <c r="H872" s="332"/>
      <c r="I872" s="195"/>
      <c r="J872" s="195"/>
      <c r="K872" s="195"/>
      <c r="L872" s="195"/>
      <c r="M872" s="195"/>
      <c r="N872" s="195"/>
      <c r="O872" s="195"/>
      <c r="P872" s="195"/>
      <c r="Q872" s="195"/>
    </row>
    <row r="873" spans="2:17" ht="14" x14ac:dyDescent="0.15">
      <c r="B873" s="332"/>
      <c r="C873" s="332"/>
      <c r="D873" s="332"/>
      <c r="F873" s="332"/>
      <c r="G873" s="332"/>
      <c r="H873" s="332"/>
      <c r="I873" s="195"/>
      <c r="J873" s="195"/>
      <c r="K873" s="195"/>
      <c r="L873" s="195"/>
      <c r="M873" s="195"/>
      <c r="N873" s="195"/>
      <c r="O873" s="195"/>
      <c r="P873" s="195"/>
      <c r="Q873" s="195"/>
    </row>
    <row r="874" spans="2:17" ht="14" x14ac:dyDescent="0.15">
      <c r="B874" s="332"/>
      <c r="C874" s="332"/>
      <c r="D874" s="332"/>
      <c r="F874" s="332"/>
      <c r="G874" s="332"/>
      <c r="H874" s="332"/>
      <c r="I874" s="195"/>
      <c r="J874" s="195"/>
      <c r="K874" s="195"/>
      <c r="L874" s="195"/>
      <c r="M874" s="195"/>
      <c r="N874" s="195"/>
      <c r="O874" s="195"/>
      <c r="P874" s="195"/>
      <c r="Q874" s="195"/>
    </row>
    <row r="875" spans="2:17" ht="14" x14ac:dyDescent="0.15">
      <c r="B875" s="332"/>
      <c r="C875" s="332"/>
      <c r="D875" s="332"/>
      <c r="F875" s="332"/>
      <c r="G875" s="332"/>
      <c r="H875" s="332"/>
      <c r="I875" s="195"/>
      <c r="J875" s="195"/>
      <c r="K875" s="195"/>
      <c r="L875" s="195"/>
      <c r="M875" s="195"/>
      <c r="N875" s="195"/>
      <c r="O875" s="195"/>
      <c r="P875" s="195"/>
      <c r="Q875" s="195"/>
    </row>
    <row r="876" spans="2:17" ht="14" x14ac:dyDescent="0.15">
      <c r="B876" s="332"/>
      <c r="C876" s="332"/>
      <c r="D876" s="332"/>
      <c r="F876" s="332"/>
      <c r="G876" s="332"/>
      <c r="H876" s="332"/>
      <c r="I876" s="195"/>
      <c r="J876" s="195"/>
      <c r="K876" s="195"/>
      <c r="L876" s="195"/>
      <c r="M876" s="195"/>
      <c r="N876" s="195"/>
      <c r="O876" s="195"/>
      <c r="P876" s="195"/>
      <c r="Q876" s="195"/>
    </row>
    <row r="877" spans="2:17" ht="14" x14ac:dyDescent="0.15">
      <c r="B877" s="332"/>
      <c r="C877" s="332"/>
      <c r="D877" s="332"/>
      <c r="F877" s="332"/>
      <c r="G877" s="332"/>
      <c r="H877" s="332"/>
      <c r="I877" s="195"/>
      <c r="J877" s="195"/>
      <c r="K877" s="195"/>
      <c r="L877" s="195"/>
      <c r="M877" s="195"/>
      <c r="N877" s="195"/>
      <c r="O877" s="195"/>
      <c r="P877" s="195"/>
      <c r="Q877" s="195"/>
    </row>
    <row r="878" spans="2:17" ht="14" x14ac:dyDescent="0.15">
      <c r="B878" s="332"/>
      <c r="C878" s="332"/>
      <c r="D878" s="332"/>
      <c r="F878" s="332"/>
      <c r="G878" s="332"/>
      <c r="H878" s="332"/>
      <c r="I878" s="195"/>
      <c r="J878" s="195"/>
      <c r="K878" s="195"/>
      <c r="L878" s="195"/>
      <c r="M878" s="195"/>
      <c r="N878" s="195"/>
      <c r="O878" s="195"/>
      <c r="P878" s="195"/>
      <c r="Q878" s="195"/>
    </row>
    <row r="879" spans="2:17" ht="14" x14ac:dyDescent="0.15">
      <c r="B879" s="332"/>
      <c r="C879" s="332"/>
      <c r="D879" s="332"/>
      <c r="F879" s="332"/>
      <c r="G879" s="332"/>
      <c r="H879" s="332"/>
      <c r="I879" s="195"/>
      <c r="J879" s="195"/>
      <c r="K879" s="195"/>
      <c r="L879" s="195"/>
      <c r="M879" s="195"/>
      <c r="N879" s="195"/>
      <c r="O879" s="195"/>
      <c r="P879" s="195"/>
      <c r="Q879" s="195"/>
    </row>
    <row r="880" spans="2:17" ht="14" x14ac:dyDescent="0.15">
      <c r="B880" s="332"/>
      <c r="C880" s="332"/>
      <c r="D880" s="332"/>
      <c r="F880" s="332"/>
      <c r="G880" s="332"/>
      <c r="H880" s="332"/>
      <c r="I880" s="195"/>
      <c r="J880" s="195"/>
      <c r="K880" s="195"/>
      <c r="L880" s="195"/>
      <c r="M880" s="195"/>
      <c r="N880" s="195"/>
      <c r="O880" s="195"/>
      <c r="P880" s="195"/>
      <c r="Q880" s="195"/>
    </row>
    <row r="881" spans="2:17" ht="14" x14ac:dyDescent="0.15">
      <c r="B881" s="332"/>
      <c r="C881" s="332"/>
      <c r="D881" s="332"/>
      <c r="F881" s="332"/>
      <c r="G881" s="332"/>
      <c r="H881" s="332"/>
      <c r="I881" s="195"/>
      <c r="J881" s="195"/>
      <c r="K881" s="195"/>
      <c r="L881" s="195"/>
      <c r="M881" s="195"/>
      <c r="N881" s="195"/>
      <c r="O881" s="195"/>
      <c r="P881" s="195"/>
      <c r="Q881" s="195"/>
    </row>
    <row r="882" spans="2:17" ht="14" x14ac:dyDescent="0.15">
      <c r="B882" s="332"/>
      <c r="C882" s="332"/>
      <c r="D882" s="332"/>
      <c r="F882" s="332"/>
      <c r="G882" s="332"/>
      <c r="H882" s="332"/>
      <c r="I882" s="195"/>
      <c r="J882" s="195"/>
      <c r="K882" s="195"/>
      <c r="L882" s="195"/>
      <c r="M882" s="195"/>
      <c r="N882" s="195"/>
      <c r="O882" s="195"/>
      <c r="P882" s="195"/>
      <c r="Q882" s="195"/>
    </row>
    <row r="883" spans="2:17" ht="14" x14ac:dyDescent="0.15">
      <c r="B883" s="332"/>
      <c r="C883" s="332"/>
      <c r="D883" s="332"/>
      <c r="F883" s="332"/>
      <c r="G883" s="332"/>
      <c r="H883" s="332"/>
      <c r="I883" s="195"/>
      <c r="J883" s="195"/>
      <c r="K883" s="195"/>
      <c r="L883" s="195"/>
      <c r="M883" s="195"/>
      <c r="N883" s="195"/>
      <c r="O883" s="195"/>
      <c r="P883" s="195"/>
      <c r="Q883" s="195"/>
    </row>
    <row r="884" spans="2:17" ht="14" x14ac:dyDescent="0.15">
      <c r="B884" s="332"/>
      <c r="C884" s="332"/>
      <c r="D884" s="332"/>
      <c r="F884" s="332"/>
      <c r="G884" s="332"/>
      <c r="H884" s="332"/>
      <c r="I884" s="195"/>
      <c r="J884" s="195"/>
      <c r="K884" s="195"/>
      <c r="L884" s="195"/>
      <c r="M884" s="195"/>
      <c r="N884" s="195"/>
      <c r="O884" s="195"/>
      <c r="P884" s="195"/>
      <c r="Q884" s="195"/>
    </row>
    <row r="885" spans="2:17" ht="14" x14ac:dyDescent="0.15">
      <c r="B885" s="332"/>
      <c r="C885" s="332"/>
      <c r="D885" s="332"/>
      <c r="F885" s="332"/>
      <c r="G885" s="332"/>
      <c r="H885" s="332"/>
      <c r="I885" s="195"/>
      <c r="J885" s="195"/>
      <c r="K885" s="195"/>
      <c r="L885" s="195"/>
      <c r="M885" s="195"/>
      <c r="N885" s="195"/>
      <c r="O885" s="195"/>
      <c r="P885" s="195"/>
      <c r="Q885" s="195"/>
    </row>
    <row r="886" spans="2:17" ht="14" x14ac:dyDescent="0.15">
      <c r="B886" s="332"/>
      <c r="C886" s="332"/>
      <c r="D886" s="332"/>
      <c r="F886" s="332"/>
      <c r="G886" s="332"/>
      <c r="H886" s="332"/>
      <c r="I886" s="195"/>
      <c r="J886" s="195"/>
      <c r="K886" s="195"/>
      <c r="L886" s="195"/>
      <c r="M886" s="195"/>
      <c r="N886" s="195"/>
      <c r="O886" s="195"/>
      <c r="P886" s="195"/>
      <c r="Q886" s="195"/>
    </row>
    <row r="887" spans="2:17" ht="14" x14ac:dyDescent="0.15">
      <c r="B887" s="332"/>
      <c r="C887" s="332"/>
      <c r="D887" s="332"/>
      <c r="F887" s="332"/>
      <c r="G887" s="332"/>
      <c r="H887" s="332"/>
      <c r="I887" s="195"/>
      <c r="J887" s="195"/>
      <c r="K887" s="195"/>
      <c r="L887" s="195"/>
      <c r="M887" s="195"/>
      <c r="N887" s="195"/>
      <c r="O887" s="195"/>
      <c r="P887" s="195"/>
      <c r="Q887" s="195"/>
    </row>
    <row r="888" spans="2:17" ht="14" x14ac:dyDescent="0.15">
      <c r="B888" s="332"/>
      <c r="C888" s="332"/>
      <c r="D888" s="332"/>
      <c r="F888" s="332"/>
      <c r="G888" s="332"/>
      <c r="H888" s="332"/>
      <c r="I888" s="195"/>
      <c r="J888" s="195"/>
      <c r="K888" s="195"/>
      <c r="L888" s="195"/>
      <c r="M888" s="195"/>
      <c r="N888" s="195"/>
      <c r="O888" s="195"/>
      <c r="P888" s="195"/>
      <c r="Q888" s="195"/>
    </row>
    <row r="889" spans="2:17" ht="14" x14ac:dyDescent="0.15">
      <c r="B889" s="332"/>
      <c r="C889" s="332"/>
      <c r="D889" s="332"/>
      <c r="F889" s="332"/>
      <c r="G889" s="332"/>
      <c r="H889" s="332"/>
      <c r="I889" s="195"/>
      <c r="J889" s="195"/>
      <c r="K889" s="195"/>
      <c r="L889" s="195"/>
      <c r="M889" s="195"/>
      <c r="N889" s="195"/>
      <c r="O889" s="195"/>
      <c r="P889" s="195"/>
      <c r="Q889" s="195"/>
    </row>
    <row r="890" spans="2:17" ht="14" x14ac:dyDescent="0.15">
      <c r="B890" s="332"/>
      <c r="C890" s="332"/>
      <c r="D890" s="332"/>
      <c r="F890" s="332"/>
      <c r="G890" s="332"/>
      <c r="H890" s="332"/>
      <c r="I890" s="195"/>
      <c r="J890" s="195"/>
      <c r="K890" s="195"/>
      <c r="L890" s="195"/>
      <c r="M890" s="195"/>
      <c r="N890" s="195"/>
      <c r="O890" s="195"/>
      <c r="P890" s="195"/>
      <c r="Q890" s="195"/>
    </row>
    <row r="891" spans="2:17" ht="14" x14ac:dyDescent="0.15">
      <c r="B891" s="332"/>
      <c r="C891" s="332"/>
      <c r="D891" s="332"/>
      <c r="F891" s="332"/>
      <c r="G891" s="332"/>
      <c r="H891" s="332"/>
      <c r="I891" s="195"/>
      <c r="J891" s="195"/>
      <c r="K891" s="195"/>
      <c r="L891" s="195"/>
      <c r="M891" s="195"/>
      <c r="N891" s="195"/>
      <c r="O891" s="195"/>
      <c r="P891" s="195"/>
      <c r="Q891" s="195"/>
    </row>
    <row r="892" spans="2:17" ht="14" x14ac:dyDescent="0.15">
      <c r="B892" s="332"/>
      <c r="C892" s="332"/>
      <c r="D892" s="332"/>
      <c r="F892" s="332"/>
      <c r="G892" s="332"/>
      <c r="H892" s="332"/>
      <c r="I892" s="195"/>
      <c r="J892" s="195"/>
      <c r="K892" s="195"/>
      <c r="L892" s="195"/>
      <c r="M892" s="195"/>
      <c r="N892" s="195"/>
      <c r="O892" s="195"/>
      <c r="P892" s="195"/>
      <c r="Q892" s="195"/>
    </row>
    <row r="893" spans="2:17" ht="14" x14ac:dyDescent="0.15">
      <c r="B893" s="332"/>
      <c r="C893" s="332"/>
      <c r="D893" s="332"/>
      <c r="F893" s="332"/>
      <c r="G893" s="332"/>
      <c r="H893" s="332"/>
      <c r="I893" s="195"/>
      <c r="J893" s="195"/>
      <c r="K893" s="195"/>
      <c r="L893" s="195"/>
      <c r="M893" s="195"/>
      <c r="N893" s="195"/>
      <c r="O893" s="195"/>
      <c r="P893" s="195"/>
      <c r="Q893" s="195"/>
    </row>
    <row r="894" spans="2:17" ht="14" x14ac:dyDescent="0.15">
      <c r="B894" s="332"/>
      <c r="C894" s="332"/>
      <c r="D894" s="332"/>
      <c r="F894" s="332"/>
      <c r="G894" s="332"/>
      <c r="H894" s="332"/>
      <c r="I894" s="195"/>
      <c r="J894" s="195"/>
      <c r="K894" s="195"/>
      <c r="L894" s="195"/>
      <c r="M894" s="195"/>
      <c r="N894" s="195"/>
      <c r="O894" s="195"/>
      <c r="P894" s="195"/>
      <c r="Q894" s="195"/>
    </row>
    <row r="895" spans="2:17" ht="14" x14ac:dyDescent="0.15">
      <c r="B895" s="332"/>
      <c r="C895" s="332"/>
      <c r="D895" s="332"/>
      <c r="F895" s="332"/>
      <c r="G895" s="332"/>
      <c r="H895" s="332"/>
      <c r="I895" s="195"/>
      <c r="J895" s="195"/>
      <c r="K895" s="195"/>
      <c r="L895" s="195"/>
      <c r="M895" s="195"/>
      <c r="N895" s="195"/>
      <c r="O895" s="195"/>
      <c r="P895" s="195"/>
      <c r="Q895" s="195"/>
    </row>
    <row r="896" spans="2:17" ht="14" x14ac:dyDescent="0.15">
      <c r="B896" s="332"/>
      <c r="C896" s="332"/>
      <c r="D896" s="332"/>
      <c r="F896" s="332"/>
      <c r="G896" s="332"/>
      <c r="H896" s="332"/>
      <c r="I896" s="195"/>
      <c r="J896" s="195"/>
      <c r="K896" s="195"/>
      <c r="L896" s="195"/>
      <c r="M896" s="195"/>
      <c r="N896" s="195"/>
      <c r="O896" s="195"/>
      <c r="P896" s="195"/>
      <c r="Q896" s="195"/>
    </row>
    <row r="897" spans="2:17" ht="14" x14ac:dyDescent="0.15">
      <c r="B897" s="332"/>
      <c r="C897" s="332"/>
      <c r="D897" s="332"/>
      <c r="F897" s="332"/>
      <c r="G897" s="332"/>
      <c r="H897" s="332"/>
      <c r="I897" s="195"/>
      <c r="J897" s="195"/>
      <c r="K897" s="195"/>
      <c r="L897" s="195"/>
      <c r="M897" s="195"/>
      <c r="N897" s="195"/>
      <c r="O897" s="195"/>
      <c r="P897" s="195"/>
      <c r="Q897" s="195"/>
    </row>
    <row r="898" spans="2:17" ht="14" x14ac:dyDescent="0.15">
      <c r="B898" s="332"/>
      <c r="C898" s="332"/>
      <c r="D898" s="332"/>
      <c r="F898" s="332"/>
      <c r="G898" s="332"/>
      <c r="H898" s="332"/>
      <c r="I898" s="195"/>
      <c r="J898" s="195"/>
      <c r="K898" s="195"/>
      <c r="L898" s="195"/>
      <c r="M898" s="195"/>
      <c r="N898" s="195"/>
      <c r="O898" s="195"/>
      <c r="P898" s="195"/>
      <c r="Q898" s="195"/>
    </row>
    <row r="899" spans="2:17" ht="14" x14ac:dyDescent="0.15">
      <c r="B899" s="332"/>
      <c r="C899" s="332"/>
      <c r="D899" s="332"/>
      <c r="F899" s="332"/>
      <c r="G899" s="332"/>
      <c r="H899" s="332"/>
      <c r="I899" s="195"/>
      <c r="J899" s="195"/>
      <c r="K899" s="195"/>
      <c r="L899" s="195"/>
      <c r="M899" s="195"/>
      <c r="N899" s="195"/>
      <c r="O899" s="195"/>
      <c r="P899" s="195"/>
      <c r="Q899" s="195"/>
    </row>
    <row r="900" spans="2:17" ht="14" x14ac:dyDescent="0.15">
      <c r="B900" s="332"/>
      <c r="C900" s="332"/>
      <c r="D900" s="332"/>
      <c r="F900" s="332"/>
      <c r="G900" s="332"/>
      <c r="H900" s="332"/>
      <c r="I900" s="195"/>
      <c r="J900" s="195"/>
      <c r="K900" s="195"/>
      <c r="L900" s="195"/>
      <c r="M900" s="195"/>
      <c r="N900" s="195"/>
      <c r="O900" s="195"/>
      <c r="P900" s="195"/>
      <c r="Q900" s="195"/>
    </row>
    <row r="901" spans="2:17" ht="14" x14ac:dyDescent="0.15">
      <c r="B901" s="332"/>
      <c r="C901" s="332"/>
      <c r="D901" s="332"/>
      <c r="F901" s="332"/>
      <c r="G901" s="332"/>
      <c r="H901" s="332"/>
      <c r="I901" s="195"/>
      <c r="J901" s="195"/>
      <c r="K901" s="195"/>
      <c r="L901" s="195"/>
      <c r="M901" s="195"/>
      <c r="N901" s="195"/>
      <c r="O901" s="195"/>
      <c r="P901" s="195"/>
      <c r="Q901" s="195"/>
    </row>
    <row r="902" spans="2:17" ht="14" x14ac:dyDescent="0.15">
      <c r="B902" s="332"/>
      <c r="C902" s="332"/>
      <c r="D902" s="332"/>
      <c r="F902" s="332"/>
      <c r="G902" s="332"/>
      <c r="H902" s="332"/>
      <c r="I902" s="195"/>
      <c r="J902" s="195"/>
      <c r="K902" s="195"/>
      <c r="L902" s="195"/>
      <c r="M902" s="195"/>
      <c r="N902" s="195"/>
      <c r="O902" s="195"/>
      <c r="P902" s="195"/>
      <c r="Q902" s="195"/>
    </row>
    <row r="903" spans="2:17" ht="14" x14ac:dyDescent="0.15">
      <c r="B903" s="332"/>
      <c r="C903" s="332"/>
      <c r="D903" s="332"/>
      <c r="F903" s="332"/>
      <c r="G903" s="332"/>
      <c r="H903" s="332"/>
      <c r="I903" s="195"/>
      <c r="J903" s="195"/>
      <c r="K903" s="195"/>
      <c r="L903" s="195"/>
      <c r="M903" s="195"/>
      <c r="N903" s="195"/>
      <c r="O903" s="195"/>
      <c r="P903" s="195"/>
      <c r="Q903" s="195"/>
    </row>
    <row r="904" spans="2:17" ht="14" x14ac:dyDescent="0.15">
      <c r="B904" s="332"/>
      <c r="C904" s="332"/>
      <c r="D904" s="332"/>
      <c r="F904" s="332"/>
      <c r="G904" s="332"/>
      <c r="H904" s="332"/>
      <c r="I904" s="195"/>
      <c r="J904" s="195"/>
      <c r="K904" s="195"/>
      <c r="L904" s="195"/>
      <c r="M904" s="195"/>
      <c r="N904" s="195"/>
      <c r="O904" s="195"/>
      <c r="P904" s="195"/>
      <c r="Q904" s="195"/>
    </row>
    <row r="905" spans="2:17" ht="14" x14ac:dyDescent="0.15">
      <c r="B905" s="332"/>
      <c r="C905" s="332"/>
      <c r="D905" s="332"/>
      <c r="F905" s="332"/>
      <c r="G905" s="332"/>
      <c r="H905" s="332"/>
      <c r="I905" s="195"/>
      <c r="J905" s="195"/>
      <c r="K905" s="195"/>
      <c r="L905" s="195"/>
      <c r="M905" s="195"/>
      <c r="N905" s="195"/>
      <c r="O905" s="195"/>
      <c r="P905" s="195"/>
      <c r="Q905" s="195"/>
    </row>
    <row r="906" spans="2:17" ht="14" x14ac:dyDescent="0.15">
      <c r="B906" s="332"/>
      <c r="C906" s="332"/>
      <c r="D906" s="332"/>
      <c r="F906" s="332"/>
      <c r="G906" s="332"/>
      <c r="H906" s="332"/>
      <c r="I906" s="195"/>
      <c r="J906" s="195"/>
      <c r="K906" s="195"/>
      <c r="L906" s="195"/>
      <c r="M906" s="195"/>
      <c r="N906" s="195"/>
      <c r="O906" s="195"/>
      <c r="P906" s="195"/>
      <c r="Q906" s="195"/>
    </row>
    <row r="907" spans="2:17" ht="14" x14ac:dyDescent="0.15">
      <c r="B907" s="332"/>
      <c r="C907" s="332"/>
      <c r="D907" s="332"/>
      <c r="F907" s="332"/>
      <c r="G907" s="332"/>
      <c r="H907" s="332"/>
      <c r="I907" s="195"/>
      <c r="J907" s="195"/>
      <c r="K907" s="195"/>
      <c r="L907" s="195"/>
      <c r="M907" s="195"/>
      <c r="N907" s="195"/>
      <c r="O907" s="195"/>
      <c r="P907" s="195"/>
      <c r="Q907" s="195"/>
    </row>
    <row r="908" spans="2:17" ht="14" x14ac:dyDescent="0.15">
      <c r="B908" s="332"/>
      <c r="C908" s="332"/>
      <c r="D908" s="332"/>
      <c r="F908" s="332"/>
      <c r="G908" s="332"/>
      <c r="H908" s="332"/>
      <c r="I908" s="195"/>
      <c r="J908" s="195"/>
      <c r="K908" s="195"/>
      <c r="L908" s="195"/>
      <c r="M908" s="195"/>
      <c r="N908" s="195"/>
      <c r="O908" s="195"/>
      <c r="P908" s="195"/>
      <c r="Q908" s="195"/>
    </row>
    <row r="909" spans="2:17" ht="14" x14ac:dyDescent="0.15">
      <c r="B909" s="332"/>
      <c r="C909" s="332"/>
      <c r="D909" s="332"/>
      <c r="F909" s="332"/>
      <c r="G909" s="332"/>
      <c r="H909" s="332"/>
      <c r="I909" s="195"/>
      <c r="J909" s="195"/>
      <c r="K909" s="195"/>
      <c r="L909" s="195"/>
      <c r="M909" s="195"/>
      <c r="N909" s="195"/>
      <c r="O909" s="195"/>
      <c r="P909" s="195"/>
      <c r="Q909" s="195"/>
    </row>
    <row r="910" spans="2:17" ht="14" x14ac:dyDescent="0.15">
      <c r="B910" s="332"/>
      <c r="C910" s="332"/>
      <c r="D910" s="332"/>
      <c r="F910" s="332"/>
      <c r="G910" s="332"/>
      <c r="H910" s="332"/>
      <c r="I910" s="195"/>
      <c r="J910" s="195"/>
      <c r="K910" s="195"/>
      <c r="L910" s="195"/>
      <c r="M910" s="195"/>
      <c r="N910" s="195"/>
      <c r="O910" s="195"/>
      <c r="P910" s="195"/>
      <c r="Q910" s="195"/>
    </row>
    <row r="911" spans="2:17" ht="14" x14ac:dyDescent="0.15">
      <c r="B911" s="332"/>
      <c r="C911" s="332"/>
      <c r="D911" s="332"/>
      <c r="F911" s="332"/>
      <c r="G911" s="332"/>
      <c r="H911" s="332"/>
      <c r="I911" s="195"/>
      <c r="J911" s="195"/>
      <c r="K911" s="195"/>
      <c r="L911" s="195"/>
      <c r="M911" s="195"/>
      <c r="N911" s="195"/>
      <c r="O911" s="195"/>
      <c r="P911" s="195"/>
      <c r="Q911" s="195"/>
    </row>
    <row r="912" spans="2:17" ht="14" x14ac:dyDescent="0.15">
      <c r="B912" s="332"/>
      <c r="C912" s="332"/>
      <c r="D912" s="332"/>
      <c r="F912" s="332"/>
      <c r="G912" s="332"/>
      <c r="H912" s="332"/>
      <c r="I912" s="195"/>
      <c r="J912" s="195"/>
      <c r="K912" s="195"/>
      <c r="L912" s="195"/>
      <c r="M912" s="195"/>
      <c r="N912" s="195"/>
      <c r="O912" s="195"/>
      <c r="P912" s="195"/>
      <c r="Q912" s="195"/>
    </row>
    <row r="913" spans="2:17" ht="14" x14ac:dyDescent="0.15">
      <c r="B913" s="332"/>
      <c r="C913" s="332"/>
      <c r="D913" s="332"/>
      <c r="F913" s="332"/>
      <c r="G913" s="332"/>
      <c r="H913" s="332"/>
      <c r="I913" s="195"/>
      <c r="J913" s="195"/>
      <c r="K913" s="195"/>
      <c r="L913" s="195"/>
      <c r="M913" s="195"/>
      <c r="N913" s="195"/>
      <c r="O913" s="195"/>
      <c r="P913" s="195"/>
      <c r="Q913" s="195"/>
    </row>
    <row r="914" spans="2:17" ht="14" x14ac:dyDescent="0.15">
      <c r="B914" s="332"/>
      <c r="C914" s="332"/>
      <c r="D914" s="332"/>
      <c r="F914" s="332"/>
      <c r="G914" s="332"/>
      <c r="H914" s="332"/>
      <c r="I914" s="195"/>
      <c r="J914" s="195"/>
      <c r="K914" s="195"/>
      <c r="L914" s="195"/>
      <c r="M914" s="195"/>
      <c r="N914" s="195"/>
      <c r="O914" s="195"/>
      <c r="P914" s="195"/>
      <c r="Q914" s="195"/>
    </row>
    <row r="915" spans="2:17" ht="14" x14ac:dyDescent="0.15">
      <c r="B915" s="332"/>
      <c r="C915" s="332"/>
      <c r="D915" s="332"/>
      <c r="F915" s="332"/>
      <c r="G915" s="332"/>
      <c r="H915" s="332"/>
      <c r="I915" s="195"/>
      <c r="J915" s="195"/>
      <c r="K915" s="195"/>
      <c r="L915" s="195"/>
      <c r="M915" s="195"/>
      <c r="N915" s="195"/>
      <c r="O915" s="195"/>
      <c r="P915" s="195"/>
      <c r="Q915" s="195"/>
    </row>
    <row r="916" spans="2:17" ht="14" x14ac:dyDescent="0.15">
      <c r="B916" s="332"/>
      <c r="C916" s="332"/>
      <c r="D916" s="332"/>
      <c r="F916" s="332"/>
      <c r="G916" s="332"/>
      <c r="H916" s="332"/>
      <c r="I916" s="195"/>
      <c r="J916" s="195"/>
      <c r="K916" s="195"/>
      <c r="L916" s="195"/>
      <c r="M916" s="195"/>
      <c r="N916" s="195"/>
      <c r="O916" s="195"/>
      <c r="P916" s="195"/>
      <c r="Q916" s="195"/>
    </row>
    <row r="917" spans="2:17" ht="14" x14ac:dyDescent="0.15">
      <c r="B917" s="332"/>
      <c r="C917" s="332"/>
      <c r="D917" s="332"/>
      <c r="F917" s="332"/>
      <c r="G917" s="332"/>
      <c r="H917" s="332"/>
      <c r="I917" s="195"/>
      <c r="J917" s="195"/>
      <c r="K917" s="195"/>
      <c r="L917" s="195"/>
      <c r="M917" s="195"/>
      <c r="N917" s="195"/>
      <c r="O917" s="195"/>
      <c r="P917" s="195"/>
      <c r="Q917" s="195"/>
    </row>
    <row r="918" spans="2:17" ht="14" x14ac:dyDescent="0.15">
      <c r="B918" s="332"/>
      <c r="C918" s="332"/>
      <c r="D918" s="332"/>
      <c r="F918" s="332"/>
      <c r="G918" s="332"/>
      <c r="H918" s="332"/>
      <c r="I918" s="195"/>
      <c r="J918" s="195"/>
      <c r="K918" s="195"/>
      <c r="L918" s="195"/>
      <c r="M918" s="195"/>
      <c r="N918" s="195"/>
      <c r="O918" s="195"/>
      <c r="P918" s="195"/>
      <c r="Q918" s="195"/>
    </row>
    <row r="919" spans="2:17" ht="14" x14ac:dyDescent="0.15">
      <c r="B919" s="332"/>
      <c r="C919" s="332"/>
      <c r="D919" s="332"/>
      <c r="F919" s="332"/>
      <c r="G919" s="332"/>
      <c r="H919" s="332"/>
      <c r="I919" s="195"/>
      <c r="J919" s="195"/>
      <c r="K919" s="195"/>
      <c r="L919" s="195"/>
      <c r="M919" s="195"/>
      <c r="N919" s="195"/>
      <c r="O919" s="195"/>
      <c r="P919" s="195"/>
      <c r="Q919" s="195"/>
    </row>
    <row r="920" spans="2:17" ht="14" x14ac:dyDescent="0.15">
      <c r="B920" s="332"/>
      <c r="C920" s="332"/>
      <c r="D920" s="332"/>
      <c r="F920" s="332"/>
      <c r="G920" s="332"/>
      <c r="H920" s="332"/>
      <c r="I920" s="195"/>
      <c r="J920" s="195"/>
      <c r="K920" s="195"/>
      <c r="L920" s="195"/>
      <c r="M920" s="195"/>
      <c r="N920" s="195"/>
      <c r="O920" s="195"/>
      <c r="P920" s="195"/>
      <c r="Q920" s="195"/>
    </row>
    <row r="921" spans="2:17" ht="14" x14ac:dyDescent="0.15">
      <c r="B921" s="332"/>
      <c r="C921" s="332"/>
      <c r="D921" s="332"/>
      <c r="F921" s="332"/>
      <c r="G921" s="332"/>
      <c r="H921" s="332"/>
      <c r="I921" s="195"/>
      <c r="J921" s="195"/>
      <c r="K921" s="195"/>
      <c r="L921" s="195"/>
      <c r="M921" s="195"/>
      <c r="N921" s="195"/>
      <c r="O921" s="195"/>
      <c r="P921" s="195"/>
      <c r="Q921" s="195"/>
    </row>
    <row r="922" spans="2:17" ht="14" x14ac:dyDescent="0.15">
      <c r="B922" s="332"/>
      <c r="C922" s="332"/>
      <c r="D922" s="332"/>
      <c r="F922" s="332"/>
      <c r="G922" s="332"/>
      <c r="H922" s="332"/>
      <c r="I922" s="195"/>
      <c r="J922" s="195"/>
      <c r="K922" s="195"/>
      <c r="L922" s="195"/>
      <c r="M922" s="195"/>
      <c r="N922" s="195"/>
      <c r="O922" s="195"/>
      <c r="P922" s="195"/>
      <c r="Q922" s="195"/>
    </row>
    <row r="923" spans="2:17" ht="14" x14ac:dyDescent="0.15">
      <c r="B923" s="332"/>
      <c r="C923" s="332"/>
      <c r="D923" s="332"/>
      <c r="F923" s="332"/>
      <c r="G923" s="332"/>
      <c r="H923" s="332"/>
      <c r="I923" s="195"/>
      <c r="J923" s="195"/>
      <c r="K923" s="195"/>
      <c r="L923" s="195"/>
      <c r="M923" s="195"/>
      <c r="N923" s="195"/>
      <c r="O923" s="195"/>
      <c r="P923" s="195"/>
      <c r="Q923" s="195"/>
    </row>
    <row r="924" spans="2:17" ht="14" x14ac:dyDescent="0.15">
      <c r="B924" s="332"/>
      <c r="C924" s="332"/>
      <c r="D924" s="332"/>
      <c r="F924" s="332"/>
      <c r="G924" s="332"/>
      <c r="H924" s="332"/>
      <c r="I924" s="195"/>
      <c r="J924" s="195"/>
      <c r="K924" s="195"/>
      <c r="L924" s="195"/>
      <c r="M924" s="195"/>
      <c r="N924" s="195"/>
      <c r="O924" s="195"/>
      <c r="P924" s="195"/>
      <c r="Q924" s="195"/>
    </row>
    <row r="925" spans="2:17" ht="14" x14ac:dyDescent="0.15">
      <c r="B925" s="332"/>
      <c r="C925" s="332"/>
      <c r="D925" s="332"/>
      <c r="F925" s="332"/>
      <c r="G925" s="332"/>
      <c r="H925" s="332"/>
      <c r="I925" s="195"/>
      <c r="J925" s="195"/>
      <c r="K925" s="195"/>
      <c r="L925" s="195"/>
      <c r="M925" s="195"/>
      <c r="N925" s="195"/>
      <c r="O925" s="195"/>
      <c r="P925" s="195"/>
      <c r="Q925" s="195"/>
    </row>
    <row r="926" spans="2:17" ht="14" x14ac:dyDescent="0.15">
      <c r="B926" s="332"/>
      <c r="C926" s="332"/>
      <c r="D926" s="332"/>
      <c r="F926" s="332"/>
      <c r="G926" s="332"/>
      <c r="H926" s="332"/>
      <c r="I926" s="195"/>
      <c r="J926" s="195"/>
      <c r="K926" s="195"/>
      <c r="L926" s="195"/>
      <c r="M926" s="195"/>
      <c r="N926" s="195"/>
      <c r="O926" s="195"/>
      <c r="P926" s="195"/>
      <c r="Q926" s="195"/>
    </row>
    <row r="927" spans="2:17" ht="14" x14ac:dyDescent="0.15">
      <c r="B927" s="332"/>
      <c r="C927" s="332"/>
      <c r="D927" s="332"/>
      <c r="F927" s="332"/>
      <c r="G927" s="332"/>
      <c r="H927" s="332"/>
      <c r="I927" s="195"/>
      <c r="J927" s="195"/>
      <c r="K927" s="195"/>
      <c r="L927" s="195"/>
      <c r="M927" s="195"/>
      <c r="N927" s="195"/>
      <c r="O927" s="195"/>
      <c r="P927" s="195"/>
      <c r="Q927" s="195"/>
    </row>
    <row r="928" spans="2:17" ht="14" x14ac:dyDescent="0.15">
      <c r="B928" s="332"/>
      <c r="C928" s="332"/>
      <c r="D928" s="332"/>
      <c r="F928" s="332"/>
      <c r="G928" s="332"/>
      <c r="H928" s="332"/>
      <c r="I928" s="195"/>
      <c r="J928" s="195"/>
      <c r="K928" s="195"/>
      <c r="L928" s="195"/>
      <c r="M928" s="195"/>
      <c r="N928" s="195"/>
      <c r="O928" s="195"/>
      <c r="P928" s="195"/>
      <c r="Q928" s="195"/>
    </row>
    <row r="929" spans="2:17" ht="14" x14ac:dyDescent="0.15">
      <c r="B929" s="332"/>
      <c r="C929" s="332"/>
      <c r="D929" s="332"/>
      <c r="F929" s="332"/>
      <c r="G929" s="332"/>
      <c r="H929" s="332"/>
      <c r="I929" s="195"/>
      <c r="J929" s="195"/>
      <c r="K929" s="195"/>
      <c r="L929" s="195"/>
      <c r="M929" s="195"/>
      <c r="N929" s="195"/>
      <c r="O929" s="195"/>
      <c r="P929" s="195"/>
      <c r="Q929" s="195"/>
    </row>
    <row r="930" spans="2:17" ht="14" x14ac:dyDescent="0.15">
      <c r="B930" s="332"/>
      <c r="C930" s="332"/>
      <c r="D930" s="332"/>
      <c r="F930" s="332"/>
      <c r="G930" s="332"/>
      <c r="H930" s="332"/>
      <c r="I930" s="195"/>
      <c r="J930" s="195"/>
      <c r="K930" s="195"/>
      <c r="L930" s="195"/>
      <c r="M930" s="195"/>
      <c r="N930" s="195"/>
      <c r="O930" s="195"/>
      <c r="P930" s="195"/>
      <c r="Q930" s="195"/>
    </row>
    <row r="931" spans="2:17" ht="14" x14ac:dyDescent="0.15">
      <c r="B931" s="332"/>
      <c r="C931" s="332"/>
      <c r="D931" s="332"/>
      <c r="F931" s="332"/>
      <c r="G931" s="332"/>
      <c r="H931" s="332"/>
      <c r="I931" s="195"/>
      <c r="J931" s="195"/>
      <c r="K931" s="195"/>
      <c r="L931" s="195"/>
      <c r="M931" s="195"/>
      <c r="N931" s="195"/>
      <c r="O931" s="195"/>
      <c r="P931" s="195"/>
      <c r="Q931" s="195"/>
    </row>
    <row r="932" spans="2:17" ht="14" x14ac:dyDescent="0.15">
      <c r="B932" s="332"/>
      <c r="C932" s="332"/>
      <c r="D932" s="332"/>
      <c r="F932" s="332"/>
      <c r="G932" s="332"/>
      <c r="H932" s="332"/>
      <c r="I932" s="195"/>
      <c r="J932" s="195"/>
      <c r="K932" s="195"/>
      <c r="L932" s="195"/>
      <c r="M932" s="195"/>
      <c r="N932" s="195"/>
      <c r="O932" s="195"/>
      <c r="P932" s="195"/>
      <c r="Q932" s="195"/>
    </row>
    <row r="933" spans="2:17" ht="14" x14ac:dyDescent="0.15">
      <c r="B933" s="332"/>
      <c r="C933" s="332"/>
      <c r="D933" s="332"/>
      <c r="F933" s="332"/>
      <c r="G933" s="332"/>
      <c r="H933" s="332"/>
      <c r="I933" s="195"/>
      <c r="J933" s="195"/>
      <c r="K933" s="195"/>
      <c r="L933" s="195"/>
      <c r="M933" s="195"/>
      <c r="N933" s="195"/>
      <c r="O933" s="195"/>
      <c r="P933" s="195"/>
      <c r="Q933" s="195"/>
    </row>
    <row r="934" spans="2:17" ht="14" x14ac:dyDescent="0.15">
      <c r="B934" s="332"/>
      <c r="C934" s="332"/>
      <c r="D934" s="332"/>
      <c r="F934" s="332"/>
      <c r="G934" s="332"/>
      <c r="H934" s="332"/>
      <c r="I934" s="195"/>
      <c r="J934" s="195"/>
      <c r="K934" s="195"/>
      <c r="L934" s="195"/>
      <c r="M934" s="195"/>
      <c r="N934" s="195"/>
      <c r="O934" s="195"/>
      <c r="P934" s="195"/>
      <c r="Q934" s="195"/>
    </row>
    <row r="935" spans="2:17" ht="14" x14ac:dyDescent="0.15">
      <c r="B935" s="332"/>
      <c r="C935" s="332"/>
      <c r="D935" s="332"/>
      <c r="F935" s="332"/>
      <c r="G935" s="332"/>
      <c r="H935" s="332"/>
      <c r="I935" s="195"/>
      <c r="J935" s="195"/>
      <c r="K935" s="195"/>
      <c r="L935" s="195"/>
      <c r="M935" s="195"/>
      <c r="N935" s="195"/>
      <c r="O935" s="195"/>
      <c r="P935" s="195"/>
      <c r="Q935" s="195"/>
    </row>
    <row r="936" spans="2:17" ht="14" x14ac:dyDescent="0.15">
      <c r="B936" s="332"/>
      <c r="C936" s="332"/>
      <c r="D936" s="332"/>
      <c r="F936" s="332"/>
      <c r="G936" s="332"/>
      <c r="H936" s="332"/>
      <c r="I936" s="195"/>
      <c r="J936" s="195"/>
      <c r="K936" s="195"/>
      <c r="L936" s="195"/>
      <c r="M936" s="195"/>
      <c r="N936" s="195"/>
      <c r="O936" s="195"/>
      <c r="P936" s="195"/>
      <c r="Q936" s="195"/>
    </row>
    <row r="937" spans="2:17" ht="14" x14ac:dyDescent="0.15">
      <c r="B937" s="332"/>
      <c r="C937" s="332"/>
      <c r="D937" s="332"/>
      <c r="F937" s="332"/>
      <c r="G937" s="332"/>
      <c r="H937" s="332"/>
      <c r="I937" s="195"/>
      <c r="J937" s="195"/>
      <c r="K937" s="195"/>
      <c r="L937" s="195"/>
      <c r="M937" s="195"/>
      <c r="N937" s="195"/>
      <c r="O937" s="195"/>
      <c r="P937" s="195"/>
      <c r="Q937" s="195"/>
    </row>
    <row r="938" spans="2:17" ht="14" x14ac:dyDescent="0.15">
      <c r="B938" s="332"/>
      <c r="C938" s="332"/>
      <c r="D938" s="332"/>
      <c r="F938" s="332"/>
      <c r="G938" s="332"/>
      <c r="H938" s="332"/>
      <c r="I938" s="195"/>
      <c r="J938" s="195"/>
      <c r="K938" s="195"/>
      <c r="L938" s="195"/>
      <c r="M938" s="195"/>
      <c r="N938" s="195"/>
      <c r="O938" s="195"/>
      <c r="P938" s="195"/>
      <c r="Q938" s="195"/>
    </row>
    <row r="939" spans="2:17" ht="14" x14ac:dyDescent="0.15">
      <c r="B939" s="332"/>
      <c r="C939" s="332"/>
      <c r="D939" s="332"/>
      <c r="F939" s="332"/>
      <c r="G939" s="332"/>
      <c r="H939" s="332"/>
      <c r="I939" s="195"/>
      <c r="J939" s="195"/>
      <c r="K939" s="195"/>
      <c r="L939" s="195"/>
      <c r="M939" s="195"/>
      <c r="N939" s="195"/>
      <c r="O939" s="195"/>
      <c r="P939" s="195"/>
      <c r="Q939" s="195"/>
    </row>
    <row r="940" spans="2:17" ht="14" x14ac:dyDescent="0.15">
      <c r="B940" s="332"/>
      <c r="C940" s="332"/>
      <c r="D940" s="332"/>
      <c r="F940" s="332"/>
      <c r="G940" s="332"/>
      <c r="H940" s="332"/>
      <c r="I940" s="195"/>
      <c r="J940" s="195"/>
      <c r="K940" s="195"/>
      <c r="L940" s="195"/>
      <c r="M940" s="195"/>
      <c r="N940" s="195"/>
      <c r="O940" s="195"/>
      <c r="P940" s="195"/>
      <c r="Q940" s="195"/>
    </row>
    <row r="941" spans="2:17" ht="14" x14ac:dyDescent="0.15">
      <c r="B941" s="332"/>
      <c r="C941" s="332"/>
      <c r="D941" s="332"/>
      <c r="F941" s="332"/>
      <c r="G941" s="332"/>
      <c r="H941" s="332"/>
      <c r="I941" s="195"/>
      <c r="J941" s="195"/>
      <c r="K941" s="195"/>
      <c r="L941" s="195"/>
      <c r="M941" s="195"/>
      <c r="N941" s="195"/>
      <c r="O941" s="195"/>
      <c r="P941" s="195"/>
      <c r="Q941" s="195"/>
    </row>
    <row r="942" spans="2:17" ht="14" x14ac:dyDescent="0.15">
      <c r="B942" s="332"/>
      <c r="C942" s="332"/>
      <c r="D942" s="332"/>
      <c r="F942" s="332"/>
      <c r="G942" s="332"/>
      <c r="H942" s="332"/>
      <c r="I942" s="195"/>
      <c r="J942" s="195"/>
      <c r="K942" s="195"/>
      <c r="L942" s="195"/>
      <c r="M942" s="195"/>
      <c r="N942" s="195"/>
      <c r="O942" s="195"/>
      <c r="P942" s="195"/>
      <c r="Q942" s="195"/>
    </row>
    <row r="943" spans="2:17" ht="14" x14ac:dyDescent="0.15">
      <c r="B943" s="332"/>
      <c r="C943" s="332"/>
      <c r="D943" s="332"/>
      <c r="F943" s="332"/>
      <c r="G943" s="332"/>
      <c r="H943" s="332"/>
      <c r="I943" s="195"/>
      <c r="J943" s="195"/>
      <c r="K943" s="195"/>
      <c r="L943" s="195"/>
      <c r="M943" s="195"/>
      <c r="N943" s="195"/>
      <c r="O943" s="195"/>
      <c r="P943" s="195"/>
      <c r="Q943" s="195"/>
    </row>
    <row r="944" spans="2:17" ht="14" x14ac:dyDescent="0.15">
      <c r="B944" s="332"/>
      <c r="C944" s="332"/>
      <c r="D944" s="332"/>
      <c r="F944" s="332"/>
      <c r="G944" s="332"/>
      <c r="H944" s="332"/>
      <c r="I944" s="195"/>
      <c r="J944" s="195"/>
      <c r="K944" s="195"/>
      <c r="L944" s="195"/>
      <c r="M944" s="195"/>
      <c r="N944" s="195"/>
      <c r="O944" s="195"/>
      <c r="P944" s="195"/>
      <c r="Q944" s="195"/>
    </row>
    <row r="945" spans="2:17" ht="14" x14ac:dyDescent="0.15">
      <c r="B945" s="332"/>
      <c r="C945" s="332"/>
      <c r="D945" s="332"/>
      <c r="F945" s="332"/>
      <c r="G945" s="332"/>
      <c r="H945" s="332"/>
      <c r="I945" s="195"/>
      <c r="J945" s="195"/>
      <c r="K945" s="195"/>
      <c r="L945" s="195"/>
      <c r="M945" s="195"/>
      <c r="N945" s="195"/>
      <c r="O945" s="195"/>
      <c r="P945" s="195"/>
      <c r="Q945" s="195"/>
    </row>
    <row r="946" spans="2:17" ht="14" x14ac:dyDescent="0.15">
      <c r="B946" s="332"/>
      <c r="C946" s="332"/>
      <c r="D946" s="332"/>
      <c r="F946" s="332"/>
      <c r="G946" s="332"/>
      <c r="H946" s="332"/>
      <c r="I946" s="195"/>
      <c r="J946" s="195"/>
      <c r="K946" s="195"/>
      <c r="L946" s="195"/>
      <c r="M946" s="195"/>
      <c r="N946" s="195"/>
      <c r="O946" s="195"/>
      <c r="P946" s="195"/>
      <c r="Q946" s="195"/>
    </row>
    <row r="947" spans="2:17" ht="14" x14ac:dyDescent="0.15">
      <c r="B947" s="332"/>
      <c r="C947" s="332"/>
      <c r="D947" s="332"/>
      <c r="F947" s="332"/>
      <c r="G947" s="332"/>
      <c r="H947" s="332"/>
      <c r="I947" s="195"/>
      <c r="J947" s="195"/>
      <c r="K947" s="195"/>
      <c r="L947" s="195"/>
      <c r="M947" s="195"/>
      <c r="N947" s="195"/>
      <c r="O947" s="195"/>
      <c r="P947" s="195"/>
      <c r="Q947" s="195"/>
    </row>
    <row r="948" spans="2:17" ht="14" x14ac:dyDescent="0.15">
      <c r="B948" s="332"/>
      <c r="C948" s="332"/>
      <c r="D948" s="332"/>
      <c r="F948" s="332"/>
      <c r="G948" s="332"/>
      <c r="H948" s="332"/>
      <c r="I948" s="195"/>
      <c r="J948" s="195"/>
      <c r="K948" s="195"/>
      <c r="L948" s="195"/>
      <c r="M948" s="195"/>
      <c r="N948" s="195"/>
      <c r="O948" s="195"/>
      <c r="P948" s="195"/>
      <c r="Q948" s="195"/>
    </row>
    <row r="949" spans="2:17" ht="14" x14ac:dyDescent="0.15">
      <c r="B949" s="332"/>
      <c r="C949" s="332"/>
      <c r="D949" s="332"/>
      <c r="F949" s="332"/>
      <c r="G949" s="332"/>
      <c r="H949" s="332"/>
      <c r="I949" s="195"/>
      <c r="J949" s="195"/>
      <c r="K949" s="195"/>
      <c r="L949" s="195"/>
      <c r="M949" s="195"/>
      <c r="N949" s="195"/>
      <c r="O949" s="195"/>
      <c r="P949" s="195"/>
      <c r="Q949" s="195"/>
    </row>
    <row r="950" spans="2:17" ht="14" x14ac:dyDescent="0.15">
      <c r="B950" s="332"/>
      <c r="C950" s="332"/>
      <c r="D950" s="332"/>
      <c r="F950" s="332"/>
      <c r="G950" s="332"/>
      <c r="H950" s="332"/>
      <c r="I950" s="195"/>
      <c r="J950" s="195"/>
      <c r="K950" s="195"/>
      <c r="L950" s="195"/>
      <c r="M950" s="195"/>
      <c r="N950" s="195"/>
      <c r="O950" s="195"/>
      <c r="P950" s="195"/>
      <c r="Q950" s="195"/>
    </row>
    <row r="951" spans="2:17" ht="14" x14ac:dyDescent="0.15">
      <c r="B951" s="332"/>
      <c r="C951" s="332"/>
      <c r="D951" s="332"/>
      <c r="F951" s="332"/>
      <c r="G951" s="332"/>
      <c r="H951" s="332"/>
      <c r="I951" s="195"/>
      <c r="J951" s="195"/>
      <c r="K951" s="195"/>
      <c r="L951" s="195"/>
      <c r="M951" s="195"/>
      <c r="N951" s="195"/>
      <c r="O951" s="195"/>
      <c r="P951" s="195"/>
      <c r="Q951" s="195"/>
    </row>
    <row r="952" spans="2:17" ht="14" x14ac:dyDescent="0.15">
      <c r="B952" s="332"/>
      <c r="C952" s="332"/>
      <c r="D952" s="332"/>
      <c r="F952" s="332"/>
      <c r="G952" s="332"/>
      <c r="H952" s="332"/>
      <c r="I952" s="195"/>
      <c r="J952" s="195"/>
      <c r="K952" s="195"/>
      <c r="L952" s="195"/>
      <c r="M952" s="195"/>
      <c r="N952" s="195"/>
      <c r="O952" s="195"/>
      <c r="P952" s="195"/>
      <c r="Q952" s="195"/>
    </row>
    <row r="953" spans="2:17" ht="14" x14ac:dyDescent="0.15">
      <c r="B953" s="332"/>
      <c r="C953" s="332"/>
      <c r="D953" s="332"/>
      <c r="F953" s="332"/>
      <c r="G953" s="332"/>
      <c r="H953" s="332"/>
      <c r="I953" s="195"/>
      <c r="J953" s="195"/>
      <c r="K953" s="195"/>
      <c r="L953" s="195"/>
      <c r="M953" s="195"/>
      <c r="N953" s="195"/>
      <c r="O953" s="195"/>
      <c r="P953" s="195"/>
      <c r="Q953" s="195"/>
    </row>
    <row r="954" spans="2:17" ht="14" x14ac:dyDescent="0.15">
      <c r="B954" s="332"/>
      <c r="C954" s="332"/>
      <c r="D954" s="332"/>
      <c r="F954" s="332"/>
      <c r="G954" s="332"/>
      <c r="H954" s="332"/>
      <c r="I954" s="195"/>
      <c r="J954" s="195"/>
      <c r="K954" s="195"/>
      <c r="L954" s="195"/>
      <c r="M954" s="195"/>
      <c r="N954" s="195"/>
      <c r="O954" s="195"/>
      <c r="P954" s="195"/>
      <c r="Q954" s="195"/>
    </row>
    <row r="955" spans="2:17" ht="14" x14ac:dyDescent="0.15">
      <c r="B955" s="332"/>
      <c r="C955" s="332"/>
      <c r="D955" s="332"/>
      <c r="F955" s="332"/>
      <c r="G955" s="332"/>
      <c r="H955" s="332"/>
      <c r="I955" s="195"/>
      <c r="J955" s="195"/>
      <c r="K955" s="195"/>
      <c r="L955" s="195"/>
      <c r="M955" s="195"/>
      <c r="N955" s="195"/>
      <c r="O955" s="195"/>
      <c r="P955" s="195"/>
      <c r="Q955" s="195"/>
    </row>
    <row r="956" spans="2:17" ht="14" x14ac:dyDescent="0.15">
      <c r="B956" s="332"/>
      <c r="C956" s="332"/>
      <c r="D956" s="332"/>
      <c r="F956" s="332"/>
      <c r="G956" s="332"/>
      <c r="H956" s="332"/>
      <c r="I956" s="195"/>
      <c r="J956" s="195"/>
      <c r="K956" s="195"/>
      <c r="L956" s="195"/>
      <c r="M956" s="195"/>
      <c r="N956" s="195"/>
      <c r="O956" s="195"/>
      <c r="P956" s="195"/>
      <c r="Q956" s="195"/>
    </row>
    <row r="957" spans="2:17" ht="14" x14ac:dyDescent="0.15">
      <c r="B957" s="332"/>
      <c r="C957" s="332"/>
      <c r="D957" s="332"/>
      <c r="F957" s="332"/>
      <c r="G957" s="332"/>
      <c r="H957" s="332"/>
      <c r="I957" s="195"/>
      <c r="J957" s="195"/>
      <c r="K957" s="195"/>
      <c r="L957" s="195"/>
      <c r="M957" s="195"/>
      <c r="N957" s="195"/>
      <c r="O957" s="195"/>
      <c r="P957" s="195"/>
      <c r="Q957" s="195"/>
    </row>
    <row r="958" spans="2:17" ht="14" x14ac:dyDescent="0.15">
      <c r="B958" s="332"/>
      <c r="C958" s="332"/>
      <c r="D958" s="332"/>
      <c r="F958" s="332"/>
      <c r="G958" s="332"/>
      <c r="H958" s="332"/>
      <c r="I958" s="195"/>
      <c r="J958" s="195"/>
      <c r="K958" s="195"/>
      <c r="L958" s="195"/>
      <c r="M958" s="195"/>
      <c r="N958" s="195"/>
      <c r="O958" s="195"/>
      <c r="P958" s="195"/>
      <c r="Q958" s="195"/>
    </row>
    <row r="959" spans="2:17" ht="14" x14ac:dyDescent="0.15">
      <c r="B959" s="332"/>
      <c r="C959" s="332"/>
      <c r="D959" s="332"/>
      <c r="F959" s="332"/>
      <c r="G959" s="332"/>
      <c r="H959" s="332"/>
      <c r="I959" s="195"/>
      <c r="J959" s="195"/>
      <c r="K959" s="195"/>
      <c r="L959" s="195"/>
      <c r="M959" s="195"/>
      <c r="N959" s="195"/>
      <c r="O959" s="195"/>
      <c r="P959" s="195"/>
      <c r="Q959" s="195"/>
    </row>
    <row r="960" spans="2:17" ht="14" x14ac:dyDescent="0.15">
      <c r="B960" s="332"/>
      <c r="C960" s="332"/>
      <c r="D960" s="332"/>
      <c r="F960" s="332"/>
      <c r="G960" s="332"/>
      <c r="H960" s="332"/>
      <c r="I960" s="195"/>
      <c r="J960" s="195"/>
      <c r="K960" s="195"/>
      <c r="L960" s="195"/>
      <c r="M960" s="195"/>
      <c r="N960" s="195"/>
      <c r="O960" s="195"/>
      <c r="P960" s="195"/>
      <c r="Q960" s="195"/>
    </row>
    <row r="961" spans="2:17" ht="14" x14ac:dyDescent="0.15">
      <c r="B961" s="332"/>
      <c r="C961" s="332"/>
      <c r="D961" s="332"/>
      <c r="F961" s="332"/>
      <c r="G961" s="332"/>
      <c r="H961" s="332"/>
      <c r="I961" s="195"/>
      <c r="J961" s="195"/>
      <c r="K961" s="195"/>
      <c r="L961" s="195"/>
      <c r="M961" s="195"/>
      <c r="N961" s="195"/>
      <c r="O961" s="195"/>
      <c r="P961" s="195"/>
      <c r="Q961" s="195"/>
    </row>
    <row r="962" spans="2:17" ht="14" x14ac:dyDescent="0.15">
      <c r="B962" s="332"/>
      <c r="C962" s="332"/>
      <c r="D962" s="332"/>
      <c r="F962" s="332"/>
      <c r="G962" s="332"/>
      <c r="H962" s="332"/>
      <c r="I962" s="195"/>
      <c r="J962" s="195"/>
      <c r="K962" s="195"/>
      <c r="L962" s="195"/>
      <c r="M962" s="195"/>
      <c r="N962" s="195"/>
      <c r="O962" s="195"/>
      <c r="P962" s="195"/>
      <c r="Q962" s="195"/>
    </row>
    <row r="963" spans="2:17" ht="14" x14ac:dyDescent="0.15">
      <c r="B963" s="332"/>
      <c r="C963" s="332"/>
      <c r="D963" s="332"/>
      <c r="F963" s="332"/>
      <c r="G963" s="332"/>
      <c r="H963" s="332"/>
      <c r="I963" s="195"/>
      <c r="J963" s="195"/>
      <c r="K963" s="195"/>
      <c r="L963" s="195"/>
      <c r="M963" s="195"/>
      <c r="N963" s="195"/>
      <c r="O963" s="195"/>
      <c r="P963" s="195"/>
      <c r="Q963" s="195"/>
    </row>
    <row r="964" spans="2:17" ht="14" x14ac:dyDescent="0.15">
      <c r="B964" s="332"/>
      <c r="C964" s="332"/>
      <c r="D964" s="332"/>
      <c r="F964" s="332"/>
      <c r="G964" s="332"/>
      <c r="H964" s="332"/>
      <c r="I964" s="195"/>
      <c r="J964" s="195"/>
      <c r="K964" s="195"/>
      <c r="L964" s="195"/>
      <c r="M964" s="195"/>
      <c r="N964" s="195"/>
      <c r="O964" s="195"/>
      <c r="P964" s="195"/>
      <c r="Q964" s="195"/>
    </row>
    <row r="965" spans="2:17" ht="14" x14ac:dyDescent="0.15">
      <c r="B965" s="332"/>
      <c r="C965" s="332"/>
      <c r="D965" s="332"/>
      <c r="F965" s="332"/>
      <c r="G965" s="332"/>
      <c r="H965" s="332"/>
      <c r="I965" s="195"/>
      <c r="J965" s="195"/>
      <c r="K965" s="195"/>
      <c r="L965" s="195"/>
      <c r="M965" s="195"/>
      <c r="N965" s="195"/>
      <c r="O965" s="195"/>
      <c r="P965" s="195"/>
      <c r="Q965" s="195"/>
    </row>
    <row r="966" spans="2:17" ht="14" x14ac:dyDescent="0.15">
      <c r="B966" s="332"/>
      <c r="C966" s="332"/>
      <c r="D966" s="332"/>
      <c r="F966" s="332"/>
      <c r="G966" s="332"/>
      <c r="H966" s="332"/>
      <c r="I966" s="195"/>
      <c r="J966" s="195"/>
      <c r="K966" s="195"/>
      <c r="L966" s="195"/>
      <c r="M966" s="195"/>
      <c r="N966" s="195"/>
      <c r="O966" s="195"/>
      <c r="P966" s="195"/>
      <c r="Q966" s="195"/>
    </row>
    <row r="967" spans="2:17" ht="14" x14ac:dyDescent="0.15">
      <c r="B967" s="332"/>
      <c r="C967" s="332"/>
      <c r="D967" s="332"/>
      <c r="F967" s="332"/>
      <c r="G967" s="332"/>
      <c r="H967" s="332"/>
      <c r="I967" s="195"/>
      <c r="J967" s="195"/>
      <c r="K967" s="195"/>
      <c r="L967" s="195"/>
      <c r="M967" s="195"/>
      <c r="N967" s="195"/>
      <c r="O967" s="195"/>
      <c r="P967" s="195"/>
      <c r="Q967" s="195"/>
    </row>
    <row r="968" spans="2:17" ht="14" x14ac:dyDescent="0.15">
      <c r="B968" s="332"/>
      <c r="C968" s="332"/>
      <c r="D968" s="332"/>
      <c r="F968" s="332"/>
      <c r="G968" s="332"/>
      <c r="H968" s="332"/>
      <c r="I968" s="195"/>
      <c r="J968" s="195"/>
      <c r="K968" s="195"/>
      <c r="L968" s="195"/>
      <c r="M968" s="195"/>
      <c r="N968" s="195"/>
      <c r="O968" s="195"/>
      <c r="P968" s="195"/>
      <c r="Q968" s="195"/>
    </row>
    <row r="969" spans="2:17" ht="14" x14ac:dyDescent="0.15">
      <c r="B969" s="332"/>
      <c r="C969" s="332"/>
      <c r="D969" s="332"/>
      <c r="F969" s="332"/>
      <c r="G969" s="332"/>
      <c r="H969" s="332"/>
      <c r="I969" s="195"/>
      <c r="J969" s="195"/>
      <c r="K969" s="195"/>
      <c r="L969" s="195"/>
      <c r="M969" s="195"/>
      <c r="N969" s="195"/>
      <c r="O969" s="195"/>
      <c r="P969" s="195"/>
      <c r="Q969" s="195"/>
    </row>
    <row r="970" spans="2:17" ht="14" x14ac:dyDescent="0.15">
      <c r="B970" s="332"/>
      <c r="C970" s="332"/>
      <c r="D970" s="332"/>
      <c r="F970" s="332"/>
      <c r="G970" s="332"/>
      <c r="H970" s="332"/>
      <c r="I970" s="195"/>
      <c r="J970" s="195"/>
      <c r="K970" s="195"/>
      <c r="L970" s="195"/>
      <c r="M970" s="195"/>
      <c r="N970" s="195"/>
      <c r="O970" s="195"/>
      <c r="P970" s="195"/>
      <c r="Q970" s="195"/>
    </row>
    <row r="971" spans="2:17" ht="14" x14ac:dyDescent="0.15">
      <c r="B971" s="332"/>
      <c r="C971" s="332"/>
      <c r="D971" s="332"/>
      <c r="F971" s="332"/>
      <c r="G971" s="332"/>
      <c r="H971" s="332"/>
      <c r="I971" s="195"/>
      <c r="J971" s="195"/>
      <c r="K971" s="195"/>
      <c r="L971" s="195"/>
      <c r="M971" s="195"/>
      <c r="N971" s="195"/>
      <c r="O971" s="195"/>
      <c r="P971" s="195"/>
      <c r="Q971" s="195"/>
    </row>
    <row r="972" spans="2:17" ht="14" x14ac:dyDescent="0.15">
      <c r="B972" s="332"/>
      <c r="C972" s="332"/>
      <c r="D972" s="332"/>
      <c r="F972" s="332"/>
      <c r="G972" s="332"/>
      <c r="H972" s="332"/>
      <c r="I972" s="195"/>
      <c r="J972" s="195"/>
      <c r="K972" s="195"/>
      <c r="L972" s="195"/>
      <c r="M972" s="195"/>
      <c r="N972" s="195"/>
      <c r="O972" s="195"/>
      <c r="P972" s="195"/>
      <c r="Q972" s="195"/>
    </row>
    <row r="973" spans="2:17" ht="14" x14ac:dyDescent="0.15">
      <c r="B973" s="332"/>
      <c r="C973" s="332"/>
      <c r="D973" s="332"/>
      <c r="F973" s="332"/>
      <c r="G973" s="332"/>
      <c r="H973" s="332"/>
      <c r="I973" s="195"/>
      <c r="J973" s="195"/>
      <c r="K973" s="195"/>
      <c r="L973" s="195"/>
      <c r="M973" s="195"/>
      <c r="N973" s="195"/>
      <c r="O973" s="195"/>
      <c r="P973" s="195"/>
      <c r="Q973" s="195"/>
    </row>
    <row r="974" spans="2:17" ht="14" x14ac:dyDescent="0.15">
      <c r="B974" s="332"/>
      <c r="C974" s="332"/>
      <c r="D974" s="332"/>
      <c r="F974" s="332"/>
      <c r="G974" s="332"/>
      <c r="H974" s="332"/>
      <c r="I974" s="195"/>
      <c r="J974" s="195"/>
      <c r="K974" s="195"/>
      <c r="L974" s="195"/>
      <c r="M974" s="195"/>
      <c r="N974" s="195"/>
      <c r="O974" s="195"/>
      <c r="P974" s="195"/>
      <c r="Q974" s="195"/>
    </row>
    <row r="975" spans="2:17" ht="14" x14ac:dyDescent="0.15">
      <c r="B975" s="332"/>
      <c r="C975" s="332"/>
      <c r="D975" s="332"/>
      <c r="F975" s="332"/>
      <c r="G975" s="332"/>
      <c r="H975" s="332"/>
      <c r="I975" s="195"/>
      <c r="J975" s="195"/>
      <c r="K975" s="195"/>
      <c r="L975" s="195"/>
      <c r="M975" s="195"/>
      <c r="N975" s="195"/>
      <c r="O975" s="195"/>
      <c r="P975" s="195"/>
      <c r="Q975" s="195"/>
    </row>
    <row r="976" spans="2:17" ht="14" x14ac:dyDescent="0.15">
      <c r="B976" s="332"/>
      <c r="C976" s="332"/>
      <c r="D976" s="332"/>
      <c r="F976" s="332"/>
      <c r="G976" s="332"/>
      <c r="H976" s="332"/>
      <c r="I976" s="195"/>
      <c r="J976" s="195"/>
      <c r="K976" s="195"/>
      <c r="L976" s="195"/>
      <c r="M976" s="195"/>
      <c r="N976" s="195"/>
      <c r="O976" s="195"/>
      <c r="P976" s="195"/>
      <c r="Q976" s="195"/>
    </row>
    <row r="977" spans="2:17" ht="14" x14ac:dyDescent="0.15">
      <c r="B977" s="332"/>
      <c r="C977" s="332"/>
      <c r="D977" s="332"/>
      <c r="F977" s="332"/>
      <c r="G977" s="332"/>
      <c r="H977" s="332"/>
      <c r="I977" s="195"/>
      <c r="J977" s="195"/>
      <c r="K977" s="195"/>
      <c r="L977" s="195"/>
      <c r="M977" s="195"/>
      <c r="N977" s="195"/>
      <c r="O977" s="195"/>
      <c r="P977" s="195"/>
      <c r="Q977" s="195"/>
    </row>
    <row r="978" spans="2:17" ht="14" x14ac:dyDescent="0.15">
      <c r="B978" s="332"/>
      <c r="C978" s="332"/>
      <c r="D978" s="332"/>
      <c r="F978" s="332"/>
      <c r="G978" s="332"/>
      <c r="H978" s="332"/>
      <c r="I978" s="195"/>
      <c r="J978" s="195"/>
      <c r="K978" s="195"/>
      <c r="L978" s="195"/>
      <c r="M978" s="195"/>
      <c r="N978" s="195"/>
      <c r="O978" s="195"/>
      <c r="P978" s="195"/>
      <c r="Q978" s="195"/>
    </row>
    <row r="979" spans="2:17" ht="14" x14ac:dyDescent="0.15">
      <c r="B979" s="332"/>
      <c r="C979" s="332"/>
      <c r="D979" s="332"/>
      <c r="F979" s="332"/>
      <c r="G979" s="332"/>
      <c r="H979" s="332"/>
      <c r="I979" s="195"/>
      <c r="J979" s="195"/>
      <c r="K979" s="195"/>
      <c r="L979" s="195"/>
      <c r="M979" s="195"/>
      <c r="N979" s="195"/>
      <c r="O979" s="195"/>
      <c r="P979" s="195"/>
      <c r="Q979" s="195"/>
    </row>
    <row r="980" spans="2:17" ht="14" x14ac:dyDescent="0.15">
      <c r="B980" s="332"/>
      <c r="C980" s="332"/>
      <c r="D980" s="332"/>
      <c r="F980" s="332"/>
      <c r="G980" s="332"/>
      <c r="H980" s="332"/>
      <c r="I980" s="195"/>
      <c r="J980" s="195"/>
      <c r="K980" s="195"/>
      <c r="L980" s="195"/>
      <c r="M980" s="195"/>
      <c r="N980" s="195"/>
      <c r="O980" s="195"/>
      <c r="P980" s="195"/>
      <c r="Q980" s="195"/>
    </row>
    <row r="981" spans="2:17" ht="14" x14ac:dyDescent="0.15">
      <c r="B981" s="332"/>
      <c r="C981" s="332"/>
      <c r="D981" s="332"/>
      <c r="F981" s="332"/>
      <c r="G981" s="332"/>
      <c r="H981" s="332"/>
      <c r="I981" s="195"/>
      <c r="J981" s="195"/>
      <c r="K981" s="195"/>
      <c r="L981" s="195"/>
      <c r="M981" s="195"/>
      <c r="N981" s="195"/>
      <c r="O981" s="195"/>
      <c r="P981" s="195"/>
      <c r="Q981" s="195"/>
    </row>
    <row r="982" spans="2:17" ht="14" x14ac:dyDescent="0.15">
      <c r="B982" s="332"/>
      <c r="C982" s="332"/>
      <c r="D982" s="332"/>
      <c r="F982" s="332"/>
      <c r="G982" s="332"/>
      <c r="H982" s="332"/>
      <c r="I982" s="195"/>
      <c r="J982" s="195"/>
      <c r="K982" s="195"/>
      <c r="L982" s="195"/>
      <c r="M982" s="195"/>
      <c r="N982" s="195"/>
      <c r="O982" s="195"/>
      <c r="P982" s="195"/>
      <c r="Q982" s="195"/>
    </row>
    <row r="983" spans="2:17" ht="14" x14ac:dyDescent="0.15">
      <c r="B983" s="332"/>
      <c r="C983" s="332"/>
      <c r="D983" s="332"/>
      <c r="F983" s="332"/>
      <c r="G983" s="332"/>
      <c r="H983" s="332"/>
      <c r="I983" s="195"/>
      <c r="J983" s="195"/>
      <c r="K983" s="195"/>
      <c r="L983" s="195"/>
      <c r="M983" s="195"/>
      <c r="N983" s="195"/>
      <c r="O983" s="195"/>
      <c r="P983" s="195"/>
      <c r="Q983" s="195"/>
    </row>
    <row r="984" spans="2:17" ht="14" x14ac:dyDescent="0.15">
      <c r="B984" s="332"/>
      <c r="C984" s="332"/>
      <c r="D984" s="332"/>
      <c r="F984" s="332"/>
      <c r="G984" s="332"/>
      <c r="H984" s="332"/>
      <c r="I984" s="195"/>
      <c r="J984" s="195"/>
      <c r="K984" s="195"/>
      <c r="L984" s="195"/>
      <c r="M984" s="195"/>
      <c r="N984" s="195"/>
      <c r="O984" s="195"/>
      <c r="P984" s="195"/>
      <c r="Q984" s="195"/>
    </row>
    <row r="985" spans="2:17" ht="14" x14ac:dyDescent="0.15">
      <c r="B985" s="332"/>
      <c r="C985" s="332"/>
      <c r="D985" s="332"/>
      <c r="F985" s="332"/>
      <c r="G985" s="332"/>
      <c r="H985" s="332"/>
      <c r="I985" s="195"/>
      <c r="J985" s="195"/>
      <c r="K985" s="195"/>
      <c r="L985" s="195"/>
      <c r="M985" s="195"/>
      <c r="N985" s="195"/>
      <c r="O985" s="195"/>
      <c r="P985" s="195"/>
      <c r="Q985" s="195"/>
    </row>
    <row r="986" spans="2:17" ht="14" x14ac:dyDescent="0.15">
      <c r="B986" s="332"/>
      <c r="C986" s="332"/>
      <c r="D986" s="332"/>
      <c r="F986" s="332"/>
      <c r="G986" s="332"/>
      <c r="H986" s="332"/>
      <c r="I986" s="195"/>
      <c r="J986" s="195"/>
      <c r="K986" s="195"/>
      <c r="L986" s="195"/>
      <c r="M986" s="195"/>
      <c r="N986" s="195"/>
      <c r="O986" s="195"/>
      <c r="P986" s="195"/>
      <c r="Q986" s="195"/>
    </row>
    <row r="987" spans="2:17" ht="14" x14ac:dyDescent="0.15">
      <c r="B987" s="332"/>
      <c r="C987" s="332"/>
      <c r="D987" s="332"/>
      <c r="F987" s="332"/>
      <c r="G987" s="332"/>
      <c r="H987" s="332"/>
      <c r="I987" s="195"/>
      <c r="J987" s="195"/>
      <c r="K987" s="195"/>
      <c r="L987" s="195"/>
      <c r="M987" s="195"/>
      <c r="N987" s="195"/>
      <c r="O987" s="195"/>
      <c r="P987" s="195"/>
      <c r="Q987" s="195"/>
    </row>
    <row r="988" spans="2:17" ht="14" x14ac:dyDescent="0.15">
      <c r="B988" s="332"/>
      <c r="C988" s="332"/>
      <c r="D988" s="332"/>
      <c r="F988" s="332"/>
      <c r="G988" s="332"/>
      <c r="H988" s="332"/>
      <c r="I988" s="195"/>
      <c r="J988" s="195"/>
      <c r="K988" s="195"/>
      <c r="L988" s="195"/>
      <c r="M988" s="195"/>
      <c r="N988" s="195"/>
      <c r="O988" s="195"/>
      <c r="P988" s="195"/>
      <c r="Q988" s="195"/>
    </row>
    <row r="989" spans="2:17" ht="14" x14ac:dyDescent="0.15">
      <c r="B989" s="332"/>
      <c r="C989" s="332"/>
      <c r="D989" s="332"/>
      <c r="F989" s="332"/>
      <c r="G989" s="332"/>
      <c r="H989" s="332"/>
      <c r="I989" s="195"/>
      <c r="J989" s="195"/>
      <c r="K989" s="195"/>
      <c r="L989" s="195"/>
      <c r="M989" s="195"/>
      <c r="N989" s="195"/>
      <c r="O989" s="195"/>
      <c r="P989" s="195"/>
      <c r="Q989" s="195"/>
    </row>
    <row r="990" spans="2:17" ht="14" x14ac:dyDescent="0.15">
      <c r="B990" s="332"/>
      <c r="C990" s="332"/>
      <c r="D990" s="332"/>
      <c r="F990" s="332"/>
      <c r="G990" s="332"/>
      <c r="H990" s="332"/>
      <c r="I990" s="195"/>
      <c r="J990" s="195"/>
      <c r="K990" s="195"/>
      <c r="L990" s="195"/>
      <c r="M990" s="195"/>
      <c r="N990" s="195"/>
      <c r="O990" s="195"/>
      <c r="P990" s="195"/>
      <c r="Q990" s="195"/>
    </row>
    <row r="991" spans="2:17" ht="14" x14ac:dyDescent="0.15">
      <c r="B991" s="332"/>
      <c r="C991" s="332"/>
      <c r="D991" s="332"/>
      <c r="F991" s="332"/>
      <c r="G991" s="332"/>
      <c r="H991" s="332"/>
      <c r="I991" s="195"/>
      <c r="J991" s="195"/>
      <c r="K991" s="195"/>
      <c r="L991" s="195"/>
      <c r="M991" s="195"/>
      <c r="N991" s="195"/>
      <c r="O991" s="195"/>
      <c r="P991" s="195"/>
      <c r="Q991" s="195"/>
    </row>
    <row r="992" spans="2:17" ht="14" x14ac:dyDescent="0.15">
      <c r="B992" s="332"/>
      <c r="C992" s="332"/>
      <c r="D992" s="332"/>
      <c r="F992" s="332"/>
      <c r="G992" s="332"/>
      <c r="H992" s="332"/>
      <c r="I992" s="195"/>
      <c r="J992" s="195"/>
      <c r="K992" s="195"/>
      <c r="L992" s="195"/>
      <c r="M992" s="195"/>
      <c r="N992" s="195"/>
      <c r="O992" s="195"/>
      <c r="P992" s="195"/>
      <c r="Q992" s="195"/>
    </row>
    <row r="993" spans="2:17" ht="14" x14ac:dyDescent="0.15">
      <c r="B993" s="332"/>
      <c r="C993" s="332"/>
      <c r="D993" s="332"/>
      <c r="F993" s="332"/>
      <c r="G993" s="332"/>
      <c r="H993" s="332"/>
      <c r="I993" s="195"/>
      <c r="J993" s="195"/>
      <c r="K993" s="195"/>
      <c r="L993" s="195"/>
      <c r="M993" s="195"/>
      <c r="N993" s="195"/>
      <c r="O993" s="195"/>
      <c r="P993" s="195"/>
      <c r="Q993" s="195"/>
    </row>
    <row r="994" spans="2:17" ht="14" x14ac:dyDescent="0.15">
      <c r="B994" s="332"/>
      <c r="C994" s="332"/>
      <c r="D994" s="332"/>
      <c r="F994" s="332"/>
      <c r="G994" s="332"/>
      <c r="H994" s="332"/>
      <c r="I994" s="195"/>
      <c r="J994" s="195"/>
      <c r="K994" s="195"/>
      <c r="L994" s="195"/>
      <c r="M994" s="195"/>
      <c r="N994" s="195"/>
      <c r="O994" s="195"/>
      <c r="P994" s="195"/>
      <c r="Q994" s="195"/>
    </row>
    <row r="995" spans="2:17" ht="14" x14ac:dyDescent="0.15">
      <c r="B995" s="332"/>
      <c r="C995" s="332"/>
      <c r="D995" s="332"/>
      <c r="F995" s="332"/>
      <c r="G995" s="332"/>
      <c r="H995" s="332"/>
      <c r="I995" s="195"/>
      <c r="J995" s="195"/>
      <c r="K995" s="195"/>
      <c r="L995" s="195"/>
      <c r="M995" s="195"/>
      <c r="N995" s="195"/>
      <c r="O995" s="195"/>
      <c r="P995" s="195"/>
      <c r="Q995" s="195"/>
    </row>
    <row r="996" spans="2:17" ht="14" x14ac:dyDescent="0.15">
      <c r="B996" s="332"/>
      <c r="C996" s="332"/>
      <c r="D996" s="332"/>
      <c r="F996" s="332"/>
      <c r="G996" s="332"/>
      <c r="H996" s="332"/>
      <c r="I996" s="195"/>
      <c r="J996" s="195"/>
      <c r="K996" s="195"/>
      <c r="L996" s="195"/>
      <c r="M996" s="195"/>
      <c r="N996" s="195"/>
      <c r="O996" s="195"/>
      <c r="P996" s="195"/>
      <c r="Q996" s="195"/>
    </row>
    <row r="997" spans="2:17" ht="14" x14ac:dyDescent="0.15">
      <c r="B997" s="332"/>
      <c r="C997" s="332"/>
      <c r="D997" s="332"/>
      <c r="F997" s="332"/>
      <c r="G997" s="332"/>
      <c r="H997" s="332"/>
      <c r="I997" s="195"/>
      <c r="J997" s="195"/>
      <c r="K997" s="195"/>
      <c r="L997" s="195"/>
      <c r="M997" s="195"/>
      <c r="N997" s="195"/>
      <c r="O997" s="195"/>
      <c r="P997" s="195"/>
      <c r="Q997" s="195"/>
    </row>
    <row r="998" spans="2:17" ht="14" x14ac:dyDescent="0.15">
      <c r="B998" s="332"/>
      <c r="C998" s="332"/>
      <c r="D998" s="332"/>
      <c r="F998" s="332"/>
      <c r="G998" s="332"/>
      <c r="H998" s="332"/>
      <c r="I998" s="195"/>
      <c r="J998" s="195"/>
      <c r="K998" s="195"/>
      <c r="L998" s="195"/>
      <c r="M998" s="195"/>
      <c r="N998" s="195"/>
      <c r="O998" s="195"/>
      <c r="P998" s="195"/>
      <c r="Q998" s="195"/>
    </row>
    <row r="999" spans="2:17" ht="14" x14ac:dyDescent="0.15">
      <c r="B999" s="332"/>
      <c r="C999" s="332"/>
      <c r="D999" s="332"/>
      <c r="F999" s="332"/>
      <c r="G999" s="332"/>
      <c r="H999" s="332"/>
      <c r="I999" s="195"/>
      <c r="J999" s="195"/>
      <c r="K999" s="195"/>
      <c r="L999" s="195"/>
      <c r="M999" s="195"/>
      <c r="N999" s="195"/>
      <c r="O999" s="195"/>
      <c r="P999" s="195"/>
      <c r="Q999" s="195"/>
    </row>
    <row r="1000" spans="2:17" ht="14" x14ac:dyDescent="0.15">
      <c r="B1000" s="332"/>
      <c r="C1000" s="332"/>
      <c r="D1000" s="332"/>
      <c r="F1000" s="332"/>
      <c r="G1000" s="332"/>
      <c r="H1000" s="332"/>
      <c r="I1000" s="195"/>
      <c r="J1000" s="195"/>
      <c r="K1000" s="195"/>
      <c r="L1000" s="195"/>
      <c r="M1000" s="195"/>
      <c r="N1000" s="195"/>
      <c r="O1000" s="195"/>
      <c r="P1000" s="195"/>
      <c r="Q1000" s="195"/>
    </row>
    <row r="1001" spans="2:17" ht="14" x14ac:dyDescent="0.15">
      <c r="B1001" s="332"/>
      <c r="C1001" s="332"/>
      <c r="D1001" s="332"/>
      <c r="F1001" s="332"/>
      <c r="G1001" s="332"/>
      <c r="H1001" s="332"/>
      <c r="I1001" s="195"/>
      <c r="J1001" s="195"/>
      <c r="K1001" s="195"/>
      <c r="L1001" s="195"/>
      <c r="M1001" s="195"/>
      <c r="N1001" s="195"/>
      <c r="O1001" s="195"/>
      <c r="P1001" s="195"/>
      <c r="Q1001" s="195"/>
    </row>
    <row r="1002" spans="2:17" ht="14" x14ac:dyDescent="0.15">
      <c r="B1002" s="332"/>
      <c r="C1002" s="332"/>
      <c r="D1002" s="332"/>
      <c r="F1002" s="332"/>
      <c r="G1002" s="332"/>
      <c r="H1002" s="332"/>
      <c r="I1002" s="195"/>
      <c r="J1002" s="195"/>
      <c r="K1002" s="195"/>
      <c r="L1002" s="195"/>
      <c r="M1002" s="195"/>
      <c r="N1002" s="195"/>
      <c r="O1002" s="195"/>
      <c r="P1002" s="195"/>
      <c r="Q1002" s="195"/>
    </row>
    <row r="1003" spans="2:17" ht="14" x14ac:dyDescent="0.15">
      <c r="B1003" s="332"/>
      <c r="C1003" s="332"/>
      <c r="D1003" s="332"/>
      <c r="F1003" s="332"/>
      <c r="G1003" s="332"/>
      <c r="H1003" s="332"/>
      <c r="I1003" s="195"/>
      <c r="J1003" s="195"/>
      <c r="K1003" s="195"/>
      <c r="L1003" s="195"/>
      <c r="M1003" s="195"/>
      <c r="N1003" s="195"/>
      <c r="O1003" s="195"/>
      <c r="P1003" s="195"/>
      <c r="Q1003" s="195"/>
    </row>
  </sheetData>
  <mergeCells count="2">
    <mergeCell ref="B1:D1"/>
    <mergeCell ref="E1:G1"/>
  </mergeCells>
  <conditionalFormatting sqref="D2:D1003 G2 G52">
    <cfRule type="cellIs" dxfId="3" priority="1" operator="greaterThanOrEqual">
      <formula>"100%"</formula>
    </cfRule>
  </conditionalFormatting>
  <conditionalFormatting sqref="D1:D1003 G2 G52">
    <cfRule type="cellIs" dxfId="2" priority="2" operator="greaterThanOrEqual">
      <formula>"80%"</formula>
    </cfRule>
  </conditionalFormatting>
  <conditionalFormatting sqref="G1:G1003">
    <cfRule type="cellIs" dxfId="1" priority="3" operator="greaterThanOrEqual">
      <formula>"100%"</formula>
    </cfRule>
  </conditionalFormatting>
  <conditionalFormatting sqref="H1:H1003">
    <cfRule type="cellIs" dxfId="0" priority="4" operator="greaterThan">
      <formula>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J1000"/>
  <sheetViews>
    <sheetView workbookViewId="0">
      <pane xSplit="1" topLeftCell="CM1" activePane="topRight" state="frozen"/>
      <selection pane="topRight" activeCell="C2" sqref="C2"/>
    </sheetView>
  </sheetViews>
  <sheetFormatPr baseColWidth="10" defaultColWidth="12.6640625" defaultRowHeight="15" customHeight="1" x14ac:dyDescent="0.15"/>
  <cols>
    <col min="1" max="1" width="14.33203125" customWidth="1"/>
    <col min="2" max="36" width="7.6640625" customWidth="1"/>
    <col min="37" max="37" width="5.6640625" customWidth="1"/>
    <col min="38" max="38" width="6.5" customWidth="1"/>
    <col min="39" max="40" width="5.6640625" customWidth="1"/>
    <col min="41" max="41" width="6.1640625" customWidth="1"/>
    <col min="42" max="42" width="5.5" customWidth="1"/>
    <col min="43" max="43" width="5.6640625" customWidth="1"/>
    <col min="44" max="44" width="6.83203125" customWidth="1"/>
    <col min="45" max="45" width="6.33203125" customWidth="1"/>
    <col min="46" max="46" width="6.6640625" customWidth="1"/>
    <col min="47" max="47" width="5.33203125" customWidth="1"/>
    <col min="48" max="48" width="5.5" customWidth="1"/>
    <col min="49" max="108" width="7.6640625" customWidth="1"/>
    <col min="109" max="109" width="15.1640625" customWidth="1"/>
    <col min="110" max="110" width="9.33203125" customWidth="1"/>
    <col min="111" max="114" width="7.6640625" customWidth="1"/>
  </cols>
  <sheetData>
    <row r="2" spans="1:112" ht="57" x14ac:dyDescent="0.2">
      <c r="A2" s="70" t="s">
        <v>39</v>
      </c>
      <c r="B2" s="71" t="s">
        <v>1</v>
      </c>
      <c r="C2" s="72" t="s">
        <v>40</v>
      </c>
      <c r="D2" s="73" t="s">
        <v>41</v>
      </c>
      <c r="E2" s="74">
        <v>43916</v>
      </c>
      <c r="F2" s="74">
        <v>43923</v>
      </c>
      <c r="G2" s="74">
        <v>43930</v>
      </c>
      <c r="H2" s="75">
        <v>43937</v>
      </c>
      <c r="I2" s="75">
        <v>43944</v>
      </c>
      <c r="J2" s="75">
        <v>43951</v>
      </c>
      <c r="K2" s="76">
        <v>43958</v>
      </c>
      <c r="L2" s="76">
        <v>43965</v>
      </c>
      <c r="M2" s="76">
        <v>43972</v>
      </c>
      <c r="N2" s="76">
        <v>43979</v>
      </c>
      <c r="O2" s="77">
        <v>43986</v>
      </c>
      <c r="P2" s="77">
        <v>43993</v>
      </c>
      <c r="Q2" s="77">
        <v>44000</v>
      </c>
      <c r="R2" s="77">
        <v>44007</v>
      </c>
      <c r="S2" s="77">
        <v>44014</v>
      </c>
      <c r="T2" s="77">
        <v>44021</v>
      </c>
      <c r="U2" s="77">
        <v>44028</v>
      </c>
      <c r="V2" s="77">
        <v>44035</v>
      </c>
      <c r="W2" s="77">
        <v>44042</v>
      </c>
      <c r="X2" s="77">
        <v>44049</v>
      </c>
      <c r="Y2" s="78">
        <v>44056</v>
      </c>
      <c r="Z2" s="79">
        <v>44063</v>
      </c>
      <c r="AA2" s="79">
        <v>44070</v>
      </c>
      <c r="AB2" s="79">
        <v>44077</v>
      </c>
      <c r="AC2" s="80" t="s">
        <v>42</v>
      </c>
      <c r="AD2" s="81" t="s">
        <v>43</v>
      </c>
      <c r="AE2" s="79">
        <v>44098</v>
      </c>
      <c r="AF2" s="79">
        <v>44105</v>
      </c>
      <c r="AG2" s="79">
        <v>44112</v>
      </c>
      <c r="AH2" s="79">
        <v>44119</v>
      </c>
      <c r="AI2" s="79">
        <v>44126</v>
      </c>
      <c r="AJ2" s="79">
        <v>44133</v>
      </c>
      <c r="AK2" s="79">
        <v>44140</v>
      </c>
      <c r="AL2" s="82">
        <v>44147</v>
      </c>
      <c r="AM2" s="83">
        <v>44154</v>
      </c>
      <c r="AN2" s="84">
        <v>44160</v>
      </c>
      <c r="AO2" s="84">
        <v>44168</v>
      </c>
      <c r="AP2" s="85">
        <v>44175</v>
      </c>
      <c r="AQ2" s="86">
        <v>44182</v>
      </c>
      <c r="AR2" s="86">
        <v>44189</v>
      </c>
      <c r="AS2" s="86">
        <v>44196</v>
      </c>
      <c r="AT2" s="86">
        <v>44203</v>
      </c>
      <c r="AU2" s="86">
        <v>44210</v>
      </c>
      <c r="AV2" s="86">
        <v>44217</v>
      </c>
      <c r="AW2" s="87" t="s">
        <v>44</v>
      </c>
      <c r="AX2" s="87" t="s">
        <v>45</v>
      </c>
      <c r="AY2" s="87" t="s">
        <v>46</v>
      </c>
      <c r="AZ2" s="87" t="s">
        <v>47</v>
      </c>
      <c r="BA2" s="87" t="s">
        <v>48</v>
      </c>
      <c r="BB2" s="88" t="s">
        <v>49</v>
      </c>
      <c r="BC2" s="88" t="s">
        <v>50</v>
      </c>
      <c r="BD2" s="88" t="s">
        <v>51</v>
      </c>
      <c r="BE2" s="88" t="s">
        <v>52</v>
      </c>
      <c r="BF2" s="88" t="s">
        <v>53</v>
      </c>
      <c r="BG2" s="89" t="s">
        <v>54</v>
      </c>
      <c r="BH2" s="89" t="s">
        <v>50</v>
      </c>
      <c r="BI2" s="89" t="s">
        <v>51</v>
      </c>
      <c r="BJ2" s="89" t="s">
        <v>52</v>
      </c>
      <c r="BK2" s="89" t="s">
        <v>48</v>
      </c>
      <c r="BL2" s="90" t="s">
        <v>55</v>
      </c>
      <c r="BM2" s="90" t="s">
        <v>50</v>
      </c>
      <c r="BN2" s="90" t="s">
        <v>51</v>
      </c>
      <c r="BO2" s="90" t="s">
        <v>52</v>
      </c>
      <c r="BP2" s="90" t="s">
        <v>48</v>
      </c>
      <c r="BQ2" s="91" t="s">
        <v>56</v>
      </c>
      <c r="BR2" s="91" t="s">
        <v>50</v>
      </c>
      <c r="BS2" s="91" t="s">
        <v>51</v>
      </c>
      <c r="BT2" s="91" t="s">
        <v>52</v>
      </c>
      <c r="BU2" s="91" t="s">
        <v>48</v>
      </c>
      <c r="BV2" s="92" t="s">
        <v>57</v>
      </c>
      <c r="BW2" s="92" t="s">
        <v>50</v>
      </c>
      <c r="BX2" s="92" t="s">
        <v>51</v>
      </c>
      <c r="BY2" s="92" t="s">
        <v>52</v>
      </c>
      <c r="BZ2" s="92" t="s">
        <v>48</v>
      </c>
      <c r="CA2" s="93" t="s">
        <v>58</v>
      </c>
      <c r="CB2" s="93" t="s">
        <v>50</v>
      </c>
      <c r="CC2" s="93" t="s">
        <v>51</v>
      </c>
      <c r="CD2" s="93" t="s">
        <v>47</v>
      </c>
      <c r="CE2" s="93" t="s">
        <v>53</v>
      </c>
      <c r="CF2" s="94" t="s">
        <v>59</v>
      </c>
      <c r="CG2" s="94" t="s">
        <v>50</v>
      </c>
      <c r="CH2" s="94" t="s">
        <v>51</v>
      </c>
      <c r="CI2" s="94" t="s">
        <v>47</v>
      </c>
      <c r="CJ2" s="94" t="s">
        <v>53</v>
      </c>
      <c r="CK2" s="73" t="s">
        <v>60</v>
      </c>
      <c r="CL2" s="73" t="s">
        <v>50</v>
      </c>
      <c r="CM2" s="73" t="s">
        <v>51</v>
      </c>
      <c r="CN2" s="73" t="s">
        <v>47</v>
      </c>
      <c r="CO2" s="73" t="s">
        <v>53</v>
      </c>
      <c r="CP2" s="95" t="s">
        <v>61</v>
      </c>
      <c r="CQ2" s="95" t="s">
        <v>45</v>
      </c>
      <c r="CR2" s="95" t="s">
        <v>46</v>
      </c>
      <c r="CS2" s="95" t="s">
        <v>47</v>
      </c>
      <c r="CT2" s="95" t="s">
        <v>48</v>
      </c>
      <c r="CU2" s="96" t="s">
        <v>62</v>
      </c>
      <c r="CV2" s="96" t="s">
        <v>45</v>
      </c>
      <c r="CW2" s="96" t="s">
        <v>46</v>
      </c>
      <c r="CX2" s="96" t="s">
        <v>47</v>
      </c>
      <c r="CY2" s="96" t="s">
        <v>48</v>
      </c>
      <c r="CZ2" s="97" t="s">
        <v>63</v>
      </c>
      <c r="DA2" s="97" t="s">
        <v>6</v>
      </c>
      <c r="DB2" s="97" t="s">
        <v>64</v>
      </c>
      <c r="DC2" s="97" t="s">
        <v>41</v>
      </c>
      <c r="DD2" s="97" t="s">
        <v>65</v>
      </c>
      <c r="DE2" s="98" t="s">
        <v>66</v>
      </c>
      <c r="DF2" s="97" t="s">
        <v>63</v>
      </c>
      <c r="DG2" s="97" t="s">
        <v>6</v>
      </c>
      <c r="DH2" s="97" t="s">
        <v>64</v>
      </c>
    </row>
    <row r="3" spans="1:112" x14ac:dyDescent="0.2">
      <c r="A3" s="99" t="s">
        <v>16</v>
      </c>
      <c r="B3" s="100">
        <v>1271</v>
      </c>
      <c r="C3" s="100">
        <v>983</v>
      </c>
      <c r="D3" s="101">
        <f t="shared" ref="D3:D50" si="0">C3/B3</f>
        <v>0.7734067663257278</v>
      </c>
      <c r="E3" s="102">
        <v>737</v>
      </c>
      <c r="F3" s="102">
        <v>637</v>
      </c>
      <c r="G3" s="102">
        <v>590</v>
      </c>
      <c r="H3" s="102">
        <v>563</v>
      </c>
      <c r="I3" s="102">
        <v>561</v>
      </c>
      <c r="J3" s="102">
        <v>556</v>
      </c>
      <c r="K3" s="102">
        <v>558</v>
      </c>
      <c r="L3" s="102">
        <v>575</v>
      </c>
      <c r="M3" s="102">
        <v>600</v>
      </c>
      <c r="N3" s="102">
        <v>606</v>
      </c>
      <c r="O3" s="34">
        <v>606</v>
      </c>
      <c r="P3" s="34">
        <v>605</v>
      </c>
      <c r="Q3" s="34">
        <v>624</v>
      </c>
      <c r="R3" s="34">
        <v>602</v>
      </c>
      <c r="S3" s="34">
        <v>591</v>
      </c>
      <c r="T3" s="34">
        <v>602</v>
      </c>
      <c r="U3" s="34">
        <v>596</v>
      </c>
      <c r="V3" s="34">
        <v>593</v>
      </c>
      <c r="W3" s="34">
        <v>598</v>
      </c>
      <c r="X3" s="34">
        <v>628</v>
      </c>
      <c r="Y3" s="103">
        <v>622</v>
      </c>
      <c r="Z3" s="104">
        <v>653</v>
      </c>
      <c r="AA3" s="104">
        <v>684</v>
      </c>
      <c r="AB3" s="104">
        <v>688</v>
      </c>
      <c r="AC3" s="104">
        <v>707</v>
      </c>
      <c r="AD3" s="104">
        <v>754</v>
      </c>
      <c r="AE3" s="104">
        <v>771</v>
      </c>
      <c r="AF3" s="104">
        <v>782</v>
      </c>
      <c r="AG3" s="104">
        <v>782</v>
      </c>
      <c r="AH3" s="104">
        <v>801</v>
      </c>
      <c r="AI3" s="104">
        <v>814</v>
      </c>
      <c r="AJ3" s="104">
        <v>795</v>
      </c>
      <c r="AK3" s="105">
        <v>792</v>
      </c>
      <c r="AL3" s="106">
        <v>811</v>
      </c>
      <c r="AM3" s="106">
        <v>825</v>
      </c>
      <c r="AN3" s="106">
        <v>824</v>
      </c>
      <c r="AO3" s="106">
        <v>853</v>
      </c>
      <c r="AP3" s="105">
        <v>860</v>
      </c>
      <c r="AQ3" s="106">
        <v>833</v>
      </c>
      <c r="AR3" s="106">
        <v>785</v>
      </c>
      <c r="AS3" s="106">
        <v>780</v>
      </c>
      <c r="AT3" s="107">
        <v>788</v>
      </c>
      <c r="AU3" s="107">
        <v>793</v>
      </c>
      <c r="AV3" s="107">
        <v>795</v>
      </c>
      <c r="AW3" s="16">
        <v>737</v>
      </c>
      <c r="AX3" s="16">
        <f t="shared" ref="AX3:AX50" si="1">AW3-C3</f>
        <v>-246</v>
      </c>
      <c r="AY3" s="17">
        <f t="shared" ref="AY3:AY50" si="2">AX3/C3</f>
        <v>-0.25025432349949134</v>
      </c>
      <c r="AZ3" s="17">
        <f t="shared" ref="AZ3:AZ50" si="3">AW3/B3</f>
        <v>0.57985837922895356</v>
      </c>
      <c r="BA3" s="17">
        <f t="shared" ref="BA3:BA50" si="4">AZ3-D3</f>
        <v>-0.19354838709677424</v>
      </c>
      <c r="BB3" s="108">
        <f t="shared" ref="BB3:BB49" si="5">AVERAGE(F3:J3)</f>
        <v>581.4</v>
      </c>
      <c r="BC3" s="108">
        <f t="shared" ref="BC3:BC49" si="6">BB3-C3</f>
        <v>-401.6</v>
      </c>
      <c r="BD3" s="109">
        <f t="shared" ref="BD3:BD50" si="7">BC3/C3</f>
        <v>-0.40854526958290949</v>
      </c>
      <c r="BE3" s="110">
        <f t="shared" ref="BE3:BE50" si="8">BB3/B3</f>
        <v>0.45743509047993702</v>
      </c>
      <c r="BF3" s="109">
        <f t="shared" ref="BF3:BF50" si="9">BE3-D3</f>
        <v>-0.31597167584579078</v>
      </c>
      <c r="BG3" s="111">
        <f t="shared" ref="BG3:BG49" si="10">AVERAGE(K3:N3)</f>
        <v>584.75</v>
      </c>
      <c r="BH3" s="111">
        <f t="shared" ref="BH3:BH49" si="11">BG3-C3</f>
        <v>-398.25</v>
      </c>
      <c r="BI3" s="22">
        <f t="shared" ref="BI3:BI50" si="12">BH3/C3</f>
        <v>-0.40513733468972535</v>
      </c>
      <c r="BJ3" s="22">
        <f t="shared" ref="BJ3:BJ50" si="13">BG3/B3</f>
        <v>0.46007081038552322</v>
      </c>
      <c r="BK3" s="22">
        <f t="shared" ref="BK3:BK50" si="14">BJ3-D3</f>
        <v>-0.31333595594020458</v>
      </c>
      <c r="BL3" s="112">
        <f t="shared" ref="BL3:BL4" si="15">AVERAGE(O3:R3)</f>
        <v>609.25</v>
      </c>
      <c r="BM3" s="112">
        <f t="shared" ref="BM3:BM49" si="16">BL3-C3</f>
        <v>-373.75</v>
      </c>
      <c r="BN3" s="113">
        <f t="shared" ref="BN3:BN50" si="17">BM3/C3</f>
        <v>-0.38021363173957273</v>
      </c>
      <c r="BO3" s="113">
        <f t="shared" ref="BO3:BO50" si="18">BL3/B3</f>
        <v>0.47934697088906375</v>
      </c>
      <c r="BP3" s="113">
        <f t="shared" ref="BP3:BP50" si="19">BO3-D3</f>
        <v>-0.29405979543666405</v>
      </c>
      <c r="BQ3" s="114">
        <f t="shared" ref="BQ3:BQ49" si="20">AVERAGE(S3:W3)</f>
        <v>596</v>
      </c>
      <c r="BR3" s="114">
        <f t="shared" ref="BR3:BR49" si="21">BQ3-C3</f>
        <v>-387</v>
      </c>
      <c r="BS3" s="115">
        <f t="shared" ref="BS3:BS50" si="22">BR3/C3</f>
        <v>-0.39369277721261442</v>
      </c>
      <c r="BT3" s="115">
        <f t="shared" ref="BT3:BT50" si="23">BQ3/B3</f>
        <v>0.46892210857592448</v>
      </c>
      <c r="BU3" s="115">
        <f t="shared" ref="BU3:BU50" si="24">BT3-D3</f>
        <v>-0.30448465774980332</v>
      </c>
      <c r="BV3" s="116">
        <f t="shared" ref="BV3:BV49" si="25">AVERAGE(X3:AA3)</f>
        <v>646.75</v>
      </c>
      <c r="BW3" s="116">
        <f t="shared" ref="BW3:BW49" si="26">BV3-C3</f>
        <v>-336.25</v>
      </c>
      <c r="BX3" s="117">
        <f t="shared" ref="BX3:BX50" si="27">BW3/C3</f>
        <v>-0.34206510681586977</v>
      </c>
      <c r="BY3" s="117">
        <f t="shared" ref="BY3:BY50" si="28">BV3/B3</f>
        <v>0.50885129819040131</v>
      </c>
      <c r="BZ3" s="117">
        <f t="shared" ref="BZ3:BZ50" si="29">BY3-D3</f>
        <v>-0.26455546813532649</v>
      </c>
      <c r="CA3" s="118">
        <f t="shared" ref="CA3:CA50" si="30">AVERAGE(AB3:AE3)</f>
        <v>730</v>
      </c>
      <c r="CB3" s="118">
        <f t="shared" ref="CB3:CB49" si="31">CA3-C3</f>
        <v>-253</v>
      </c>
      <c r="CC3" s="119">
        <f t="shared" ref="CC3:CC50" si="32">CB3/C3</f>
        <v>-0.25737538148524924</v>
      </c>
      <c r="CD3" s="119">
        <f t="shared" ref="CD3:CD50" si="33">CA3/B3</f>
        <v>0.57435090479937057</v>
      </c>
      <c r="CE3" s="119">
        <f t="shared" ref="CE3:CE50" si="34">CD3-D3</f>
        <v>-0.19905586152635724</v>
      </c>
      <c r="CF3" s="120">
        <f t="shared" ref="CF3:CF50" si="35">AVERAGE(AF3:AJ3)</f>
        <v>794.8</v>
      </c>
      <c r="CG3" s="120">
        <f t="shared" ref="CG3:CG50" si="36">CF3-C3</f>
        <v>-188.20000000000005</v>
      </c>
      <c r="CH3" s="121">
        <f t="shared" ref="CH3:CH50" si="37">CG3/C3</f>
        <v>-0.19145473041709057</v>
      </c>
      <c r="CI3" s="121">
        <f t="shared" ref="CI3:CI50" si="38">CF3/B3</f>
        <v>0.62533438237608174</v>
      </c>
      <c r="CJ3" s="121">
        <f t="shared" ref="CJ3:CJ50" si="39">CI3-D3</f>
        <v>-0.14807238394964606</v>
      </c>
      <c r="CK3" s="122">
        <f t="shared" ref="CK3:CK50" si="40">AVERAGE(AK3:AN3)</f>
        <v>813</v>
      </c>
      <c r="CL3" s="123">
        <f t="shared" ref="CL3:CL50" si="41">CK3-C3</f>
        <v>-170</v>
      </c>
      <c r="CM3" s="101">
        <f t="shared" ref="CM3:CM50" si="42">CL3/C3</f>
        <v>-0.17293997965412003</v>
      </c>
      <c r="CN3" s="101">
        <f t="shared" ref="CN3:CN50" si="43">CK3/B3</f>
        <v>0.63965381589299763</v>
      </c>
      <c r="CO3" s="123">
        <f t="shared" ref="CO3:CO50" si="44">DA3-D3</f>
        <v>-294.8953579858379</v>
      </c>
      <c r="CP3" s="124">
        <f t="shared" ref="CP3:CP50" si="45">AVERAGE(AO3:AS3)</f>
        <v>822.2</v>
      </c>
      <c r="CQ3" s="124">
        <f t="shared" ref="CQ3:CQ50" si="46">CP3-C3</f>
        <v>-160.79999999999995</v>
      </c>
      <c r="CR3" s="125">
        <f t="shared" ref="CR3:CR50" si="47">CQ3/C3</f>
        <v>-0.16358087487283821</v>
      </c>
      <c r="CS3" s="125">
        <f t="shared" ref="CS3:CS50" si="48">CP3/B3</f>
        <v>0.64689221085759252</v>
      </c>
      <c r="CT3" s="125">
        <f t="shared" ref="CT3:CT50" si="49">CS3-D3</f>
        <v>-0.12651455546813528</v>
      </c>
      <c r="CU3" s="126">
        <f t="shared" ref="CU3:CU50" si="50">AVERAGE(AT3:AV3)</f>
        <v>792</v>
      </c>
      <c r="CV3" s="126">
        <f t="shared" ref="CV3:CV50" si="51">CU3-C3</f>
        <v>-191</v>
      </c>
      <c r="CW3" s="127">
        <f t="shared" ref="CW3:CW50" si="52">CV3/C3</f>
        <v>-0.19430315361139369</v>
      </c>
      <c r="CX3" s="127">
        <f t="shared" ref="CX3:CX50" si="53">CU3/B3</f>
        <v>0.62313139260424866</v>
      </c>
      <c r="CY3" s="127">
        <f t="shared" ref="CY3:CY50" si="54">CX3-D3</f>
        <v>-0.15027537372147914</v>
      </c>
      <c r="CZ3" s="128">
        <f>AVERAGE(E3:AS3)</f>
        <v>688.8780487804878</v>
      </c>
      <c r="DA3" s="128">
        <f t="shared" ref="DA3:DA49" si="55">CZ3-C3</f>
        <v>-294.1219512195122</v>
      </c>
      <c r="DB3" s="54">
        <f t="shared" ref="DB3:DB50" si="56">DA3/C3</f>
        <v>-0.29920849564548546</v>
      </c>
      <c r="DC3" s="54">
        <f t="shared" ref="DC3:DC50" si="57">CZ3/B3</f>
        <v>0.5419968912513673</v>
      </c>
      <c r="DD3" s="54">
        <f t="shared" ref="DD3:DD50" si="58">DC3-D3</f>
        <v>-0.2314098750743605</v>
      </c>
      <c r="DE3" s="129">
        <f t="shared" ref="DE3:DE50" si="59">DA3*98.83</f>
        <v>-29068.072439024389</v>
      </c>
      <c r="DF3" s="130">
        <f t="shared" ref="DF3:DF50" si="60">AVERAGE(F3:AJ3)</f>
        <v>649.80645161290317</v>
      </c>
      <c r="DG3" s="130">
        <f t="shared" ref="DG3:DG50" si="61">DF3-C3</f>
        <v>-333.19354838709683</v>
      </c>
      <c r="DH3" s="131">
        <f t="shared" ref="DH3:DH50" si="62">DG3/C3</f>
        <v>-0.33895579693499167</v>
      </c>
    </row>
    <row r="4" spans="1:112" x14ac:dyDescent="0.2">
      <c r="A4" s="132" t="s">
        <v>67</v>
      </c>
      <c r="B4" s="100">
        <v>163</v>
      </c>
      <c r="C4" s="100">
        <v>77</v>
      </c>
      <c r="D4" s="101">
        <f t="shared" si="0"/>
        <v>0.47239263803680981</v>
      </c>
      <c r="E4" s="102">
        <v>30</v>
      </c>
      <c r="F4" s="102">
        <v>32</v>
      </c>
      <c r="G4" s="102">
        <v>31</v>
      </c>
      <c r="H4" s="102">
        <v>38</v>
      </c>
      <c r="I4" s="19">
        <v>44</v>
      </c>
      <c r="J4" s="102">
        <v>45</v>
      </c>
      <c r="K4" s="102">
        <v>50</v>
      </c>
      <c r="L4" s="102">
        <v>43</v>
      </c>
      <c r="M4" s="102">
        <v>37</v>
      </c>
      <c r="N4" s="102">
        <v>42</v>
      </c>
      <c r="O4" s="34">
        <v>38</v>
      </c>
      <c r="P4" s="34">
        <v>39</v>
      </c>
      <c r="Q4" s="34">
        <v>37</v>
      </c>
      <c r="R4" s="34">
        <v>41</v>
      </c>
      <c r="S4" s="34">
        <v>41</v>
      </c>
      <c r="T4" s="34">
        <v>41</v>
      </c>
      <c r="U4" s="34">
        <v>45</v>
      </c>
      <c r="V4" s="34">
        <v>49</v>
      </c>
      <c r="W4" s="34">
        <v>45</v>
      </c>
      <c r="X4" s="34">
        <v>50</v>
      </c>
      <c r="Y4" s="103">
        <v>55</v>
      </c>
      <c r="Z4" s="104">
        <v>48</v>
      </c>
      <c r="AA4" s="104">
        <v>48</v>
      </c>
      <c r="AB4" s="104">
        <v>47</v>
      </c>
      <c r="AC4" s="104">
        <v>49</v>
      </c>
      <c r="AD4" s="104">
        <v>55</v>
      </c>
      <c r="AE4" s="104">
        <v>60</v>
      </c>
      <c r="AF4" s="104">
        <v>62</v>
      </c>
      <c r="AG4" s="104">
        <v>54</v>
      </c>
      <c r="AH4" s="104">
        <v>54</v>
      </c>
      <c r="AI4" s="104">
        <v>54</v>
      </c>
      <c r="AJ4" s="104">
        <v>56</v>
      </c>
      <c r="AK4" s="106">
        <v>48</v>
      </c>
      <c r="AL4" s="106">
        <v>40</v>
      </c>
      <c r="AM4" s="106">
        <v>43</v>
      </c>
      <c r="AN4" s="106">
        <v>29</v>
      </c>
      <c r="AO4" s="106">
        <v>36</v>
      </c>
      <c r="AP4" s="106">
        <v>32</v>
      </c>
      <c r="AQ4" s="106">
        <v>34</v>
      </c>
      <c r="AR4" s="106">
        <v>39</v>
      </c>
      <c r="AS4" s="106">
        <v>34</v>
      </c>
      <c r="AT4" s="107">
        <v>41</v>
      </c>
      <c r="AU4" s="107">
        <v>47</v>
      </c>
      <c r="AV4" s="106">
        <v>37</v>
      </c>
      <c r="AW4" s="16">
        <v>30</v>
      </c>
      <c r="AX4" s="16">
        <f t="shared" si="1"/>
        <v>-47</v>
      </c>
      <c r="AY4" s="17">
        <f t="shared" si="2"/>
        <v>-0.61038961038961037</v>
      </c>
      <c r="AZ4" s="17">
        <f t="shared" si="3"/>
        <v>0.18404907975460122</v>
      </c>
      <c r="BA4" s="17">
        <f t="shared" si="4"/>
        <v>-0.28834355828220859</v>
      </c>
      <c r="BB4" s="108">
        <f t="shared" si="5"/>
        <v>38</v>
      </c>
      <c r="BC4" s="108">
        <f t="shared" si="6"/>
        <v>-39</v>
      </c>
      <c r="BD4" s="109">
        <f t="shared" si="7"/>
        <v>-0.50649350649350644</v>
      </c>
      <c r="BE4" s="110">
        <f t="shared" si="8"/>
        <v>0.23312883435582821</v>
      </c>
      <c r="BF4" s="109">
        <f t="shared" si="9"/>
        <v>-0.2392638036809816</v>
      </c>
      <c r="BG4" s="111">
        <f t="shared" si="10"/>
        <v>43</v>
      </c>
      <c r="BH4" s="111">
        <f t="shared" si="11"/>
        <v>-34</v>
      </c>
      <c r="BI4" s="22">
        <f t="shared" si="12"/>
        <v>-0.44155844155844154</v>
      </c>
      <c r="BJ4" s="22">
        <f t="shared" si="13"/>
        <v>0.26380368098159507</v>
      </c>
      <c r="BK4" s="22">
        <f t="shared" si="14"/>
        <v>-0.20858895705521474</v>
      </c>
      <c r="BL4" s="112">
        <f t="shared" si="15"/>
        <v>38.75</v>
      </c>
      <c r="BM4" s="112">
        <f t="shared" si="16"/>
        <v>-38.25</v>
      </c>
      <c r="BN4" s="113">
        <f t="shared" si="17"/>
        <v>-0.49675324675324678</v>
      </c>
      <c r="BO4" s="113">
        <f t="shared" si="18"/>
        <v>0.23773006134969324</v>
      </c>
      <c r="BP4" s="113">
        <f t="shared" si="19"/>
        <v>-0.23466257668711657</v>
      </c>
      <c r="BQ4" s="114">
        <f t="shared" si="20"/>
        <v>44.2</v>
      </c>
      <c r="BR4" s="114">
        <f t="shared" si="21"/>
        <v>-32.799999999999997</v>
      </c>
      <c r="BS4" s="115">
        <f t="shared" si="22"/>
        <v>-0.42597402597402595</v>
      </c>
      <c r="BT4" s="115">
        <f t="shared" si="23"/>
        <v>0.27116564417177919</v>
      </c>
      <c r="BU4" s="115">
        <f t="shared" si="24"/>
        <v>-0.20122699386503062</v>
      </c>
      <c r="BV4" s="116">
        <f t="shared" si="25"/>
        <v>50.25</v>
      </c>
      <c r="BW4" s="116">
        <f t="shared" si="26"/>
        <v>-26.75</v>
      </c>
      <c r="BX4" s="117">
        <f t="shared" si="27"/>
        <v>-0.34740259740259738</v>
      </c>
      <c r="BY4" s="117">
        <f t="shared" si="28"/>
        <v>0.30828220858895705</v>
      </c>
      <c r="BZ4" s="117">
        <f t="shared" si="29"/>
        <v>-0.16411042944785276</v>
      </c>
      <c r="CA4" s="118">
        <f t="shared" si="30"/>
        <v>52.75</v>
      </c>
      <c r="CB4" s="118">
        <f t="shared" si="31"/>
        <v>-24.25</v>
      </c>
      <c r="CC4" s="119">
        <f t="shared" si="32"/>
        <v>-0.31493506493506496</v>
      </c>
      <c r="CD4" s="119">
        <f t="shared" si="33"/>
        <v>0.32361963190184051</v>
      </c>
      <c r="CE4" s="119">
        <f t="shared" si="34"/>
        <v>-0.1487730061349693</v>
      </c>
      <c r="CF4" s="120">
        <f t="shared" si="35"/>
        <v>56</v>
      </c>
      <c r="CG4" s="120">
        <f t="shared" si="36"/>
        <v>-21</v>
      </c>
      <c r="CH4" s="121">
        <f t="shared" si="37"/>
        <v>-0.27272727272727271</v>
      </c>
      <c r="CI4" s="121">
        <f t="shared" si="38"/>
        <v>0.34355828220858897</v>
      </c>
      <c r="CJ4" s="121">
        <f t="shared" si="39"/>
        <v>-0.12883435582822084</v>
      </c>
      <c r="CK4" s="122">
        <f t="shared" si="40"/>
        <v>40</v>
      </c>
      <c r="CL4" s="123">
        <f t="shared" si="41"/>
        <v>-37</v>
      </c>
      <c r="CM4" s="101">
        <f t="shared" si="42"/>
        <v>-0.48051948051948051</v>
      </c>
      <c r="CN4" s="101">
        <f t="shared" si="43"/>
        <v>0.24539877300613497</v>
      </c>
      <c r="CO4" s="123">
        <f t="shared" si="44"/>
        <v>-33.836029001673175</v>
      </c>
      <c r="CP4" s="124">
        <f t="shared" si="45"/>
        <v>35</v>
      </c>
      <c r="CQ4" s="124">
        <f t="shared" si="46"/>
        <v>-42</v>
      </c>
      <c r="CR4" s="125">
        <f t="shared" si="47"/>
        <v>-0.54545454545454541</v>
      </c>
      <c r="CS4" s="125">
        <f t="shared" si="48"/>
        <v>0.21472392638036811</v>
      </c>
      <c r="CT4" s="125">
        <f t="shared" si="49"/>
        <v>-0.25766871165644167</v>
      </c>
      <c r="CU4" s="126">
        <f t="shared" si="50"/>
        <v>41.666666666666664</v>
      </c>
      <c r="CV4" s="126">
        <f t="shared" si="51"/>
        <v>-35.333333333333336</v>
      </c>
      <c r="CW4" s="127">
        <f t="shared" si="52"/>
        <v>-0.45887445887445888</v>
      </c>
      <c r="CX4" s="127">
        <f t="shared" si="53"/>
        <v>0.2556237218813906</v>
      </c>
      <c r="CY4" s="127">
        <f t="shared" si="54"/>
        <v>-0.21676891615541921</v>
      </c>
      <c r="CZ4" s="128">
        <f>AVERAGE(E4:AV4)</f>
        <v>43.636363636363633</v>
      </c>
      <c r="DA4" s="128">
        <f t="shared" si="55"/>
        <v>-33.363636363636367</v>
      </c>
      <c r="DB4" s="54">
        <f t="shared" si="56"/>
        <v>-0.43329397874852427</v>
      </c>
      <c r="DC4" s="54">
        <f t="shared" si="57"/>
        <v>0.26770775237032901</v>
      </c>
      <c r="DD4" s="54">
        <f t="shared" si="58"/>
        <v>-0.2046848856664808</v>
      </c>
      <c r="DE4" s="129">
        <f t="shared" si="59"/>
        <v>-3297.3281818181822</v>
      </c>
      <c r="DF4" s="130">
        <f t="shared" si="60"/>
        <v>46.12903225806452</v>
      </c>
      <c r="DG4" s="130">
        <f t="shared" si="61"/>
        <v>-30.87096774193548</v>
      </c>
      <c r="DH4" s="131">
        <f t="shared" si="62"/>
        <v>-0.40092165898617504</v>
      </c>
    </row>
    <row r="5" spans="1:112" x14ac:dyDescent="0.2">
      <c r="A5" s="99" t="s">
        <v>14</v>
      </c>
      <c r="B5" s="100">
        <v>1174</v>
      </c>
      <c r="C5" s="100">
        <v>1086</v>
      </c>
      <c r="D5" s="101">
        <f t="shared" si="0"/>
        <v>0.92504258943781947</v>
      </c>
      <c r="E5" s="102">
        <v>935</v>
      </c>
      <c r="F5" s="102">
        <v>720</v>
      </c>
      <c r="G5" s="102">
        <v>689</v>
      </c>
      <c r="H5" s="102">
        <v>663</v>
      </c>
      <c r="I5" s="102">
        <v>644</v>
      </c>
      <c r="J5" s="102">
        <v>633</v>
      </c>
      <c r="K5" s="102">
        <v>618</v>
      </c>
      <c r="L5" s="34">
        <v>623</v>
      </c>
      <c r="M5" s="34">
        <v>623</v>
      </c>
      <c r="N5" s="34">
        <v>621</v>
      </c>
      <c r="O5" s="34">
        <v>608</v>
      </c>
      <c r="P5" s="34">
        <v>604</v>
      </c>
      <c r="Q5" s="34">
        <v>604</v>
      </c>
      <c r="R5" s="34">
        <v>599</v>
      </c>
      <c r="S5" s="34">
        <v>608</v>
      </c>
      <c r="T5" s="34">
        <v>584</v>
      </c>
      <c r="U5" s="34">
        <v>591</v>
      </c>
      <c r="V5" s="34">
        <v>599</v>
      </c>
      <c r="W5" s="34">
        <v>580</v>
      </c>
      <c r="X5" s="34">
        <v>589</v>
      </c>
      <c r="Y5" s="103">
        <v>591</v>
      </c>
      <c r="Z5" s="104">
        <v>574</v>
      </c>
      <c r="AA5" s="104">
        <v>608</v>
      </c>
      <c r="AB5" s="104">
        <v>623</v>
      </c>
      <c r="AC5" s="104">
        <v>639</v>
      </c>
      <c r="AD5" s="133">
        <v>658</v>
      </c>
      <c r="AE5" s="104">
        <v>644</v>
      </c>
      <c r="AF5" s="133">
        <v>648</v>
      </c>
      <c r="AG5" s="133">
        <v>659</v>
      </c>
      <c r="AH5" s="133">
        <v>666</v>
      </c>
      <c r="AI5" s="133">
        <v>678</v>
      </c>
      <c r="AJ5" s="133">
        <v>679</v>
      </c>
      <c r="AK5" s="107">
        <v>698</v>
      </c>
      <c r="AL5" s="107">
        <v>708</v>
      </c>
      <c r="AM5" s="107">
        <v>686</v>
      </c>
      <c r="AN5" s="107">
        <v>698</v>
      </c>
      <c r="AO5" s="107">
        <v>693</v>
      </c>
      <c r="AP5" s="107">
        <v>694</v>
      </c>
      <c r="AQ5" s="107">
        <v>674</v>
      </c>
      <c r="AR5" s="107">
        <v>662</v>
      </c>
      <c r="AS5" s="107">
        <v>654</v>
      </c>
      <c r="AT5" s="134">
        <v>654</v>
      </c>
      <c r="AU5" s="134">
        <v>654</v>
      </c>
      <c r="AV5" s="134">
        <v>654</v>
      </c>
      <c r="AW5" s="16">
        <v>935</v>
      </c>
      <c r="AX5" s="16">
        <f t="shared" si="1"/>
        <v>-151</v>
      </c>
      <c r="AY5" s="17">
        <f t="shared" si="2"/>
        <v>-0.13904235727440148</v>
      </c>
      <c r="AZ5" s="17">
        <f t="shared" si="3"/>
        <v>0.79642248722316866</v>
      </c>
      <c r="BA5" s="17">
        <f t="shared" si="4"/>
        <v>-0.12862010221465081</v>
      </c>
      <c r="BB5" s="108">
        <f t="shared" si="5"/>
        <v>669.8</v>
      </c>
      <c r="BC5" s="108">
        <f t="shared" si="6"/>
        <v>-416.20000000000005</v>
      </c>
      <c r="BD5" s="109">
        <f t="shared" si="7"/>
        <v>-0.38324125230202583</v>
      </c>
      <c r="BE5" s="110">
        <f t="shared" si="8"/>
        <v>0.57052810902896078</v>
      </c>
      <c r="BF5" s="109">
        <f t="shared" si="9"/>
        <v>-0.35451448040885869</v>
      </c>
      <c r="BG5" s="111">
        <f t="shared" si="10"/>
        <v>621.25</v>
      </c>
      <c r="BH5" s="111">
        <f t="shared" si="11"/>
        <v>-464.75</v>
      </c>
      <c r="BI5" s="22">
        <f t="shared" si="12"/>
        <v>-0.42794659300184162</v>
      </c>
      <c r="BJ5" s="22">
        <f t="shared" si="13"/>
        <v>0.52917376490630319</v>
      </c>
      <c r="BK5" s="22">
        <f t="shared" si="14"/>
        <v>-0.39586882453151628</v>
      </c>
      <c r="BL5" s="112">
        <f t="shared" ref="BL5:BL49" si="63">AVERAGE(O5:R5)</f>
        <v>603.75</v>
      </c>
      <c r="BM5" s="112">
        <f t="shared" si="16"/>
        <v>-482.25</v>
      </c>
      <c r="BN5" s="113">
        <f t="shared" si="17"/>
        <v>-0.44406077348066297</v>
      </c>
      <c r="BO5" s="113">
        <f t="shared" si="18"/>
        <v>0.51426746166950599</v>
      </c>
      <c r="BP5" s="113">
        <f t="shared" si="19"/>
        <v>-0.41077512776831349</v>
      </c>
      <c r="BQ5" s="114">
        <f t="shared" si="20"/>
        <v>592.4</v>
      </c>
      <c r="BR5" s="114">
        <f t="shared" si="21"/>
        <v>-493.6</v>
      </c>
      <c r="BS5" s="115">
        <f t="shared" si="22"/>
        <v>-0.45451197053407</v>
      </c>
      <c r="BT5" s="115">
        <f t="shared" si="23"/>
        <v>0.50459965928449746</v>
      </c>
      <c r="BU5" s="115">
        <f t="shared" si="24"/>
        <v>-0.42044293015332201</v>
      </c>
      <c r="BV5" s="116">
        <f t="shared" si="25"/>
        <v>590.5</v>
      </c>
      <c r="BW5" s="116">
        <f t="shared" si="26"/>
        <v>-495.5</v>
      </c>
      <c r="BX5" s="117">
        <f t="shared" si="27"/>
        <v>-0.45626151012891342</v>
      </c>
      <c r="BY5" s="117">
        <f t="shared" si="28"/>
        <v>0.50298126064735948</v>
      </c>
      <c r="BZ5" s="117">
        <f t="shared" si="29"/>
        <v>-0.42206132879045999</v>
      </c>
      <c r="CA5" s="118">
        <f t="shared" si="30"/>
        <v>641</v>
      </c>
      <c r="CB5" s="118">
        <f t="shared" si="31"/>
        <v>-445</v>
      </c>
      <c r="CC5" s="119">
        <f t="shared" si="32"/>
        <v>-0.40976058931860038</v>
      </c>
      <c r="CD5" s="119">
        <f t="shared" si="33"/>
        <v>0.54599659284497448</v>
      </c>
      <c r="CE5" s="119">
        <f t="shared" si="34"/>
        <v>-0.37904599659284499</v>
      </c>
      <c r="CF5" s="120">
        <f t="shared" si="35"/>
        <v>666</v>
      </c>
      <c r="CG5" s="120">
        <f t="shared" si="36"/>
        <v>-420</v>
      </c>
      <c r="CH5" s="121">
        <f t="shared" si="37"/>
        <v>-0.38674033149171272</v>
      </c>
      <c r="CI5" s="121">
        <f t="shared" si="38"/>
        <v>0.56729131175468483</v>
      </c>
      <c r="CJ5" s="121">
        <f t="shared" si="39"/>
        <v>-0.35775127768313464</v>
      </c>
      <c r="CK5" s="122">
        <f t="shared" si="40"/>
        <v>697.5</v>
      </c>
      <c r="CL5" s="123">
        <f t="shared" si="41"/>
        <v>-388.5</v>
      </c>
      <c r="CM5" s="101">
        <f t="shared" si="42"/>
        <v>-0.35773480662983426</v>
      </c>
      <c r="CN5" s="101">
        <f t="shared" si="43"/>
        <v>0.59412265758091998</v>
      </c>
      <c r="CO5" s="123">
        <f t="shared" si="44"/>
        <v>-438.90065234553538</v>
      </c>
      <c r="CP5" s="124">
        <f t="shared" si="45"/>
        <v>675.4</v>
      </c>
      <c r="CQ5" s="124">
        <f t="shared" si="46"/>
        <v>-410.6</v>
      </c>
      <c r="CR5" s="125">
        <f t="shared" si="47"/>
        <v>-0.37808471454880299</v>
      </c>
      <c r="CS5" s="125">
        <f t="shared" si="48"/>
        <v>0.57529812606473596</v>
      </c>
      <c r="CT5" s="125">
        <f t="shared" si="49"/>
        <v>-0.34974446337308351</v>
      </c>
      <c r="CU5" s="126">
        <f t="shared" si="50"/>
        <v>654</v>
      </c>
      <c r="CV5" s="126">
        <f t="shared" si="51"/>
        <v>-432</v>
      </c>
      <c r="CW5" s="127">
        <f t="shared" si="52"/>
        <v>-0.39779005524861877</v>
      </c>
      <c r="CX5" s="127">
        <f t="shared" si="53"/>
        <v>0.55706984667802384</v>
      </c>
      <c r="CY5" s="127">
        <f t="shared" si="54"/>
        <v>-0.36797274275979563</v>
      </c>
      <c r="CZ5" s="128">
        <f>AVERAGE(E5:AS5)</f>
        <v>648.02439024390242</v>
      </c>
      <c r="DA5" s="128">
        <f t="shared" si="55"/>
        <v>-437.97560975609758</v>
      </c>
      <c r="DB5" s="54">
        <f t="shared" si="56"/>
        <v>-0.40329245833894806</v>
      </c>
      <c r="DC5" s="54">
        <f t="shared" si="57"/>
        <v>0.55197988947521504</v>
      </c>
      <c r="DD5" s="54">
        <f t="shared" si="58"/>
        <v>-0.37306269996260444</v>
      </c>
      <c r="DE5" s="129">
        <f t="shared" si="59"/>
        <v>-43285.129512195126</v>
      </c>
      <c r="DF5" s="130">
        <f t="shared" si="60"/>
        <v>627.9677419354839</v>
      </c>
      <c r="DG5" s="130">
        <f t="shared" si="61"/>
        <v>-458.0322580645161</v>
      </c>
      <c r="DH5" s="131">
        <f t="shared" si="62"/>
        <v>-0.42176082694706823</v>
      </c>
    </row>
    <row r="6" spans="1:112" x14ac:dyDescent="0.2">
      <c r="A6" s="132" t="s">
        <v>68</v>
      </c>
      <c r="B6" s="100">
        <v>26</v>
      </c>
      <c r="C6" s="100">
        <v>7</v>
      </c>
      <c r="D6" s="101">
        <f t="shared" si="0"/>
        <v>0.26923076923076922</v>
      </c>
      <c r="E6" s="102">
        <v>5</v>
      </c>
      <c r="F6" s="102">
        <v>5</v>
      </c>
      <c r="G6" s="102">
        <v>5</v>
      </c>
      <c r="H6" s="102">
        <v>5</v>
      </c>
      <c r="I6" s="102">
        <v>5</v>
      </c>
      <c r="J6" s="102">
        <v>5</v>
      </c>
      <c r="K6" s="102">
        <v>5</v>
      </c>
      <c r="L6" s="102">
        <v>6</v>
      </c>
      <c r="M6" s="102">
        <v>5</v>
      </c>
      <c r="N6" s="102">
        <v>7</v>
      </c>
      <c r="O6" s="34">
        <v>4</v>
      </c>
      <c r="P6" s="102">
        <v>4</v>
      </c>
      <c r="Q6" s="34">
        <v>5</v>
      </c>
      <c r="R6" s="34">
        <v>5</v>
      </c>
      <c r="S6" s="34">
        <v>4</v>
      </c>
      <c r="T6" s="34">
        <v>4</v>
      </c>
      <c r="U6" s="34">
        <v>3</v>
      </c>
      <c r="V6" s="34">
        <v>4</v>
      </c>
      <c r="W6" s="34">
        <v>3</v>
      </c>
      <c r="X6" s="34">
        <v>2</v>
      </c>
      <c r="Y6" s="103">
        <v>2</v>
      </c>
      <c r="Z6" s="104">
        <v>3</v>
      </c>
      <c r="AA6" s="104">
        <v>2</v>
      </c>
      <c r="AB6" s="104">
        <v>4</v>
      </c>
      <c r="AC6" s="104">
        <v>3</v>
      </c>
      <c r="AD6" s="104">
        <v>4</v>
      </c>
      <c r="AE6" s="104">
        <v>3</v>
      </c>
      <c r="AF6" s="104">
        <v>6</v>
      </c>
      <c r="AG6" s="135">
        <v>6</v>
      </c>
      <c r="AH6" s="135">
        <v>6</v>
      </c>
      <c r="AI6" s="104">
        <v>4</v>
      </c>
      <c r="AJ6" s="104">
        <v>4</v>
      </c>
      <c r="AK6" s="106">
        <v>3</v>
      </c>
      <c r="AL6" s="106">
        <v>3</v>
      </c>
      <c r="AM6" s="106">
        <v>3</v>
      </c>
      <c r="AN6" s="106">
        <v>4</v>
      </c>
      <c r="AO6" s="106">
        <v>4</v>
      </c>
      <c r="AP6" s="106">
        <v>4</v>
      </c>
      <c r="AQ6" s="106">
        <v>6</v>
      </c>
      <c r="AR6" s="106">
        <v>6</v>
      </c>
      <c r="AS6" s="106">
        <v>8</v>
      </c>
      <c r="AT6" s="106">
        <v>8</v>
      </c>
      <c r="AU6" s="106">
        <v>8</v>
      </c>
      <c r="AV6" s="106">
        <v>8</v>
      </c>
      <c r="AW6" s="16">
        <v>5</v>
      </c>
      <c r="AX6" s="16">
        <f t="shared" si="1"/>
        <v>-2</v>
      </c>
      <c r="AY6" s="17">
        <f t="shared" si="2"/>
        <v>-0.2857142857142857</v>
      </c>
      <c r="AZ6" s="17">
        <f t="shared" si="3"/>
        <v>0.19230769230769232</v>
      </c>
      <c r="BA6" s="17">
        <f t="shared" si="4"/>
        <v>-7.69230769230769E-2</v>
      </c>
      <c r="BB6" s="108">
        <f t="shared" si="5"/>
        <v>5</v>
      </c>
      <c r="BC6" s="108">
        <f t="shared" si="6"/>
        <v>-2</v>
      </c>
      <c r="BD6" s="109">
        <f t="shared" si="7"/>
        <v>-0.2857142857142857</v>
      </c>
      <c r="BE6" s="110">
        <f t="shared" si="8"/>
        <v>0.19230769230769232</v>
      </c>
      <c r="BF6" s="109">
        <f t="shared" si="9"/>
        <v>-7.69230769230769E-2</v>
      </c>
      <c r="BG6" s="111">
        <f t="shared" si="10"/>
        <v>5.75</v>
      </c>
      <c r="BH6" s="111">
        <f t="shared" si="11"/>
        <v>-1.25</v>
      </c>
      <c r="BI6" s="22">
        <f t="shared" si="12"/>
        <v>-0.17857142857142858</v>
      </c>
      <c r="BJ6" s="22">
        <f t="shared" si="13"/>
        <v>0.22115384615384615</v>
      </c>
      <c r="BK6" s="22">
        <f t="shared" si="14"/>
        <v>-4.8076923076923073E-2</v>
      </c>
      <c r="BL6" s="112">
        <f t="shared" si="63"/>
        <v>4.5</v>
      </c>
      <c r="BM6" s="112">
        <f t="shared" si="16"/>
        <v>-2.5</v>
      </c>
      <c r="BN6" s="113">
        <f t="shared" si="17"/>
        <v>-0.35714285714285715</v>
      </c>
      <c r="BO6" s="113">
        <f t="shared" si="18"/>
        <v>0.17307692307692307</v>
      </c>
      <c r="BP6" s="113">
        <f t="shared" si="19"/>
        <v>-9.6153846153846145E-2</v>
      </c>
      <c r="BQ6" s="114">
        <f t="shared" si="20"/>
        <v>3.6</v>
      </c>
      <c r="BR6" s="114">
        <f t="shared" si="21"/>
        <v>-3.4</v>
      </c>
      <c r="BS6" s="115">
        <f t="shared" si="22"/>
        <v>-0.48571428571428571</v>
      </c>
      <c r="BT6" s="115">
        <f t="shared" si="23"/>
        <v>0.13846153846153847</v>
      </c>
      <c r="BU6" s="115">
        <f t="shared" si="24"/>
        <v>-0.13076923076923075</v>
      </c>
      <c r="BV6" s="116">
        <f t="shared" si="25"/>
        <v>2.25</v>
      </c>
      <c r="BW6" s="116">
        <f t="shared" si="26"/>
        <v>-4.75</v>
      </c>
      <c r="BX6" s="117">
        <f t="shared" si="27"/>
        <v>-0.6785714285714286</v>
      </c>
      <c r="BY6" s="117">
        <f t="shared" si="28"/>
        <v>8.6538461538461536E-2</v>
      </c>
      <c r="BZ6" s="117">
        <f t="shared" si="29"/>
        <v>-0.18269230769230768</v>
      </c>
      <c r="CA6" s="118">
        <f t="shared" si="30"/>
        <v>3.5</v>
      </c>
      <c r="CB6" s="118">
        <f t="shared" si="31"/>
        <v>-3.5</v>
      </c>
      <c r="CC6" s="119">
        <f t="shared" si="32"/>
        <v>-0.5</v>
      </c>
      <c r="CD6" s="119">
        <f t="shared" si="33"/>
        <v>0.13461538461538461</v>
      </c>
      <c r="CE6" s="119">
        <f t="shared" si="34"/>
        <v>-0.13461538461538461</v>
      </c>
      <c r="CF6" s="120">
        <f t="shared" si="35"/>
        <v>5.2</v>
      </c>
      <c r="CG6" s="120">
        <f t="shared" si="36"/>
        <v>-1.7999999999999998</v>
      </c>
      <c r="CH6" s="121">
        <f t="shared" si="37"/>
        <v>-0.25714285714285712</v>
      </c>
      <c r="CI6" s="121">
        <f t="shared" si="38"/>
        <v>0.2</v>
      </c>
      <c r="CJ6" s="121">
        <f t="shared" si="39"/>
        <v>-6.9230769230769207E-2</v>
      </c>
      <c r="CK6" s="122">
        <f t="shared" si="40"/>
        <v>3.25</v>
      </c>
      <c r="CL6" s="123">
        <f t="shared" si="41"/>
        <v>-3.75</v>
      </c>
      <c r="CM6" s="101">
        <f t="shared" si="42"/>
        <v>-0.5357142857142857</v>
      </c>
      <c r="CN6" s="101">
        <f t="shared" si="43"/>
        <v>0.125</v>
      </c>
      <c r="CO6" s="123">
        <f t="shared" si="44"/>
        <v>-2.6555944055944058</v>
      </c>
      <c r="CP6" s="124">
        <f t="shared" si="45"/>
        <v>5.6</v>
      </c>
      <c r="CQ6" s="124">
        <f t="shared" si="46"/>
        <v>-1.4000000000000004</v>
      </c>
      <c r="CR6" s="125">
        <f t="shared" si="47"/>
        <v>-0.20000000000000004</v>
      </c>
      <c r="CS6" s="125">
        <f t="shared" si="48"/>
        <v>0.21538461538461537</v>
      </c>
      <c r="CT6" s="125">
        <f t="shared" si="49"/>
        <v>-5.3846153846153849E-2</v>
      </c>
      <c r="CU6" s="126">
        <f t="shared" si="50"/>
        <v>8</v>
      </c>
      <c r="CV6" s="126">
        <f t="shared" si="51"/>
        <v>1</v>
      </c>
      <c r="CW6" s="127">
        <f t="shared" si="52"/>
        <v>0.14285714285714285</v>
      </c>
      <c r="CX6" s="127">
        <f t="shared" si="53"/>
        <v>0.30769230769230771</v>
      </c>
      <c r="CY6" s="127">
        <f t="shared" si="54"/>
        <v>3.8461538461538491E-2</v>
      </c>
      <c r="CZ6" s="128">
        <f>AVERAGE(E6:AV6)</f>
        <v>4.6136363636363633</v>
      </c>
      <c r="DA6" s="128">
        <f t="shared" si="55"/>
        <v>-2.3863636363636367</v>
      </c>
      <c r="DB6" s="54">
        <f t="shared" si="56"/>
        <v>-0.34090909090909094</v>
      </c>
      <c r="DC6" s="54">
        <f t="shared" si="57"/>
        <v>0.17744755244755245</v>
      </c>
      <c r="DD6" s="54">
        <f t="shared" si="58"/>
        <v>-9.178321678321677E-2</v>
      </c>
      <c r="DE6" s="129">
        <f t="shared" si="59"/>
        <v>-235.84431818181821</v>
      </c>
      <c r="DF6" s="130">
        <f t="shared" si="60"/>
        <v>4.290322580645161</v>
      </c>
      <c r="DG6" s="130">
        <f t="shared" si="61"/>
        <v>-2.709677419354839</v>
      </c>
      <c r="DH6" s="131">
        <f t="shared" si="62"/>
        <v>-0.38709677419354843</v>
      </c>
    </row>
    <row r="7" spans="1:112" x14ac:dyDescent="0.2">
      <c r="A7" s="99" t="s">
        <v>24</v>
      </c>
      <c r="B7" s="100">
        <v>519</v>
      </c>
      <c r="C7" s="100">
        <v>414</v>
      </c>
      <c r="D7" s="101">
        <f t="shared" si="0"/>
        <v>0.79768786127167635</v>
      </c>
      <c r="E7" s="102">
        <v>282</v>
      </c>
      <c r="F7" s="102">
        <v>248</v>
      </c>
      <c r="G7" s="102">
        <v>242</v>
      </c>
      <c r="H7" s="102">
        <v>227</v>
      </c>
      <c r="I7" s="102">
        <v>230</v>
      </c>
      <c r="J7" s="102">
        <v>219</v>
      </c>
      <c r="K7" s="102">
        <v>216</v>
      </c>
      <c r="L7" s="102">
        <v>226</v>
      </c>
      <c r="M7" s="102">
        <v>222</v>
      </c>
      <c r="N7" s="102">
        <v>216</v>
      </c>
      <c r="O7" s="34">
        <v>218</v>
      </c>
      <c r="P7" s="102">
        <v>220</v>
      </c>
      <c r="Q7" s="34">
        <v>215</v>
      </c>
      <c r="R7" s="34">
        <v>233</v>
      </c>
      <c r="S7" s="34">
        <v>231</v>
      </c>
      <c r="T7" s="34">
        <v>231</v>
      </c>
      <c r="U7" s="34">
        <v>235</v>
      </c>
      <c r="V7" s="34">
        <v>240</v>
      </c>
      <c r="W7" s="34">
        <v>245</v>
      </c>
      <c r="X7" s="34">
        <v>242</v>
      </c>
      <c r="Y7" s="103">
        <v>255</v>
      </c>
      <c r="Z7" s="104">
        <v>248</v>
      </c>
      <c r="AA7" s="104">
        <v>262</v>
      </c>
      <c r="AB7" s="104">
        <v>263</v>
      </c>
      <c r="AC7" s="104">
        <v>271</v>
      </c>
      <c r="AD7" s="104">
        <v>268</v>
      </c>
      <c r="AE7" s="104">
        <v>272</v>
      </c>
      <c r="AF7" s="104">
        <v>284</v>
      </c>
      <c r="AG7" s="135">
        <v>291</v>
      </c>
      <c r="AH7" s="135">
        <v>292</v>
      </c>
      <c r="AI7" s="104">
        <v>285</v>
      </c>
      <c r="AJ7" s="104">
        <v>289</v>
      </c>
      <c r="AK7" s="106">
        <v>294</v>
      </c>
      <c r="AL7" s="106">
        <v>305</v>
      </c>
      <c r="AM7" s="106">
        <v>284</v>
      </c>
      <c r="AN7" s="106">
        <v>280</v>
      </c>
      <c r="AO7" s="106">
        <v>285</v>
      </c>
      <c r="AP7" s="106">
        <v>289</v>
      </c>
      <c r="AQ7" s="106">
        <v>250</v>
      </c>
      <c r="AR7" s="106">
        <v>270</v>
      </c>
      <c r="AS7" s="106">
        <v>240</v>
      </c>
      <c r="AT7" s="106">
        <v>233</v>
      </c>
      <c r="AU7" s="106">
        <v>238</v>
      </c>
      <c r="AV7" s="106">
        <v>251</v>
      </c>
      <c r="AW7" s="16">
        <v>282</v>
      </c>
      <c r="AX7" s="16">
        <f t="shared" si="1"/>
        <v>-132</v>
      </c>
      <c r="AY7" s="17">
        <f t="shared" si="2"/>
        <v>-0.3188405797101449</v>
      </c>
      <c r="AZ7" s="17">
        <f t="shared" si="3"/>
        <v>0.54335260115606931</v>
      </c>
      <c r="BA7" s="17">
        <f t="shared" si="4"/>
        <v>-0.25433526011560703</v>
      </c>
      <c r="BB7" s="108">
        <f t="shared" si="5"/>
        <v>233.2</v>
      </c>
      <c r="BC7" s="108">
        <f t="shared" si="6"/>
        <v>-180.8</v>
      </c>
      <c r="BD7" s="109">
        <f t="shared" si="7"/>
        <v>-0.43671497584541064</v>
      </c>
      <c r="BE7" s="110">
        <f t="shared" si="8"/>
        <v>0.44932562620423888</v>
      </c>
      <c r="BF7" s="109">
        <f t="shared" si="9"/>
        <v>-0.34836223506743746</v>
      </c>
      <c r="BG7" s="111">
        <f t="shared" si="10"/>
        <v>220</v>
      </c>
      <c r="BH7" s="111">
        <f t="shared" si="11"/>
        <v>-194</v>
      </c>
      <c r="BI7" s="22">
        <f t="shared" si="12"/>
        <v>-0.46859903381642515</v>
      </c>
      <c r="BJ7" s="22">
        <f t="shared" si="13"/>
        <v>0.4238921001926782</v>
      </c>
      <c r="BK7" s="22">
        <f t="shared" si="14"/>
        <v>-0.37379576107899815</v>
      </c>
      <c r="BL7" s="112">
        <f t="shared" si="63"/>
        <v>221.5</v>
      </c>
      <c r="BM7" s="112">
        <f t="shared" si="16"/>
        <v>-192.5</v>
      </c>
      <c r="BN7" s="113">
        <f t="shared" si="17"/>
        <v>-0.46497584541062803</v>
      </c>
      <c r="BO7" s="113">
        <f t="shared" si="18"/>
        <v>0.42678227360308285</v>
      </c>
      <c r="BP7" s="113">
        <f t="shared" si="19"/>
        <v>-0.37090558766859349</v>
      </c>
      <c r="BQ7" s="114">
        <f t="shared" si="20"/>
        <v>236.4</v>
      </c>
      <c r="BR7" s="114">
        <f t="shared" si="21"/>
        <v>-177.6</v>
      </c>
      <c r="BS7" s="115">
        <f t="shared" si="22"/>
        <v>-0.4289855072463768</v>
      </c>
      <c r="BT7" s="115">
        <f t="shared" si="23"/>
        <v>0.45549132947976878</v>
      </c>
      <c r="BU7" s="115">
        <f t="shared" si="24"/>
        <v>-0.34219653179190757</v>
      </c>
      <c r="BV7" s="116">
        <f t="shared" si="25"/>
        <v>251.75</v>
      </c>
      <c r="BW7" s="116">
        <f t="shared" si="26"/>
        <v>-162.25</v>
      </c>
      <c r="BX7" s="117">
        <f t="shared" si="27"/>
        <v>-0.39190821256038649</v>
      </c>
      <c r="BY7" s="117">
        <f t="shared" si="28"/>
        <v>0.48506743737957608</v>
      </c>
      <c r="BZ7" s="117">
        <f t="shared" si="29"/>
        <v>-0.31262042389210026</v>
      </c>
      <c r="CA7" s="118">
        <f t="shared" si="30"/>
        <v>268.5</v>
      </c>
      <c r="CB7" s="118">
        <f t="shared" si="31"/>
        <v>-145.5</v>
      </c>
      <c r="CC7" s="119">
        <f t="shared" si="32"/>
        <v>-0.35144927536231885</v>
      </c>
      <c r="CD7" s="119">
        <f t="shared" si="33"/>
        <v>0.51734104046242779</v>
      </c>
      <c r="CE7" s="119">
        <f t="shared" si="34"/>
        <v>-0.28034682080924855</v>
      </c>
      <c r="CF7" s="120">
        <f t="shared" si="35"/>
        <v>288.2</v>
      </c>
      <c r="CG7" s="120">
        <f t="shared" si="36"/>
        <v>-125.80000000000001</v>
      </c>
      <c r="CH7" s="121">
        <f t="shared" si="37"/>
        <v>-0.30386473429951694</v>
      </c>
      <c r="CI7" s="121">
        <f t="shared" si="38"/>
        <v>0.5552986512524084</v>
      </c>
      <c r="CJ7" s="121">
        <f t="shared" si="39"/>
        <v>-0.24238921001926794</v>
      </c>
      <c r="CK7" s="122">
        <f t="shared" si="40"/>
        <v>290.75</v>
      </c>
      <c r="CL7" s="123">
        <f t="shared" si="41"/>
        <v>-123.25</v>
      </c>
      <c r="CM7" s="101">
        <f t="shared" si="42"/>
        <v>-0.29770531400966183</v>
      </c>
      <c r="CN7" s="101">
        <f t="shared" si="43"/>
        <v>0.56021194605009639</v>
      </c>
      <c r="CO7" s="123">
        <f t="shared" si="44"/>
        <v>-160.77329761736922</v>
      </c>
      <c r="CP7" s="124">
        <f t="shared" si="45"/>
        <v>266.8</v>
      </c>
      <c r="CQ7" s="124">
        <f t="shared" si="46"/>
        <v>-147.19999999999999</v>
      </c>
      <c r="CR7" s="125">
        <f t="shared" si="47"/>
        <v>-0.35555555555555551</v>
      </c>
      <c r="CS7" s="125">
        <f t="shared" si="48"/>
        <v>0.51406551059730254</v>
      </c>
      <c r="CT7" s="125">
        <f t="shared" si="49"/>
        <v>-0.2836223506743738</v>
      </c>
      <c r="CU7" s="126">
        <f t="shared" si="50"/>
        <v>240.66666666666666</v>
      </c>
      <c r="CV7" s="126">
        <f t="shared" si="51"/>
        <v>-173.33333333333334</v>
      </c>
      <c r="CW7" s="127">
        <f t="shared" si="52"/>
        <v>-0.41867954911433175</v>
      </c>
      <c r="CX7" s="127">
        <f t="shared" si="53"/>
        <v>0.46371226718047526</v>
      </c>
      <c r="CY7" s="127">
        <f t="shared" si="54"/>
        <v>-0.33397559409120109</v>
      </c>
      <c r="CZ7" s="128">
        <f>AVERAGE(E7:AS7)</f>
        <v>254.02439024390245</v>
      </c>
      <c r="DA7" s="128">
        <f t="shared" si="55"/>
        <v>-159.97560975609755</v>
      </c>
      <c r="DB7" s="54">
        <f t="shared" si="56"/>
        <v>-0.3864145163190762</v>
      </c>
      <c r="DC7" s="54">
        <f t="shared" si="57"/>
        <v>0.48944969218478313</v>
      </c>
      <c r="DD7" s="54">
        <f t="shared" si="58"/>
        <v>-0.30823816908689322</v>
      </c>
      <c r="DE7" s="129">
        <f t="shared" si="59"/>
        <v>-15810.389512195121</v>
      </c>
      <c r="DF7" s="130">
        <f t="shared" si="60"/>
        <v>246.32258064516128</v>
      </c>
      <c r="DG7" s="130">
        <f t="shared" si="61"/>
        <v>-167.67741935483872</v>
      </c>
      <c r="DH7" s="131">
        <f t="shared" si="62"/>
        <v>-0.40501792114695345</v>
      </c>
    </row>
    <row r="8" spans="1:112" x14ac:dyDescent="0.2">
      <c r="A8" s="132" t="s">
        <v>69</v>
      </c>
      <c r="B8" s="100">
        <v>218</v>
      </c>
      <c r="C8" s="100">
        <v>99</v>
      </c>
      <c r="D8" s="101">
        <f t="shared" si="0"/>
        <v>0.45412844036697247</v>
      </c>
      <c r="E8" s="102">
        <v>80</v>
      </c>
      <c r="F8" s="102">
        <v>84</v>
      </c>
      <c r="G8" s="102">
        <v>55</v>
      </c>
      <c r="H8" s="102">
        <v>50</v>
      </c>
      <c r="I8" s="136">
        <v>50</v>
      </c>
      <c r="J8" s="102">
        <v>55</v>
      </c>
      <c r="K8" s="102">
        <v>49</v>
      </c>
      <c r="L8" s="102">
        <v>46</v>
      </c>
      <c r="M8" s="102">
        <v>46</v>
      </c>
      <c r="N8" s="102">
        <v>50</v>
      </c>
      <c r="O8" s="102">
        <v>48</v>
      </c>
      <c r="P8" s="102">
        <v>45</v>
      </c>
      <c r="Q8" s="102">
        <v>46</v>
      </c>
      <c r="R8" s="34">
        <v>48</v>
      </c>
      <c r="S8" s="34">
        <v>47</v>
      </c>
      <c r="T8" s="34">
        <v>43</v>
      </c>
      <c r="U8" s="34">
        <v>43</v>
      </c>
      <c r="V8" s="34">
        <v>47</v>
      </c>
      <c r="W8" s="34">
        <v>46</v>
      </c>
      <c r="X8" s="34">
        <v>45</v>
      </c>
      <c r="Y8" s="137">
        <v>42</v>
      </c>
      <c r="Z8" s="137">
        <v>42</v>
      </c>
      <c r="AA8" s="137">
        <v>34</v>
      </c>
      <c r="AB8" s="137">
        <v>37</v>
      </c>
      <c r="AC8" s="137">
        <v>36</v>
      </c>
      <c r="AD8" s="104">
        <v>33</v>
      </c>
      <c r="AE8" s="104">
        <v>36</v>
      </c>
      <c r="AF8" s="104">
        <v>39</v>
      </c>
      <c r="AG8" s="104">
        <v>38</v>
      </c>
      <c r="AH8" s="104">
        <v>38</v>
      </c>
      <c r="AI8" s="104">
        <v>40</v>
      </c>
      <c r="AJ8" s="104">
        <v>47</v>
      </c>
      <c r="AK8" s="106">
        <v>49</v>
      </c>
      <c r="AL8" s="106">
        <v>50</v>
      </c>
      <c r="AM8" s="106">
        <v>49</v>
      </c>
      <c r="AN8" s="106">
        <v>48</v>
      </c>
      <c r="AO8" s="106">
        <v>53</v>
      </c>
      <c r="AP8" s="106">
        <v>52</v>
      </c>
      <c r="AQ8" s="106">
        <v>50</v>
      </c>
      <c r="AR8" s="106">
        <v>47</v>
      </c>
      <c r="AS8" s="106">
        <v>48</v>
      </c>
      <c r="AT8" s="106">
        <v>43</v>
      </c>
      <c r="AU8" s="106">
        <v>44</v>
      </c>
      <c r="AV8" s="106">
        <v>46</v>
      </c>
      <c r="AW8" s="16">
        <v>80</v>
      </c>
      <c r="AX8" s="16">
        <f t="shared" si="1"/>
        <v>-19</v>
      </c>
      <c r="AY8" s="17">
        <f t="shared" si="2"/>
        <v>-0.19191919191919191</v>
      </c>
      <c r="AZ8" s="17">
        <f t="shared" si="3"/>
        <v>0.3669724770642202</v>
      </c>
      <c r="BA8" s="17">
        <f t="shared" si="4"/>
        <v>-8.7155963302752271E-2</v>
      </c>
      <c r="BB8" s="108">
        <f t="shared" si="5"/>
        <v>58.8</v>
      </c>
      <c r="BC8" s="108">
        <f t="shared" si="6"/>
        <v>-40.200000000000003</v>
      </c>
      <c r="BD8" s="109">
        <f t="shared" si="7"/>
        <v>-0.40606060606060607</v>
      </c>
      <c r="BE8" s="110">
        <f t="shared" si="8"/>
        <v>0.26972477064220179</v>
      </c>
      <c r="BF8" s="109">
        <f t="shared" si="9"/>
        <v>-0.18440366972477068</v>
      </c>
      <c r="BG8" s="111">
        <f t="shared" si="10"/>
        <v>47.75</v>
      </c>
      <c r="BH8" s="111">
        <f t="shared" si="11"/>
        <v>-51.25</v>
      </c>
      <c r="BI8" s="22">
        <f t="shared" si="12"/>
        <v>-0.51767676767676762</v>
      </c>
      <c r="BJ8" s="22">
        <f t="shared" si="13"/>
        <v>0.21903669724770641</v>
      </c>
      <c r="BK8" s="22">
        <f t="shared" si="14"/>
        <v>-0.23509174311926606</v>
      </c>
      <c r="BL8" s="112">
        <f t="shared" si="63"/>
        <v>46.75</v>
      </c>
      <c r="BM8" s="112">
        <f t="shared" si="16"/>
        <v>-52.25</v>
      </c>
      <c r="BN8" s="113">
        <f t="shared" si="17"/>
        <v>-0.52777777777777779</v>
      </c>
      <c r="BO8" s="113">
        <f t="shared" si="18"/>
        <v>0.21444954128440366</v>
      </c>
      <c r="BP8" s="113">
        <f t="shared" si="19"/>
        <v>-0.23967889908256881</v>
      </c>
      <c r="BQ8" s="114">
        <f t="shared" si="20"/>
        <v>45.2</v>
      </c>
      <c r="BR8" s="114">
        <f t="shared" si="21"/>
        <v>-53.8</v>
      </c>
      <c r="BS8" s="115">
        <f t="shared" si="22"/>
        <v>-0.54343434343434338</v>
      </c>
      <c r="BT8" s="115">
        <f t="shared" si="23"/>
        <v>0.20733944954128442</v>
      </c>
      <c r="BU8" s="115">
        <f t="shared" si="24"/>
        <v>-0.24678899082568806</v>
      </c>
      <c r="BV8" s="116">
        <f t="shared" si="25"/>
        <v>40.75</v>
      </c>
      <c r="BW8" s="116">
        <f t="shared" si="26"/>
        <v>-58.25</v>
      </c>
      <c r="BX8" s="117">
        <f t="shared" si="27"/>
        <v>-0.58838383838383834</v>
      </c>
      <c r="BY8" s="117">
        <f t="shared" si="28"/>
        <v>0.18692660550458715</v>
      </c>
      <c r="BZ8" s="117">
        <f t="shared" si="29"/>
        <v>-0.26720183486238536</v>
      </c>
      <c r="CA8" s="118">
        <f t="shared" si="30"/>
        <v>35.5</v>
      </c>
      <c r="CB8" s="118">
        <f t="shared" si="31"/>
        <v>-63.5</v>
      </c>
      <c r="CC8" s="119">
        <f t="shared" si="32"/>
        <v>-0.64141414141414144</v>
      </c>
      <c r="CD8" s="119">
        <f t="shared" si="33"/>
        <v>0.1628440366972477</v>
      </c>
      <c r="CE8" s="119">
        <f t="shared" si="34"/>
        <v>-0.29128440366972475</v>
      </c>
      <c r="CF8" s="120">
        <f t="shared" si="35"/>
        <v>40.4</v>
      </c>
      <c r="CG8" s="120">
        <f t="shared" si="36"/>
        <v>-58.6</v>
      </c>
      <c r="CH8" s="121">
        <f t="shared" si="37"/>
        <v>-0.59191919191919196</v>
      </c>
      <c r="CI8" s="121">
        <f t="shared" si="38"/>
        <v>0.18532110091743118</v>
      </c>
      <c r="CJ8" s="121">
        <f t="shared" si="39"/>
        <v>-0.26880733944954127</v>
      </c>
      <c r="CK8" s="122">
        <f t="shared" si="40"/>
        <v>49</v>
      </c>
      <c r="CL8" s="123">
        <f t="shared" si="41"/>
        <v>-50</v>
      </c>
      <c r="CM8" s="101">
        <f t="shared" si="42"/>
        <v>-0.50505050505050508</v>
      </c>
      <c r="CN8" s="101">
        <f t="shared" si="43"/>
        <v>0.22477064220183487</v>
      </c>
      <c r="CO8" s="123">
        <f t="shared" si="44"/>
        <v>-52.545037531276066</v>
      </c>
      <c r="CP8" s="124">
        <f t="shared" si="45"/>
        <v>50</v>
      </c>
      <c r="CQ8" s="124">
        <f t="shared" si="46"/>
        <v>-49</v>
      </c>
      <c r="CR8" s="125">
        <f t="shared" si="47"/>
        <v>-0.49494949494949497</v>
      </c>
      <c r="CS8" s="125">
        <f t="shared" si="48"/>
        <v>0.22935779816513763</v>
      </c>
      <c r="CT8" s="125">
        <f t="shared" si="49"/>
        <v>-0.22477064220183485</v>
      </c>
      <c r="CU8" s="126">
        <f t="shared" si="50"/>
        <v>44.333333333333336</v>
      </c>
      <c r="CV8" s="126">
        <f t="shared" si="51"/>
        <v>-54.666666666666664</v>
      </c>
      <c r="CW8" s="127">
        <f t="shared" si="52"/>
        <v>-0.55218855218855212</v>
      </c>
      <c r="CX8" s="127">
        <f t="shared" si="53"/>
        <v>0.20336391437308871</v>
      </c>
      <c r="CY8" s="127">
        <f t="shared" si="54"/>
        <v>-0.25076452599388377</v>
      </c>
      <c r="CZ8" s="128">
        <f t="shared" ref="CZ8:CZ14" si="64">AVERAGE(E8:AV8)</f>
        <v>46.909090909090907</v>
      </c>
      <c r="DA8" s="128">
        <f t="shared" si="55"/>
        <v>-52.090909090909093</v>
      </c>
      <c r="DB8" s="54">
        <f t="shared" si="56"/>
        <v>-0.52617079889807161</v>
      </c>
      <c r="DC8" s="54">
        <f t="shared" si="57"/>
        <v>0.21517931609674729</v>
      </c>
      <c r="DD8" s="54">
        <f t="shared" si="58"/>
        <v>-0.23894912427022519</v>
      </c>
      <c r="DE8" s="129">
        <f t="shared" si="59"/>
        <v>-5148.1445454545456</v>
      </c>
      <c r="DF8" s="130">
        <f t="shared" si="60"/>
        <v>45.322580645161288</v>
      </c>
      <c r="DG8" s="130">
        <f t="shared" si="61"/>
        <v>-53.677419354838712</v>
      </c>
      <c r="DH8" s="131">
        <f t="shared" si="62"/>
        <v>-0.54219615509938091</v>
      </c>
    </row>
    <row r="9" spans="1:112" x14ac:dyDescent="0.2">
      <c r="A9" s="132" t="s">
        <v>70</v>
      </c>
      <c r="B9" s="100">
        <v>105</v>
      </c>
      <c r="C9" s="100">
        <v>77</v>
      </c>
      <c r="D9" s="101">
        <f t="shared" si="0"/>
        <v>0.73333333333333328</v>
      </c>
      <c r="E9" s="102">
        <v>18</v>
      </c>
      <c r="F9" s="138">
        <v>16</v>
      </c>
      <c r="G9" s="102">
        <v>16</v>
      </c>
      <c r="H9" s="102">
        <v>17</v>
      </c>
      <c r="I9" s="102">
        <v>19</v>
      </c>
      <c r="J9" s="102">
        <v>20</v>
      </c>
      <c r="K9" s="102">
        <v>19</v>
      </c>
      <c r="L9" s="102">
        <v>18</v>
      </c>
      <c r="M9" s="102">
        <v>18</v>
      </c>
      <c r="N9" s="102">
        <v>20</v>
      </c>
      <c r="O9" s="34">
        <v>24</v>
      </c>
      <c r="P9" s="34">
        <v>19</v>
      </c>
      <c r="Q9" s="34">
        <v>20</v>
      </c>
      <c r="R9" s="34">
        <v>32</v>
      </c>
      <c r="S9" s="34">
        <v>27</v>
      </c>
      <c r="T9" s="34">
        <v>30</v>
      </c>
      <c r="U9" s="34">
        <v>26</v>
      </c>
      <c r="V9" s="34">
        <v>26</v>
      </c>
      <c r="W9" s="34">
        <v>30</v>
      </c>
      <c r="X9" s="34">
        <v>32</v>
      </c>
      <c r="Y9" s="103">
        <v>32</v>
      </c>
      <c r="Z9" s="104">
        <v>31</v>
      </c>
      <c r="AA9" s="104">
        <v>32</v>
      </c>
      <c r="AB9" s="104">
        <v>42</v>
      </c>
      <c r="AC9" s="104">
        <v>38</v>
      </c>
      <c r="AD9" s="104">
        <v>38</v>
      </c>
      <c r="AE9" s="104">
        <v>38</v>
      </c>
      <c r="AF9" s="104">
        <v>29</v>
      </c>
      <c r="AG9" s="104">
        <v>27</v>
      </c>
      <c r="AH9" s="104">
        <v>28</v>
      </c>
      <c r="AI9" s="104">
        <v>36</v>
      </c>
      <c r="AJ9" s="104">
        <v>33</v>
      </c>
      <c r="AK9" s="106">
        <v>35</v>
      </c>
      <c r="AL9" s="106">
        <v>39</v>
      </c>
      <c r="AM9" s="106">
        <v>33</v>
      </c>
      <c r="AN9" s="106">
        <v>33</v>
      </c>
      <c r="AO9" s="106">
        <v>35</v>
      </c>
      <c r="AP9" s="106">
        <v>37</v>
      </c>
      <c r="AQ9" s="106">
        <v>39</v>
      </c>
      <c r="AR9" s="107">
        <v>43</v>
      </c>
      <c r="AS9" s="106">
        <v>42</v>
      </c>
      <c r="AT9" s="106">
        <v>44</v>
      </c>
      <c r="AU9" s="106">
        <v>34</v>
      </c>
      <c r="AV9" s="106">
        <v>36</v>
      </c>
      <c r="AW9" s="16">
        <v>18</v>
      </c>
      <c r="AX9" s="16">
        <f t="shared" si="1"/>
        <v>-59</v>
      </c>
      <c r="AY9" s="17">
        <f t="shared" si="2"/>
        <v>-0.76623376623376627</v>
      </c>
      <c r="AZ9" s="17">
        <f t="shared" si="3"/>
        <v>0.17142857142857143</v>
      </c>
      <c r="BA9" s="17">
        <f t="shared" si="4"/>
        <v>-0.56190476190476191</v>
      </c>
      <c r="BB9" s="108">
        <f t="shared" si="5"/>
        <v>17.600000000000001</v>
      </c>
      <c r="BC9" s="108">
        <f t="shared" si="6"/>
        <v>-59.4</v>
      </c>
      <c r="BD9" s="109">
        <f t="shared" si="7"/>
        <v>-0.77142857142857146</v>
      </c>
      <c r="BE9" s="110">
        <f t="shared" si="8"/>
        <v>0.16761904761904764</v>
      </c>
      <c r="BF9" s="109">
        <f t="shared" si="9"/>
        <v>-0.56571428571428561</v>
      </c>
      <c r="BG9" s="111">
        <f t="shared" si="10"/>
        <v>18.75</v>
      </c>
      <c r="BH9" s="111">
        <f t="shared" si="11"/>
        <v>-58.25</v>
      </c>
      <c r="BI9" s="22">
        <f t="shared" si="12"/>
        <v>-0.75649350649350644</v>
      </c>
      <c r="BJ9" s="22">
        <f t="shared" si="13"/>
        <v>0.17857142857142858</v>
      </c>
      <c r="BK9" s="22">
        <f t="shared" si="14"/>
        <v>-0.55476190476190468</v>
      </c>
      <c r="BL9" s="112">
        <f t="shared" si="63"/>
        <v>23.75</v>
      </c>
      <c r="BM9" s="112">
        <f t="shared" si="16"/>
        <v>-53.25</v>
      </c>
      <c r="BN9" s="113">
        <f t="shared" si="17"/>
        <v>-0.69155844155844159</v>
      </c>
      <c r="BO9" s="113">
        <f t="shared" si="18"/>
        <v>0.22619047619047619</v>
      </c>
      <c r="BP9" s="113">
        <f t="shared" si="19"/>
        <v>-0.50714285714285712</v>
      </c>
      <c r="BQ9" s="114">
        <f t="shared" si="20"/>
        <v>27.8</v>
      </c>
      <c r="BR9" s="114">
        <f t="shared" si="21"/>
        <v>-49.2</v>
      </c>
      <c r="BS9" s="115">
        <f t="shared" si="22"/>
        <v>-0.63896103896103895</v>
      </c>
      <c r="BT9" s="115">
        <f t="shared" si="23"/>
        <v>0.26476190476190475</v>
      </c>
      <c r="BU9" s="115">
        <f t="shared" si="24"/>
        <v>-0.46857142857142853</v>
      </c>
      <c r="BV9" s="116">
        <f t="shared" si="25"/>
        <v>31.75</v>
      </c>
      <c r="BW9" s="116">
        <f t="shared" si="26"/>
        <v>-45.25</v>
      </c>
      <c r="BX9" s="117">
        <f t="shared" si="27"/>
        <v>-0.58766233766233766</v>
      </c>
      <c r="BY9" s="117">
        <f t="shared" si="28"/>
        <v>0.30238095238095236</v>
      </c>
      <c r="BZ9" s="117">
        <f t="shared" si="29"/>
        <v>-0.43095238095238092</v>
      </c>
      <c r="CA9" s="118">
        <f t="shared" si="30"/>
        <v>39</v>
      </c>
      <c r="CB9" s="118">
        <f t="shared" si="31"/>
        <v>-38</v>
      </c>
      <c r="CC9" s="119">
        <f t="shared" si="32"/>
        <v>-0.4935064935064935</v>
      </c>
      <c r="CD9" s="119">
        <f t="shared" si="33"/>
        <v>0.37142857142857144</v>
      </c>
      <c r="CE9" s="119">
        <f t="shared" si="34"/>
        <v>-0.36190476190476184</v>
      </c>
      <c r="CF9" s="120">
        <f t="shared" si="35"/>
        <v>30.6</v>
      </c>
      <c r="CG9" s="120">
        <f t="shared" si="36"/>
        <v>-46.4</v>
      </c>
      <c r="CH9" s="121">
        <f t="shared" si="37"/>
        <v>-0.60259740259740258</v>
      </c>
      <c r="CI9" s="121">
        <f t="shared" si="38"/>
        <v>0.29142857142857143</v>
      </c>
      <c r="CJ9" s="121">
        <f t="shared" si="39"/>
        <v>-0.44190476190476186</v>
      </c>
      <c r="CK9" s="122">
        <f t="shared" si="40"/>
        <v>35</v>
      </c>
      <c r="CL9" s="123">
        <f t="shared" si="41"/>
        <v>-42</v>
      </c>
      <c r="CM9" s="101">
        <f t="shared" si="42"/>
        <v>-0.54545454545454541</v>
      </c>
      <c r="CN9" s="101">
        <f t="shared" si="43"/>
        <v>0.33333333333333331</v>
      </c>
      <c r="CO9" s="123">
        <f t="shared" si="44"/>
        <v>-48.165151515151521</v>
      </c>
      <c r="CP9" s="124">
        <f t="shared" si="45"/>
        <v>39.200000000000003</v>
      </c>
      <c r="CQ9" s="124">
        <f t="shared" si="46"/>
        <v>-37.799999999999997</v>
      </c>
      <c r="CR9" s="125">
        <f t="shared" si="47"/>
        <v>-0.49090909090909085</v>
      </c>
      <c r="CS9" s="125">
        <f t="shared" si="48"/>
        <v>0.37333333333333335</v>
      </c>
      <c r="CT9" s="125">
        <f t="shared" si="49"/>
        <v>-0.35999999999999993</v>
      </c>
      <c r="CU9" s="126">
        <f t="shared" si="50"/>
        <v>38</v>
      </c>
      <c r="CV9" s="126">
        <f t="shared" si="51"/>
        <v>-39</v>
      </c>
      <c r="CW9" s="127">
        <f t="shared" si="52"/>
        <v>-0.50649350649350644</v>
      </c>
      <c r="CX9" s="127">
        <f t="shared" si="53"/>
        <v>0.3619047619047619</v>
      </c>
      <c r="CY9" s="127">
        <f t="shared" si="54"/>
        <v>-0.37142857142857139</v>
      </c>
      <c r="CZ9" s="128">
        <f t="shared" si="64"/>
        <v>29.568181818181817</v>
      </c>
      <c r="DA9" s="128">
        <f t="shared" si="55"/>
        <v>-47.431818181818187</v>
      </c>
      <c r="DB9" s="54">
        <f t="shared" si="56"/>
        <v>-0.61599763872491153</v>
      </c>
      <c r="DC9" s="54">
        <f t="shared" si="57"/>
        <v>0.28160173160173158</v>
      </c>
      <c r="DD9" s="54">
        <f t="shared" si="58"/>
        <v>-0.45173160173160171</v>
      </c>
      <c r="DE9" s="129">
        <f t="shared" si="59"/>
        <v>-4687.6865909090911</v>
      </c>
      <c r="DF9" s="130">
        <f t="shared" si="60"/>
        <v>26.870967741935484</v>
      </c>
      <c r="DG9" s="130">
        <f t="shared" si="61"/>
        <v>-50.129032258064512</v>
      </c>
      <c r="DH9" s="131">
        <f t="shared" si="62"/>
        <v>-0.65102639296187681</v>
      </c>
    </row>
    <row r="10" spans="1:112" x14ac:dyDescent="0.2">
      <c r="A10" s="132" t="s">
        <v>71</v>
      </c>
      <c r="B10" s="100">
        <v>105</v>
      </c>
      <c r="C10" s="100">
        <v>92</v>
      </c>
      <c r="D10" s="101">
        <f t="shared" si="0"/>
        <v>0.87619047619047619</v>
      </c>
      <c r="E10" s="102">
        <v>51</v>
      </c>
      <c r="F10" s="102">
        <v>50</v>
      </c>
      <c r="G10" s="102">
        <v>51</v>
      </c>
      <c r="H10" s="102">
        <v>50</v>
      </c>
      <c r="I10" s="102">
        <v>49</v>
      </c>
      <c r="J10" s="102">
        <v>48</v>
      </c>
      <c r="K10" s="102">
        <v>48</v>
      </c>
      <c r="L10" s="102">
        <v>42</v>
      </c>
      <c r="M10" s="102">
        <v>42</v>
      </c>
      <c r="N10" s="102">
        <v>45</v>
      </c>
      <c r="O10" s="34">
        <v>46</v>
      </c>
      <c r="P10" s="34">
        <v>41</v>
      </c>
      <c r="Q10" s="34">
        <v>48</v>
      </c>
      <c r="R10" s="34">
        <v>44</v>
      </c>
      <c r="S10" s="34">
        <v>48</v>
      </c>
      <c r="T10" s="34">
        <v>50</v>
      </c>
      <c r="U10" s="34">
        <v>49</v>
      </c>
      <c r="V10" s="34">
        <v>50</v>
      </c>
      <c r="W10" s="34">
        <v>52</v>
      </c>
      <c r="X10" s="34">
        <v>53</v>
      </c>
      <c r="Y10" s="139">
        <v>55</v>
      </c>
      <c r="Z10" s="139">
        <v>58</v>
      </c>
      <c r="AA10" s="139">
        <v>61</v>
      </c>
      <c r="AB10" s="139">
        <v>59</v>
      </c>
      <c r="AC10" s="139">
        <v>58</v>
      </c>
      <c r="AD10" s="104">
        <v>55</v>
      </c>
      <c r="AE10" s="104">
        <v>54</v>
      </c>
      <c r="AF10" s="104">
        <v>58</v>
      </c>
      <c r="AG10" s="104">
        <v>60</v>
      </c>
      <c r="AH10" s="104">
        <v>59</v>
      </c>
      <c r="AI10" s="104">
        <v>56</v>
      </c>
      <c r="AJ10" s="104">
        <v>51</v>
      </c>
      <c r="AK10" s="106">
        <v>52</v>
      </c>
      <c r="AL10" s="106">
        <v>56</v>
      </c>
      <c r="AM10" s="106">
        <v>54</v>
      </c>
      <c r="AN10" s="106">
        <v>53</v>
      </c>
      <c r="AO10" s="106">
        <v>54</v>
      </c>
      <c r="AP10" s="106">
        <v>52</v>
      </c>
      <c r="AQ10" s="106">
        <v>55</v>
      </c>
      <c r="AR10" s="106">
        <v>51</v>
      </c>
      <c r="AS10" s="106">
        <v>50</v>
      </c>
      <c r="AT10" s="107">
        <v>52</v>
      </c>
      <c r="AU10" s="107">
        <v>52</v>
      </c>
      <c r="AV10" s="106">
        <v>53</v>
      </c>
      <c r="AW10" s="16">
        <v>51</v>
      </c>
      <c r="AX10" s="16">
        <f t="shared" si="1"/>
        <v>-41</v>
      </c>
      <c r="AY10" s="17">
        <f t="shared" si="2"/>
        <v>-0.44565217391304346</v>
      </c>
      <c r="AZ10" s="17">
        <f t="shared" si="3"/>
        <v>0.48571428571428571</v>
      </c>
      <c r="BA10" s="17">
        <f t="shared" si="4"/>
        <v>-0.39047619047619048</v>
      </c>
      <c r="BB10" s="108">
        <f t="shared" si="5"/>
        <v>49.6</v>
      </c>
      <c r="BC10" s="108">
        <f t="shared" si="6"/>
        <v>-42.4</v>
      </c>
      <c r="BD10" s="109">
        <f t="shared" si="7"/>
        <v>-0.46086956521739131</v>
      </c>
      <c r="BE10" s="110">
        <f t="shared" si="8"/>
        <v>0.4723809523809524</v>
      </c>
      <c r="BF10" s="109">
        <f t="shared" si="9"/>
        <v>-0.40380952380952378</v>
      </c>
      <c r="BG10" s="111">
        <f t="shared" si="10"/>
        <v>44.25</v>
      </c>
      <c r="BH10" s="111">
        <f t="shared" si="11"/>
        <v>-47.75</v>
      </c>
      <c r="BI10" s="22">
        <f t="shared" si="12"/>
        <v>-0.51902173913043481</v>
      </c>
      <c r="BJ10" s="22">
        <f t="shared" si="13"/>
        <v>0.42142857142857143</v>
      </c>
      <c r="BK10" s="22">
        <f t="shared" si="14"/>
        <v>-0.45476190476190476</v>
      </c>
      <c r="BL10" s="112">
        <f t="shared" si="63"/>
        <v>44.75</v>
      </c>
      <c r="BM10" s="112">
        <f t="shared" si="16"/>
        <v>-47.25</v>
      </c>
      <c r="BN10" s="113">
        <f t="shared" si="17"/>
        <v>-0.51358695652173914</v>
      </c>
      <c r="BO10" s="113">
        <f t="shared" si="18"/>
        <v>0.42619047619047618</v>
      </c>
      <c r="BP10" s="113">
        <f t="shared" si="19"/>
        <v>-0.45</v>
      </c>
      <c r="BQ10" s="114">
        <f t="shared" si="20"/>
        <v>49.8</v>
      </c>
      <c r="BR10" s="114">
        <f t="shared" si="21"/>
        <v>-42.2</v>
      </c>
      <c r="BS10" s="115">
        <f t="shared" si="22"/>
        <v>-0.45869565217391306</v>
      </c>
      <c r="BT10" s="115">
        <f t="shared" si="23"/>
        <v>0.47428571428571425</v>
      </c>
      <c r="BU10" s="115">
        <f t="shared" si="24"/>
        <v>-0.40190476190476193</v>
      </c>
      <c r="BV10" s="116">
        <f t="shared" si="25"/>
        <v>56.75</v>
      </c>
      <c r="BW10" s="116">
        <f t="shared" si="26"/>
        <v>-35.25</v>
      </c>
      <c r="BX10" s="117">
        <f t="shared" si="27"/>
        <v>-0.38315217391304346</v>
      </c>
      <c r="BY10" s="117">
        <f t="shared" si="28"/>
        <v>0.54047619047619044</v>
      </c>
      <c r="BZ10" s="117">
        <f t="shared" si="29"/>
        <v>-0.33571428571428574</v>
      </c>
      <c r="CA10" s="118">
        <f t="shared" si="30"/>
        <v>56.5</v>
      </c>
      <c r="CB10" s="118">
        <f t="shared" si="31"/>
        <v>-35.5</v>
      </c>
      <c r="CC10" s="119">
        <f t="shared" si="32"/>
        <v>-0.3858695652173913</v>
      </c>
      <c r="CD10" s="119">
        <f t="shared" si="33"/>
        <v>0.53809523809523807</v>
      </c>
      <c r="CE10" s="119">
        <f t="shared" si="34"/>
        <v>-0.33809523809523812</v>
      </c>
      <c r="CF10" s="120">
        <f t="shared" si="35"/>
        <v>56.8</v>
      </c>
      <c r="CG10" s="120">
        <f t="shared" si="36"/>
        <v>-35.200000000000003</v>
      </c>
      <c r="CH10" s="121">
        <f t="shared" si="37"/>
        <v>-0.38260869565217392</v>
      </c>
      <c r="CI10" s="121">
        <f t="shared" si="38"/>
        <v>0.54095238095238096</v>
      </c>
      <c r="CJ10" s="121">
        <f t="shared" si="39"/>
        <v>-0.33523809523809522</v>
      </c>
      <c r="CK10" s="122">
        <f t="shared" si="40"/>
        <v>53.75</v>
      </c>
      <c r="CL10" s="123">
        <f t="shared" si="41"/>
        <v>-38.25</v>
      </c>
      <c r="CM10" s="101">
        <f t="shared" si="42"/>
        <v>-0.41576086956521741</v>
      </c>
      <c r="CN10" s="101">
        <f t="shared" si="43"/>
        <v>0.51190476190476186</v>
      </c>
      <c r="CO10" s="123">
        <f t="shared" si="44"/>
        <v>-41.17164502164502</v>
      </c>
      <c r="CP10" s="124">
        <f t="shared" si="45"/>
        <v>52.4</v>
      </c>
      <c r="CQ10" s="124">
        <f t="shared" si="46"/>
        <v>-39.6</v>
      </c>
      <c r="CR10" s="125">
        <f t="shared" si="47"/>
        <v>-0.43043478260869567</v>
      </c>
      <c r="CS10" s="125">
        <f t="shared" si="48"/>
        <v>0.49904761904761902</v>
      </c>
      <c r="CT10" s="125">
        <f t="shared" si="49"/>
        <v>-0.37714285714285717</v>
      </c>
      <c r="CU10" s="126">
        <f t="shared" si="50"/>
        <v>52.333333333333336</v>
      </c>
      <c r="CV10" s="126">
        <f t="shared" si="51"/>
        <v>-39.666666666666664</v>
      </c>
      <c r="CW10" s="127">
        <f t="shared" si="52"/>
        <v>-0.43115942028985504</v>
      </c>
      <c r="CX10" s="127">
        <f t="shared" si="53"/>
        <v>0.49841269841269842</v>
      </c>
      <c r="CY10" s="127">
        <f t="shared" si="54"/>
        <v>-0.37777777777777777</v>
      </c>
      <c r="CZ10" s="128">
        <f t="shared" si="64"/>
        <v>51.704545454545453</v>
      </c>
      <c r="DA10" s="128">
        <f t="shared" si="55"/>
        <v>-40.295454545454547</v>
      </c>
      <c r="DB10" s="54">
        <f t="shared" si="56"/>
        <v>-0.43799407114624506</v>
      </c>
      <c r="DC10" s="54">
        <f t="shared" si="57"/>
        <v>0.49242424242424243</v>
      </c>
      <c r="DD10" s="54">
        <f t="shared" si="58"/>
        <v>-0.38376623376623376</v>
      </c>
      <c r="DE10" s="129">
        <f t="shared" si="59"/>
        <v>-3982.3997727272726</v>
      </c>
      <c r="DF10" s="130">
        <f t="shared" si="60"/>
        <v>51.29032258064516</v>
      </c>
      <c r="DG10" s="130">
        <f t="shared" si="61"/>
        <v>-40.70967741935484</v>
      </c>
      <c r="DH10" s="131">
        <f t="shared" si="62"/>
        <v>-0.44249649368863958</v>
      </c>
    </row>
    <row r="11" spans="1:112" x14ac:dyDescent="0.2">
      <c r="A11" s="132" t="s">
        <v>72</v>
      </c>
      <c r="B11" s="100">
        <v>82</v>
      </c>
      <c r="C11" s="100">
        <v>27</v>
      </c>
      <c r="D11" s="101">
        <f t="shared" si="0"/>
        <v>0.32926829268292684</v>
      </c>
      <c r="E11" s="102">
        <v>7</v>
      </c>
      <c r="F11" s="102">
        <v>8</v>
      </c>
      <c r="G11" s="102">
        <v>7</v>
      </c>
      <c r="H11" s="102">
        <v>8</v>
      </c>
      <c r="I11" s="34">
        <v>0</v>
      </c>
      <c r="J11" s="102">
        <v>6</v>
      </c>
      <c r="K11" s="102">
        <v>6</v>
      </c>
      <c r="L11" s="102">
        <v>11</v>
      </c>
      <c r="M11" s="102">
        <v>10</v>
      </c>
      <c r="N11" s="102">
        <v>12</v>
      </c>
      <c r="O11" s="102">
        <v>9</v>
      </c>
      <c r="P11" s="102">
        <v>12</v>
      </c>
      <c r="Q11" s="102">
        <v>11</v>
      </c>
      <c r="R11" s="34">
        <v>11</v>
      </c>
      <c r="S11" s="34">
        <v>15</v>
      </c>
      <c r="T11" s="34">
        <v>9</v>
      </c>
      <c r="U11" s="34">
        <v>10</v>
      </c>
      <c r="V11" s="34">
        <v>12</v>
      </c>
      <c r="W11" s="34">
        <v>10</v>
      </c>
      <c r="X11" s="34">
        <v>9</v>
      </c>
      <c r="Y11" s="103">
        <v>12</v>
      </c>
      <c r="Z11" s="104">
        <v>9</v>
      </c>
      <c r="AA11" s="104">
        <v>14</v>
      </c>
      <c r="AB11" s="104">
        <v>12</v>
      </c>
      <c r="AC11" s="104">
        <v>14</v>
      </c>
      <c r="AD11" s="135">
        <v>12</v>
      </c>
      <c r="AE11" s="135">
        <v>12</v>
      </c>
      <c r="AF11" s="104">
        <v>16</v>
      </c>
      <c r="AG11" s="135">
        <v>12</v>
      </c>
      <c r="AH11" s="135">
        <v>16</v>
      </c>
      <c r="AI11" s="104">
        <v>15</v>
      </c>
      <c r="AJ11" s="140">
        <v>13</v>
      </c>
      <c r="AK11" s="106">
        <v>12</v>
      </c>
      <c r="AL11" s="106">
        <v>13</v>
      </c>
      <c r="AM11" s="106">
        <v>12</v>
      </c>
      <c r="AN11" s="106">
        <v>11</v>
      </c>
      <c r="AO11" s="106">
        <v>13</v>
      </c>
      <c r="AP11" s="106">
        <v>10</v>
      </c>
      <c r="AQ11" s="106">
        <v>14</v>
      </c>
      <c r="AR11" s="106">
        <v>14</v>
      </c>
      <c r="AS11" s="106">
        <v>19</v>
      </c>
      <c r="AT11" s="106">
        <v>18</v>
      </c>
      <c r="AU11" s="106">
        <v>15</v>
      </c>
      <c r="AV11" s="106">
        <v>15</v>
      </c>
      <c r="AW11" s="16">
        <v>7</v>
      </c>
      <c r="AX11" s="16">
        <f t="shared" si="1"/>
        <v>-20</v>
      </c>
      <c r="AY11" s="17">
        <f t="shared" si="2"/>
        <v>-0.7407407407407407</v>
      </c>
      <c r="AZ11" s="17">
        <f t="shared" si="3"/>
        <v>8.5365853658536592E-2</v>
      </c>
      <c r="BA11" s="17">
        <f t="shared" si="4"/>
        <v>-0.24390243902439024</v>
      </c>
      <c r="BB11" s="108">
        <f t="shared" si="5"/>
        <v>5.8</v>
      </c>
      <c r="BC11" s="108">
        <f t="shared" si="6"/>
        <v>-21.2</v>
      </c>
      <c r="BD11" s="109">
        <f t="shared" si="7"/>
        <v>-0.78518518518518521</v>
      </c>
      <c r="BE11" s="110">
        <f t="shared" si="8"/>
        <v>7.0731707317073164E-2</v>
      </c>
      <c r="BF11" s="109">
        <f t="shared" si="9"/>
        <v>-0.25853658536585367</v>
      </c>
      <c r="BG11" s="111">
        <f t="shared" si="10"/>
        <v>9.75</v>
      </c>
      <c r="BH11" s="111">
        <f t="shared" si="11"/>
        <v>-17.25</v>
      </c>
      <c r="BI11" s="22">
        <f t="shared" si="12"/>
        <v>-0.63888888888888884</v>
      </c>
      <c r="BJ11" s="22">
        <f t="shared" si="13"/>
        <v>0.11890243902439024</v>
      </c>
      <c r="BK11" s="22">
        <f t="shared" si="14"/>
        <v>-0.21036585365853661</v>
      </c>
      <c r="BL11" s="112">
        <f t="shared" si="63"/>
        <v>10.75</v>
      </c>
      <c r="BM11" s="112">
        <f t="shared" si="16"/>
        <v>-16.25</v>
      </c>
      <c r="BN11" s="113">
        <f t="shared" si="17"/>
        <v>-0.60185185185185186</v>
      </c>
      <c r="BO11" s="113">
        <f t="shared" si="18"/>
        <v>0.13109756097560976</v>
      </c>
      <c r="BP11" s="113">
        <f t="shared" si="19"/>
        <v>-0.19817073170731708</v>
      </c>
      <c r="BQ11" s="114">
        <f t="shared" si="20"/>
        <v>11.2</v>
      </c>
      <c r="BR11" s="114">
        <f t="shared" si="21"/>
        <v>-15.8</v>
      </c>
      <c r="BS11" s="115">
        <f t="shared" si="22"/>
        <v>-0.58518518518518525</v>
      </c>
      <c r="BT11" s="115">
        <f t="shared" si="23"/>
        <v>0.13658536585365852</v>
      </c>
      <c r="BU11" s="115">
        <f t="shared" si="24"/>
        <v>-0.19268292682926833</v>
      </c>
      <c r="BV11" s="116">
        <f t="shared" si="25"/>
        <v>11</v>
      </c>
      <c r="BW11" s="116">
        <f t="shared" si="26"/>
        <v>-16</v>
      </c>
      <c r="BX11" s="117">
        <f t="shared" si="27"/>
        <v>-0.59259259259259256</v>
      </c>
      <c r="BY11" s="117">
        <f t="shared" si="28"/>
        <v>0.13414634146341464</v>
      </c>
      <c r="BZ11" s="117">
        <f t="shared" si="29"/>
        <v>-0.1951219512195122</v>
      </c>
      <c r="CA11" s="118">
        <f t="shared" si="30"/>
        <v>12.5</v>
      </c>
      <c r="CB11" s="118">
        <f t="shared" si="31"/>
        <v>-14.5</v>
      </c>
      <c r="CC11" s="119">
        <f t="shared" si="32"/>
        <v>-0.53703703703703709</v>
      </c>
      <c r="CD11" s="119">
        <f t="shared" si="33"/>
        <v>0.1524390243902439</v>
      </c>
      <c r="CE11" s="119">
        <f t="shared" si="34"/>
        <v>-0.17682926829268295</v>
      </c>
      <c r="CF11" s="120">
        <f t="shared" si="35"/>
        <v>14.4</v>
      </c>
      <c r="CG11" s="120">
        <f t="shared" si="36"/>
        <v>-12.6</v>
      </c>
      <c r="CH11" s="121">
        <f t="shared" si="37"/>
        <v>-0.46666666666666667</v>
      </c>
      <c r="CI11" s="121">
        <f t="shared" si="38"/>
        <v>0.17560975609756099</v>
      </c>
      <c r="CJ11" s="121">
        <f t="shared" si="39"/>
        <v>-0.15365853658536585</v>
      </c>
      <c r="CK11" s="122">
        <f t="shared" si="40"/>
        <v>12</v>
      </c>
      <c r="CL11" s="123">
        <f t="shared" si="41"/>
        <v>-15</v>
      </c>
      <c r="CM11" s="101">
        <f t="shared" si="42"/>
        <v>-0.55555555555555558</v>
      </c>
      <c r="CN11" s="101">
        <f t="shared" si="43"/>
        <v>0.14634146341463414</v>
      </c>
      <c r="CO11" s="123">
        <f t="shared" si="44"/>
        <v>-15.829268292682928</v>
      </c>
      <c r="CP11" s="124">
        <f t="shared" si="45"/>
        <v>14</v>
      </c>
      <c r="CQ11" s="124">
        <f t="shared" si="46"/>
        <v>-13</v>
      </c>
      <c r="CR11" s="125">
        <f t="shared" si="47"/>
        <v>-0.48148148148148145</v>
      </c>
      <c r="CS11" s="125">
        <f t="shared" si="48"/>
        <v>0.17073170731707318</v>
      </c>
      <c r="CT11" s="125">
        <f t="shared" si="49"/>
        <v>-0.15853658536585366</v>
      </c>
      <c r="CU11" s="126">
        <f t="shared" si="50"/>
        <v>16</v>
      </c>
      <c r="CV11" s="126">
        <f t="shared" si="51"/>
        <v>-11</v>
      </c>
      <c r="CW11" s="127">
        <f t="shared" si="52"/>
        <v>-0.40740740740740738</v>
      </c>
      <c r="CX11" s="127">
        <f t="shared" si="53"/>
        <v>0.1951219512195122</v>
      </c>
      <c r="CY11" s="127">
        <f t="shared" si="54"/>
        <v>-0.13414634146341464</v>
      </c>
      <c r="CZ11" s="128">
        <f t="shared" si="64"/>
        <v>11.5</v>
      </c>
      <c r="DA11" s="128">
        <f t="shared" si="55"/>
        <v>-15.5</v>
      </c>
      <c r="DB11" s="54">
        <f t="shared" si="56"/>
        <v>-0.57407407407407407</v>
      </c>
      <c r="DC11" s="54">
        <f t="shared" si="57"/>
        <v>0.1402439024390244</v>
      </c>
      <c r="DD11" s="54">
        <f t="shared" si="58"/>
        <v>-0.18902439024390244</v>
      </c>
      <c r="DE11" s="129">
        <f t="shared" si="59"/>
        <v>-1531.865</v>
      </c>
      <c r="DF11" s="130">
        <f t="shared" si="60"/>
        <v>10.741935483870968</v>
      </c>
      <c r="DG11" s="130">
        <f t="shared" si="61"/>
        <v>-16.258064516129032</v>
      </c>
      <c r="DH11" s="131">
        <f t="shared" si="62"/>
        <v>-0.60215053763440862</v>
      </c>
    </row>
    <row r="12" spans="1:112" x14ac:dyDescent="0.2">
      <c r="A12" s="132" t="s">
        <v>73</v>
      </c>
      <c r="B12" s="100">
        <v>12</v>
      </c>
      <c r="C12" s="100">
        <v>5.88</v>
      </c>
      <c r="D12" s="101">
        <f t="shared" si="0"/>
        <v>0.49</v>
      </c>
      <c r="E12" s="102">
        <v>1</v>
      </c>
      <c r="F12" s="102">
        <v>2</v>
      </c>
      <c r="G12" s="102">
        <v>1</v>
      </c>
      <c r="H12" s="102">
        <v>0</v>
      </c>
      <c r="I12" s="102">
        <v>0</v>
      </c>
      <c r="J12" s="102">
        <v>0</v>
      </c>
      <c r="K12" s="102">
        <v>1</v>
      </c>
      <c r="L12" s="102">
        <v>3</v>
      </c>
      <c r="M12" s="102">
        <v>3</v>
      </c>
      <c r="N12" s="102">
        <v>1</v>
      </c>
      <c r="O12" s="34">
        <v>2</v>
      </c>
      <c r="P12" s="34">
        <v>3</v>
      </c>
      <c r="Q12" s="34">
        <v>5</v>
      </c>
      <c r="R12" s="34">
        <v>3</v>
      </c>
      <c r="S12" s="34">
        <v>4</v>
      </c>
      <c r="T12" s="34">
        <v>4</v>
      </c>
      <c r="U12" s="34">
        <v>4</v>
      </c>
      <c r="V12" s="34">
        <v>4</v>
      </c>
      <c r="W12" s="34">
        <v>5</v>
      </c>
      <c r="X12" s="34">
        <v>6</v>
      </c>
      <c r="Y12" s="103">
        <v>5</v>
      </c>
      <c r="Z12" s="104">
        <v>2</v>
      </c>
      <c r="AA12" s="104">
        <v>7</v>
      </c>
      <c r="AB12" s="104">
        <v>6</v>
      </c>
      <c r="AC12" s="104">
        <v>5</v>
      </c>
      <c r="AD12" s="135">
        <v>3</v>
      </c>
      <c r="AE12" s="135">
        <v>3</v>
      </c>
      <c r="AF12" s="104">
        <v>3</v>
      </c>
      <c r="AG12" s="135">
        <v>6</v>
      </c>
      <c r="AH12" s="135">
        <v>7</v>
      </c>
      <c r="AI12" s="104">
        <v>12</v>
      </c>
      <c r="AJ12" s="140">
        <v>9</v>
      </c>
      <c r="AK12" s="106">
        <v>7</v>
      </c>
      <c r="AL12" s="106">
        <v>3</v>
      </c>
      <c r="AM12" s="106">
        <v>2</v>
      </c>
      <c r="AN12" s="106">
        <v>3</v>
      </c>
      <c r="AO12" s="106">
        <v>2</v>
      </c>
      <c r="AP12" s="106">
        <v>5</v>
      </c>
      <c r="AQ12" s="106">
        <v>3</v>
      </c>
      <c r="AR12" s="106">
        <v>4</v>
      </c>
      <c r="AS12" s="106">
        <v>6</v>
      </c>
      <c r="AT12" s="106">
        <v>7</v>
      </c>
      <c r="AU12" s="106">
        <v>7</v>
      </c>
      <c r="AV12" s="106">
        <v>9</v>
      </c>
      <c r="AW12" s="16">
        <v>1</v>
      </c>
      <c r="AX12" s="16">
        <f t="shared" si="1"/>
        <v>-4.88</v>
      </c>
      <c r="AY12" s="17">
        <f t="shared" si="2"/>
        <v>-0.82993197278911568</v>
      </c>
      <c r="AZ12" s="17">
        <f t="shared" si="3"/>
        <v>8.3333333333333329E-2</v>
      </c>
      <c r="BA12" s="17">
        <f t="shared" si="4"/>
        <v>-0.40666666666666668</v>
      </c>
      <c r="BB12" s="108">
        <f t="shared" si="5"/>
        <v>0.6</v>
      </c>
      <c r="BC12" s="108">
        <f t="shared" si="6"/>
        <v>-5.28</v>
      </c>
      <c r="BD12" s="109">
        <f t="shared" si="7"/>
        <v>-0.8979591836734695</v>
      </c>
      <c r="BE12" s="110">
        <f t="shared" si="8"/>
        <v>4.9999999999999996E-2</v>
      </c>
      <c r="BF12" s="109">
        <f t="shared" si="9"/>
        <v>-0.44</v>
      </c>
      <c r="BG12" s="111">
        <f t="shared" si="10"/>
        <v>2</v>
      </c>
      <c r="BH12" s="111">
        <f t="shared" si="11"/>
        <v>-3.88</v>
      </c>
      <c r="BI12" s="22">
        <f t="shared" si="12"/>
        <v>-0.65986394557823125</v>
      </c>
      <c r="BJ12" s="22">
        <f t="shared" si="13"/>
        <v>0.16666666666666666</v>
      </c>
      <c r="BK12" s="22">
        <f t="shared" si="14"/>
        <v>-0.32333333333333336</v>
      </c>
      <c r="BL12" s="112">
        <f t="shared" si="63"/>
        <v>3.25</v>
      </c>
      <c r="BM12" s="112">
        <f t="shared" si="16"/>
        <v>-2.63</v>
      </c>
      <c r="BN12" s="113">
        <f t="shared" si="17"/>
        <v>-0.44727891156462585</v>
      </c>
      <c r="BO12" s="113">
        <f t="shared" si="18"/>
        <v>0.27083333333333331</v>
      </c>
      <c r="BP12" s="113">
        <f t="shared" si="19"/>
        <v>-0.21916666666666668</v>
      </c>
      <c r="BQ12" s="114">
        <f t="shared" si="20"/>
        <v>4.2</v>
      </c>
      <c r="BR12" s="114">
        <f t="shared" si="21"/>
        <v>-1.6799999999999997</v>
      </c>
      <c r="BS12" s="115">
        <f t="shared" si="22"/>
        <v>-0.2857142857142857</v>
      </c>
      <c r="BT12" s="115">
        <f t="shared" si="23"/>
        <v>0.35000000000000003</v>
      </c>
      <c r="BU12" s="115">
        <f t="shared" si="24"/>
        <v>-0.13999999999999996</v>
      </c>
      <c r="BV12" s="116">
        <f t="shared" si="25"/>
        <v>5</v>
      </c>
      <c r="BW12" s="116">
        <f t="shared" si="26"/>
        <v>-0.87999999999999989</v>
      </c>
      <c r="BX12" s="117">
        <f t="shared" si="27"/>
        <v>-0.1496598639455782</v>
      </c>
      <c r="BY12" s="117">
        <f t="shared" si="28"/>
        <v>0.41666666666666669</v>
      </c>
      <c r="BZ12" s="117">
        <f t="shared" si="29"/>
        <v>-7.3333333333333306E-2</v>
      </c>
      <c r="CA12" s="118">
        <f t="shared" si="30"/>
        <v>4.25</v>
      </c>
      <c r="CB12" s="118">
        <f t="shared" si="31"/>
        <v>-1.63</v>
      </c>
      <c r="CC12" s="119">
        <f t="shared" si="32"/>
        <v>-0.27721088435374147</v>
      </c>
      <c r="CD12" s="119">
        <f t="shared" si="33"/>
        <v>0.35416666666666669</v>
      </c>
      <c r="CE12" s="119">
        <f t="shared" si="34"/>
        <v>-0.13583333333333331</v>
      </c>
      <c r="CF12" s="120">
        <f t="shared" si="35"/>
        <v>7.4</v>
      </c>
      <c r="CG12" s="120">
        <f t="shared" si="36"/>
        <v>1.5200000000000005</v>
      </c>
      <c r="CH12" s="121">
        <f t="shared" si="37"/>
        <v>0.25850340136054428</v>
      </c>
      <c r="CI12" s="121">
        <f t="shared" si="38"/>
        <v>0.6166666666666667</v>
      </c>
      <c r="CJ12" s="121">
        <f t="shared" si="39"/>
        <v>0.12666666666666671</v>
      </c>
      <c r="CK12" s="122">
        <f t="shared" si="40"/>
        <v>3.75</v>
      </c>
      <c r="CL12" s="123">
        <f t="shared" si="41"/>
        <v>-2.13</v>
      </c>
      <c r="CM12" s="101">
        <f t="shared" si="42"/>
        <v>-0.36224489795918369</v>
      </c>
      <c r="CN12" s="101">
        <f t="shared" si="43"/>
        <v>0.3125</v>
      </c>
      <c r="CO12" s="123">
        <f t="shared" si="44"/>
        <v>-2.3245454545454542</v>
      </c>
      <c r="CP12" s="124">
        <f t="shared" si="45"/>
        <v>4</v>
      </c>
      <c r="CQ12" s="124">
        <f t="shared" si="46"/>
        <v>-1.88</v>
      </c>
      <c r="CR12" s="125">
        <f t="shared" si="47"/>
        <v>-0.31972789115646255</v>
      </c>
      <c r="CS12" s="125">
        <f t="shared" si="48"/>
        <v>0.33333333333333331</v>
      </c>
      <c r="CT12" s="125">
        <f t="shared" si="49"/>
        <v>-0.15666666666666668</v>
      </c>
      <c r="CU12" s="126">
        <f t="shared" si="50"/>
        <v>7.666666666666667</v>
      </c>
      <c r="CV12" s="126">
        <f t="shared" si="51"/>
        <v>1.7866666666666671</v>
      </c>
      <c r="CW12" s="127">
        <f t="shared" si="52"/>
        <v>0.30385487528344679</v>
      </c>
      <c r="CX12" s="127">
        <f t="shared" si="53"/>
        <v>0.63888888888888895</v>
      </c>
      <c r="CY12" s="127">
        <f t="shared" si="54"/>
        <v>0.14888888888888896</v>
      </c>
      <c r="CZ12" s="128">
        <f t="shared" si="64"/>
        <v>4.0454545454545459</v>
      </c>
      <c r="DA12" s="128">
        <f t="shared" si="55"/>
        <v>-1.834545454545454</v>
      </c>
      <c r="DB12" s="54">
        <f t="shared" si="56"/>
        <v>-0.31199752628324051</v>
      </c>
      <c r="DC12" s="54">
        <f t="shared" si="57"/>
        <v>0.33712121212121215</v>
      </c>
      <c r="DD12" s="54">
        <f t="shared" si="58"/>
        <v>-0.15287878787878784</v>
      </c>
      <c r="DE12" s="129">
        <f t="shared" si="59"/>
        <v>-181.30812727272721</v>
      </c>
      <c r="DF12" s="130">
        <f t="shared" si="60"/>
        <v>3.838709677419355</v>
      </c>
      <c r="DG12" s="130">
        <f t="shared" si="61"/>
        <v>-2.0412903225806449</v>
      </c>
      <c r="DH12" s="131">
        <f t="shared" si="62"/>
        <v>-0.34715821812596004</v>
      </c>
    </row>
    <row r="13" spans="1:112" x14ac:dyDescent="0.2">
      <c r="A13" s="132" t="s">
        <v>74</v>
      </c>
      <c r="B13" s="100">
        <v>12</v>
      </c>
      <c r="C13" s="100">
        <v>8.14</v>
      </c>
      <c r="D13" s="101">
        <f t="shared" si="0"/>
        <v>0.67833333333333334</v>
      </c>
      <c r="E13" s="102">
        <v>5</v>
      </c>
      <c r="F13" s="102">
        <v>4</v>
      </c>
      <c r="G13" s="102">
        <v>4</v>
      </c>
      <c r="H13" s="102">
        <v>4</v>
      </c>
      <c r="I13" s="102">
        <v>4</v>
      </c>
      <c r="J13" s="102">
        <v>4</v>
      </c>
      <c r="K13" s="102">
        <v>4</v>
      </c>
      <c r="L13" s="102">
        <v>3</v>
      </c>
      <c r="M13" s="102">
        <v>3</v>
      </c>
      <c r="N13" s="102">
        <v>3</v>
      </c>
      <c r="O13" s="34">
        <v>6</v>
      </c>
      <c r="P13" s="34">
        <v>4</v>
      </c>
      <c r="Q13" s="34">
        <v>5</v>
      </c>
      <c r="R13" s="34">
        <v>2</v>
      </c>
      <c r="S13" s="34">
        <v>3</v>
      </c>
      <c r="T13" s="34">
        <v>4</v>
      </c>
      <c r="U13" s="34">
        <v>4</v>
      </c>
      <c r="V13" s="34">
        <v>6</v>
      </c>
      <c r="W13" s="34">
        <v>5</v>
      </c>
      <c r="X13" s="34">
        <v>5</v>
      </c>
      <c r="Y13" s="103">
        <v>4</v>
      </c>
      <c r="Z13" s="104">
        <v>4</v>
      </c>
      <c r="AA13" s="104">
        <v>1</v>
      </c>
      <c r="AB13" s="104">
        <v>1</v>
      </c>
      <c r="AC13" s="104">
        <v>1</v>
      </c>
      <c r="AD13" s="135">
        <v>3</v>
      </c>
      <c r="AE13" s="104">
        <v>3</v>
      </c>
      <c r="AF13" s="104">
        <v>2</v>
      </c>
      <c r="AG13" s="135">
        <v>2</v>
      </c>
      <c r="AH13" s="135">
        <v>4</v>
      </c>
      <c r="AI13" s="104">
        <v>3</v>
      </c>
      <c r="AJ13" s="140">
        <v>4</v>
      </c>
      <c r="AK13" s="106">
        <v>5</v>
      </c>
      <c r="AL13" s="106">
        <v>4</v>
      </c>
      <c r="AM13" s="106">
        <v>3</v>
      </c>
      <c r="AN13" s="106">
        <v>2</v>
      </c>
      <c r="AO13" s="106">
        <v>2</v>
      </c>
      <c r="AP13" s="106">
        <v>3</v>
      </c>
      <c r="AQ13" s="106">
        <v>2</v>
      </c>
      <c r="AR13" s="106">
        <v>1</v>
      </c>
      <c r="AS13" s="106">
        <v>2</v>
      </c>
      <c r="AT13" s="106">
        <v>2</v>
      </c>
      <c r="AU13" s="106">
        <v>2</v>
      </c>
      <c r="AV13" s="106">
        <v>2</v>
      </c>
      <c r="AW13" s="16">
        <v>5</v>
      </c>
      <c r="AX13" s="16">
        <f t="shared" si="1"/>
        <v>-3.1400000000000006</v>
      </c>
      <c r="AY13" s="17">
        <f t="shared" si="2"/>
        <v>-0.38574938574938578</v>
      </c>
      <c r="AZ13" s="17">
        <f t="shared" si="3"/>
        <v>0.41666666666666669</v>
      </c>
      <c r="BA13" s="17">
        <f t="shared" si="4"/>
        <v>-0.26166666666666666</v>
      </c>
      <c r="BB13" s="108">
        <f t="shared" si="5"/>
        <v>4</v>
      </c>
      <c r="BC13" s="108">
        <f t="shared" si="6"/>
        <v>-4.1400000000000006</v>
      </c>
      <c r="BD13" s="109">
        <f t="shared" si="7"/>
        <v>-0.50859950859950864</v>
      </c>
      <c r="BE13" s="110">
        <f t="shared" si="8"/>
        <v>0.33333333333333331</v>
      </c>
      <c r="BF13" s="109">
        <f t="shared" si="9"/>
        <v>-0.34500000000000003</v>
      </c>
      <c r="BG13" s="111">
        <f t="shared" si="10"/>
        <v>3.25</v>
      </c>
      <c r="BH13" s="111">
        <f t="shared" si="11"/>
        <v>-4.8900000000000006</v>
      </c>
      <c r="BI13" s="22">
        <f t="shared" si="12"/>
        <v>-0.60073710073710074</v>
      </c>
      <c r="BJ13" s="22">
        <f t="shared" si="13"/>
        <v>0.27083333333333331</v>
      </c>
      <c r="BK13" s="22">
        <f t="shared" si="14"/>
        <v>-0.40750000000000003</v>
      </c>
      <c r="BL13" s="112">
        <f t="shared" si="63"/>
        <v>4.25</v>
      </c>
      <c r="BM13" s="112">
        <f t="shared" si="16"/>
        <v>-3.8900000000000006</v>
      </c>
      <c r="BN13" s="113">
        <f t="shared" si="17"/>
        <v>-0.47788697788697793</v>
      </c>
      <c r="BO13" s="113">
        <f t="shared" si="18"/>
        <v>0.35416666666666669</v>
      </c>
      <c r="BP13" s="113">
        <f t="shared" si="19"/>
        <v>-0.32416666666666666</v>
      </c>
      <c r="BQ13" s="114">
        <f t="shared" si="20"/>
        <v>4.4000000000000004</v>
      </c>
      <c r="BR13" s="114">
        <f t="shared" si="21"/>
        <v>-3.74</v>
      </c>
      <c r="BS13" s="115">
        <f t="shared" si="22"/>
        <v>-0.45945945945945943</v>
      </c>
      <c r="BT13" s="115">
        <f t="shared" si="23"/>
        <v>0.3666666666666667</v>
      </c>
      <c r="BU13" s="115">
        <f t="shared" si="24"/>
        <v>-0.31166666666666665</v>
      </c>
      <c r="BV13" s="116">
        <f t="shared" si="25"/>
        <v>3.5</v>
      </c>
      <c r="BW13" s="116">
        <f t="shared" si="26"/>
        <v>-4.6400000000000006</v>
      </c>
      <c r="BX13" s="117">
        <f t="shared" si="27"/>
        <v>-0.57002457002457008</v>
      </c>
      <c r="BY13" s="117">
        <f t="shared" si="28"/>
        <v>0.29166666666666669</v>
      </c>
      <c r="BZ13" s="117">
        <f t="shared" si="29"/>
        <v>-0.38666666666666666</v>
      </c>
      <c r="CA13" s="118">
        <f t="shared" si="30"/>
        <v>2</v>
      </c>
      <c r="CB13" s="118">
        <f t="shared" si="31"/>
        <v>-6.1400000000000006</v>
      </c>
      <c r="CC13" s="119">
        <f t="shared" si="32"/>
        <v>-0.75429975429975427</v>
      </c>
      <c r="CD13" s="119">
        <f t="shared" si="33"/>
        <v>0.16666666666666666</v>
      </c>
      <c r="CE13" s="119">
        <f t="shared" si="34"/>
        <v>-0.51166666666666671</v>
      </c>
      <c r="CF13" s="120">
        <f t="shared" si="35"/>
        <v>3</v>
      </c>
      <c r="CG13" s="120">
        <f t="shared" si="36"/>
        <v>-5.1400000000000006</v>
      </c>
      <c r="CH13" s="121">
        <f t="shared" si="37"/>
        <v>-0.63144963144963151</v>
      </c>
      <c r="CI13" s="121">
        <f t="shared" si="38"/>
        <v>0.25</v>
      </c>
      <c r="CJ13" s="121">
        <f t="shared" si="39"/>
        <v>-0.42833333333333334</v>
      </c>
      <c r="CK13" s="122">
        <f t="shared" si="40"/>
        <v>3.5</v>
      </c>
      <c r="CL13" s="123">
        <f t="shared" si="41"/>
        <v>-4.6400000000000006</v>
      </c>
      <c r="CM13" s="101">
        <f t="shared" si="42"/>
        <v>-0.57002457002457008</v>
      </c>
      <c r="CN13" s="101">
        <f t="shared" si="43"/>
        <v>0.29166666666666669</v>
      </c>
      <c r="CO13" s="123">
        <f t="shared" si="44"/>
        <v>-5.5456060606060609</v>
      </c>
      <c r="CP13" s="124">
        <f t="shared" si="45"/>
        <v>2</v>
      </c>
      <c r="CQ13" s="124">
        <f t="shared" si="46"/>
        <v>-6.1400000000000006</v>
      </c>
      <c r="CR13" s="125">
        <f t="shared" si="47"/>
        <v>-0.75429975429975427</v>
      </c>
      <c r="CS13" s="125">
        <f t="shared" si="48"/>
        <v>0.16666666666666666</v>
      </c>
      <c r="CT13" s="125">
        <f t="shared" si="49"/>
        <v>-0.51166666666666671</v>
      </c>
      <c r="CU13" s="126">
        <f t="shared" si="50"/>
        <v>2</v>
      </c>
      <c r="CV13" s="126">
        <f t="shared" si="51"/>
        <v>-6.1400000000000006</v>
      </c>
      <c r="CW13" s="127">
        <f t="shared" si="52"/>
        <v>-0.75429975429975427</v>
      </c>
      <c r="CX13" s="127">
        <f t="shared" si="53"/>
        <v>0.16666666666666666</v>
      </c>
      <c r="CY13" s="127">
        <f t="shared" si="54"/>
        <v>-0.51166666666666671</v>
      </c>
      <c r="CZ13" s="128">
        <f t="shared" si="64"/>
        <v>3.2727272727272729</v>
      </c>
      <c r="DA13" s="128">
        <f t="shared" si="55"/>
        <v>-4.8672727272727272</v>
      </c>
      <c r="DB13" s="54">
        <f t="shared" si="56"/>
        <v>-0.597945052490507</v>
      </c>
      <c r="DC13" s="54">
        <f t="shared" si="57"/>
        <v>0.27272727272727276</v>
      </c>
      <c r="DD13" s="54">
        <f t="shared" si="58"/>
        <v>-0.40560606060606058</v>
      </c>
      <c r="DE13" s="129">
        <f t="shared" si="59"/>
        <v>-481.03256363636365</v>
      </c>
      <c r="DF13" s="130">
        <f t="shared" si="60"/>
        <v>3.5161290322580645</v>
      </c>
      <c r="DG13" s="130">
        <f t="shared" si="61"/>
        <v>-4.6238709677419365</v>
      </c>
      <c r="DH13" s="131">
        <f t="shared" si="62"/>
        <v>-0.56804311643021332</v>
      </c>
    </row>
    <row r="14" spans="1:112" x14ac:dyDescent="0.2">
      <c r="A14" s="132" t="s">
        <v>75</v>
      </c>
      <c r="B14" s="100">
        <v>63</v>
      </c>
      <c r="C14" s="100">
        <v>60</v>
      </c>
      <c r="D14" s="101">
        <f t="shared" si="0"/>
        <v>0.95238095238095233</v>
      </c>
      <c r="E14" s="102">
        <v>49</v>
      </c>
      <c r="F14" s="102">
        <v>34</v>
      </c>
      <c r="G14" s="102">
        <v>32</v>
      </c>
      <c r="H14" s="102">
        <v>25</v>
      </c>
      <c r="I14" s="102">
        <v>28</v>
      </c>
      <c r="J14" s="102">
        <v>28</v>
      </c>
      <c r="K14" s="102">
        <v>29</v>
      </c>
      <c r="L14" s="102">
        <v>35</v>
      </c>
      <c r="M14" s="102">
        <v>32</v>
      </c>
      <c r="N14" s="102">
        <v>26</v>
      </c>
      <c r="O14" s="34">
        <v>31</v>
      </c>
      <c r="P14" s="34">
        <v>31</v>
      </c>
      <c r="Q14" s="34">
        <v>32</v>
      </c>
      <c r="R14" s="34">
        <v>30</v>
      </c>
      <c r="S14" s="34">
        <v>32</v>
      </c>
      <c r="T14" s="34">
        <v>35</v>
      </c>
      <c r="U14" s="34">
        <v>33</v>
      </c>
      <c r="V14" s="34">
        <v>28</v>
      </c>
      <c r="W14" s="34">
        <v>32</v>
      </c>
      <c r="X14" s="34">
        <v>26</v>
      </c>
      <c r="Y14" s="103">
        <v>26</v>
      </c>
      <c r="Z14" s="104">
        <v>32</v>
      </c>
      <c r="AA14" s="104">
        <v>27</v>
      </c>
      <c r="AB14" s="104">
        <v>36</v>
      </c>
      <c r="AC14" s="104">
        <v>39</v>
      </c>
      <c r="AD14" s="104">
        <v>44</v>
      </c>
      <c r="AE14" s="104">
        <v>45</v>
      </c>
      <c r="AF14" s="104">
        <v>43</v>
      </c>
      <c r="AG14" s="140">
        <v>51</v>
      </c>
      <c r="AH14" s="140">
        <v>52</v>
      </c>
      <c r="AI14" s="104">
        <v>53</v>
      </c>
      <c r="AJ14" s="104">
        <v>45</v>
      </c>
      <c r="AK14" s="106">
        <v>46</v>
      </c>
      <c r="AL14" s="106">
        <v>50</v>
      </c>
      <c r="AM14" s="106">
        <v>42</v>
      </c>
      <c r="AN14" s="106">
        <v>39</v>
      </c>
      <c r="AO14" s="106">
        <v>42</v>
      </c>
      <c r="AP14" s="106">
        <v>43</v>
      </c>
      <c r="AQ14" s="106">
        <v>38</v>
      </c>
      <c r="AR14" s="106">
        <v>35</v>
      </c>
      <c r="AS14" s="106">
        <v>36</v>
      </c>
      <c r="AT14" s="106">
        <v>38</v>
      </c>
      <c r="AU14" s="106">
        <v>40</v>
      </c>
      <c r="AV14" s="106">
        <v>34</v>
      </c>
      <c r="AW14" s="16">
        <v>49</v>
      </c>
      <c r="AX14" s="16">
        <f t="shared" si="1"/>
        <v>-11</v>
      </c>
      <c r="AY14" s="17">
        <f t="shared" si="2"/>
        <v>-0.18333333333333332</v>
      </c>
      <c r="AZ14" s="17">
        <f t="shared" si="3"/>
        <v>0.77777777777777779</v>
      </c>
      <c r="BA14" s="17">
        <f t="shared" si="4"/>
        <v>-0.17460317460317454</v>
      </c>
      <c r="BB14" s="108">
        <f t="shared" si="5"/>
        <v>29.4</v>
      </c>
      <c r="BC14" s="108">
        <f t="shared" si="6"/>
        <v>-30.6</v>
      </c>
      <c r="BD14" s="109">
        <f t="shared" si="7"/>
        <v>-0.51</v>
      </c>
      <c r="BE14" s="110">
        <f t="shared" si="8"/>
        <v>0.46666666666666662</v>
      </c>
      <c r="BF14" s="109">
        <f t="shared" si="9"/>
        <v>-0.48571428571428571</v>
      </c>
      <c r="BG14" s="111">
        <f t="shared" si="10"/>
        <v>30.5</v>
      </c>
      <c r="BH14" s="111">
        <f t="shared" si="11"/>
        <v>-29.5</v>
      </c>
      <c r="BI14" s="22">
        <f t="shared" si="12"/>
        <v>-0.49166666666666664</v>
      </c>
      <c r="BJ14" s="22">
        <f t="shared" si="13"/>
        <v>0.48412698412698413</v>
      </c>
      <c r="BK14" s="22">
        <f t="shared" si="14"/>
        <v>-0.4682539682539682</v>
      </c>
      <c r="BL14" s="112">
        <f t="shared" si="63"/>
        <v>31</v>
      </c>
      <c r="BM14" s="112">
        <f t="shared" si="16"/>
        <v>-29</v>
      </c>
      <c r="BN14" s="113">
        <f t="shared" si="17"/>
        <v>-0.48333333333333334</v>
      </c>
      <c r="BO14" s="113">
        <f t="shared" si="18"/>
        <v>0.49206349206349204</v>
      </c>
      <c r="BP14" s="113">
        <f t="shared" si="19"/>
        <v>-0.46031746031746029</v>
      </c>
      <c r="BQ14" s="114">
        <f t="shared" si="20"/>
        <v>32</v>
      </c>
      <c r="BR14" s="114">
        <f t="shared" si="21"/>
        <v>-28</v>
      </c>
      <c r="BS14" s="115">
        <f t="shared" si="22"/>
        <v>-0.46666666666666667</v>
      </c>
      <c r="BT14" s="115">
        <f t="shared" si="23"/>
        <v>0.50793650793650791</v>
      </c>
      <c r="BU14" s="115">
        <f t="shared" si="24"/>
        <v>-0.44444444444444442</v>
      </c>
      <c r="BV14" s="116">
        <f t="shared" si="25"/>
        <v>27.75</v>
      </c>
      <c r="BW14" s="116">
        <f t="shared" si="26"/>
        <v>-32.25</v>
      </c>
      <c r="BX14" s="117">
        <f t="shared" si="27"/>
        <v>-0.53749999999999998</v>
      </c>
      <c r="BY14" s="117">
        <f t="shared" si="28"/>
        <v>0.44047619047619047</v>
      </c>
      <c r="BZ14" s="117">
        <f t="shared" si="29"/>
        <v>-0.51190476190476186</v>
      </c>
      <c r="CA14" s="118">
        <f t="shared" si="30"/>
        <v>41</v>
      </c>
      <c r="CB14" s="118">
        <f t="shared" si="31"/>
        <v>-19</v>
      </c>
      <c r="CC14" s="119">
        <f t="shared" si="32"/>
        <v>-0.31666666666666665</v>
      </c>
      <c r="CD14" s="119">
        <f t="shared" si="33"/>
        <v>0.65079365079365081</v>
      </c>
      <c r="CE14" s="119">
        <f t="shared" si="34"/>
        <v>-0.30158730158730152</v>
      </c>
      <c r="CF14" s="120">
        <f t="shared" si="35"/>
        <v>48.8</v>
      </c>
      <c r="CG14" s="120">
        <f t="shared" si="36"/>
        <v>-11.200000000000003</v>
      </c>
      <c r="CH14" s="121">
        <f t="shared" si="37"/>
        <v>-0.1866666666666667</v>
      </c>
      <c r="CI14" s="121">
        <f t="shared" si="38"/>
        <v>0.77460317460317452</v>
      </c>
      <c r="CJ14" s="121">
        <f t="shared" si="39"/>
        <v>-0.17777777777777781</v>
      </c>
      <c r="CK14" s="122">
        <f t="shared" si="40"/>
        <v>44.25</v>
      </c>
      <c r="CL14" s="123">
        <f t="shared" si="41"/>
        <v>-15.75</v>
      </c>
      <c r="CM14" s="101">
        <f t="shared" si="42"/>
        <v>-0.26250000000000001</v>
      </c>
      <c r="CN14" s="101">
        <f t="shared" si="43"/>
        <v>0.70238095238095233</v>
      </c>
      <c r="CO14" s="123">
        <f t="shared" si="44"/>
        <v>-24.497835497835499</v>
      </c>
      <c r="CP14" s="124">
        <f t="shared" si="45"/>
        <v>38.799999999999997</v>
      </c>
      <c r="CQ14" s="124">
        <f t="shared" si="46"/>
        <v>-21.200000000000003</v>
      </c>
      <c r="CR14" s="125">
        <f t="shared" si="47"/>
        <v>-0.35333333333333339</v>
      </c>
      <c r="CS14" s="125">
        <f t="shared" si="48"/>
        <v>0.61587301587301579</v>
      </c>
      <c r="CT14" s="125">
        <f t="shared" si="49"/>
        <v>-0.33650793650793653</v>
      </c>
      <c r="CU14" s="126">
        <f t="shared" si="50"/>
        <v>37.333333333333336</v>
      </c>
      <c r="CV14" s="126">
        <f t="shared" si="51"/>
        <v>-22.666666666666664</v>
      </c>
      <c r="CW14" s="127">
        <f t="shared" si="52"/>
        <v>-0.37777777777777771</v>
      </c>
      <c r="CX14" s="127">
        <f t="shared" si="53"/>
        <v>0.59259259259259267</v>
      </c>
      <c r="CY14" s="127">
        <f t="shared" si="54"/>
        <v>-0.35978835978835966</v>
      </c>
      <c r="CZ14" s="128">
        <f t="shared" si="64"/>
        <v>36.454545454545453</v>
      </c>
      <c r="DA14" s="128">
        <f t="shared" si="55"/>
        <v>-23.545454545454547</v>
      </c>
      <c r="DB14" s="54">
        <f t="shared" si="56"/>
        <v>-0.39242424242424245</v>
      </c>
      <c r="DC14" s="54">
        <f t="shared" si="57"/>
        <v>0.57864357864357863</v>
      </c>
      <c r="DD14" s="54">
        <f t="shared" si="58"/>
        <v>-0.3737373737373737</v>
      </c>
      <c r="DE14" s="129">
        <f t="shared" si="59"/>
        <v>-2326.997272727273</v>
      </c>
      <c r="DF14" s="130">
        <f t="shared" si="60"/>
        <v>34.58064516129032</v>
      </c>
      <c r="DG14" s="130">
        <f t="shared" si="61"/>
        <v>-25.41935483870968</v>
      </c>
      <c r="DH14" s="131">
        <f t="shared" si="62"/>
        <v>-0.42365591397849467</v>
      </c>
    </row>
    <row r="15" spans="1:112" x14ac:dyDescent="0.2">
      <c r="A15" s="99" t="s">
        <v>10</v>
      </c>
      <c r="B15" s="100">
        <v>2417</v>
      </c>
      <c r="C15" s="141">
        <v>2060</v>
      </c>
      <c r="D15" s="101">
        <f t="shared" si="0"/>
        <v>0.85229623500206864</v>
      </c>
      <c r="E15" s="102">
        <v>1371</v>
      </c>
      <c r="F15" s="102">
        <v>1187</v>
      </c>
      <c r="G15" s="102">
        <v>1121</v>
      </c>
      <c r="H15" s="102">
        <v>1066</v>
      </c>
      <c r="I15" s="102">
        <v>1041</v>
      </c>
      <c r="J15" s="102">
        <v>1051</v>
      </c>
      <c r="K15" s="102">
        <v>1029</v>
      </c>
      <c r="L15" s="102">
        <v>844</v>
      </c>
      <c r="M15" s="102">
        <v>1066</v>
      </c>
      <c r="N15" s="102">
        <v>1077</v>
      </c>
      <c r="O15" s="34">
        <v>1056</v>
      </c>
      <c r="P15" s="142">
        <v>1021</v>
      </c>
      <c r="Q15" s="34">
        <v>1026</v>
      </c>
      <c r="R15" s="34">
        <v>975</v>
      </c>
      <c r="S15" s="34">
        <v>950</v>
      </c>
      <c r="T15" s="34">
        <v>1007</v>
      </c>
      <c r="U15" s="34">
        <v>1017</v>
      </c>
      <c r="V15" s="34">
        <v>1017</v>
      </c>
      <c r="W15" s="34">
        <v>1025</v>
      </c>
      <c r="X15" s="34">
        <v>1060</v>
      </c>
      <c r="Y15" s="139">
        <v>1151</v>
      </c>
      <c r="Z15" s="139">
        <v>1183</v>
      </c>
      <c r="AA15" s="139">
        <v>1235</v>
      </c>
      <c r="AB15" s="139">
        <v>1258</v>
      </c>
      <c r="AC15" s="139">
        <v>1279</v>
      </c>
      <c r="AD15" s="139">
        <v>1298</v>
      </c>
      <c r="AE15" s="139">
        <v>1291</v>
      </c>
      <c r="AF15" s="139">
        <v>1342</v>
      </c>
      <c r="AG15" s="139">
        <v>1389</v>
      </c>
      <c r="AH15" s="139">
        <v>1391</v>
      </c>
      <c r="AI15" s="139">
        <v>1433</v>
      </c>
      <c r="AJ15" s="139">
        <v>1412</v>
      </c>
      <c r="AK15" s="106">
        <v>1418</v>
      </c>
      <c r="AL15" s="106">
        <v>1446</v>
      </c>
      <c r="AM15" s="106">
        <v>1462</v>
      </c>
      <c r="AN15" s="106">
        <v>1455</v>
      </c>
      <c r="AO15" s="106">
        <v>1497</v>
      </c>
      <c r="AP15" s="106">
        <v>1542</v>
      </c>
      <c r="AQ15" s="106">
        <v>1568</v>
      </c>
      <c r="AR15" s="106">
        <v>1530</v>
      </c>
      <c r="AS15" s="106">
        <v>1541</v>
      </c>
      <c r="AT15" s="106">
        <v>1573</v>
      </c>
      <c r="AU15" s="106">
        <v>1603</v>
      </c>
      <c r="AV15" s="106">
        <v>1587</v>
      </c>
      <c r="AW15" s="16">
        <v>1371</v>
      </c>
      <c r="AX15" s="16">
        <f t="shared" si="1"/>
        <v>-689</v>
      </c>
      <c r="AY15" s="17">
        <f t="shared" si="2"/>
        <v>-0.33446601941747572</v>
      </c>
      <c r="AZ15" s="17">
        <f t="shared" si="3"/>
        <v>0.56723210591642537</v>
      </c>
      <c r="BA15" s="17">
        <f t="shared" si="4"/>
        <v>-0.28506412908564327</v>
      </c>
      <c r="BB15" s="108">
        <f t="shared" si="5"/>
        <v>1093.2</v>
      </c>
      <c r="BC15" s="108">
        <f t="shared" si="6"/>
        <v>-966.8</v>
      </c>
      <c r="BD15" s="109">
        <f t="shared" si="7"/>
        <v>-0.46932038834951456</v>
      </c>
      <c r="BE15" s="110">
        <f t="shared" si="8"/>
        <v>0.45229623500206872</v>
      </c>
      <c r="BF15" s="109">
        <f t="shared" si="9"/>
        <v>-0.39999999999999991</v>
      </c>
      <c r="BG15" s="111">
        <f t="shared" si="10"/>
        <v>1004</v>
      </c>
      <c r="BH15" s="111">
        <f t="shared" si="11"/>
        <v>-1056</v>
      </c>
      <c r="BI15" s="22">
        <f t="shared" si="12"/>
        <v>-0.51262135922330099</v>
      </c>
      <c r="BJ15" s="22">
        <f t="shared" si="13"/>
        <v>0.41539098055440626</v>
      </c>
      <c r="BK15" s="22">
        <f t="shared" si="14"/>
        <v>-0.43690525444766237</v>
      </c>
      <c r="BL15" s="112">
        <f t="shared" si="63"/>
        <v>1019.5</v>
      </c>
      <c r="BM15" s="112">
        <f t="shared" si="16"/>
        <v>-1040.5</v>
      </c>
      <c r="BN15" s="113">
        <f t="shared" si="17"/>
        <v>-0.50509708737864079</v>
      </c>
      <c r="BO15" s="113">
        <f t="shared" si="18"/>
        <v>0.42180388911874223</v>
      </c>
      <c r="BP15" s="113">
        <f t="shared" si="19"/>
        <v>-0.43049234588332641</v>
      </c>
      <c r="BQ15" s="114">
        <f t="shared" si="20"/>
        <v>1003.2</v>
      </c>
      <c r="BR15" s="114">
        <f t="shared" si="21"/>
        <v>-1056.8</v>
      </c>
      <c r="BS15" s="115">
        <f t="shared" si="22"/>
        <v>-0.513009708737864</v>
      </c>
      <c r="BT15" s="115">
        <f t="shared" si="23"/>
        <v>0.4150599917252793</v>
      </c>
      <c r="BU15" s="115">
        <f t="shared" si="24"/>
        <v>-0.43723624327678934</v>
      </c>
      <c r="BV15" s="116">
        <f t="shared" si="25"/>
        <v>1157.25</v>
      </c>
      <c r="BW15" s="116">
        <f t="shared" si="26"/>
        <v>-902.75</v>
      </c>
      <c r="BX15" s="117">
        <f t="shared" si="27"/>
        <v>-0.4382281553398058</v>
      </c>
      <c r="BY15" s="117">
        <f t="shared" si="28"/>
        <v>0.47879602813405048</v>
      </c>
      <c r="BZ15" s="117">
        <f t="shared" si="29"/>
        <v>-0.37350020686801816</v>
      </c>
      <c r="CA15" s="118">
        <f t="shared" si="30"/>
        <v>1281.5</v>
      </c>
      <c r="CB15" s="118">
        <f t="shared" si="31"/>
        <v>-778.5</v>
      </c>
      <c r="CC15" s="119">
        <f t="shared" si="32"/>
        <v>-0.37791262135922332</v>
      </c>
      <c r="CD15" s="119">
        <f t="shared" si="33"/>
        <v>0.53020273065784029</v>
      </c>
      <c r="CE15" s="119">
        <f t="shared" si="34"/>
        <v>-0.32209350434422834</v>
      </c>
      <c r="CF15" s="120">
        <f t="shared" si="35"/>
        <v>1393.4</v>
      </c>
      <c r="CG15" s="120">
        <f t="shared" si="36"/>
        <v>-666.59999999999991</v>
      </c>
      <c r="CH15" s="121">
        <f t="shared" si="37"/>
        <v>-0.32359223300970869</v>
      </c>
      <c r="CI15" s="121">
        <f t="shared" si="38"/>
        <v>0.57649979313198185</v>
      </c>
      <c r="CJ15" s="121">
        <f t="shared" si="39"/>
        <v>-0.27579644187008678</v>
      </c>
      <c r="CK15" s="122">
        <f t="shared" si="40"/>
        <v>1445.25</v>
      </c>
      <c r="CL15" s="123">
        <f t="shared" si="41"/>
        <v>-614.75</v>
      </c>
      <c r="CM15" s="101">
        <f t="shared" si="42"/>
        <v>-0.29842233009708735</v>
      </c>
      <c r="CN15" s="101">
        <f t="shared" si="43"/>
        <v>0.59795200661977654</v>
      </c>
      <c r="CO15" s="123">
        <f t="shared" si="44"/>
        <v>-838.21814989353857</v>
      </c>
      <c r="CP15" s="124">
        <f t="shared" si="45"/>
        <v>1535.6</v>
      </c>
      <c r="CQ15" s="124">
        <f t="shared" si="46"/>
        <v>-524.40000000000009</v>
      </c>
      <c r="CR15" s="125">
        <f t="shared" si="47"/>
        <v>-0.25456310679611655</v>
      </c>
      <c r="CS15" s="125">
        <f t="shared" si="48"/>
        <v>0.63533305750930902</v>
      </c>
      <c r="CT15" s="125">
        <f t="shared" si="49"/>
        <v>-0.21696317749275962</v>
      </c>
      <c r="CU15" s="126">
        <f t="shared" si="50"/>
        <v>1587.6666666666667</v>
      </c>
      <c r="CV15" s="126">
        <f t="shared" si="51"/>
        <v>-472.33333333333326</v>
      </c>
      <c r="CW15" s="127">
        <f t="shared" si="52"/>
        <v>-0.22928802588996761</v>
      </c>
      <c r="CX15" s="127">
        <f t="shared" si="53"/>
        <v>0.65687491380499241</v>
      </c>
      <c r="CY15" s="127">
        <f t="shared" si="54"/>
        <v>-0.19542132119707623</v>
      </c>
      <c r="CZ15" s="128">
        <f t="shared" ref="CZ15:CZ16" si="65">AVERAGE(E15:AS15)</f>
        <v>1222.6341463414635</v>
      </c>
      <c r="DA15" s="128">
        <f t="shared" si="55"/>
        <v>-837.36585365853648</v>
      </c>
      <c r="DB15" s="54">
        <f t="shared" si="56"/>
        <v>-0.40648827847501773</v>
      </c>
      <c r="DC15" s="54">
        <f t="shared" si="57"/>
        <v>0.5058478056853386</v>
      </c>
      <c r="DD15" s="54">
        <f t="shared" si="58"/>
        <v>-0.34644842931673003</v>
      </c>
      <c r="DE15" s="129">
        <f t="shared" si="59"/>
        <v>-82756.867317073164</v>
      </c>
      <c r="DF15" s="130">
        <f t="shared" si="60"/>
        <v>1138.6451612903227</v>
      </c>
      <c r="DG15" s="130">
        <f t="shared" si="61"/>
        <v>-921.35483870967732</v>
      </c>
      <c r="DH15" s="131">
        <f t="shared" si="62"/>
        <v>-0.44725963044159095</v>
      </c>
    </row>
    <row r="16" spans="1:112" x14ac:dyDescent="0.2">
      <c r="A16" s="99" t="s">
        <v>25</v>
      </c>
      <c r="B16" s="100">
        <v>436</v>
      </c>
      <c r="C16" s="141">
        <v>311</v>
      </c>
      <c r="D16" s="101">
        <f t="shared" si="0"/>
        <v>0.71330275229357798</v>
      </c>
      <c r="E16" s="102">
        <v>261</v>
      </c>
      <c r="F16" s="102">
        <v>240</v>
      </c>
      <c r="G16" s="102">
        <v>218</v>
      </c>
      <c r="H16" s="102">
        <v>204</v>
      </c>
      <c r="I16" s="34">
        <v>206</v>
      </c>
      <c r="J16" s="34">
        <v>207</v>
      </c>
      <c r="K16" s="34">
        <v>185</v>
      </c>
      <c r="L16" s="102">
        <v>184</v>
      </c>
      <c r="M16" s="102">
        <v>187</v>
      </c>
      <c r="N16" s="34">
        <v>197</v>
      </c>
      <c r="O16" s="34">
        <v>204</v>
      </c>
      <c r="P16" s="34">
        <v>209</v>
      </c>
      <c r="Q16" s="34">
        <v>192</v>
      </c>
      <c r="R16" s="34">
        <v>200</v>
      </c>
      <c r="S16" s="34">
        <v>219</v>
      </c>
      <c r="T16" s="34">
        <v>223</v>
      </c>
      <c r="U16" s="34">
        <v>217</v>
      </c>
      <c r="V16" s="34">
        <v>210</v>
      </c>
      <c r="W16" s="34">
        <v>215</v>
      </c>
      <c r="X16" s="34">
        <v>234</v>
      </c>
      <c r="Y16" s="103">
        <v>229</v>
      </c>
      <c r="Z16" s="104">
        <v>221</v>
      </c>
      <c r="AA16" s="104">
        <v>236</v>
      </c>
      <c r="AB16" s="104">
        <v>226</v>
      </c>
      <c r="AC16" s="104">
        <v>233</v>
      </c>
      <c r="AD16" s="104">
        <v>255</v>
      </c>
      <c r="AE16" s="140">
        <v>284</v>
      </c>
      <c r="AF16" s="104">
        <v>285</v>
      </c>
      <c r="AG16" s="140">
        <v>281</v>
      </c>
      <c r="AH16" s="104">
        <v>296</v>
      </c>
      <c r="AI16" s="104">
        <v>291</v>
      </c>
      <c r="AJ16" s="104">
        <v>291</v>
      </c>
      <c r="AK16" s="106">
        <v>282</v>
      </c>
      <c r="AL16" s="106">
        <v>290</v>
      </c>
      <c r="AM16" s="106">
        <v>285</v>
      </c>
      <c r="AN16" s="106">
        <v>281</v>
      </c>
      <c r="AO16" s="106">
        <v>263</v>
      </c>
      <c r="AP16" s="106">
        <v>256</v>
      </c>
      <c r="AQ16" s="106">
        <v>257</v>
      </c>
      <c r="AR16" s="106">
        <v>251</v>
      </c>
      <c r="AS16" s="106">
        <v>248</v>
      </c>
      <c r="AT16" s="106">
        <v>257</v>
      </c>
      <c r="AU16" s="106">
        <v>268</v>
      </c>
      <c r="AV16" s="106">
        <v>272</v>
      </c>
      <c r="AW16" s="16">
        <v>261</v>
      </c>
      <c r="AX16" s="16">
        <f t="shared" si="1"/>
        <v>-50</v>
      </c>
      <c r="AY16" s="17">
        <f t="shared" si="2"/>
        <v>-0.16077170418006431</v>
      </c>
      <c r="AZ16" s="17">
        <f t="shared" si="3"/>
        <v>0.59862385321100919</v>
      </c>
      <c r="BA16" s="17">
        <f t="shared" si="4"/>
        <v>-0.11467889908256879</v>
      </c>
      <c r="BB16" s="108">
        <f t="shared" si="5"/>
        <v>215</v>
      </c>
      <c r="BC16" s="108">
        <f t="shared" si="6"/>
        <v>-96</v>
      </c>
      <c r="BD16" s="109">
        <f t="shared" si="7"/>
        <v>-0.3086816720257235</v>
      </c>
      <c r="BE16" s="110">
        <f t="shared" si="8"/>
        <v>0.49311926605504586</v>
      </c>
      <c r="BF16" s="109">
        <f t="shared" si="9"/>
        <v>-0.22018348623853212</v>
      </c>
      <c r="BG16" s="111">
        <f t="shared" si="10"/>
        <v>188.25</v>
      </c>
      <c r="BH16" s="111">
        <f t="shared" si="11"/>
        <v>-122.75</v>
      </c>
      <c r="BI16" s="22">
        <f t="shared" si="12"/>
        <v>-0.39469453376205788</v>
      </c>
      <c r="BJ16" s="22">
        <f t="shared" si="13"/>
        <v>0.43176605504587157</v>
      </c>
      <c r="BK16" s="22">
        <f t="shared" si="14"/>
        <v>-0.28153669724770641</v>
      </c>
      <c r="BL16" s="112">
        <f t="shared" si="63"/>
        <v>201.25</v>
      </c>
      <c r="BM16" s="112">
        <f t="shared" si="16"/>
        <v>-109.75</v>
      </c>
      <c r="BN16" s="113">
        <f t="shared" si="17"/>
        <v>-0.35289389067524118</v>
      </c>
      <c r="BO16" s="113">
        <f t="shared" si="18"/>
        <v>0.46158256880733944</v>
      </c>
      <c r="BP16" s="113">
        <f t="shared" si="19"/>
        <v>-0.25172018348623854</v>
      </c>
      <c r="BQ16" s="114">
        <f t="shared" si="20"/>
        <v>216.8</v>
      </c>
      <c r="BR16" s="114">
        <f t="shared" si="21"/>
        <v>-94.199999999999989</v>
      </c>
      <c r="BS16" s="115">
        <f t="shared" si="22"/>
        <v>-0.30289389067524114</v>
      </c>
      <c r="BT16" s="115">
        <f t="shared" si="23"/>
        <v>0.49724770642201838</v>
      </c>
      <c r="BU16" s="115">
        <f t="shared" si="24"/>
        <v>-0.2160550458715596</v>
      </c>
      <c r="BV16" s="116">
        <f t="shared" si="25"/>
        <v>230</v>
      </c>
      <c r="BW16" s="116">
        <f t="shared" si="26"/>
        <v>-81</v>
      </c>
      <c r="BX16" s="117">
        <f t="shared" si="27"/>
        <v>-0.26045016077170419</v>
      </c>
      <c r="BY16" s="117">
        <f t="shared" si="28"/>
        <v>0.52752293577981646</v>
      </c>
      <c r="BZ16" s="117">
        <f t="shared" si="29"/>
        <v>-0.18577981651376152</v>
      </c>
      <c r="CA16" s="118">
        <f t="shared" si="30"/>
        <v>249.5</v>
      </c>
      <c r="CB16" s="118">
        <f t="shared" si="31"/>
        <v>-61.5</v>
      </c>
      <c r="CC16" s="119">
        <f t="shared" si="32"/>
        <v>-0.19774919614147909</v>
      </c>
      <c r="CD16" s="119">
        <f t="shared" si="33"/>
        <v>0.57224770642201839</v>
      </c>
      <c r="CE16" s="119">
        <f t="shared" si="34"/>
        <v>-0.14105504587155959</v>
      </c>
      <c r="CF16" s="120">
        <f t="shared" si="35"/>
        <v>288.8</v>
      </c>
      <c r="CG16" s="120">
        <f t="shared" si="36"/>
        <v>-22.199999999999989</v>
      </c>
      <c r="CH16" s="121">
        <f t="shared" si="37"/>
        <v>-7.1382636655948517E-2</v>
      </c>
      <c r="CI16" s="121">
        <f t="shared" si="38"/>
        <v>0.66238532110091741</v>
      </c>
      <c r="CJ16" s="121">
        <f t="shared" si="39"/>
        <v>-5.0917431192660567E-2</v>
      </c>
      <c r="CK16" s="122">
        <f t="shared" si="40"/>
        <v>284.5</v>
      </c>
      <c r="CL16" s="123">
        <f t="shared" si="41"/>
        <v>-26.5</v>
      </c>
      <c r="CM16" s="101">
        <f t="shared" si="42"/>
        <v>-8.5209003215434079E-2</v>
      </c>
      <c r="CN16" s="101">
        <f t="shared" si="43"/>
        <v>0.65252293577981646</v>
      </c>
      <c r="CO16" s="123">
        <f t="shared" si="44"/>
        <v>-73.83525397180577</v>
      </c>
      <c r="CP16" s="124">
        <f t="shared" si="45"/>
        <v>255</v>
      </c>
      <c r="CQ16" s="124">
        <f t="shared" si="46"/>
        <v>-56</v>
      </c>
      <c r="CR16" s="125">
        <f t="shared" si="47"/>
        <v>-0.18006430868167203</v>
      </c>
      <c r="CS16" s="125">
        <f t="shared" si="48"/>
        <v>0.58486238532110091</v>
      </c>
      <c r="CT16" s="125">
        <f t="shared" si="49"/>
        <v>-0.12844036697247707</v>
      </c>
      <c r="CU16" s="126">
        <f t="shared" si="50"/>
        <v>265.66666666666669</v>
      </c>
      <c r="CV16" s="126">
        <f t="shared" si="51"/>
        <v>-45.333333333333314</v>
      </c>
      <c r="CW16" s="127">
        <f t="shared" si="52"/>
        <v>-0.14576634512325826</v>
      </c>
      <c r="CX16" s="127">
        <f t="shared" si="53"/>
        <v>0.60932721712538229</v>
      </c>
      <c r="CY16" s="127">
        <f t="shared" si="54"/>
        <v>-0.10397553516819569</v>
      </c>
      <c r="CZ16" s="128">
        <f t="shared" si="65"/>
        <v>237.8780487804878</v>
      </c>
      <c r="DA16" s="128">
        <f t="shared" si="55"/>
        <v>-73.121951219512198</v>
      </c>
      <c r="DB16" s="54">
        <f t="shared" si="56"/>
        <v>-0.23511881421065015</v>
      </c>
      <c r="DC16" s="54">
        <f t="shared" si="57"/>
        <v>0.54559185500111884</v>
      </c>
      <c r="DD16" s="54">
        <f t="shared" si="58"/>
        <v>-0.16771089729245914</v>
      </c>
      <c r="DE16" s="129">
        <f t="shared" si="59"/>
        <v>-7226.6424390243901</v>
      </c>
      <c r="DF16" s="130">
        <f t="shared" si="60"/>
        <v>228.35483870967741</v>
      </c>
      <c r="DG16" s="130">
        <f t="shared" si="61"/>
        <v>-82.645161290322591</v>
      </c>
      <c r="DH16" s="131">
        <f t="shared" si="62"/>
        <v>-0.26574006845762893</v>
      </c>
    </row>
    <row r="17" spans="1:112" x14ac:dyDescent="0.2">
      <c r="A17" s="132" t="s">
        <v>76</v>
      </c>
      <c r="B17" s="100">
        <v>112</v>
      </c>
      <c r="C17" s="100">
        <v>58</v>
      </c>
      <c r="D17" s="101">
        <f t="shared" si="0"/>
        <v>0.5178571428571429</v>
      </c>
      <c r="E17" s="102">
        <v>43</v>
      </c>
      <c r="F17" s="102">
        <v>34</v>
      </c>
      <c r="G17" s="102">
        <v>31</v>
      </c>
      <c r="H17" s="102">
        <v>30</v>
      </c>
      <c r="I17" s="102">
        <v>28</v>
      </c>
      <c r="J17" s="102">
        <v>27</v>
      </c>
      <c r="K17" s="102">
        <v>25</v>
      </c>
      <c r="L17" s="102">
        <v>26</v>
      </c>
      <c r="M17" s="102">
        <v>28</v>
      </c>
      <c r="N17" s="102">
        <v>23</v>
      </c>
      <c r="O17" s="34">
        <v>24</v>
      </c>
      <c r="P17" s="34">
        <v>24</v>
      </c>
      <c r="Q17" s="34">
        <v>24</v>
      </c>
      <c r="R17" s="34">
        <v>27</v>
      </c>
      <c r="S17" s="34">
        <v>22</v>
      </c>
      <c r="T17" s="34">
        <v>27</v>
      </c>
      <c r="U17" s="34">
        <v>25</v>
      </c>
      <c r="V17" s="34">
        <v>28</v>
      </c>
      <c r="W17" s="34">
        <v>31</v>
      </c>
      <c r="X17" s="34">
        <v>33</v>
      </c>
      <c r="Y17" s="103">
        <v>36</v>
      </c>
      <c r="Z17" s="104">
        <v>37</v>
      </c>
      <c r="AA17" s="104">
        <v>38</v>
      </c>
      <c r="AB17" s="104">
        <v>40</v>
      </c>
      <c r="AC17" s="104">
        <v>41</v>
      </c>
      <c r="AD17" s="104">
        <v>40</v>
      </c>
      <c r="AE17" s="140">
        <v>42</v>
      </c>
      <c r="AF17" s="140">
        <v>42</v>
      </c>
      <c r="AG17" s="140">
        <v>41</v>
      </c>
      <c r="AH17" s="140">
        <v>38</v>
      </c>
      <c r="AI17" s="140">
        <v>40</v>
      </c>
      <c r="AJ17" s="140">
        <v>37</v>
      </c>
      <c r="AK17" s="106">
        <v>36</v>
      </c>
      <c r="AL17" s="106">
        <v>38</v>
      </c>
      <c r="AM17" s="106">
        <v>32</v>
      </c>
      <c r="AN17" s="106">
        <v>33</v>
      </c>
      <c r="AO17" s="106">
        <v>32</v>
      </c>
      <c r="AP17" s="106">
        <v>35</v>
      </c>
      <c r="AQ17" s="106">
        <v>37</v>
      </c>
      <c r="AR17" s="106">
        <v>36</v>
      </c>
      <c r="AS17" s="106">
        <v>38</v>
      </c>
      <c r="AT17" s="106">
        <v>35</v>
      </c>
      <c r="AU17" s="106">
        <v>33</v>
      </c>
      <c r="AV17" s="106">
        <v>40</v>
      </c>
      <c r="AW17" s="16">
        <v>43</v>
      </c>
      <c r="AX17" s="16">
        <f t="shared" si="1"/>
        <v>-15</v>
      </c>
      <c r="AY17" s="17">
        <f t="shared" si="2"/>
        <v>-0.25862068965517243</v>
      </c>
      <c r="AZ17" s="17">
        <f t="shared" si="3"/>
        <v>0.38392857142857145</v>
      </c>
      <c r="BA17" s="17">
        <f t="shared" si="4"/>
        <v>-0.13392857142857145</v>
      </c>
      <c r="BB17" s="108">
        <f t="shared" si="5"/>
        <v>30</v>
      </c>
      <c r="BC17" s="108">
        <f t="shared" si="6"/>
        <v>-28</v>
      </c>
      <c r="BD17" s="109">
        <f t="shared" si="7"/>
        <v>-0.48275862068965519</v>
      </c>
      <c r="BE17" s="110">
        <f t="shared" si="8"/>
        <v>0.26785714285714285</v>
      </c>
      <c r="BF17" s="109">
        <f t="shared" si="9"/>
        <v>-0.25000000000000006</v>
      </c>
      <c r="BG17" s="111">
        <f t="shared" si="10"/>
        <v>25.5</v>
      </c>
      <c r="BH17" s="111">
        <f t="shared" si="11"/>
        <v>-32.5</v>
      </c>
      <c r="BI17" s="22">
        <f t="shared" si="12"/>
        <v>-0.56034482758620685</v>
      </c>
      <c r="BJ17" s="22">
        <f t="shared" si="13"/>
        <v>0.22767857142857142</v>
      </c>
      <c r="BK17" s="22">
        <f t="shared" si="14"/>
        <v>-0.29017857142857151</v>
      </c>
      <c r="BL17" s="112">
        <f t="shared" si="63"/>
        <v>24.75</v>
      </c>
      <c r="BM17" s="112">
        <f t="shared" si="16"/>
        <v>-33.25</v>
      </c>
      <c r="BN17" s="113">
        <f t="shared" si="17"/>
        <v>-0.57327586206896552</v>
      </c>
      <c r="BO17" s="113">
        <f t="shared" si="18"/>
        <v>0.22098214285714285</v>
      </c>
      <c r="BP17" s="113">
        <f t="shared" si="19"/>
        <v>-0.29687500000000006</v>
      </c>
      <c r="BQ17" s="114">
        <f t="shared" si="20"/>
        <v>26.6</v>
      </c>
      <c r="BR17" s="114">
        <f t="shared" si="21"/>
        <v>-31.4</v>
      </c>
      <c r="BS17" s="115">
        <f t="shared" si="22"/>
        <v>-0.54137931034482756</v>
      </c>
      <c r="BT17" s="115">
        <f t="shared" si="23"/>
        <v>0.23750000000000002</v>
      </c>
      <c r="BU17" s="115">
        <f t="shared" si="24"/>
        <v>-0.28035714285714286</v>
      </c>
      <c r="BV17" s="116">
        <f t="shared" si="25"/>
        <v>36</v>
      </c>
      <c r="BW17" s="116">
        <f t="shared" si="26"/>
        <v>-22</v>
      </c>
      <c r="BX17" s="117">
        <f t="shared" si="27"/>
        <v>-0.37931034482758619</v>
      </c>
      <c r="BY17" s="117">
        <f t="shared" si="28"/>
        <v>0.32142857142857145</v>
      </c>
      <c r="BZ17" s="117">
        <f t="shared" si="29"/>
        <v>-0.19642857142857145</v>
      </c>
      <c r="CA17" s="118">
        <f t="shared" si="30"/>
        <v>40.75</v>
      </c>
      <c r="CB17" s="118">
        <f t="shared" si="31"/>
        <v>-17.25</v>
      </c>
      <c r="CC17" s="119">
        <f t="shared" si="32"/>
        <v>-0.29741379310344829</v>
      </c>
      <c r="CD17" s="119">
        <f t="shared" si="33"/>
        <v>0.3638392857142857</v>
      </c>
      <c r="CE17" s="119">
        <f t="shared" si="34"/>
        <v>-0.15401785714285721</v>
      </c>
      <c r="CF17" s="120">
        <f t="shared" si="35"/>
        <v>39.6</v>
      </c>
      <c r="CG17" s="120">
        <f t="shared" si="36"/>
        <v>-18.399999999999999</v>
      </c>
      <c r="CH17" s="121">
        <f t="shared" si="37"/>
        <v>-0.3172413793103448</v>
      </c>
      <c r="CI17" s="121">
        <f t="shared" si="38"/>
        <v>0.35357142857142859</v>
      </c>
      <c r="CJ17" s="121">
        <f t="shared" si="39"/>
        <v>-0.16428571428571431</v>
      </c>
      <c r="CK17" s="122">
        <f t="shared" si="40"/>
        <v>34.75</v>
      </c>
      <c r="CL17" s="123">
        <f t="shared" si="41"/>
        <v>-23.25</v>
      </c>
      <c r="CM17" s="101">
        <f t="shared" si="42"/>
        <v>-0.40086206896551724</v>
      </c>
      <c r="CN17" s="101">
        <f t="shared" si="43"/>
        <v>0.31026785714285715</v>
      </c>
      <c r="CO17" s="123">
        <f t="shared" si="44"/>
        <v>-25.404220779220775</v>
      </c>
      <c r="CP17" s="124">
        <f t="shared" si="45"/>
        <v>35.6</v>
      </c>
      <c r="CQ17" s="124">
        <f t="shared" si="46"/>
        <v>-22.4</v>
      </c>
      <c r="CR17" s="125">
        <f t="shared" si="47"/>
        <v>-0.38620689655172413</v>
      </c>
      <c r="CS17" s="125">
        <f t="shared" si="48"/>
        <v>0.31785714285714289</v>
      </c>
      <c r="CT17" s="125">
        <f t="shared" si="49"/>
        <v>-0.2</v>
      </c>
      <c r="CU17" s="126">
        <f t="shared" si="50"/>
        <v>36</v>
      </c>
      <c r="CV17" s="126">
        <f t="shared" si="51"/>
        <v>-22</v>
      </c>
      <c r="CW17" s="127">
        <f t="shared" si="52"/>
        <v>-0.37931034482758619</v>
      </c>
      <c r="CX17" s="127">
        <f t="shared" si="53"/>
        <v>0.32142857142857145</v>
      </c>
      <c r="CY17" s="127">
        <f t="shared" si="54"/>
        <v>-0.19642857142857145</v>
      </c>
      <c r="CZ17" s="128">
        <f>AVERAGE(E17:AV17)</f>
        <v>33.113636363636367</v>
      </c>
      <c r="DA17" s="128">
        <f t="shared" si="55"/>
        <v>-24.886363636363633</v>
      </c>
      <c r="DB17" s="54">
        <f t="shared" si="56"/>
        <v>-0.42907523510971779</v>
      </c>
      <c r="DC17" s="54">
        <f t="shared" si="57"/>
        <v>0.29565746753246758</v>
      </c>
      <c r="DD17" s="54">
        <f t="shared" si="58"/>
        <v>-0.22219967532467533</v>
      </c>
      <c r="DE17" s="129">
        <f t="shared" si="59"/>
        <v>-2459.5193181818177</v>
      </c>
      <c r="DF17" s="130">
        <f t="shared" si="60"/>
        <v>31.903225806451612</v>
      </c>
      <c r="DG17" s="130">
        <f t="shared" si="61"/>
        <v>-26.096774193548388</v>
      </c>
      <c r="DH17" s="131">
        <f t="shared" si="62"/>
        <v>-0.44994438264738601</v>
      </c>
    </row>
    <row r="18" spans="1:112" x14ac:dyDescent="0.2">
      <c r="A18" s="99" t="s">
        <v>11</v>
      </c>
      <c r="B18" s="100">
        <v>1837</v>
      </c>
      <c r="C18" s="100">
        <v>1703</v>
      </c>
      <c r="D18" s="101">
        <f t="shared" si="0"/>
        <v>0.92705498094719652</v>
      </c>
      <c r="E18" s="102">
        <v>1184</v>
      </c>
      <c r="F18" s="102">
        <v>1112</v>
      </c>
      <c r="G18" s="102">
        <v>1035</v>
      </c>
      <c r="H18" s="102">
        <v>1016</v>
      </c>
      <c r="I18" s="102">
        <v>1013</v>
      </c>
      <c r="J18" s="102">
        <v>967</v>
      </c>
      <c r="K18" s="102">
        <v>915</v>
      </c>
      <c r="L18" s="102">
        <v>945</v>
      </c>
      <c r="M18" s="102">
        <v>947</v>
      </c>
      <c r="N18" s="34">
        <v>950</v>
      </c>
      <c r="O18" s="34">
        <v>898</v>
      </c>
      <c r="P18" s="102">
        <v>913</v>
      </c>
      <c r="Q18" s="102">
        <v>941</v>
      </c>
      <c r="R18" s="102">
        <v>941</v>
      </c>
      <c r="S18" s="34">
        <v>928</v>
      </c>
      <c r="T18" s="34">
        <v>955</v>
      </c>
      <c r="U18" s="34">
        <v>957</v>
      </c>
      <c r="V18" s="34">
        <v>981</v>
      </c>
      <c r="W18" s="34">
        <v>1017</v>
      </c>
      <c r="X18" s="34">
        <v>1053</v>
      </c>
      <c r="Y18" s="103">
        <v>1113</v>
      </c>
      <c r="Z18" s="140">
        <v>1163</v>
      </c>
      <c r="AA18" s="140">
        <v>1165</v>
      </c>
      <c r="AB18" s="140">
        <v>1152</v>
      </c>
      <c r="AC18" s="104">
        <v>1183</v>
      </c>
      <c r="AD18" s="104">
        <v>1200</v>
      </c>
      <c r="AE18" s="140">
        <v>1206</v>
      </c>
      <c r="AF18" s="143">
        <v>1168</v>
      </c>
      <c r="AG18" s="140">
        <v>1171</v>
      </c>
      <c r="AH18" s="140">
        <v>1162</v>
      </c>
      <c r="AI18" s="140">
        <v>1196</v>
      </c>
      <c r="AJ18" s="140">
        <v>1190</v>
      </c>
      <c r="AK18" s="106">
        <v>1214</v>
      </c>
      <c r="AL18" s="106">
        <v>1259</v>
      </c>
      <c r="AM18" s="106">
        <v>1222</v>
      </c>
      <c r="AN18" s="106">
        <v>1221</v>
      </c>
      <c r="AO18" s="106">
        <v>1239</v>
      </c>
      <c r="AP18" s="106">
        <v>1227</v>
      </c>
      <c r="AQ18" s="106">
        <v>1222</v>
      </c>
      <c r="AR18" s="106">
        <v>1212</v>
      </c>
      <c r="AS18" s="106">
        <v>1232</v>
      </c>
      <c r="AT18" s="106">
        <v>1263</v>
      </c>
      <c r="AU18" s="106">
        <v>1273</v>
      </c>
      <c r="AV18" s="106">
        <v>1297</v>
      </c>
      <c r="AW18" s="16">
        <v>1184</v>
      </c>
      <c r="AX18" s="16">
        <f t="shared" si="1"/>
        <v>-519</v>
      </c>
      <c r="AY18" s="17">
        <f t="shared" si="2"/>
        <v>-0.3047563123899002</v>
      </c>
      <c r="AZ18" s="17">
        <f t="shared" si="3"/>
        <v>0.64452912357103975</v>
      </c>
      <c r="BA18" s="17">
        <f t="shared" si="4"/>
        <v>-0.28252585737615676</v>
      </c>
      <c r="BB18" s="108">
        <f t="shared" si="5"/>
        <v>1028.5999999999999</v>
      </c>
      <c r="BC18" s="108">
        <f t="shared" si="6"/>
        <v>-674.40000000000009</v>
      </c>
      <c r="BD18" s="109">
        <f t="shared" si="7"/>
        <v>-0.39600704638872586</v>
      </c>
      <c r="BE18" s="110">
        <f t="shared" si="8"/>
        <v>0.55993467610234071</v>
      </c>
      <c r="BF18" s="109">
        <f t="shared" si="9"/>
        <v>-0.3671203048448558</v>
      </c>
      <c r="BG18" s="111">
        <f t="shared" si="10"/>
        <v>939.25</v>
      </c>
      <c r="BH18" s="111">
        <f t="shared" si="11"/>
        <v>-763.75</v>
      </c>
      <c r="BI18" s="22">
        <f t="shared" si="12"/>
        <v>-0.44847328244274809</v>
      </c>
      <c r="BJ18" s="22">
        <f t="shared" si="13"/>
        <v>0.51129559063690799</v>
      </c>
      <c r="BK18" s="22">
        <f t="shared" si="14"/>
        <v>-0.41575939031028852</v>
      </c>
      <c r="BL18" s="112">
        <f t="shared" si="63"/>
        <v>923.25</v>
      </c>
      <c r="BM18" s="112">
        <f t="shared" si="16"/>
        <v>-779.75</v>
      </c>
      <c r="BN18" s="113">
        <f t="shared" si="17"/>
        <v>-0.45786846741045212</v>
      </c>
      <c r="BO18" s="113">
        <f t="shared" si="18"/>
        <v>0.50258573761567771</v>
      </c>
      <c r="BP18" s="113">
        <f t="shared" si="19"/>
        <v>-0.42446924333151881</v>
      </c>
      <c r="BQ18" s="114">
        <f t="shared" si="20"/>
        <v>967.6</v>
      </c>
      <c r="BR18" s="114">
        <f t="shared" si="21"/>
        <v>-735.4</v>
      </c>
      <c r="BS18" s="115">
        <f t="shared" si="22"/>
        <v>-0.43182618907809744</v>
      </c>
      <c r="BT18" s="115">
        <f t="shared" si="23"/>
        <v>0.52672836145890034</v>
      </c>
      <c r="BU18" s="115">
        <f t="shared" si="24"/>
        <v>-0.40032661948829618</v>
      </c>
      <c r="BV18" s="116">
        <f t="shared" si="25"/>
        <v>1123.5</v>
      </c>
      <c r="BW18" s="116">
        <f t="shared" si="26"/>
        <v>-579.5</v>
      </c>
      <c r="BX18" s="117">
        <f t="shared" si="27"/>
        <v>-0.34028185554903112</v>
      </c>
      <c r="BY18" s="117">
        <f t="shared" si="28"/>
        <v>0.61159499183451282</v>
      </c>
      <c r="BZ18" s="117">
        <f t="shared" si="29"/>
        <v>-0.31545998911268369</v>
      </c>
      <c r="CA18" s="118">
        <f t="shared" si="30"/>
        <v>1185.25</v>
      </c>
      <c r="CB18" s="118">
        <f t="shared" si="31"/>
        <v>-517.75</v>
      </c>
      <c r="CC18" s="119">
        <f t="shared" si="32"/>
        <v>-0.30402231356429832</v>
      </c>
      <c r="CD18" s="119">
        <f t="shared" si="33"/>
        <v>0.64520958083832336</v>
      </c>
      <c r="CE18" s="119">
        <f t="shared" si="34"/>
        <v>-0.28184540010887316</v>
      </c>
      <c r="CF18" s="120">
        <f t="shared" si="35"/>
        <v>1177.4000000000001</v>
      </c>
      <c r="CG18" s="120">
        <f t="shared" si="36"/>
        <v>-525.59999999999991</v>
      </c>
      <c r="CH18" s="121">
        <f t="shared" si="37"/>
        <v>-0.30863182618907803</v>
      </c>
      <c r="CI18" s="121">
        <f t="shared" si="38"/>
        <v>0.64093630919978228</v>
      </c>
      <c r="CJ18" s="121">
        <f t="shared" si="39"/>
        <v>-0.28611867174741423</v>
      </c>
      <c r="CK18" s="122">
        <f t="shared" si="40"/>
        <v>1229</v>
      </c>
      <c r="CL18" s="123">
        <f t="shared" si="41"/>
        <v>-474</v>
      </c>
      <c r="CM18" s="101">
        <f t="shared" si="42"/>
        <v>-0.27833235466823253</v>
      </c>
      <c r="CN18" s="101">
        <f t="shared" si="43"/>
        <v>0.66902558519324984</v>
      </c>
      <c r="CO18" s="123">
        <f t="shared" si="44"/>
        <v>-611.60998181021557</v>
      </c>
      <c r="CP18" s="124">
        <f t="shared" si="45"/>
        <v>1226.4000000000001</v>
      </c>
      <c r="CQ18" s="124">
        <f t="shared" si="46"/>
        <v>-476.59999999999991</v>
      </c>
      <c r="CR18" s="125">
        <f t="shared" si="47"/>
        <v>-0.2798590722254844</v>
      </c>
      <c r="CS18" s="125">
        <f t="shared" si="48"/>
        <v>0.66761023407730002</v>
      </c>
      <c r="CT18" s="125">
        <f t="shared" si="49"/>
        <v>-0.25944474686989649</v>
      </c>
      <c r="CU18" s="126">
        <f t="shared" si="50"/>
        <v>1277.6666666666667</v>
      </c>
      <c r="CV18" s="126">
        <f t="shared" si="51"/>
        <v>-425.33333333333326</v>
      </c>
      <c r="CW18" s="127">
        <f t="shared" si="52"/>
        <v>-0.24975533372479933</v>
      </c>
      <c r="CX18" s="127">
        <f t="shared" si="53"/>
        <v>0.69551805479949191</v>
      </c>
      <c r="CY18" s="127">
        <f t="shared" si="54"/>
        <v>-0.2315369261477046</v>
      </c>
      <c r="CZ18" s="128">
        <f>AVERAGE(E18:AS18)</f>
        <v>1092.3170731707316</v>
      </c>
      <c r="DA18" s="128">
        <f t="shared" si="55"/>
        <v>-610.68292682926835</v>
      </c>
      <c r="DB18" s="54">
        <f t="shared" si="56"/>
        <v>-0.35859244088624098</v>
      </c>
      <c r="DC18" s="54">
        <f t="shared" si="57"/>
        <v>0.59462007249359372</v>
      </c>
      <c r="DD18" s="54">
        <f t="shared" si="58"/>
        <v>-0.3324349084536028</v>
      </c>
      <c r="DE18" s="129">
        <f t="shared" si="59"/>
        <v>-60353.79365853659</v>
      </c>
      <c r="DF18" s="130">
        <f t="shared" si="60"/>
        <v>1050.0967741935483</v>
      </c>
      <c r="DG18" s="130">
        <f t="shared" si="61"/>
        <v>-652.9032258064517</v>
      </c>
      <c r="DH18" s="131">
        <f t="shared" si="62"/>
        <v>-0.3833841607788912</v>
      </c>
    </row>
    <row r="19" spans="1:112" x14ac:dyDescent="0.2">
      <c r="A19" s="132" t="s">
        <v>77</v>
      </c>
      <c r="B19" s="100">
        <v>35</v>
      </c>
      <c r="C19" s="100">
        <v>24</v>
      </c>
      <c r="D19" s="101">
        <f t="shared" si="0"/>
        <v>0.68571428571428572</v>
      </c>
      <c r="E19" s="102">
        <v>19</v>
      </c>
      <c r="F19" s="102">
        <v>18</v>
      </c>
      <c r="G19" s="102">
        <v>20</v>
      </c>
      <c r="H19" s="102">
        <v>27</v>
      </c>
      <c r="I19" s="102">
        <v>17</v>
      </c>
      <c r="J19" s="102">
        <v>23</v>
      </c>
      <c r="K19" s="102">
        <v>16</v>
      </c>
      <c r="L19" s="102">
        <v>16</v>
      </c>
      <c r="M19" s="34">
        <v>17</v>
      </c>
      <c r="N19" s="34">
        <v>17</v>
      </c>
      <c r="O19" s="102">
        <v>16</v>
      </c>
      <c r="P19" s="34">
        <v>16</v>
      </c>
      <c r="Q19" s="34">
        <v>17</v>
      </c>
      <c r="R19" s="34">
        <v>15</v>
      </c>
      <c r="S19" s="34">
        <v>17</v>
      </c>
      <c r="T19" s="34">
        <v>18</v>
      </c>
      <c r="U19" s="34">
        <v>19</v>
      </c>
      <c r="V19" s="34">
        <v>19</v>
      </c>
      <c r="W19" s="34">
        <v>18</v>
      </c>
      <c r="X19" s="34">
        <v>19</v>
      </c>
      <c r="Y19" s="103">
        <v>22</v>
      </c>
      <c r="Z19" s="140">
        <v>21</v>
      </c>
      <c r="AA19" s="140">
        <v>21</v>
      </c>
      <c r="AB19" s="104">
        <v>22</v>
      </c>
      <c r="AC19" s="104">
        <v>21</v>
      </c>
      <c r="AD19" s="104">
        <v>22</v>
      </c>
      <c r="AE19" s="104">
        <v>24</v>
      </c>
      <c r="AF19" s="140">
        <v>21</v>
      </c>
      <c r="AG19" s="140">
        <v>23</v>
      </c>
      <c r="AH19" s="140">
        <v>17</v>
      </c>
      <c r="AI19" s="140">
        <v>19</v>
      </c>
      <c r="AJ19" s="140">
        <v>20</v>
      </c>
      <c r="AK19" s="106">
        <v>20</v>
      </c>
      <c r="AL19" s="106">
        <v>20</v>
      </c>
      <c r="AM19" s="106">
        <v>24</v>
      </c>
      <c r="AN19" s="106">
        <v>21</v>
      </c>
      <c r="AO19" s="106">
        <v>20</v>
      </c>
      <c r="AP19" s="106">
        <v>21</v>
      </c>
      <c r="AQ19" s="106">
        <v>28</v>
      </c>
      <c r="AR19" s="106">
        <v>23</v>
      </c>
      <c r="AS19" s="106">
        <v>20</v>
      </c>
      <c r="AT19" s="106">
        <v>23</v>
      </c>
      <c r="AU19" s="106">
        <v>24</v>
      </c>
      <c r="AV19" s="144">
        <v>23</v>
      </c>
      <c r="AW19" s="16">
        <v>19</v>
      </c>
      <c r="AX19" s="16">
        <f t="shared" si="1"/>
        <v>-5</v>
      </c>
      <c r="AY19" s="17">
        <f t="shared" si="2"/>
        <v>-0.20833333333333334</v>
      </c>
      <c r="AZ19" s="17">
        <f t="shared" si="3"/>
        <v>0.54285714285714282</v>
      </c>
      <c r="BA19" s="17">
        <f t="shared" si="4"/>
        <v>-0.1428571428571429</v>
      </c>
      <c r="BB19" s="108">
        <f t="shared" si="5"/>
        <v>21</v>
      </c>
      <c r="BC19" s="108">
        <f t="shared" si="6"/>
        <v>-3</v>
      </c>
      <c r="BD19" s="109">
        <f t="shared" si="7"/>
        <v>-0.125</v>
      </c>
      <c r="BE19" s="110">
        <f t="shared" si="8"/>
        <v>0.6</v>
      </c>
      <c r="BF19" s="109">
        <f t="shared" si="9"/>
        <v>-8.5714285714285743E-2</v>
      </c>
      <c r="BG19" s="111">
        <f t="shared" si="10"/>
        <v>16.5</v>
      </c>
      <c r="BH19" s="111">
        <f t="shared" si="11"/>
        <v>-7.5</v>
      </c>
      <c r="BI19" s="22">
        <f t="shared" si="12"/>
        <v>-0.3125</v>
      </c>
      <c r="BJ19" s="22">
        <f t="shared" si="13"/>
        <v>0.47142857142857142</v>
      </c>
      <c r="BK19" s="22">
        <f t="shared" si="14"/>
        <v>-0.2142857142857143</v>
      </c>
      <c r="BL19" s="112">
        <f t="shared" si="63"/>
        <v>16</v>
      </c>
      <c r="BM19" s="112">
        <f t="shared" si="16"/>
        <v>-8</v>
      </c>
      <c r="BN19" s="113">
        <f t="shared" si="17"/>
        <v>-0.33333333333333331</v>
      </c>
      <c r="BO19" s="113">
        <f t="shared" si="18"/>
        <v>0.45714285714285713</v>
      </c>
      <c r="BP19" s="113">
        <f t="shared" si="19"/>
        <v>-0.22857142857142859</v>
      </c>
      <c r="BQ19" s="114">
        <f t="shared" si="20"/>
        <v>18.2</v>
      </c>
      <c r="BR19" s="114">
        <f t="shared" si="21"/>
        <v>-5.8000000000000007</v>
      </c>
      <c r="BS19" s="115">
        <f t="shared" si="22"/>
        <v>-0.2416666666666667</v>
      </c>
      <c r="BT19" s="115">
        <f t="shared" si="23"/>
        <v>0.52</v>
      </c>
      <c r="BU19" s="115">
        <f t="shared" si="24"/>
        <v>-0.1657142857142857</v>
      </c>
      <c r="BV19" s="116">
        <f t="shared" si="25"/>
        <v>20.75</v>
      </c>
      <c r="BW19" s="116">
        <f t="shared" si="26"/>
        <v>-3.25</v>
      </c>
      <c r="BX19" s="117">
        <f t="shared" si="27"/>
        <v>-0.13541666666666666</v>
      </c>
      <c r="BY19" s="117">
        <f t="shared" si="28"/>
        <v>0.59285714285714286</v>
      </c>
      <c r="BZ19" s="117">
        <f t="shared" si="29"/>
        <v>-9.285714285714286E-2</v>
      </c>
      <c r="CA19" s="118">
        <f t="shared" si="30"/>
        <v>22.25</v>
      </c>
      <c r="CB19" s="118">
        <f t="shared" si="31"/>
        <v>-1.75</v>
      </c>
      <c r="CC19" s="119">
        <f t="shared" si="32"/>
        <v>-7.2916666666666671E-2</v>
      </c>
      <c r="CD19" s="119">
        <f t="shared" si="33"/>
        <v>0.63571428571428568</v>
      </c>
      <c r="CE19" s="119">
        <f t="shared" si="34"/>
        <v>-5.0000000000000044E-2</v>
      </c>
      <c r="CF19" s="120">
        <f t="shared" si="35"/>
        <v>20</v>
      </c>
      <c r="CG19" s="120">
        <f t="shared" si="36"/>
        <v>-4</v>
      </c>
      <c r="CH19" s="121">
        <f t="shared" si="37"/>
        <v>-0.16666666666666666</v>
      </c>
      <c r="CI19" s="121">
        <f t="shared" si="38"/>
        <v>0.5714285714285714</v>
      </c>
      <c r="CJ19" s="121">
        <f t="shared" si="39"/>
        <v>-0.11428571428571432</v>
      </c>
      <c r="CK19" s="122">
        <f t="shared" si="40"/>
        <v>21.25</v>
      </c>
      <c r="CL19" s="123">
        <f t="shared" si="41"/>
        <v>-2.75</v>
      </c>
      <c r="CM19" s="101">
        <f t="shared" si="42"/>
        <v>-0.11458333333333333</v>
      </c>
      <c r="CN19" s="101">
        <f t="shared" si="43"/>
        <v>0.6071428571428571</v>
      </c>
      <c r="CO19" s="123">
        <f t="shared" si="44"/>
        <v>-4.594805194805196</v>
      </c>
      <c r="CP19" s="124">
        <f t="shared" si="45"/>
        <v>22.4</v>
      </c>
      <c r="CQ19" s="124">
        <f t="shared" si="46"/>
        <v>-1.6000000000000014</v>
      </c>
      <c r="CR19" s="125">
        <f t="shared" si="47"/>
        <v>-6.6666666666666721E-2</v>
      </c>
      <c r="CS19" s="125">
        <f t="shared" si="48"/>
        <v>0.64</v>
      </c>
      <c r="CT19" s="125">
        <f t="shared" si="49"/>
        <v>-4.5714285714285707E-2</v>
      </c>
      <c r="CU19" s="126">
        <f t="shared" si="50"/>
        <v>23.333333333333332</v>
      </c>
      <c r="CV19" s="126">
        <f t="shared" si="51"/>
        <v>-0.66666666666666785</v>
      </c>
      <c r="CW19" s="127">
        <f t="shared" si="52"/>
        <v>-2.7777777777777828E-2</v>
      </c>
      <c r="CX19" s="127">
        <f t="shared" si="53"/>
        <v>0.66666666666666663</v>
      </c>
      <c r="CY19" s="127">
        <f t="shared" si="54"/>
        <v>-1.9047619047619091E-2</v>
      </c>
      <c r="CZ19" s="128">
        <f t="shared" ref="CZ19:CZ24" si="66">AVERAGE(E19:AV19)</f>
        <v>20.09090909090909</v>
      </c>
      <c r="DA19" s="128">
        <f t="shared" si="55"/>
        <v>-3.9090909090909101</v>
      </c>
      <c r="DB19" s="54">
        <f t="shared" si="56"/>
        <v>-0.16287878787878793</v>
      </c>
      <c r="DC19" s="54">
        <f t="shared" si="57"/>
        <v>0.574025974025974</v>
      </c>
      <c r="DD19" s="54">
        <f t="shared" si="58"/>
        <v>-0.11168831168831173</v>
      </c>
      <c r="DE19" s="129">
        <f t="shared" si="59"/>
        <v>-386.33545454545464</v>
      </c>
      <c r="DF19" s="130">
        <f t="shared" si="60"/>
        <v>19.29032258064516</v>
      </c>
      <c r="DG19" s="130">
        <f t="shared" si="61"/>
        <v>-4.7096774193548399</v>
      </c>
      <c r="DH19" s="131">
        <f t="shared" si="62"/>
        <v>-0.19623655913978499</v>
      </c>
    </row>
    <row r="20" spans="1:112" x14ac:dyDescent="0.2">
      <c r="A20" s="132" t="s">
        <v>28</v>
      </c>
      <c r="B20" s="100">
        <v>240</v>
      </c>
      <c r="C20" s="100">
        <v>163</v>
      </c>
      <c r="D20" s="101">
        <f t="shared" si="0"/>
        <v>0.6791666666666667</v>
      </c>
      <c r="E20" s="102">
        <v>121</v>
      </c>
      <c r="F20" s="102">
        <v>106</v>
      </c>
      <c r="G20" s="102">
        <v>97</v>
      </c>
      <c r="H20" s="102">
        <v>96</v>
      </c>
      <c r="I20" s="102">
        <v>92</v>
      </c>
      <c r="J20" s="102">
        <v>95</v>
      </c>
      <c r="K20" s="102">
        <v>100</v>
      </c>
      <c r="L20" s="34">
        <v>95</v>
      </c>
      <c r="M20" s="34">
        <v>100</v>
      </c>
      <c r="N20" s="102">
        <v>104</v>
      </c>
      <c r="O20" s="34">
        <v>106</v>
      </c>
      <c r="P20" s="102">
        <v>103</v>
      </c>
      <c r="Q20" s="34">
        <v>111</v>
      </c>
      <c r="R20" s="34">
        <v>117</v>
      </c>
      <c r="S20" s="34">
        <v>108</v>
      </c>
      <c r="T20" s="34">
        <v>116</v>
      </c>
      <c r="U20" s="34">
        <v>103</v>
      </c>
      <c r="V20" s="34">
        <v>102</v>
      </c>
      <c r="W20" s="34">
        <v>102</v>
      </c>
      <c r="X20" s="34">
        <v>101</v>
      </c>
      <c r="Y20" s="103">
        <v>100</v>
      </c>
      <c r="Z20" s="140">
        <v>91</v>
      </c>
      <c r="AA20" s="140">
        <v>99</v>
      </c>
      <c r="AB20" s="104">
        <v>103</v>
      </c>
      <c r="AC20" s="104">
        <v>108</v>
      </c>
      <c r="AD20" s="104">
        <v>111</v>
      </c>
      <c r="AE20" s="104">
        <v>115</v>
      </c>
      <c r="AF20" s="140">
        <v>119</v>
      </c>
      <c r="AG20" s="140">
        <v>115</v>
      </c>
      <c r="AH20" s="140">
        <v>116</v>
      </c>
      <c r="AI20" s="140">
        <v>117</v>
      </c>
      <c r="AJ20" s="140">
        <v>110</v>
      </c>
      <c r="AK20" s="106">
        <v>110</v>
      </c>
      <c r="AL20" s="106">
        <v>102</v>
      </c>
      <c r="AM20" s="106">
        <v>94</v>
      </c>
      <c r="AN20" s="106">
        <v>95</v>
      </c>
      <c r="AO20" s="106">
        <v>96</v>
      </c>
      <c r="AP20" s="106">
        <v>99</v>
      </c>
      <c r="AQ20" s="106">
        <v>98</v>
      </c>
      <c r="AR20" s="106">
        <v>96</v>
      </c>
      <c r="AS20" s="106">
        <v>105</v>
      </c>
      <c r="AT20" s="106">
        <v>105</v>
      </c>
      <c r="AU20" s="106">
        <v>99</v>
      </c>
      <c r="AV20" s="144">
        <v>108</v>
      </c>
      <c r="AW20" s="16">
        <v>121</v>
      </c>
      <c r="AX20" s="16">
        <f t="shared" si="1"/>
        <v>-42</v>
      </c>
      <c r="AY20" s="17">
        <f t="shared" si="2"/>
        <v>-0.25766871165644173</v>
      </c>
      <c r="AZ20" s="17">
        <f t="shared" si="3"/>
        <v>0.50416666666666665</v>
      </c>
      <c r="BA20" s="17">
        <f t="shared" si="4"/>
        <v>-0.17500000000000004</v>
      </c>
      <c r="BB20" s="108">
        <f t="shared" si="5"/>
        <v>97.2</v>
      </c>
      <c r="BC20" s="108">
        <f t="shared" si="6"/>
        <v>-65.8</v>
      </c>
      <c r="BD20" s="109">
        <f t="shared" si="7"/>
        <v>-0.40368098159509203</v>
      </c>
      <c r="BE20" s="110">
        <f t="shared" si="8"/>
        <v>0.40500000000000003</v>
      </c>
      <c r="BF20" s="109">
        <f t="shared" si="9"/>
        <v>-0.27416666666666667</v>
      </c>
      <c r="BG20" s="111">
        <f t="shared" si="10"/>
        <v>99.75</v>
      </c>
      <c r="BH20" s="111">
        <f t="shared" si="11"/>
        <v>-63.25</v>
      </c>
      <c r="BI20" s="22">
        <f t="shared" si="12"/>
        <v>-0.3880368098159509</v>
      </c>
      <c r="BJ20" s="22">
        <f t="shared" si="13"/>
        <v>0.41562500000000002</v>
      </c>
      <c r="BK20" s="22">
        <f t="shared" si="14"/>
        <v>-0.26354166666666667</v>
      </c>
      <c r="BL20" s="112">
        <f t="shared" si="63"/>
        <v>109.25</v>
      </c>
      <c r="BM20" s="112">
        <f t="shared" si="16"/>
        <v>-53.75</v>
      </c>
      <c r="BN20" s="113">
        <f t="shared" si="17"/>
        <v>-0.32975460122699385</v>
      </c>
      <c r="BO20" s="113">
        <f t="shared" si="18"/>
        <v>0.45520833333333333</v>
      </c>
      <c r="BP20" s="113">
        <f t="shared" si="19"/>
        <v>-0.22395833333333337</v>
      </c>
      <c r="BQ20" s="114">
        <f t="shared" si="20"/>
        <v>106.2</v>
      </c>
      <c r="BR20" s="114">
        <f t="shared" si="21"/>
        <v>-56.8</v>
      </c>
      <c r="BS20" s="115">
        <f t="shared" si="22"/>
        <v>-0.34846625766871164</v>
      </c>
      <c r="BT20" s="115">
        <f t="shared" si="23"/>
        <v>0.4425</v>
      </c>
      <c r="BU20" s="115">
        <f t="shared" si="24"/>
        <v>-0.23666666666666669</v>
      </c>
      <c r="BV20" s="116">
        <f t="shared" si="25"/>
        <v>97.75</v>
      </c>
      <c r="BW20" s="116">
        <f t="shared" si="26"/>
        <v>-65.25</v>
      </c>
      <c r="BX20" s="117">
        <f t="shared" si="27"/>
        <v>-0.40030674846625769</v>
      </c>
      <c r="BY20" s="117">
        <f t="shared" si="28"/>
        <v>0.40729166666666666</v>
      </c>
      <c r="BZ20" s="117">
        <f t="shared" si="29"/>
        <v>-0.27187500000000003</v>
      </c>
      <c r="CA20" s="118">
        <f t="shared" si="30"/>
        <v>109.25</v>
      </c>
      <c r="CB20" s="118">
        <f t="shared" si="31"/>
        <v>-53.75</v>
      </c>
      <c r="CC20" s="119">
        <f t="shared" si="32"/>
        <v>-0.32975460122699385</v>
      </c>
      <c r="CD20" s="119">
        <f t="shared" si="33"/>
        <v>0.45520833333333333</v>
      </c>
      <c r="CE20" s="119">
        <f t="shared" si="34"/>
        <v>-0.22395833333333337</v>
      </c>
      <c r="CF20" s="120">
        <f t="shared" si="35"/>
        <v>115.4</v>
      </c>
      <c r="CG20" s="120">
        <f t="shared" si="36"/>
        <v>-47.599999999999994</v>
      </c>
      <c r="CH20" s="121">
        <f t="shared" si="37"/>
        <v>-0.29202453987730059</v>
      </c>
      <c r="CI20" s="121">
        <f t="shared" si="38"/>
        <v>0.48083333333333333</v>
      </c>
      <c r="CJ20" s="121">
        <f t="shared" si="39"/>
        <v>-0.19833333333333336</v>
      </c>
      <c r="CK20" s="122">
        <f t="shared" si="40"/>
        <v>100.25</v>
      </c>
      <c r="CL20" s="123">
        <f t="shared" si="41"/>
        <v>-62.75</v>
      </c>
      <c r="CM20" s="101">
        <f t="shared" si="42"/>
        <v>-0.38496932515337423</v>
      </c>
      <c r="CN20" s="101">
        <f t="shared" si="43"/>
        <v>0.41770833333333335</v>
      </c>
      <c r="CO20" s="123">
        <f t="shared" si="44"/>
        <v>-59.451893939393933</v>
      </c>
      <c r="CP20" s="124">
        <f t="shared" si="45"/>
        <v>98.8</v>
      </c>
      <c r="CQ20" s="124">
        <f t="shared" si="46"/>
        <v>-64.2</v>
      </c>
      <c r="CR20" s="125">
        <f t="shared" si="47"/>
        <v>-0.39386503067484663</v>
      </c>
      <c r="CS20" s="125">
        <f t="shared" si="48"/>
        <v>0.41166666666666668</v>
      </c>
      <c r="CT20" s="125">
        <f t="shared" si="49"/>
        <v>-0.26750000000000002</v>
      </c>
      <c r="CU20" s="126">
        <f t="shared" si="50"/>
        <v>104</v>
      </c>
      <c r="CV20" s="126">
        <f t="shared" si="51"/>
        <v>-59</v>
      </c>
      <c r="CW20" s="127">
        <f t="shared" si="52"/>
        <v>-0.3619631901840491</v>
      </c>
      <c r="CX20" s="127">
        <f t="shared" si="53"/>
        <v>0.43333333333333335</v>
      </c>
      <c r="CY20" s="127">
        <f t="shared" si="54"/>
        <v>-0.24583333333333335</v>
      </c>
      <c r="CZ20" s="128">
        <f t="shared" si="66"/>
        <v>104.22727272727273</v>
      </c>
      <c r="DA20" s="128">
        <f t="shared" si="55"/>
        <v>-58.772727272727266</v>
      </c>
      <c r="DB20" s="54">
        <f t="shared" si="56"/>
        <v>-0.36056887897378692</v>
      </c>
      <c r="DC20" s="54">
        <f t="shared" si="57"/>
        <v>0.43428030303030307</v>
      </c>
      <c r="DD20" s="54">
        <f t="shared" si="58"/>
        <v>-0.24488636363636362</v>
      </c>
      <c r="DE20" s="129">
        <f t="shared" si="59"/>
        <v>-5808.5086363636356</v>
      </c>
      <c r="DF20" s="130">
        <f t="shared" si="60"/>
        <v>105.09677419354838</v>
      </c>
      <c r="DG20" s="130">
        <f t="shared" si="61"/>
        <v>-57.903225806451616</v>
      </c>
      <c r="DH20" s="131">
        <f t="shared" si="62"/>
        <v>-0.35523451415000989</v>
      </c>
    </row>
    <row r="21" spans="1:112" ht="15" customHeight="1" x14ac:dyDescent="0.2">
      <c r="A21" s="132" t="s">
        <v>78</v>
      </c>
      <c r="B21" s="100">
        <v>204</v>
      </c>
      <c r="C21" s="100">
        <v>111</v>
      </c>
      <c r="D21" s="101">
        <f t="shared" si="0"/>
        <v>0.54411764705882348</v>
      </c>
      <c r="E21" s="102">
        <v>64</v>
      </c>
      <c r="F21" s="102">
        <v>52</v>
      </c>
      <c r="G21" s="102">
        <v>45</v>
      </c>
      <c r="H21" s="102">
        <v>49</v>
      </c>
      <c r="I21" s="102">
        <v>54</v>
      </c>
      <c r="J21" s="102">
        <v>49</v>
      </c>
      <c r="K21" s="102">
        <v>57</v>
      </c>
      <c r="L21" s="102">
        <v>54</v>
      </c>
      <c r="M21" s="102">
        <v>54</v>
      </c>
      <c r="N21" s="102">
        <v>55</v>
      </c>
      <c r="O21" s="34">
        <v>52</v>
      </c>
      <c r="P21" s="34">
        <v>57</v>
      </c>
      <c r="Q21" s="34">
        <v>53</v>
      </c>
      <c r="R21" s="34">
        <v>53</v>
      </c>
      <c r="S21" s="34">
        <v>48</v>
      </c>
      <c r="T21" s="34">
        <v>47</v>
      </c>
      <c r="U21" s="34">
        <v>49</v>
      </c>
      <c r="V21" s="34">
        <v>56</v>
      </c>
      <c r="W21" s="34">
        <v>63</v>
      </c>
      <c r="X21" s="34">
        <v>58</v>
      </c>
      <c r="Y21" s="103">
        <v>58</v>
      </c>
      <c r="Z21" s="104">
        <v>68</v>
      </c>
      <c r="AA21" s="104">
        <v>78</v>
      </c>
      <c r="AB21" s="104">
        <v>69</v>
      </c>
      <c r="AC21" s="104">
        <v>75</v>
      </c>
      <c r="AD21" s="104">
        <v>79</v>
      </c>
      <c r="AE21" s="104">
        <v>69</v>
      </c>
      <c r="AF21" s="104">
        <v>73</v>
      </c>
      <c r="AG21" s="104">
        <v>76</v>
      </c>
      <c r="AH21" s="104">
        <v>82</v>
      </c>
      <c r="AI21" s="104">
        <v>84</v>
      </c>
      <c r="AJ21" s="104">
        <v>79</v>
      </c>
      <c r="AK21" s="106">
        <v>89</v>
      </c>
      <c r="AL21" s="106">
        <v>90</v>
      </c>
      <c r="AM21" s="106">
        <v>94</v>
      </c>
      <c r="AN21" s="106">
        <v>81</v>
      </c>
      <c r="AO21" s="106">
        <v>78</v>
      </c>
      <c r="AP21" s="106">
        <v>77</v>
      </c>
      <c r="AQ21" s="106">
        <v>82</v>
      </c>
      <c r="AR21" s="106">
        <v>75</v>
      </c>
      <c r="AS21" s="106">
        <v>69</v>
      </c>
      <c r="AT21" s="106">
        <v>73</v>
      </c>
      <c r="AU21" s="106">
        <v>65</v>
      </c>
      <c r="AV21" s="106">
        <v>62</v>
      </c>
      <c r="AW21" s="16">
        <v>64</v>
      </c>
      <c r="AX21" s="16">
        <f t="shared" si="1"/>
        <v>-47</v>
      </c>
      <c r="AY21" s="17">
        <f t="shared" si="2"/>
        <v>-0.42342342342342343</v>
      </c>
      <c r="AZ21" s="17">
        <f t="shared" si="3"/>
        <v>0.31372549019607843</v>
      </c>
      <c r="BA21" s="17">
        <f t="shared" si="4"/>
        <v>-0.23039215686274506</v>
      </c>
      <c r="BB21" s="108">
        <f t="shared" si="5"/>
        <v>49.8</v>
      </c>
      <c r="BC21" s="108">
        <f t="shared" si="6"/>
        <v>-61.2</v>
      </c>
      <c r="BD21" s="109">
        <f t="shared" si="7"/>
        <v>-0.55135135135135138</v>
      </c>
      <c r="BE21" s="110">
        <f t="shared" si="8"/>
        <v>0.24411764705882352</v>
      </c>
      <c r="BF21" s="109">
        <f t="shared" si="9"/>
        <v>-0.29999999999999993</v>
      </c>
      <c r="BG21" s="111">
        <f t="shared" si="10"/>
        <v>55</v>
      </c>
      <c r="BH21" s="111">
        <f t="shared" si="11"/>
        <v>-56</v>
      </c>
      <c r="BI21" s="22">
        <f t="shared" si="12"/>
        <v>-0.50450450450450446</v>
      </c>
      <c r="BJ21" s="22">
        <f t="shared" si="13"/>
        <v>0.26960784313725489</v>
      </c>
      <c r="BK21" s="22">
        <f t="shared" si="14"/>
        <v>-0.2745098039215686</v>
      </c>
      <c r="BL21" s="112">
        <f t="shared" si="63"/>
        <v>53.75</v>
      </c>
      <c r="BM21" s="112">
        <f t="shared" si="16"/>
        <v>-57.25</v>
      </c>
      <c r="BN21" s="113">
        <f t="shared" si="17"/>
        <v>-0.51576576576576572</v>
      </c>
      <c r="BO21" s="113">
        <f t="shared" si="18"/>
        <v>0.26348039215686275</v>
      </c>
      <c r="BP21" s="113">
        <f t="shared" si="19"/>
        <v>-0.28063725490196073</v>
      </c>
      <c r="BQ21" s="114">
        <f t="shared" si="20"/>
        <v>52.6</v>
      </c>
      <c r="BR21" s="114">
        <f t="shared" si="21"/>
        <v>-58.4</v>
      </c>
      <c r="BS21" s="115">
        <f t="shared" si="22"/>
        <v>-0.52612612612612608</v>
      </c>
      <c r="BT21" s="115">
        <f t="shared" si="23"/>
        <v>0.25784313725490199</v>
      </c>
      <c r="BU21" s="115">
        <f t="shared" si="24"/>
        <v>-0.2862745098039215</v>
      </c>
      <c r="BV21" s="116">
        <f t="shared" si="25"/>
        <v>65.5</v>
      </c>
      <c r="BW21" s="116">
        <f t="shared" si="26"/>
        <v>-45.5</v>
      </c>
      <c r="BX21" s="117">
        <f t="shared" si="27"/>
        <v>-0.40990990990990989</v>
      </c>
      <c r="BY21" s="117">
        <f t="shared" si="28"/>
        <v>0.32107843137254904</v>
      </c>
      <c r="BZ21" s="117">
        <f t="shared" si="29"/>
        <v>-0.22303921568627444</v>
      </c>
      <c r="CA21" s="118">
        <f t="shared" si="30"/>
        <v>73</v>
      </c>
      <c r="CB21" s="118">
        <f t="shared" si="31"/>
        <v>-38</v>
      </c>
      <c r="CC21" s="119">
        <f t="shared" si="32"/>
        <v>-0.34234234234234234</v>
      </c>
      <c r="CD21" s="119">
        <f t="shared" si="33"/>
        <v>0.35784313725490197</v>
      </c>
      <c r="CE21" s="119">
        <f t="shared" si="34"/>
        <v>-0.18627450980392152</v>
      </c>
      <c r="CF21" s="120">
        <f t="shared" si="35"/>
        <v>78.8</v>
      </c>
      <c r="CG21" s="120">
        <f t="shared" si="36"/>
        <v>-32.200000000000003</v>
      </c>
      <c r="CH21" s="121">
        <f t="shared" si="37"/>
        <v>-0.29009009009009012</v>
      </c>
      <c r="CI21" s="121">
        <f t="shared" si="38"/>
        <v>0.38627450980392153</v>
      </c>
      <c r="CJ21" s="121">
        <f t="shared" si="39"/>
        <v>-0.15784313725490196</v>
      </c>
      <c r="CK21" s="122">
        <f t="shared" si="40"/>
        <v>88.5</v>
      </c>
      <c r="CL21" s="123">
        <f t="shared" si="41"/>
        <v>-22.5</v>
      </c>
      <c r="CM21" s="101">
        <f t="shared" si="42"/>
        <v>-0.20270270270270271</v>
      </c>
      <c r="CN21" s="101">
        <f t="shared" si="43"/>
        <v>0.43382352941176472</v>
      </c>
      <c r="CO21" s="123">
        <f t="shared" si="44"/>
        <v>-45.77139037433156</v>
      </c>
      <c r="CP21" s="124">
        <f t="shared" si="45"/>
        <v>76.2</v>
      </c>
      <c r="CQ21" s="124">
        <f t="shared" si="46"/>
        <v>-34.799999999999997</v>
      </c>
      <c r="CR21" s="125">
        <f t="shared" si="47"/>
        <v>-0.31351351351351348</v>
      </c>
      <c r="CS21" s="125">
        <f t="shared" si="48"/>
        <v>0.37352941176470589</v>
      </c>
      <c r="CT21" s="125">
        <f t="shared" si="49"/>
        <v>-0.1705882352941176</v>
      </c>
      <c r="CU21" s="126">
        <f t="shared" si="50"/>
        <v>66.666666666666671</v>
      </c>
      <c r="CV21" s="126">
        <f t="shared" si="51"/>
        <v>-44.333333333333329</v>
      </c>
      <c r="CW21" s="127">
        <f t="shared" si="52"/>
        <v>-0.39939939939939934</v>
      </c>
      <c r="CX21" s="127">
        <f t="shared" si="53"/>
        <v>0.32679738562091504</v>
      </c>
      <c r="CY21" s="127">
        <f t="shared" si="54"/>
        <v>-0.21732026143790845</v>
      </c>
      <c r="CZ21" s="128">
        <f t="shared" si="66"/>
        <v>65.772727272727266</v>
      </c>
      <c r="DA21" s="128">
        <f t="shared" si="55"/>
        <v>-45.227272727272734</v>
      </c>
      <c r="DB21" s="54">
        <f t="shared" si="56"/>
        <v>-0.40745290745290752</v>
      </c>
      <c r="DC21" s="54">
        <f t="shared" si="57"/>
        <v>0.32241532976827092</v>
      </c>
      <c r="DD21" s="54">
        <f t="shared" si="58"/>
        <v>-0.22170231729055256</v>
      </c>
      <c r="DE21" s="129">
        <f t="shared" si="59"/>
        <v>-4469.8113636363641</v>
      </c>
      <c r="DF21" s="130">
        <f t="shared" si="60"/>
        <v>61.12903225806452</v>
      </c>
      <c r="DG21" s="130">
        <f t="shared" si="61"/>
        <v>-49.87096774193548</v>
      </c>
      <c r="DH21" s="131">
        <f t="shared" si="62"/>
        <v>-0.44928799767509442</v>
      </c>
    </row>
    <row r="22" spans="1:112" ht="15.75" customHeight="1" x14ac:dyDescent="0.2">
      <c r="A22" s="132" t="s">
        <v>79</v>
      </c>
      <c r="B22" s="100">
        <v>91</v>
      </c>
      <c r="C22" s="100">
        <v>55.96</v>
      </c>
      <c r="D22" s="101">
        <f t="shared" si="0"/>
        <v>0.61494505494505491</v>
      </c>
      <c r="E22" s="102">
        <v>32</v>
      </c>
      <c r="F22" s="102">
        <v>31</v>
      </c>
      <c r="G22" s="102">
        <v>29</v>
      </c>
      <c r="H22" s="102">
        <v>28</v>
      </c>
      <c r="I22" s="102">
        <v>26</v>
      </c>
      <c r="J22" s="102">
        <v>26</v>
      </c>
      <c r="K22" s="102">
        <v>26</v>
      </c>
      <c r="L22" s="102">
        <v>26</v>
      </c>
      <c r="M22" s="102">
        <v>25</v>
      </c>
      <c r="N22" s="102">
        <v>21</v>
      </c>
      <c r="O22" s="34">
        <v>23</v>
      </c>
      <c r="P22" s="34">
        <v>24</v>
      </c>
      <c r="Q22" s="34">
        <v>26</v>
      </c>
      <c r="R22" s="34">
        <v>21</v>
      </c>
      <c r="S22" s="34">
        <v>20</v>
      </c>
      <c r="T22" s="34">
        <v>21</v>
      </c>
      <c r="U22" s="34">
        <v>19</v>
      </c>
      <c r="V22" s="34">
        <v>19</v>
      </c>
      <c r="W22" s="34">
        <v>21</v>
      </c>
      <c r="X22" s="34">
        <v>18</v>
      </c>
      <c r="Y22" s="103">
        <v>18</v>
      </c>
      <c r="Z22" s="104">
        <v>20</v>
      </c>
      <c r="AA22" s="104">
        <v>25</v>
      </c>
      <c r="AB22" s="104">
        <v>24</v>
      </c>
      <c r="AC22" s="145">
        <v>22</v>
      </c>
      <c r="AD22" s="140">
        <v>22</v>
      </c>
      <c r="AE22" s="104">
        <v>22</v>
      </c>
      <c r="AF22" s="104">
        <v>20</v>
      </c>
      <c r="AG22" s="104">
        <v>20</v>
      </c>
      <c r="AH22" s="140">
        <v>19</v>
      </c>
      <c r="AI22" s="104">
        <v>17</v>
      </c>
      <c r="AJ22" s="104">
        <v>17</v>
      </c>
      <c r="AK22" s="106">
        <v>19</v>
      </c>
      <c r="AL22" s="106">
        <v>17</v>
      </c>
      <c r="AM22" s="106">
        <v>17</v>
      </c>
      <c r="AN22" s="106">
        <v>16</v>
      </c>
      <c r="AO22" s="106">
        <v>18</v>
      </c>
      <c r="AP22" s="106">
        <v>19</v>
      </c>
      <c r="AQ22" s="106">
        <v>19</v>
      </c>
      <c r="AR22" s="106">
        <v>20</v>
      </c>
      <c r="AS22" s="106">
        <v>17</v>
      </c>
      <c r="AT22" s="106">
        <v>14</v>
      </c>
      <c r="AU22" s="106">
        <v>13</v>
      </c>
      <c r="AV22" s="106">
        <v>15</v>
      </c>
      <c r="AW22" s="16">
        <v>32</v>
      </c>
      <c r="AX22" s="16">
        <f t="shared" si="1"/>
        <v>-23.96</v>
      </c>
      <c r="AY22" s="17">
        <f t="shared" si="2"/>
        <v>-0.42816297355253752</v>
      </c>
      <c r="AZ22" s="17">
        <f t="shared" si="3"/>
        <v>0.35164835164835168</v>
      </c>
      <c r="BA22" s="17">
        <f t="shared" si="4"/>
        <v>-0.26329670329670324</v>
      </c>
      <c r="BB22" s="108">
        <f t="shared" si="5"/>
        <v>28</v>
      </c>
      <c r="BC22" s="108">
        <f t="shared" si="6"/>
        <v>-27.96</v>
      </c>
      <c r="BD22" s="109">
        <f t="shared" si="7"/>
        <v>-0.49964260185847037</v>
      </c>
      <c r="BE22" s="110">
        <f t="shared" si="8"/>
        <v>0.30769230769230771</v>
      </c>
      <c r="BF22" s="109">
        <f t="shared" si="9"/>
        <v>-0.3072527472527472</v>
      </c>
      <c r="BG22" s="111">
        <f t="shared" si="10"/>
        <v>24.5</v>
      </c>
      <c r="BH22" s="111">
        <f t="shared" si="11"/>
        <v>-31.46</v>
      </c>
      <c r="BI22" s="22">
        <f t="shared" si="12"/>
        <v>-0.56218727662616153</v>
      </c>
      <c r="BJ22" s="22">
        <f t="shared" si="13"/>
        <v>0.26923076923076922</v>
      </c>
      <c r="BK22" s="22">
        <f t="shared" si="14"/>
        <v>-0.3457142857142857</v>
      </c>
      <c r="BL22" s="112">
        <f t="shared" si="63"/>
        <v>23.5</v>
      </c>
      <c r="BM22" s="112">
        <f t="shared" si="16"/>
        <v>-32.46</v>
      </c>
      <c r="BN22" s="113">
        <f t="shared" si="17"/>
        <v>-0.58005718370264481</v>
      </c>
      <c r="BO22" s="113">
        <f t="shared" si="18"/>
        <v>0.25824175824175827</v>
      </c>
      <c r="BP22" s="113">
        <f t="shared" si="19"/>
        <v>-0.35670329670329665</v>
      </c>
      <c r="BQ22" s="114">
        <f t="shared" si="20"/>
        <v>20</v>
      </c>
      <c r="BR22" s="114">
        <f t="shared" si="21"/>
        <v>-35.96</v>
      </c>
      <c r="BS22" s="115">
        <f t="shared" si="22"/>
        <v>-0.64260185847033591</v>
      </c>
      <c r="BT22" s="115">
        <f t="shared" si="23"/>
        <v>0.21978021978021978</v>
      </c>
      <c r="BU22" s="115">
        <f t="shared" si="24"/>
        <v>-0.39516483516483514</v>
      </c>
      <c r="BV22" s="116">
        <f t="shared" si="25"/>
        <v>20.25</v>
      </c>
      <c r="BW22" s="116">
        <f t="shared" si="26"/>
        <v>-35.71</v>
      </c>
      <c r="BX22" s="117">
        <f t="shared" si="27"/>
        <v>-0.63813438170121517</v>
      </c>
      <c r="BY22" s="117">
        <f t="shared" si="28"/>
        <v>0.22252747252747251</v>
      </c>
      <c r="BZ22" s="117">
        <f t="shared" si="29"/>
        <v>-0.3924175824175824</v>
      </c>
      <c r="CA22" s="118">
        <f t="shared" si="30"/>
        <v>22.5</v>
      </c>
      <c r="CB22" s="118">
        <f t="shared" si="31"/>
        <v>-33.46</v>
      </c>
      <c r="CC22" s="119">
        <f t="shared" si="32"/>
        <v>-0.59792709077912798</v>
      </c>
      <c r="CD22" s="119">
        <f t="shared" si="33"/>
        <v>0.24725274725274726</v>
      </c>
      <c r="CE22" s="119">
        <f t="shared" si="34"/>
        <v>-0.36769230769230765</v>
      </c>
      <c r="CF22" s="120">
        <f t="shared" si="35"/>
        <v>18.600000000000001</v>
      </c>
      <c r="CG22" s="120">
        <f t="shared" si="36"/>
        <v>-37.36</v>
      </c>
      <c r="CH22" s="121">
        <f t="shared" si="37"/>
        <v>-0.66761972837741246</v>
      </c>
      <c r="CI22" s="121">
        <f t="shared" si="38"/>
        <v>0.20439560439560442</v>
      </c>
      <c r="CJ22" s="121">
        <f t="shared" si="39"/>
        <v>-0.41054945054945047</v>
      </c>
      <c r="CK22" s="122">
        <f t="shared" si="40"/>
        <v>17.25</v>
      </c>
      <c r="CL22" s="123">
        <f t="shared" si="41"/>
        <v>-38.71</v>
      </c>
      <c r="CM22" s="101">
        <f t="shared" si="42"/>
        <v>-0.69174410293066479</v>
      </c>
      <c r="CN22" s="101">
        <f t="shared" si="43"/>
        <v>0.18956043956043955</v>
      </c>
      <c r="CO22" s="123">
        <f t="shared" si="44"/>
        <v>-35.393126873126874</v>
      </c>
      <c r="CP22" s="124">
        <f t="shared" si="45"/>
        <v>18.600000000000001</v>
      </c>
      <c r="CQ22" s="124">
        <f t="shared" si="46"/>
        <v>-37.36</v>
      </c>
      <c r="CR22" s="125">
        <f t="shared" si="47"/>
        <v>-0.66761972837741246</v>
      </c>
      <c r="CS22" s="125">
        <f t="shared" si="48"/>
        <v>0.20439560439560442</v>
      </c>
      <c r="CT22" s="125">
        <f t="shared" si="49"/>
        <v>-0.41054945054945047</v>
      </c>
      <c r="CU22" s="126">
        <f t="shared" si="50"/>
        <v>14</v>
      </c>
      <c r="CV22" s="126">
        <f t="shared" si="51"/>
        <v>-41.96</v>
      </c>
      <c r="CW22" s="127">
        <f t="shared" si="52"/>
        <v>-0.74982130092923516</v>
      </c>
      <c r="CX22" s="127">
        <f t="shared" si="53"/>
        <v>0.15384615384615385</v>
      </c>
      <c r="CY22" s="127">
        <f t="shared" si="54"/>
        <v>-0.46109890109890106</v>
      </c>
      <c r="CZ22" s="128">
        <f t="shared" si="66"/>
        <v>21.181818181818183</v>
      </c>
      <c r="DA22" s="128">
        <f t="shared" si="55"/>
        <v>-34.778181818181821</v>
      </c>
      <c r="DB22" s="54">
        <f t="shared" si="56"/>
        <v>-0.62148287737994679</v>
      </c>
      <c r="DC22" s="54">
        <f t="shared" si="57"/>
        <v>0.2327672327672328</v>
      </c>
      <c r="DD22" s="54">
        <f t="shared" si="58"/>
        <v>-0.38217782217782215</v>
      </c>
      <c r="DE22" s="129">
        <f t="shared" si="59"/>
        <v>-3437.1277090909093</v>
      </c>
      <c r="DF22" s="130">
        <f t="shared" si="60"/>
        <v>22.451612903225808</v>
      </c>
      <c r="DG22" s="130">
        <f t="shared" si="61"/>
        <v>-33.508387096774193</v>
      </c>
      <c r="DH22" s="131">
        <f t="shared" si="62"/>
        <v>-0.59879176370218357</v>
      </c>
    </row>
    <row r="23" spans="1:112" ht="15.75" customHeight="1" x14ac:dyDescent="0.2">
      <c r="A23" s="132" t="s">
        <v>80</v>
      </c>
      <c r="B23" s="100">
        <v>85</v>
      </c>
      <c r="C23" s="100">
        <v>22</v>
      </c>
      <c r="D23" s="101">
        <f t="shared" si="0"/>
        <v>0.25882352941176473</v>
      </c>
      <c r="E23" s="102">
        <v>9</v>
      </c>
      <c r="F23" s="102">
        <v>10</v>
      </c>
      <c r="G23" s="102">
        <v>10</v>
      </c>
      <c r="H23" s="102">
        <v>9</v>
      </c>
      <c r="I23" s="102">
        <v>9</v>
      </c>
      <c r="J23" s="102">
        <v>10</v>
      </c>
      <c r="K23" s="102">
        <v>7</v>
      </c>
      <c r="L23" s="102">
        <v>7</v>
      </c>
      <c r="M23" s="102">
        <v>7</v>
      </c>
      <c r="N23" s="102">
        <v>9</v>
      </c>
      <c r="O23" s="34">
        <v>7</v>
      </c>
      <c r="P23" s="34">
        <v>9</v>
      </c>
      <c r="Q23" s="34">
        <v>8</v>
      </c>
      <c r="R23" s="34">
        <v>5</v>
      </c>
      <c r="S23" s="34">
        <v>5</v>
      </c>
      <c r="T23" s="34">
        <v>7</v>
      </c>
      <c r="U23" s="34">
        <v>9</v>
      </c>
      <c r="V23" s="34">
        <v>6</v>
      </c>
      <c r="W23" s="34">
        <v>6</v>
      </c>
      <c r="X23" s="34">
        <v>7</v>
      </c>
      <c r="Y23" s="103">
        <v>8</v>
      </c>
      <c r="Z23" s="104">
        <v>8</v>
      </c>
      <c r="AA23" s="104">
        <v>8</v>
      </c>
      <c r="AB23" s="104">
        <v>8</v>
      </c>
      <c r="AC23" s="104">
        <v>11</v>
      </c>
      <c r="AD23" s="140">
        <v>8</v>
      </c>
      <c r="AE23" s="104">
        <v>12</v>
      </c>
      <c r="AF23" s="140">
        <v>12</v>
      </c>
      <c r="AG23" s="104">
        <v>11</v>
      </c>
      <c r="AH23" s="140">
        <v>9</v>
      </c>
      <c r="AI23" s="140">
        <v>13</v>
      </c>
      <c r="AJ23" s="140">
        <v>7</v>
      </c>
      <c r="AK23" s="106">
        <v>8</v>
      </c>
      <c r="AL23" s="106">
        <v>10</v>
      </c>
      <c r="AM23" s="106">
        <v>12</v>
      </c>
      <c r="AN23" s="106">
        <v>8</v>
      </c>
      <c r="AO23" s="106">
        <v>11</v>
      </c>
      <c r="AP23" s="106">
        <v>10</v>
      </c>
      <c r="AQ23" s="106">
        <v>14</v>
      </c>
      <c r="AR23" s="106">
        <v>9</v>
      </c>
      <c r="AS23" s="106">
        <v>10</v>
      </c>
      <c r="AT23" s="106">
        <v>14</v>
      </c>
      <c r="AU23" s="106">
        <v>10</v>
      </c>
      <c r="AV23" s="106">
        <v>11</v>
      </c>
      <c r="AW23" s="16">
        <v>9</v>
      </c>
      <c r="AX23" s="16">
        <f t="shared" si="1"/>
        <v>-13</v>
      </c>
      <c r="AY23" s="17">
        <f t="shared" si="2"/>
        <v>-0.59090909090909094</v>
      </c>
      <c r="AZ23" s="17">
        <f t="shared" si="3"/>
        <v>0.10588235294117647</v>
      </c>
      <c r="BA23" s="17">
        <f t="shared" si="4"/>
        <v>-0.15294117647058825</v>
      </c>
      <c r="BB23" s="108">
        <f t="shared" si="5"/>
        <v>9.6</v>
      </c>
      <c r="BC23" s="108">
        <f t="shared" si="6"/>
        <v>-12.4</v>
      </c>
      <c r="BD23" s="109">
        <f t="shared" si="7"/>
        <v>-0.5636363636363636</v>
      </c>
      <c r="BE23" s="110">
        <f t="shared" si="8"/>
        <v>0.11294117647058823</v>
      </c>
      <c r="BF23" s="109">
        <f t="shared" si="9"/>
        <v>-0.14588235294117652</v>
      </c>
      <c r="BG23" s="111">
        <f t="shared" si="10"/>
        <v>7.5</v>
      </c>
      <c r="BH23" s="111">
        <f t="shared" si="11"/>
        <v>-14.5</v>
      </c>
      <c r="BI23" s="22">
        <f t="shared" si="12"/>
        <v>-0.65909090909090906</v>
      </c>
      <c r="BJ23" s="22">
        <f t="shared" si="13"/>
        <v>8.8235294117647065E-2</v>
      </c>
      <c r="BK23" s="22">
        <f t="shared" si="14"/>
        <v>-0.17058823529411765</v>
      </c>
      <c r="BL23" s="112">
        <f t="shared" si="63"/>
        <v>7.25</v>
      </c>
      <c r="BM23" s="112">
        <f t="shared" si="16"/>
        <v>-14.75</v>
      </c>
      <c r="BN23" s="113">
        <f t="shared" si="17"/>
        <v>-0.67045454545454541</v>
      </c>
      <c r="BO23" s="113">
        <f t="shared" si="18"/>
        <v>8.5294117647058826E-2</v>
      </c>
      <c r="BP23" s="113">
        <f t="shared" si="19"/>
        <v>-0.1735294117647059</v>
      </c>
      <c r="BQ23" s="114">
        <f t="shared" si="20"/>
        <v>6.6</v>
      </c>
      <c r="BR23" s="114">
        <f t="shared" si="21"/>
        <v>-15.4</v>
      </c>
      <c r="BS23" s="115">
        <f t="shared" si="22"/>
        <v>-0.70000000000000007</v>
      </c>
      <c r="BT23" s="115">
        <f t="shared" si="23"/>
        <v>7.7647058823529402E-2</v>
      </c>
      <c r="BU23" s="115">
        <f t="shared" si="24"/>
        <v>-0.18117647058823533</v>
      </c>
      <c r="BV23" s="116">
        <f t="shared" si="25"/>
        <v>7.75</v>
      </c>
      <c r="BW23" s="116">
        <f t="shared" si="26"/>
        <v>-14.25</v>
      </c>
      <c r="BX23" s="117">
        <f t="shared" si="27"/>
        <v>-0.64772727272727271</v>
      </c>
      <c r="BY23" s="117">
        <f t="shared" si="28"/>
        <v>9.1176470588235289E-2</v>
      </c>
      <c r="BZ23" s="117">
        <f t="shared" si="29"/>
        <v>-0.16764705882352943</v>
      </c>
      <c r="CA23" s="118">
        <f t="shared" si="30"/>
        <v>9.75</v>
      </c>
      <c r="CB23" s="118">
        <f t="shared" si="31"/>
        <v>-12.25</v>
      </c>
      <c r="CC23" s="119">
        <f t="shared" si="32"/>
        <v>-0.55681818181818177</v>
      </c>
      <c r="CD23" s="119">
        <f t="shared" si="33"/>
        <v>0.11470588235294117</v>
      </c>
      <c r="CE23" s="119">
        <f t="shared" si="34"/>
        <v>-0.14411764705882357</v>
      </c>
      <c r="CF23" s="120">
        <f t="shared" si="35"/>
        <v>10.4</v>
      </c>
      <c r="CG23" s="120">
        <f t="shared" si="36"/>
        <v>-11.6</v>
      </c>
      <c r="CH23" s="121">
        <f t="shared" si="37"/>
        <v>-0.52727272727272723</v>
      </c>
      <c r="CI23" s="121">
        <f t="shared" si="38"/>
        <v>0.12235294117647059</v>
      </c>
      <c r="CJ23" s="121">
        <f t="shared" si="39"/>
        <v>-0.13647058823529412</v>
      </c>
      <c r="CK23" s="122">
        <f t="shared" si="40"/>
        <v>9.5</v>
      </c>
      <c r="CL23" s="123">
        <f t="shared" si="41"/>
        <v>-12.5</v>
      </c>
      <c r="CM23" s="101">
        <f t="shared" si="42"/>
        <v>-0.56818181818181823</v>
      </c>
      <c r="CN23" s="101">
        <f t="shared" si="43"/>
        <v>0.11176470588235295</v>
      </c>
      <c r="CO23" s="123">
        <f t="shared" si="44"/>
        <v>-13.213368983957221</v>
      </c>
      <c r="CP23" s="124">
        <f t="shared" si="45"/>
        <v>10.8</v>
      </c>
      <c r="CQ23" s="124">
        <f t="shared" si="46"/>
        <v>-11.2</v>
      </c>
      <c r="CR23" s="125">
        <f t="shared" si="47"/>
        <v>-0.50909090909090904</v>
      </c>
      <c r="CS23" s="125">
        <f t="shared" si="48"/>
        <v>0.12705882352941178</v>
      </c>
      <c r="CT23" s="125">
        <f t="shared" si="49"/>
        <v>-0.13176470588235295</v>
      </c>
      <c r="CU23" s="126">
        <f t="shared" si="50"/>
        <v>11.666666666666666</v>
      </c>
      <c r="CV23" s="126">
        <f t="shared" si="51"/>
        <v>-10.333333333333334</v>
      </c>
      <c r="CW23" s="127">
        <f t="shared" si="52"/>
        <v>-0.46969696969696972</v>
      </c>
      <c r="CX23" s="127">
        <f t="shared" si="53"/>
        <v>0.1372549019607843</v>
      </c>
      <c r="CY23" s="127">
        <f t="shared" si="54"/>
        <v>-0.12156862745098043</v>
      </c>
      <c r="CZ23" s="128">
        <f t="shared" si="66"/>
        <v>9.045454545454545</v>
      </c>
      <c r="DA23" s="128">
        <f t="shared" si="55"/>
        <v>-12.954545454545455</v>
      </c>
      <c r="DB23" s="54">
        <f t="shared" si="56"/>
        <v>-0.58884297520661155</v>
      </c>
      <c r="DC23" s="54">
        <f t="shared" si="57"/>
        <v>0.10641711229946524</v>
      </c>
      <c r="DD23" s="54">
        <f t="shared" si="58"/>
        <v>-0.15240641711229949</v>
      </c>
      <c r="DE23" s="129">
        <f t="shared" si="59"/>
        <v>-1280.2977272727273</v>
      </c>
      <c r="DF23" s="130">
        <f t="shared" si="60"/>
        <v>8.4516129032258061</v>
      </c>
      <c r="DG23" s="130">
        <f t="shared" si="61"/>
        <v>-13.548387096774194</v>
      </c>
      <c r="DH23" s="131">
        <f t="shared" si="62"/>
        <v>-0.61583577712609971</v>
      </c>
    </row>
    <row r="24" spans="1:112" ht="15.75" customHeight="1" x14ac:dyDescent="0.2">
      <c r="A24" s="132" t="s">
        <v>81</v>
      </c>
      <c r="B24" s="100">
        <v>4</v>
      </c>
      <c r="C24" s="100">
        <v>3</v>
      </c>
      <c r="D24" s="101">
        <f t="shared" si="0"/>
        <v>0.75</v>
      </c>
      <c r="E24" s="102">
        <v>1</v>
      </c>
      <c r="F24" s="102">
        <v>1</v>
      </c>
      <c r="G24" s="102">
        <v>1</v>
      </c>
      <c r="H24" s="102">
        <v>1</v>
      </c>
      <c r="I24" s="102">
        <v>3</v>
      </c>
      <c r="J24" s="102">
        <v>1</v>
      </c>
      <c r="K24" s="102">
        <v>2</v>
      </c>
      <c r="L24" s="102">
        <v>2</v>
      </c>
      <c r="M24" s="102">
        <v>2</v>
      </c>
      <c r="N24" s="102">
        <v>3</v>
      </c>
      <c r="O24" s="34">
        <v>3</v>
      </c>
      <c r="P24" s="34">
        <v>3</v>
      </c>
      <c r="Q24" s="34">
        <v>3</v>
      </c>
      <c r="R24" s="34">
        <v>2</v>
      </c>
      <c r="S24" s="34">
        <v>3</v>
      </c>
      <c r="T24" s="34">
        <v>2</v>
      </c>
      <c r="U24" s="34">
        <v>0</v>
      </c>
      <c r="V24" s="34">
        <v>4</v>
      </c>
      <c r="W24" s="34">
        <v>4</v>
      </c>
      <c r="X24" s="34">
        <v>3</v>
      </c>
      <c r="Y24" s="103">
        <v>2</v>
      </c>
      <c r="Z24" s="104">
        <v>1</v>
      </c>
      <c r="AA24" s="104">
        <v>1</v>
      </c>
      <c r="AB24" s="104">
        <v>1</v>
      </c>
      <c r="AC24" s="104">
        <v>0</v>
      </c>
      <c r="AD24" s="140">
        <v>0</v>
      </c>
      <c r="AE24" s="104">
        <v>1</v>
      </c>
      <c r="AF24" s="140">
        <v>1</v>
      </c>
      <c r="AG24" s="104">
        <v>1</v>
      </c>
      <c r="AH24" s="140">
        <v>2</v>
      </c>
      <c r="AI24" s="140">
        <v>3</v>
      </c>
      <c r="AJ24" s="140">
        <v>1</v>
      </c>
      <c r="AK24" s="106">
        <v>0</v>
      </c>
      <c r="AL24" s="106">
        <v>1</v>
      </c>
      <c r="AM24" s="106">
        <v>0</v>
      </c>
      <c r="AN24" s="106">
        <v>0</v>
      </c>
      <c r="AO24" s="106">
        <v>0</v>
      </c>
      <c r="AP24" s="106">
        <v>0</v>
      </c>
      <c r="AQ24" s="106">
        <v>0</v>
      </c>
      <c r="AR24" s="106">
        <v>1</v>
      </c>
      <c r="AS24" s="106">
        <v>0</v>
      </c>
      <c r="AT24" s="106">
        <v>1</v>
      </c>
      <c r="AU24" s="106">
        <v>1</v>
      </c>
      <c r="AV24" s="106">
        <v>1</v>
      </c>
      <c r="AW24" s="16">
        <v>1</v>
      </c>
      <c r="AX24" s="16">
        <f t="shared" si="1"/>
        <v>-2</v>
      </c>
      <c r="AY24" s="17">
        <f t="shared" si="2"/>
        <v>-0.66666666666666663</v>
      </c>
      <c r="AZ24" s="17">
        <f t="shared" si="3"/>
        <v>0.25</v>
      </c>
      <c r="BA24" s="17">
        <f t="shared" si="4"/>
        <v>-0.5</v>
      </c>
      <c r="BB24" s="108">
        <f t="shared" si="5"/>
        <v>1.4</v>
      </c>
      <c r="BC24" s="108">
        <f t="shared" si="6"/>
        <v>-1.6</v>
      </c>
      <c r="BD24" s="109">
        <f t="shared" si="7"/>
        <v>-0.53333333333333333</v>
      </c>
      <c r="BE24" s="110">
        <f t="shared" si="8"/>
        <v>0.35</v>
      </c>
      <c r="BF24" s="109">
        <f t="shared" si="9"/>
        <v>-0.4</v>
      </c>
      <c r="BG24" s="111">
        <f t="shared" si="10"/>
        <v>2.25</v>
      </c>
      <c r="BH24" s="111">
        <f t="shared" si="11"/>
        <v>-0.75</v>
      </c>
      <c r="BI24" s="22">
        <f t="shared" si="12"/>
        <v>-0.25</v>
      </c>
      <c r="BJ24" s="22">
        <f t="shared" si="13"/>
        <v>0.5625</v>
      </c>
      <c r="BK24" s="22">
        <f t="shared" si="14"/>
        <v>-0.1875</v>
      </c>
      <c r="BL24" s="112">
        <f t="shared" si="63"/>
        <v>2.75</v>
      </c>
      <c r="BM24" s="112">
        <f t="shared" si="16"/>
        <v>-0.25</v>
      </c>
      <c r="BN24" s="113">
        <f t="shared" si="17"/>
        <v>-8.3333333333333329E-2</v>
      </c>
      <c r="BO24" s="113">
        <f t="shared" si="18"/>
        <v>0.6875</v>
      </c>
      <c r="BP24" s="113">
        <f t="shared" si="19"/>
        <v>-6.25E-2</v>
      </c>
      <c r="BQ24" s="114">
        <f t="shared" si="20"/>
        <v>2.6</v>
      </c>
      <c r="BR24" s="114">
        <f t="shared" si="21"/>
        <v>-0.39999999999999991</v>
      </c>
      <c r="BS24" s="115">
        <f t="shared" si="22"/>
        <v>-0.1333333333333333</v>
      </c>
      <c r="BT24" s="115">
        <f t="shared" si="23"/>
        <v>0.65</v>
      </c>
      <c r="BU24" s="115">
        <f t="shared" si="24"/>
        <v>-9.9999999999999978E-2</v>
      </c>
      <c r="BV24" s="116">
        <f t="shared" si="25"/>
        <v>1.75</v>
      </c>
      <c r="BW24" s="116">
        <f t="shared" si="26"/>
        <v>-1.25</v>
      </c>
      <c r="BX24" s="117">
        <f t="shared" si="27"/>
        <v>-0.41666666666666669</v>
      </c>
      <c r="BY24" s="117">
        <f t="shared" si="28"/>
        <v>0.4375</v>
      </c>
      <c r="BZ24" s="117">
        <f t="shared" si="29"/>
        <v>-0.3125</v>
      </c>
      <c r="CA24" s="118">
        <f t="shared" si="30"/>
        <v>0.5</v>
      </c>
      <c r="CB24" s="118">
        <f t="shared" si="31"/>
        <v>-2.5</v>
      </c>
      <c r="CC24" s="119">
        <f t="shared" si="32"/>
        <v>-0.83333333333333337</v>
      </c>
      <c r="CD24" s="119">
        <f t="shared" si="33"/>
        <v>0.125</v>
      </c>
      <c r="CE24" s="119">
        <f t="shared" si="34"/>
        <v>-0.625</v>
      </c>
      <c r="CF24" s="120">
        <f t="shared" si="35"/>
        <v>1.6</v>
      </c>
      <c r="CG24" s="120">
        <f t="shared" si="36"/>
        <v>-1.4</v>
      </c>
      <c r="CH24" s="121">
        <f t="shared" si="37"/>
        <v>-0.46666666666666662</v>
      </c>
      <c r="CI24" s="121">
        <f t="shared" si="38"/>
        <v>0.4</v>
      </c>
      <c r="CJ24" s="121">
        <f t="shared" si="39"/>
        <v>-0.35</v>
      </c>
      <c r="CK24" s="122">
        <f t="shared" si="40"/>
        <v>0.25</v>
      </c>
      <c r="CL24" s="123">
        <f t="shared" si="41"/>
        <v>-2.75</v>
      </c>
      <c r="CM24" s="101">
        <f t="shared" si="42"/>
        <v>-0.91666666666666663</v>
      </c>
      <c r="CN24" s="101">
        <f t="shared" si="43"/>
        <v>6.25E-2</v>
      </c>
      <c r="CO24" s="123">
        <f t="shared" si="44"/>
        <v>-2.3181818181818183</v>
      </c>
      <c r="CP24" s="124">
        <f t="shared" si="45"/>
        <v>0.2</v>
      </c>
      <c r="CQ24" s="124">
        <f t="shared" si="46"/>
        <v>-2.8</v>
      </c>
      <c r="CR24" s="125">
        <f t="shared" si="47"/>
        <v>-0.93333333333333324</v>
      </c>
      <c r="CS24" s="125">
        <f t="shared" si="48"/>
        <v>0.05</v>
      </c>
      <c r="CT24" s="125">
        <f t="shared" si="49"/>
        <v>-0.7</v>
      </c>
      <c r="CU24" s="126">
        <f t="shared" si="50"/>
        <v>1</v>
      </c>
      <c r="CV24" s="126">
        <f t="shared" si="51"/>
        <v>-2</v>
      </c>
      <c r="CW24" s="127">
        <f t="shared" si="52"/>
        <v>-0.66666666666666663</v>
      </c>
      <c r="CX24" s="127">
        <f t="shared" si="53"/>
        <v>0.25</v>
      </c>
      <c r="CY24" s="127">
        <f t="shared" si="54"/>
        <v>-0.5</v>
      </c>
      <c r="CZ24" s="128">
        <f t="shared" si="66"/>
        <v>1.4318181818181819</v>
      </c>
      <c r="DA24" s="128">
        <f t="shared" si="55"/>
        <v>-1.5681818181818181</v>
      </c>
      <c r="DB24" s="54">
        <f t="shared" si="56"/>
        <v>-0.52272727272727271</v>
      </c>
      <c r="DC24" s="54">
        <f t="shared" si="57"/>
        <v>0.35795454545454547</v>
      </c>
      <c r="DD24" s="54">
        <f t="shared" si="58"/>
        <v>-0.39204545454545453</v>
      </c>
      <c r="DE24" s="129">
        <f t="shared" si="59"/>
        <v>-154.98340909090908</v>
      </c>
      <c r="DF24" s="130">
        <f t="shared" si="60"/>
        <v>1.8387096774193548</v>
      </c>
      <c r="DG24" s="130">
        <f t="shared" si="61"/>
        <v>-1.1612903225806452</v>
      </c>
      <c r="DH24" s="131">
        <f t="shared" si="62"/>
        <v>-0.38709677419354843</v>
      </c>
    </row>
    <row r="25" spans="1:112" ht="15.75" customHeight="1" x14ac:dyDescent="0.2">
      <c r="A25" s="99" t="s">
        <v>12</v>
      </c>
      <c r="B25" s="100">
        <v>1148</v>
      </c>
      <c r="C25" s="100">
        <v>1303</v>
      </c>
      <c r="D25" s="101">
        <f t="shared" si="0"/>
        <v>1.1350174216027875</v>
      </c>
      <c r="E25" s="102">
        <v>751</v>
      </c>
      <c r="F25" s="102">
        <v>698</v>
      </c>
      <c r="G25" s="102">
        <v>651</v>
      </c>
      <c r="H25" s="102">
        <v>624</v>
      </c>
      <c r="I25" s="102">
        <v>724</v>
      </c>
      <c r="J25" s="102">
        <v>713</v>
      </c>
      <c r="K25" s="102">
        <v>602</v>
      </c>
      <c r="L25" s="102">
        <v>569</v>
      </c>
      <c r="M25" s="102">
        <v>580</v>
      </c>
      <c r="N25" s="102">
        <v>559</v>
      </c>
      <c r="O25" s="34">
        <v>567</v>
      </c>
      <c r="P25" s="34">
        <v>563</v>
      </c>
      <c r="Q25" s="34">
        <v>546</v>
      </c>
      <c r="R25" s="34">
        <v>560</v>
      </c>
      <c r="S25" s="34">
        <v>583</v>
      </c>
      <c r="T25" s="34">
        <v>558</v>
      </c>
      <c r="U25" s="34">
        <v>556</v>
      </c>
      <c r="V25" s="146">
        <v>586</v>
      </c>
      <c r="W25" s="146">
        <v>605</v>
      </c>
      <c r="X25" s="147">
        <v>631</v>
      </c>
      <c r="Y25" s="103">
        <v>665</v>
      </c>
      <c r="Z25" s="104">
        <v>681</v>
      </c>
      <c r="AA25" s="104">
        <v>682</v>
      </c>
      <c r="AB25" s="104">
        <v>649</v>
      </c>
      <c r="AC25" s="104">
        <v>670</v>
      </c>
      <c r="AD25" s="104">
        <v>640</v>
      </c>
      <c r="AE25" s="104">
        <v>694</v>
      </c>
      <c r="AF25" s="104">
        <v>684</v>
      </c>
      <c r="AG25" s="104">
        <v>682</v>
      </c>
      <c r="AH25" s="104">
        <v>690</v>
      </c>
      <c r="AI25" s="104">
        <v>689</v>
      </c>
      <c r="AJ25" s="104">
        <v>682</v>
      </c>
      <c r="AK25" s="106">
        <v>727</v>
      </c>
      <c r="AL25" s="106">
        <v>736</v>
      </c>
      <c r="AM25" s="106">
        <v>733</v>
      </c>
      <c r="AN25" s="106">
        <v>741</v>
      </c>
      <c r="AO25" s="106">
        <v>720</v>
      </c>
      <c r="AP25" s="106">
        <v>744</v>
      </c>
      <c r="AQ25" s="106">
        <v>743</v>
      </c>
      <c r="AR25" s="106">
        <v>732</v>
      </c>
      <c r="AS25" s="106">
        <v>714</v>
      </c>
      <c r="AT25" s="107">
        <v>816</v>
      </c>
      <c r="AU25" s="107">
        <v>813</v>
      </c>
      <c r="AV25" s="107">
        <v>780</v>
      </c>
      <c r="AW25" s="16">
        <v>751</v>
      </c>
      <c r="AX25" s="16">
        <f t="shared" si="1"/>
        <v>-552</v>
      </c>
      <c r="AY25" s="17">
        <f t="shared" si="2"/>
        <v>-0.42363775901765155</v>
      </c>
      <c r="AZ25" s="17">
        <f t="shared" si="3"/>
        <v>0.65418118466898956</v>
      </c>
      <c r="BA25" s="17">
        <f t="shared" si="4"/>
        <v>-0.48083623693379796</v>
      </c>
      <c r="BB25" s="108">
        <f t="shared" si="5"/>
        <v>682</v>
      </c>
      <c r="BC25" s="108">
        <f t="shared" si="6"/>
        <v>-621</v>
      </c>
      <c r="BD25" s="109">
        <f t="shared" si="7"/>
        <v>-0.47659247889485801</v>
      </c>
      <c r="BE25" s="110">
        <f t="shared" si="8"/>
        <v>0.59407665505226481</v>
      </c>
      <c r="BF25" s="109">
        <f t="shared" si="9"/>
        <v>-0.5409407665505227</v>
      </c>
      <c r="BG25" s="111">
        <f t="shared" si="10"/>
        <v>577.5</v>
      </c>
      <c r="BH25" s="111">
        <f t="shared" si="11"/>
        <v>-725.5</v>
      </c>
      <c r="BI25" s="22">
        <f t="shared" si="12"/>
        <v>-0.55679201841903303</v>
      </c>
      <c r="BJ25" s="22">
        <f t="shared" si="13"/>
        <v>0.50304878048780488</v>
      </c>
      <c r="BK25" s="22">
        <f t="shared" si="14"/>
        <v>-0.63196864111498263</v>
      </c>
      <c r="BL25" s="112">
        <f t="shared" si="63"/>
        <v>559</v>
      </c>
      <c r="BM25" s="112">
        <f t="shared" si="16"/>
        <v>-744</v>
      </c>
      <c r="BN25" s="113">
        <f t="shared" si="17"/>
        <v>-0.5709900230237912</v>
      </c>
      <c r="BO25" s="113">
        <f t="shared" si="18"/>
        <v>0.48693379790940766</v>
      </c>
      <c r="BP25" s="113">
        <f t="shared" si="19"/>
        <v>-0.6480836236933798</v>
      </c>
      <c r="BQ25" s="114">
        <f t="shared" si="20"/>
        <v>577.6</v>
      </c>
      <c r="BR25" s="114">
        <f t="shared" si="21"/>
        <v>-725.4</v>
      </c>
      <c r="BS25" s="115">
        <f t="shared" si="22"/>
        <v>-0.55671527244819641</v>
      </c>
      <c r="BT25" s="115">
        <f t="shared" si="23"/>
        <v>0.50313588850174218</v>
      </c>
      <c r="BU25" s="115">
        <f t="shared" si="24"/>
        <v>-0.63188153310104533</v>
      </c>
      <c r="BV25" s="116">
        <f t="shared" si="25"/>
        <v>664.75</v>
      </c>
      <c r="BW25" s="116">
        <f t="shared" si="26"/>
        <v>-638.25</v>
      </c>
      <c r="BX25" s="117">
        <f t="shared" si="27"/>
        <v>-0.48983115886415962</v>
      </c>
      <c r="BY25" s="117">
        <f t="shared" si="28"/>
        <v>0.57905052264808365</v>
      </c>
      <c r="BZ25" s="117">
        <f t="shared" si="29"/>
        <v>-0.55596689895470386</v>
      </c>
      <c r="CA25" s="118">
        <f t="shared" si="30"/>
        <v>663.25</v>
      </c>
      <c r="CB25" s="118">
        <f t="shared" si="31"/>
        <v>-639.75</v>
      </c>
      <c r="CC25" s="119">
        <f t="shared" si="32"/>
        <v>-0.49098234842670757</v>
      </c>
      <c r="CD25" s="119">
        <f t="shared" si="33"/>
        <v>0.5777439024390244</v>
      </c>
      <c r="CE25" s="119">
        <f t="shared" si="34"/>
        <v>-0.55727351916376311</v>
      </c>
      <c r="CF25" s="120">
        <f t="shared" si="35"/>
        <v>685.4</v>
      </c>
      <c r="CG25" s="120">
        <f t="shared" si="36"/>
        <v>-617.6</v>
      </c>
      <c r="CH25" s="121">
        <f t="shared" si="37"/>
        <v>-0.47398311588641601</v>
      </c>
      <c r="CI25" s="121">
        <f t="shared" si="38"/>
        <v>0.5970383275261324</v>
      </c>
      <c r="CJ25" s="121">
        <f t="shared" si="39"/>
        <v>-0.53797909407665512</v>
      </c>
      <c r="CK25" s="122">
        <f t="shared" si="40"/>
        <v>734.25</v>
      </c>
      <c r="CL25" s="123">
        <f t="shared" si="41"/>
        <v>-568.75</v>
      </c>
      <c r="CM25" s="101">
        <f t="shared" si="42"/>
        <v>-0.43649270913277055</v>
      </c>
      <c r="CN25" s="101">
        <f t="shared" si="43"/>
        <v>0.63959059233449478</v>
      </c>
      <c r="CO25" s="123">
        <f t="shared" si="44"/>
        <v>-647.45209059233457</v>
      </c>
      <c r="CP25" s="124">
        <f t="shared" si="45"/>
        <v>730.6</v>
      </c>
      <c r="CQ25" s="124">
        <f t="shared" si="46"/>
        <v>-572.4</v>
      </c>
      <c r="CR25" s="125">
        <f t="shared" si="47"/>
        <v>-0.43929393706830389</v>
      </c>
      <c r="CS25" s="125">
        <f t="shared" si="48"/>
        <v>0.63641114982578395</v>
      </c>
      <c r="CT25" s="125">
        <f t="shared" si="49"/>
        <v>-0.49860627177700356</v>
      </c>
      <c r="CU25" s="126">
        <f t="shared" si="50"/>
        <v>803</v>
      </c>
      <c r="CV25" s="126">
        <f t="shared" si="51"/>
        <v>-500</v>
      </c>
      <c r="CW25" s="127">
        <f t="shared" si="52"/>
        <v>-0.38372985418265543</v>
      </c>
      <c r="CX25" s="127">
        <f t="shared" si="53"/>
        <v>0.69947735191637628</v>
      </c>
      <c r="CY25" s="127">
        <f t="shared" si="54"/>
        <v>-0.43554006968641124</v>
      </c>
      <c r="CZ25" s="128">
        <f>AVERAGE(E25:AS25)</f>
        <v>656.68292682926824</v>
      </c>
      <c r="DA25" s="128">
        <f t="shared" si="55"/>
        <v>-646.31707317073176</v>
      </c>
      <c r="DB25" s="54">
        <f t="shared" si="56"/>
        <v>-0.49602231248713108</v>
      </c>
      <c r="DC25" s="54">
        <f t="shared" si="57"/>
        <v>0.57202345542619182</v>
      </c>
      <c r="DD25" s="54">
        <f t="shared" si="58"/>
        <v>-0.56299396617659569</v>
      </c>
      <c r="DE25" s="129">
        <f t="shared" si="59"/>
        <v>-63875.516341463415</v>
      </c>
      <c r="DF25" s="130">
        <f t="shared" si="60"/>
        <v>631.70967741935488</v>
      </c>
      <c r="DG25" s="130">
        <f t="shared" si="61"/>
        <v>-671.29032258064512</v>
      </c>
      <c r="DH25" s="131">
        <f t="shared" si="62"/>
        <v>-0.51518827519619736</v>
      </c>
    </row>
    <row r="26" spans="1:112" ht="15.75" customHeight="1" x14ac:dyDescent="0.2">
      <c r="A26" s="132" t="s">
        <v>82</v>
      </c>
      <c r="B26" s="100">
        <v>52</v>
      </c>
      <c r="C26" s="100">
        <v>16</v>
      </c>
      <c r="D26" s="101">
        <f t="shared" si="0"/>
        <v>0.30769230769230771</v>
      </c>
      <c r="E26" s="102">
        <v>16</v>
      </c>
      <c r="F26" s="102">
        <v>14</v>
      </c>
      <c r="G26" s="102">
        <v>13</v>
      </c>
      <c r="H26" s="102">
        <v>14</v>
      </c>
      <c r="I26" s="102">
        <v>14</v>
      </c>
      <c r="J26" s="102">
        <v>14</v>
      </c>
      <c r="K26" s="102">
        <v>13</v>
      </c>
      <c r="L26" s="102">
        <v>16</v>
      </c>
      <c r="M26" s="102">
        <v>14</v>
      </c>
      <c r="N26" s="102">
        <v>8</v>
      </c>
      <c r="O26" s="102">
        <v>9</v>
      </c>
      <c r="P26" s="102">
        <v>7</v>
      </c>
      <c r="Q26" s="34">
        <v>12</v>
      </c>
      <c r="R26" s="34">
        <v>14</v>
      </c>
      <c r="S26" s="34">
        <v>15</v>
      </c>
      <c r="T26" s="34">
        <v>15</v>
      </c>
      <c r="U26" s="34">
        <v>13</v>
      </c>
      <c r="V26" s="148">
        <v>13</v>
      </c>
      <c r="W26" s="149">
        <v>12</v>
      </c>
      <c r="X26" s="149">
        <v>10</v>
      </c>
      <c r="Y26" s="103">
        <v>10</v>
      </c>
      <c r="Z26" s="104">
        <v>12</v>
      </c>
      <c r="AA26" s="104">
        <v>13</v>
      </c>
      <c r="AB26" s="104">
        <v>13</v>
      </c>
      <c r="AC26" s="104">
        <v>8</v>
      </c>
      <c r="AD26" s="104">
        <v>12</v>
      </c>
      <c r="AE26" s="104">
        <v>9</v>
      </c>
      <c r="AF26" s="104">
        <v>9</v>
      </c>
      <c r="AG26" s="104">
        <v>6</v>
      </c>
      <c r="AH26" s="104">
        <v>8</v>
      </c>
      <c r="AI26" s="104">
        <v>10</v>
      </c>
      <c r="AJ26" s="104">
        <v>9</v>
      </c>
      <c r="AK26" s="106">
        <v>8</v>
      </c>
      <c r="AL26" s="106">
        <v>9</v>
      </c>
      <c r="AM26" s="106">
        <v>9</v>
      </c>
      <c r="AN26" s="106">
        <v>12</v>
      </c>
      <c r="AO26" s="106">
        <v>10</v>
      </c>
      <c r="AP26" s="106">
        <v>9</v>
      </c>
      <c r="AQ26" s="106">
        <v>11</v>
      </c>
      <c r="AR26" s="106">
        <v>8</v>
      </c>
      <c r="AS26" s="106">
        <v>9</v>
      </c>
      <c r="AT26" s="106">
        <v>10</v>
      </c>
      <c r="AU26" s="106">
        <v>10</v>
      </c>
      <c r="AV26" s="106">
        <v>11</v>
      </c>
      <c r="AW26" s="16">
        <v>16</v>
      </c>
      <c r="AX26" s="16">
        <f t="shared" si="1"/>
        <v>0</v>
      </c>
      <c r="AY26" s="17">
        <f t="shared" si="2"/>
        <v>0</v>
      </c>
      <c r="AZ26" s="17">
        <f t="shared" si="3"/>
        <v>0.30769230769230771</v>
      </c>
      <c r="BA26" s="17">
        <f t="shared" si="4"/>
        <v>0</v>
      </c>
      <c r="BB26" s="108">
        <f t="shared" si="5"/>
        <v>13.8</v>
      </c>
      <c r="BC26" s="108">
        <f t="shared" si="6"/>
        <v>-2.1999999999999993</v>
      </c>
      <c r="BD26" s="109">
        <f t="shared" si="7"/>
        <v>-0.13749999999999996</v>
      </c>
      <c r="BE26" s="110">
        <f t="shared" si="8"/>
        <v>0.26538461538461539</v>
      </c>
      <c r="BF26" s="109">
        <f t="shared" si="9"/>
        <v>-4.2307692307692324E-2</v>
      </c>
      <c r="BG26" s="111">
        <f t="shared" si="10"/>
        <v>12.75</v>
      </c>
      <c r="BH26" s="111">
        <f t="shared" si="11"/>
        <v>-3.25</v>
      </c>
      <c r="BI26" s="22">
        <f t="shared" si="12"/>
        <v>-0.203125</v>
      </c>
      <c r="BJ26" s="22">
        <f t="shared" si="13"/>
        <v>0.24519230769230768</v>
      </c>
      <c r="BK26" s="22">
        <f t="shared" si="14"/>
        <v>-6.2500000000000028E-2</v>
      </c>
      <c r="BL26" s="112">
        <f t="shared" si="63"/>
        <v>10.5</v>
      </c>
      <c r="BM26" s="112">
        <f t="shared" si="16"/>
        <v>-5.5</v>
      </c>
      <c r="BN26" s="113">
        <f t="shared" si="17"/>
        <v>-0.34375</v>
      </c>
      <c r="BO26" s="113">
        <f t="shared" si="18"/>
        <v>0.20192307692307693</v>
      </c>
      <c r="BP26" s="113">
        <f t="shared" si="19"/>
        <v>-0.10576923076923078</v>
      </c>
      <c r="BQ26" s="114">
        <f t="shared" si="20"/>
        <v>13.6</v>
      </c>
      <c r="BR26" s="114">
        <f t="shared" si="21"/>
        <v>-2.4000000000000004</v>
      </c>
      <c r="BS26" s="115">
        <f t="shared" si="22"/>
        <v>-0.15000000000000002</v>
      </c>
      <c r="BT26" s="115">
        <f t="shared" si="23"/>
        <v>0.26153846153846155</v>
      </c>
      <c r="BU26" s="115">
        <f t="shared" si="24"/>
        <v>-4.6153846153846156E-2</v>
      </c>
      <c r="BV26" s="116">
        <f t="shared" si="25"/>
        <v>11.25</v>
      </c>
      <c r="BW26" s="116">
        <f t="shared" si="26"/>
        <v>-4.75</v>
      </c>
      <c r="BX26" s="117">
        <f t="shared" si="27"/>
        <v>-0.296875</v>
      </c>
      <c r="BY26" s="117">
        <f t="shared" si="28"/>
        <v>0.21634615384615385</v>
      </c>
      <c r="BZ26" s="117">
        <f t="shared" si="29"/>
        <v>-9.1346153846153855E-2</v>
      </c>
      <c r="CA26" s="118">
        <f t="shared" si="30"/>
        <v>10.5</v>
      </c>
      <c r="CB26" s="118">
        <f t="shared" si="31"/>
        <v>-5.5</v>
      </c>
      <c r="CC26" s="119">
        <f t="shared" si="32"/>
        <v>-0.34375</v>
      </c>
      <c r="CD26" s="119">
        <f t="shared" si="33"/>
        <v>0.20192307692307693</v>
      </c>
      <c r="CE26" s="119">
        <f t="shared" si="34"/>
        <v>-0.10576923076923078</v>
      </c>
      <c r="CF26" s="120">
        <f t="shared" si="35"/>
        <v>8.4</v>
      </c>
      <c r="CG26" s="120">
        <f t="shared" si="36"/>
        <v>-7.6</v>
      </c>
      <c r="CH26" s="121">
        <f t="shared" si="37"/>
        <v>-0.47499999999999998</v>
      </c>
      <c r="CI26" s="121">
        <f t="shared" si="38"/>
        <v>0.16153846153846155</v>
      </c>
      <c r="CJ26" s="121">
        <f t="shared" si="39"/>
        <v>-0.14615384615384616</v>
      </c>
      <c r="CK26" s="122">
        <f t="shared" si="40"/>
        <v>9.5</v>
      </c>
      <c r="CL26" s="123">
        <f t="shared" si="41"/>
        <v>-6.5</v>
      </c>
      <c r="CM26" s="101">
        <f t="shared" si="42"/>
        <v>-0.40625</v>
      </c>
      <c r="CN26" s="101">
        <f t="shared" si="43"/>
        <v>0.18269230769230768</v>
      </c>
      <c r="CO26" s="123">
        <f t="shared" si="44"/>
        <v>-5.1486013986013992</v>
      </c>
      <c r="CP26" s="124">
        <f t="shared" si="45"/>
        <v>9.4</v>
      </c>
      <c r="CQ26" s="124">
        <f t="shared" si="46"/>
        <v>-6.6</v>
      </c>
      <c r="CR26" s="125">
        <f t="shared" si="47"/>
        <v>-0.41249999999999998</v>
      </c>
      <c r="CS26" s="125">
        <f t="shared" si="48"/>
        <v>0.18076923076923077</v>
      </c>
      <c r="CT26" s="125">
        <f t="shared" si="49"/>
        <v>-0.12692307692307694</v>
      </c>
      <c r="CU26" s="126">
        <f t="shared" si="50"/>
        <v>10.333333333333334</v>
      </c>
      <c r="CV26" s="126">
        <f t="shared" si="51"/>
        <v>-5.6666666666666661</v>
      </c>
      <c r="CW26" s="127">
        <f t="shared" si="52"/>
        <v>-0.35416666666666663</v>
      </c>
      <c r="CX26" s="127">
        <f t="shared" si="53"/>
        <v>0.19871794871794873</v>
      </c>
      <c r="CY26" s="127">
        <f t="shared" si="54"/>
        <v>-0.10897435897435898</v>
      </c>
      <c r="CZ26" s="128">
        <f t="shared" ref="CZ26:CZ27" si="67">AVERAGE(E26:AV26)</f>
        <v>11.159090909090908</v>
      </c>
      <c r="DA26" s="128">
        <f t="shared" si="55"/>
        <v>-4.8409090909090917</v>
      </c>
      <c r="DB26" s="54">
        <f t="shared" si="56"/>
        <v>-0.30255681818181823</v>
      </c>
      <c r="DC26" s="54">
        <f t="shared" si="57"/>
        <v>0.21459790209790208</v>
      </c>
      <c r="DD26" s="54">
        <f t="shared" si="58"/>
        <v>-9.3094405594405627E-2</v>
      </c>
      <c r="DE26" s="129">
        <f t="shared" si="59"/>
        <v>-478.42704545454552</v>
      </c>
      <c r="DF26" s="130">
        <f t="shared" si="60"/>
        <v>11.580645161290322</v>
      </c>
      <c r="DG26" s="130">
        <f t="shared" si="61"/>
        <v>-4.4193548387096779</v>
      </c>
      <c r="DH26" s="131">
        <f t="shared" si="62"/>
        <v>-0.27620967741935487</v>
      </c>
    </row>
    <row r="27" spans="1:112" ht="15.75" customHeight="1" x14ac:dyDescent="0.2">
      <c r="A27" s="132" t="s">
        <v>26</v>
      </c>
      <c r="B27" s="100">
        <v>279</v>
      </c>
      <c r="C27" s="100">
        <v>201.3</v>
      </c>
      <c r="D27" s="101">
        <f t="shared" si="0"/>
        <v>0.72150537634408607</v>
      </c>
      <c r="E27" s="102">
        <v>125</v>
      </c>
      <c r="F27" s="102">
        <v>118</v>
      </c>
      <c r="G27" s="102">
        <v>105</v>
      </c>
      <c r="H27" s="102">
        <v>103</v>
      </c>
      <c r="I27" s="102">
        <v>107</v>
      </c>
      <c r="J27" s="102">
        <v>112</v>
      </c>
      <c r="K27" s="102">
        <v>111</v>
      </c>
      <c r="L27" s="102">
        <v>112</v>
      </c>
      <c r="M27" s="102">
        <v>110</v>
      </c>
      <c r="N27" s="102">
        <v>115</v>
      </c>
      <c r="O27" s="34">
        <v>106</v>
      </c>
      <c r="P27" s="34">
        <v>105</v>
      </c>
      <c r="Q27" s="34">
        <v>124</v>
      </c>
      <c r="R27" s="34">
        <v>126</v>
      </c>
      <c r="S27" s="34">
        <v>124</v>
      </c>
      <c r="T27" s="34">
        <v>123</v>
      </c>
      <c r="U27" s="34">
        <v>120</v>
      </c>
      <c r="V27" s="34">
        <v>114</v>
      </c>
      <c r="W27" s="34">
        <v>123</v>
      </c>
      <c r="X27" s="34">
        <v>132</v>
      </c>
      <c r="Y27" s="103">
        <v>145</v>
      </c>
      <c r="Z27" s="104">
        <v>151</v>
      </c>
      <c r="AA27" s="104">
        <v>144</v>
      </c>
      <c r="AB27" s="104">
        <v>149</v>
      </c>
      <c r="AC27" s="104">
        <v>149</v>
      </c>
      <c r="AD27" s="104">
        <v>132</v>
      </c>
      <c r="AE27" s="104">
        <v>148</v>
      </c>
      <c r="AF27" s="104">
        <v>140</v>
      </c>
      <c r="AG27" s="104">
        <v>148</v>
      </c>
      <c r="AH27" s="104">
        <v>152</v>
      </c>
      <c r="AI27" s="104">
        <v>156</v>
      </c>
      <c r="AJ27" s="104">
        <v>146</v>
      </c>
      <c r="AK27" s="106">
        <v>151</v>
      </c>
      <c r="AL27" s="106">
        <v>150</v>
      </c>
      <c r="AM27" s="106">
        <v>149</v>
      </c>
      <c r="AN27" s="106">
        <v>151</v>
      </c>
      <c r="AO27" s="106">
        <v>150</v>
      </c>
      <c r="AP27" s="106">
        <v>163</v>
      </c>
      <c r="AQ27" s="106">
        <v>154</v>
      </c>
      <c r="AR27" s="106">
        <v>140</v>
      </c>
      <c r="AS27" s="106">
        <v>144</v>
      </c>
      <c r="AT27" s="107">
        <v>142</v>
      </c>
      <c r="AU27" s="107">
        <v>130</v>
      </c>
      <c r="AV27" s="106">
        <v>128</v>
      </c>
      <c r="AW27" s="16">
        <v>125</v>
      </c>
      <c r="AX27" s="16">
        <f t="shared" si="1"/>
        <v>-76.300000000000011</v>
      </c>
      <c r="AY27" s="17">
        <f t="shared" si="2"/>
        <v>-0.37903626428216597</v>
      </c>
      <c r="AZ27" s="17">
        <f t="shared" si="3"/>
        <v>0.44802867383512546</v>
      </c>
      <c r="BA27" s="17">
        <f t="shared" si="4"/>
        <v>-0.27347670250896061</v>
      </c>
      <c r="BB27" s="108">
        <f t="shared" si="5"/>
        <v>109</v>
      </c>
      <c r="BC27" s="108">
        <f t="shared" si="6"/>
        <v>-92.300000000000011</v>
      </c>
      <c r="BD27" s="109">
        <f t="shared" si="7"/>
        <v>-0.4585196224540487</v>
      </c>
      <c r="BE27" s="110">
        <f t="shared" si="8"/>
        <v>0.39068100358422941</v>
      </c>
      <c r="BF27" s="109">
        <f t="shared" si="9"/>
        <v>-0.33082437275985666</v>
      </c>
      <c r="BG27" s="111">
        <f t="shared" si="10"/>
        <v>112</v>
      </c>
      <c r="BH27" s="111">
        <f t="shared" si="11"/>
        <v>-89.300000000000011</v>
      </c>
      <c r="BI27" s="22">
        <f t="shared" si="12"/>
        <v>-0.44361649279682069</v>
      </c>
      <c r="BJ27" s="22">
        <f t="shared" si="13"/>
        <v>0.40143369175627241</v>
      </c>
      <c r="BK27" s="22">
        <f t="shared" si="14"/>
        <v>-0.32007168458781365</v>
      </c>
      <c r="BL27" s="112">
        <f t="shared" si="63"/>
        <v>115.25</v>
      </c>
      <c r="BM27" s="112">
        <f t="shared" si="16"/>
        <v>-86.050000000000011</v>
      </c>
      <c r="BN27" s="113">
        <f t="shared" si="17"/>
        <v>-0.42747143566815698</v>
      </c>
      <c r="BO27" s="113">
        <f t="shared" si="18"/>
        <v>0.41308243727598565</v>
      </c>
      <c r="BP27" s="113">
        <f t="shared" si="19"/>
        <v>-0.30842293906810042</v>
      </c>
      <c r="BQ27" s="114">
        <f t="shared" si="20"/>
        <v>120.8</v>
      </c>
      <c r="BR27" s="114">
        <f t="shared" si="21"/>
        <v>-80.500000000000014</v>
      </c>
      <c r="BS27" s="115">
        <f t="shared" si="22"/>
        <v>-0.39990064580228518</v>
      </c>
      <c r="BT27" s="115">
        <f t="shared" si="23"/>
        <v>0.43297491039426522</v>
      </c>
      <c r="BU27" s="115">
        <f t="shared" si="24"/>
        <v>-0.28853046594982085</v>
      </c>
      <c r="BV27" s="116">
        <f t="shared" si="25"/>
        <v>143</v>
      </c>
      <c r="BW27" s="116">
        <f t="shared" si="26"/>
        <v>-58.300000000000011</v>
      </c>
      <c r="BX27" s="117">
        <f t="shared" si="27"/>
        <v>-0.28961748633879786</v>
      </c>
      <c r="BY27" s="117">
        <f t="shared" si="28"/>
        <v>0.51254480286738346</v>
      </c>
      <c r="BZ27" s="117">
        <f t="shared" si="29"/>
        <v>-0.2089605734767026</v>
      </c>
      <c r="CA27" s="118">
        <f t="shared" si="30"/>
        <v>144.5</v>
      </c>
      <c r="CB27" s="118">
        <f t="shared" si="31"/>
        <v>-56.800000000000011</v>
      </c>
      <c r="CC27" s="119">
        <f t="shared" si="32"/>
        <v>-0.28216592151018383</v>
      </c>
      <c r="CD27" s="119">
        <f t="shared" si="33"/>
        <v>0.51792114695340496</v>
      </c>
      <c r="CE27" s="119">
        <f t="shared" si="34"/>
        <v>-0.2035842293906811</v>
      </c>
      <c r="CF27" s="120">
        <f t="shared" si="35"/>
        <v>148.4</v>
      </c>
      <c r="CG27" s="120">
        <f t="shared" si="36"/>
        <v>-52.900000000000006</v>
      </c>
      <c r="CH27" s="121">
        <f t="shared" si="37"/>
        <v>-0.26279185295578739</v>
      </c>
      <c r="CI27" s="121">
        <f t="shared" si="38"/>
        <v>0.53189964157706093</v>
      </c>
      <c r="CJ27" s="121">
        <f t="shared" si="39"/>
        <v>-0.18960573476702514</v>
      </c>
      <c r="CK27" s="122">
        <f t="shared" si="40"/>
        <v>150.25</v>
      </c>
      <c r="CL27" s="123">
        <f t="shared" si="41"/>
        <v>-51.050000000000011</v>
      </c>
      <c r="CM27" s="101">
        <f t="shared" si="42"/>
        <v>-0.25360158966716351</v>
      </c>
      <c r="CN27" s="101">
        <f t="shared" si="43"/>
        <v>0.53853046594982079</v>
      </c>
      <c r="CO27" s="123">
        <f t="shared" si="44"/>
        <v>-69.589687194525908</v>
      </c>
      <c r="CP27" s="124">
        <f t="shared" si="45"/>
        <v>150.19999999999999</v>
      </c>
      <c r="CQ27" s="124">
        <f t="shared" si="46"/>
        <v>-51.100000000000023</v>
      </c>
      <c r="CR27" s="125">
        <f t="shared" si="47"/>
        <v>-0.25384997516145069</v>
      </c>
      <c r="CS27" s="125">
        <f t="shared" si="48"/>
        <v>0.53835125448028665</v>
      </c>
      <c r="CT27" s="125">
        <f t="shared" si="49"/>
        <v>-0.18315412186379942</v>
      </c>
      <c r="CU27" s="126">
        <f t="shared" si="50"/>
        <v>133.33333333333334</v>
      </c>
      <c r="CV27" s="126">
        <f t="shared" si="51"/>
        <v>-67.966666666666669</v>
      </c>
      <c r="CW27" s="127">
        <f t="shared" si="52"/>
        <v>-0.33763868190097696</v>
      </c>
      <c r="CX27" s="127">
        <f t="shared" si="53"/>
        <v>0.47789725209080053</v>
      </c>
      <c r="CY27" s="127">
        <f t="shared" si="54"/>
        <v>-0.24360812425328554</v>
      </c>
      <c r="CZ27" s="128">
        <f t="shared" si="67"/>
        <v>132.43181818181819</v>
      </c>
      <c r="DA27" s="128">
        <f t="shared" si="55"/>
        <v>-68.868181818181824</v>
      </c>
      <c r="DB27" s="54">
        <f t="shared" si="56"/>
        <v>-0.34211714763130563</v>
      </c>
      <c r="DC27" s="54">
        <f t="shared" si="57"/>
        <v>0.47466601498859567</v>
      </c>
      <c r="DD27" s="54">
        <f t="shared" si="58"/>
        <v>-0.24683936135549039</v>
      </c>
      <c r="DE27" s="129">
        <f t="shared" si="59"/>
        <v>-6806.2424090909099</v>
      </c>
      <c r="DF27" s="130">
        <f t="shared" si="60"/>
        <v>127.41935483870968</v>
      </c>
      <c r="DG27" s="130">
        <f t="shared" si="61"/>
        <v>-73.880645161290332</v>
      </c>
      <c r="DH27" s="131">
        <f t="shared" si="62"/>
        <v>-0.36701761133278848</v>
      </c>
    </row>
    <row r="28" spans="1:112" ht="15.75" customHeight="1" x14ac:dyDescent="0.2">
      <c r="A28" s="99" t="s">
        <v>23</v>
      </c>
      <c r="B28" s="100">
        <v>500</v>
      </c>
      <c r="C28" s="100">
        <v>535</v>
      </c>
      <c r="D28" s="101">
        <f t="shared" si="0"/>
        <v>1.07</v>
      </c>
      <c r="E28" s="102">
        <v>435</v>
      </c>
      <c r="F28" s="34">
        <v>382</v>
      </c>
      <c r="G28" s="102">
        <v>365</v>
      </c>
      <c r="H28" s="102">
        <v>350</v>
      </c>
      <c r="I28" s="102">
        <v>345</v>
      </c>
      <c r="J28" s="102">
        <v>356</v>
      </c>
      <c r="K28" s="102">
        <v>373</v>
      </c>
      <c r="L28" s="102">
        <v>388</v>
      </c>
      <c r="M28" s="102">
        <v>400</v>
      </c>
      <c r="N28" s="102">
        <v>425</v>
      </c>
      <c r="O28" s="34">
        <v>408</v>
      </c>
      <c r="P28" s="34">
        <v>390</v>
      </c>
      <c r="Q28" s="34">
        <v>382</v>
      </c>
      <c r="R28" s="34">
        <v>375</v>
      </c>
      <c r="S28" s="34">
        <v>384</v>
      </c>
      <c r="T28" s="34">
        <v>384</v>
      </c>
      <c r="U28" s="34">
        <v>391</v>
      </c>
      <c r="V28" s="34">
        <v>407</v>
      </c>
      <c r="W28" s="34">
        <v>401</v>
      </c>
      <c r="X28" s="34">
        <v>396</v>
      </c>
      <c r="Y28" s="103">
        <v>458</v>
      </c>
      <c r="Z28" s="104">
        <v>436</v>
      </c>
      <c r="AA28" s="104">
        <v>468</v>
      </c>
      <c r="AB28" s="104">
        <v>472</v>
      </c>
      <c r="AC28" s="104">
        <v>460</v>
      </c>
      <c r="AD28" s="133">
        <v>509</v>
      </c>
      <c r="AE28" s="104">
        <v>495</v>
      </c>
      <c r="AF28" s="104">
        <v>483</v>
      </c>
      <c r="AG28" s="104">
        <v>478</v>
      </c>
      <c r="AH28" s="104">
        <v>455</v>
      </c>
      <c r="AI28" s="104">
        <v>465</v>
      </c>
      <c r="AJ28" s="104">
        <v>468</v>
      </c>
      <c r="AK28" s="106">
        <v>472</v>
      </c>
      <c r="AL28" s="106">
        <v>501</v>
      </c>
      <c r="AM28" s="106">
        <v>495</v>
      </c>
      <c r="AN28" s="106">
        <v>483</v>
      </c>
      <c r="AO28" s="106">
        <v>517</v>
      </c>
      <c r="AP28" s="106">
        <v>515</v>
      </c>
      <c r="AQ28" s="106">
        <v>551</v>
      </c>
      <c r="AR28" s="106">
        <v>523</v>
      </c>
      <c r="AS28" s="106">
        <v>533</v>
      </c>
      <c r="AT28" s="106">
        <v>547</v>
      </c>
      <c r="AU28" s="106">
        <v>523</v>
      </c>
      <c r="AV28" s="106">
        <v>533</v>
      </c>
      <c r="AW28" s="16">
        <v>435</v>
      </c>
      <c r="AX28" s="16">
        <f t="shared" si="1"/>
        <v>-100</v>
      </c>
      <c r="AY28" s="17">
        <f t="shared" si="2"/>
        <v>-0.18691588785046728</v>
      </c>
      <c r="AZ28" s="17">
        <f t="shared" si="3"/>
        <v>0.87</v>
      </c>
      <c r="BA28" s="17">
        <f t="shared" si="4"/>
        <v>-0.20000000000000007</v>
      </c>
      <c r="BB28" s="108">
        <f t="shared" si="5"/>
        <v>359.6</v>
      </c>
      <c r="BC28" s="108">
        <f t="shared" si="6"/>
        <v>-175.39999999999998</v>
      </c>
      <c r="BD28" s="109">
        <f t="shared" si="7"/>
        <v>-0.32785046728971956</v>
      </c>
      <c r="BE28" s="110">
        <f t="shared" si="8"/>
        <v>0.71920000000000006</v>
      </c>
      <c r="BF28" s="109">
        <f t="shared" si="9"/>
        <v>-0.3508</v>
      </c>
      <c r="BG28" s="111">
        <f t="shared" si="10"/>
        <v>396.5</v>
      </c>
      <c r="BH28" s="111">
        <f t="shared" si="11"/>
        <v>-138.5</v>
      </c>
      <c r="BI28" s="22">
        <f t="shared" si="12"/>
        <v>-0.25887850467289719</v>
      </c>
      <c r="BJ28" s="22">
        <f t="shared" si="13"/>
        <v>0.79300000000000004</v>
      </c>
      <c r="BK28" s="22">
        <f t="shared" si="14"/>
        <v>-0.27700000000000002</v>
      </c>
      <c r="BL28" s="112">
        <f t="shared" si="63"/>
        <v>388.75</v>
      </c>
      <c r="BM28" s="112">
        <f t="shared" si="16"/>
        <v>-146.25</v>
      </c>
      <c r="BN28" s="113">
        <f t="shared" si="17"/>
        <v>-0.27336448598130841</v>
      </c>
      <c r="BO28" s="113">
        <f t="shared" si="18"/>
        <v>0.77749999999999997</v>
      </c>
      <c r="BP28" s="113">
        <f t="shared" si="19"/>
        <v>-0.29250000000000009</v>
      </c>
      <c r="BQ28" s="114">
        <f t="shared" si="20"/>
        <v>393.4</v>
      </c>
      <c r="BR28" s="114">
        <f t="shared" si="21"/>
        <v>-141.60000000000002</v>
      </c>
      <c r="BS28" s="115">
        <f t="shared" si="22"/>
        <v>-0.26467289719626175</v>
      </c>
      <c r="BT28" s="115">
        <f t="shared" si="23"/>
        <v>0.78679999999999994</v>
      </c>
      <c r="BU28" s="115">
        <f t="shared" si="24"/>
        <v>-0.28320000000000012</v>
      </c>
      <c r="BV28" s="116">
        <f t="shared" si="25"/>
        <v>439.5</v>
      </c>
      <c r="BW28" s="116">
        <f t="shared" si="26"/>
        <v>-95.5</v>
      </c>
      <c r="BX28" s="117">
        <f t="shared" si="27"/>
        <v>-0.17850467289719626</v>
      </c>
      <c r="BY28" s="117">
        <f t="shared" si="28"/>
        <v>0.879</v>
      </c>
      <c r="BZ28" s="117">
        <f t="shared" si="29"/>
        <v>-0.19100000000000006</v>
      </c>
      <c r="CA28" s="118">
        <f t="shared" si="30"/>
        <v>484</v>
      </c>
      <c r="CB28" s="118">
        <f t="shared" si="31"/>
        <v>-51</v>
      </c>
      <c r="CC28" s="119">
        <f t="shared" si="32"/>
        <v>-9.5327102803738323E-2</v>
      </c>
      <c r="CD28" s="119">
        <f t="shared" si="33"/>
        <v>0.96799999999999997</v>
      </c>
      <c r="CE28" s="119">
        <f t="shared" si="34"/>
        <v>-0.10200000000000009</v>
      </c>
      <c r="CF28" s="120">
        <f t="shared" si="35"/>
        <v>469.8</v>
      </c>
      <c r="CG28" s="120">
        <f t="shared" si="36"/>
        <v>-65.199999999999989</v>
      </c>
      <c r="CH28" s="121">
        <f t="shared" si="37"/>
        <v>-0.12186915887850465</v>
      </c>
      <c r="CI28" s="121">
        <f t="shared" si="38"/>
        <v>0.93959999999999999</v>
      </c>
      <c r="CJ28" s="121">
        <f t="shared" si="39"/>
        <v>-0.13040000000000007</v>
      </c>
      <c r="CK28" s="122">
        <f t="shared" si="40"/>
        <v>487.75</v>
      </c>
      <c r="CL28" s="123">
        <f t="shared" si="41"/>
        <v>-47.25</v>
      </c>
      <c r="CM28" s="101">
        <f t="shared" si="42"/>
        <v>-8.8317757009345799E-2</v>
      </c>
      <c r="CN28" s="101">
        <f t="shared" si="43"/>
        <v>0.97550000000000003</v>
      </c>
      <c r="CO28" s="123">
        <f t="shared" si="44"/>
        <v>-97.679756097560983</v>
      </c>
      <c r="CP28" s="124">
        <f t="shared" si="45"/>
        <v>527.79999999999995</v>
      </c>
      <c r="CQ28" s="124">
        <f t="shared" si="46"/>
        <v>-7.2000000000000455</v>
      </c>
      <c r="CR28" s="125">
        <f t="shared" si="47"/>
        <v>-1.345794392523373E-2</v>
      </c>
      <c r="CS28" s="125">
        <f t="shared" si="48"/>
        <v>1.0555999999999999</v>
      </c>
      <c r="CT28" s="125">
        <f t="shared" si="49"/>
        <v>-1.440000000000019E-2</v>
      </c>
      <c r="CU28" s="126">
        <f t="shared" si="50"/>
        <v>534.33333333333337</v>
      </c>
      <c r="CV28" s="126">
        <f t="shared" si="51"/>
        <v>-0.66666666666662877</v>
      </c>
      <c r="CW28" s="127">
        <f t="shared" si="52"/>
        <v>-1.2461059190030444E-3</v>
      </c>
      <c r="CX28" s="127">
        <f t="shared" si="53"/>
        <v>1.0686666666666667</v>
      </c>
      <c r="CY28" s="127">
        <f t="shared" si="54"/>
        <v>-1.3333333333334085E-3</v>
      </c>
      <c r="CZ28" s="128">
        <f>AVERAGE(E28:AS28)</f>
        <v>438.39024390243901</v>
      </c>
      <c r="DA28" s="128">
        <f t="shared" si="55"/>
        <v>-96.609756097560989</v>
      </c>
      <c r="DB28" s="54">
        <f t="shared" si="56"/>
        <v>-0.18057898335992709</v>
      </c>
      <c r="DC28" s="54">
        <f t="shared" si="57"/>
        <v>0.87678048780487805</v>
      </c>
      <c r="DD28" s="54">
        <f t="shared" si="58"/>
        <v>-0.19321951219512201</v>
      </c>
      <c r="DE28" s="129">
        <f t="shared" si="59"/>
        <v>-9547.942195121952</v>
      </c>
      <c r="DF28" s="130">
        <f t="shared" si="60"/>
        <v>417.70967741935482</v>
      </c>
      <c r="DG28" s="130">
        <f t="shared" si="61"/>
        <v>-117.29032258064518</v>
      </c>
      <c r="DH28" s="131">
        <f t="shared" si="62"/>
        <v>-0.21923424781429005</v>
      </c>
    </row>
    <row r="29" spans="1:112" ht="15.75" customHeight="1" x14ac:dyDescent="0.2">
      <c r="A29" s="132" t="s">
        <v>83</v>
      </c>
      <c r="B29" s="100">
        <v>110</v>
      </c>
      <c r="C29" s="100">
        <v>47</v>
      </c>
      <c r="D29" s="101">
        <f t="shared" si="0"/>
        <v>0.42727272727272725</v>
      </c>
      <c r="E29" s="102">
        <v>32</v>
      </c>
      <c r="F29" s="102">
        <v>28</v>
      </c>
      <c r="G29" s="102">
        <v>22</v>
      </c>
      <c r="H29" s="102">
        <v>23</v>
      </c>
      <c r="I29" s="102">
        <v>24</v>
      </c>
      <c r="J29" s="102">
        <v>22</v>
      </c>
      <c r="K29" s="102">
        <v>23</v>
      </c>
      <c r="L29" s="102">
        <v>21</v>
      </c>
      <c r="M29" s="102">
        <v>27</v>
      </c>
      <c r="N29" s="102">
        <v>27</v>
      </c>
      <c r="O29" s="102">
        <v>22</v>
      </c>
      <c r="P29" s="102">
        <v>24</v>
      </c>
      <c r="Q29" s="34">
        <v>21</v>
      </c>
      <c r="R29" s="34">
        <v>29</v>
      </c>
      <c r="S29" s="34">
        <v>28</v>
      </c>
      <c r="T29" s="34">
        <v>32</v>
      </c>
      <c r="U29" s="34">
        <v>29</v>
      </c>
      <c r="V29" s="34">
        <v>33</v>
      </c>
      <c r="W29" s="34">
        <v>41</v>
      </c>
      <c r="X29" s="34">
        <v>44</v>
      </c>
      <c r="Y29" s="103">
        <v>47</v>
      </c>
      <c r="Z29" s="104">
        <v>52</v>
      </c>
      <c r="AA29" s="104">
        <v>49</v>
      </c>
      <c r="AB29" s="104">
        <v>54</v>
      </c>
      <c r="AC29" s="104">
        <v>51</v>
      </c>
      <c r="AD29" s="140">
        <v>57</v>
      </c>
      <c r="AE29" s="104">
        <v>58</v>
      </c>
      <c r="AF29" s="140">
        <v>71</v>
      </c>
      <c r="AG29" s="104">
        <v>67</v>
      </c>
      <c r="AH29" s="140">
        <v>64</v>
      </c>
      <c r="AI29" s="140">
        <v>60</v>
      </c>
      <c r="AJ29" s="140">
        <v>56</v>
      </c>
      <c r="AK29" s="106">
        <v>49</v>
      </c>
      <c r="AL29" s="106">
        <v>52</v>
      </c>
      <c r="AM29" s="106">
        <v>46</v>
      </c>
      <c r="AN29" s="106">
        <v>31</v>
      </c>
      <c r="AO29" s="106">
        <v>34</v>
      </c>
      <c r="AP29" s="106">
        <v>32</v>
      </c>
      <c r="AQ29" s="106">
        <v>36</v>
      </c>
      <c r="AR29" s="106">
        <v>35</v>
      </c>
      <c r="AS29" s="106">
        <v>37</v>
      </c>
      <c r="AT29" s="106">
        <v>38</v>
      </c>
      <c r="AU29" s="106">
        <v>34</v>
      </c>
      <c r="AV29" s="144">
        <v>38</v>
      </c>
      <c r="AW29" s="16">
        <v>32</v>
      </c>
      <c r="AX29" s="16">
        <f t="shared" si="1"/>
        <v>-15</v>
      </c>
      <c r="AY29" s="17">
        <f t="shared" si="2"/>
        <v>-0.31914893617021278</v>
      </c>
      <c r="AZ29" s="17">
        <f t="shared" si="3"/>
        <v>0.29090909090909089</v>
      </c>
      <c r="BA29" s="17">
        <f t="shared" si="4"/>
        <v>-0.13636363636363635</v>
      </c>
      <c r="BB29" s="108">
        <f t="shared" si="5"/>
        <v>23.8</v>
      </c>
      <c r="BC29" s="108">
        <f t="shared" si="6"/>
        <v>-23.2</v>
      </c>
      <c r="BD29" s="109">
        <f t="shared" si="7"/>
        <v>-0.49361702127659574</v>
      </c>
      <c r="BE29" s="110">
        <f t="shared" si="8"/>
        <v>0.21636363636363637</v>
      </c>
      <c r="BF29" s="109">
        <f t="shared" si="9"/>
        <v>-0.21090909090909088</v>
      </c>
      <c r="BG29" s="111">
        <f t="shared" si="10"/>
        <v>24.5</v>
      </c>
      <c r="BH29" s="111">
        <f t="shared" si="11"/>
        <v>-22.5</v>
      </c>
      <c r="BI29" s="22">
        <f t="shared" si="12"/>
        <v>-0.47872340425531917</v>
      </c>
      <c r="BJ29" s="22">
        <f t="shared" si="13"/>
        <v>0.22272727272727272</v>
      </c>
      <c r="BK29" s="22">
        <f t="shared" si="14"/>
        <v>-0.20454545454545453</v>
      </c>
      <c r="BL29" s="112">
        <f t="shared" si="63"/>
        <v>24</v>
      </c>
      <c r="BM29" s="112">
        <f t="shared" si="16"/>
        <v>-23</v>
      </c>
      <c r="BN29" s="113">
        <f t="shared" si="17"/>
        <v>-0.48936170212765956</v>
      </c>
      <c r="BO29" s="113">
        <f t="shared" si="18"/>
        <v>0.21818181818181817</v>
      </c>
      <c r="BP29" s="113">
        <f t="shared" si="19"/>
        <v>-0.20909090909090908</v>
      </c>
      <c r="BQ29" s="114">
        <f t="shared" si="20"/>
        <v>32.6</v>
      </c>
      <c r="BR29" s="114">
        <f t="shared" si="21"/>
        <v>-14.399999999999999</v>
      </c>
      <c r="BS29" s="115">
        <f t="shared" si="22"/>
        <v>-0.3063829787234042</v>
      </c>
      <c r="BT29" s="115">
        <f t="shared" si="23"/>
        <v>0.29636363636363638</v>
      </c>
      <c r="BU29" s="115">
        <f t="shared" si="24"/>
        <v>-0.13090909090909086</v>
      </c>
      <c r="BV29" s="116">
        <f t="shared" si="25"/>
        <v>48</v>
      </c>
      <c r="BW29" s="116">
        <f t="shared" si="26"/>
        <v>1</v>
      </c>
      <c r="BX29" s="117">
        <f t="shared" si="27"/>
        <v>2.1276595744680851E-2</v>
      </c>
      <c r="BY29" s="117">
        <f t="shared" si="28"/>
        <v>0.43636363636363634</v>
      </c>
      <c r="BZ29" s="117">
        <f t="shared" si="29"/>
        <v>9.0909090909090939E-3</v>
      </c>
      <c r="CA29" s="118">
        <f t="shared" si="30"/>
        <v>55</v>
      </c>
      <c r="CB29" s="118">
        <f t="shared" si="31"/>
        <v>8</v>
      </c>
      <c r="CC29" s="119">
        <f t="shared" si="32"/>
        <v>0.1702127659574468</v>
      </c>
      <c r="CD29" s="119">
        <f t="shared" si="33"/>
        <v>0.5</v>
      </c>
      <c r="CE29" s="119">
        <f t="shared" si="34"/>
        <v>7.2727272727272751E-2</v>
      </c>
      <c r="CF29" s="120">
        <f t="shared" si="35"/>
        <v>63.6</v>
      </c>
      <c r="CG29" s="120">
        <f t="shared" si="36"/>
        <v>16.600000000000001</v>
      </c>
      <c r="CH29" s="121">
        <f t="shared" si="37"/>
        <v>0.35319148936170214</v>
      </c>
      <c r="CI29" s="121">
        <f t="shared" si="38"/>
        <v>0.57818181818181824</v>
      </c>
      <c r="CJ29" s="121">
        <f t="shared" si="39"/>
        <v>0.15090909090909099</v>
      </c>
      <c r="CK29" s="122">
        <f t="shared" si="40"/>
        <v>44.5</v>
      </c>
      <c r="CL29" s="123">
        <f t="shared" si="41"/>
        <v>-2.5</v>
      </c>
      <c r="CM29" s="101">
        <f t="shared" si="42"/>
        <v>-5.3191489361702128E-2</v>
      </c>
      <c r="CN29" s="101">
        <f t="shared" si="43"/>
        <v>0.40454545454545454</v>
      </c>
      <c r="CO29" s="123">
        <f t="shared" si="44"/>
        <v>-8.7909090909090946</v>
      </c>
      <c r="CP29" s="124">
        <f t="shared" si="45"/>
        <v>34.799999999999997</v>
      </c>
      <c r="CQ29" s="124">
        <f t="shared" si="46"/>
        <v>-12.200000000000003</v>
      </c>
      <c r="CR29" s="125">
        <f t="shared" si="47"/>
        <v>-0.25957446808510642</v>
      </c>
      <c r="CS29" s="125">
        <f t="shared" si="48"/>
        <v>0.31636363636363635</v>
      </c>
      <c r="CT29" s="125">
        <f t="shared" si="49"/>
        <v>-0.1109090909090909</v>
      </c>
      <c r="CU29" s="126">
        <f t="shared" si="50"/>
        <v>36.666666666666664</v>
      </c>
      <c r="CV29" s="126">
        <f t="shared" si="51"/>
        <v>-10.333333333333336</v>
      </c>
      <c r="CW29" s="127">
        <f t="shared" si="52"/>
        <v>-0.21985815602836883</v>
      </c>
      <c r="CX29" s="127">
        <f t="shared" si="53"/>
        <v>0.33333333333333331</v>
      </c>
      <c r="CY29" s="127">
        <f t="shared" si="54"/>
        <v>-9.3939393939393934E-2</v>
      </c>
      <c r="CZ29" s="128">
        <f t="shared" ref="CZ29:CZ31" si="68">AVERAGE(E29:AV29)</f>
        <v>38.636363636363633</v>
      </c>
      <c r="DA29" s="128">
        <f t="shared" si="55"/>
        <v>-8.3636363636363669</v>
      </c>
      <c r="DB29" s="54">
        <f t="shared" si="56"/>
        <v>-0.17794970986460354</v>
      </c>
      <c r="DC29" s="54">
        <f t="shared" si="57"/>
        <v>0.3512396694214876</v>
      </c>
      <c r="DD29" s="54">
        <f t="shared" si="58"/>
        <v>-7.6033057851239649E-2</v>
      </c>
      <c r="DE29" s="129">
        <f t="shared" si="59"/>
        <v>-826.57818181818209</v>
      </c>
      <c r="DF29" s="130">
        <f t="shared" si="60"/>
        <v>38.903225806451616</v>
      </c>
      <c r="DG29" s="130">
        <f t="shared" si="61"/>
        <v>-8.0967741935483843</v>
      </c>
      <c r="DH29" s="131">
        <f t="shared" si="62"/>
        <v>-0.17227179135209328</v>
      </c>
    </row>
    <row r="30" spans="1:112" ht="15.75" customHeight="1" x14ac:dyDescent="0.2">
      <c r="A30" s="132" t="s">
        <v>84</v>
      </c>
      <c r="B30" s="100">
        <v>40</v>
      </c>
      <c r="C30" s="100">
        <v>41.04</v>
      </c>
      <c r="D30" s="101">
        <f t="shared" si="0"/>
        <v>1.026</v>
      </c>
      <c r="E30" s="102">
        <v>15</v>
      </c>
      <c r="F30" s="102">
        <v>12</v>
      </c>
      <c r="G30" s="102">
        <v>10</v>
      </c>
      <c r="H30" s="102">
        <v>9</v>
      </c>
      <c r="I30" s="102">
        <v>12</v>
      </c>
      <c r="J30" s="102">
        <v>12</v>
      </c>
      <c r="K30" s="102">
        <v>12</v>
      </c>
      <c r="L30" s="102">
        <v>16</v>
      </c>
      <c r="M30" s="102">
        <v>12</v>
      </c>
      <c r="N30" s="102">
        <v>13</v>
      </c>
      <c r="O30" s="34">
        <v>16</v>
      </c>
      <c r="P30" s="34">
        <v>17</v>
      </c>
      <c r="Q30" s="34">
        <v>17</v>
      </c>
      <c r="R30" s="34">
        <v>17</v>
      </c>
      <c r="S30" s="34">
        <v>18</v>
      </c>
      <c r="T30" s="34">
        <v>18</v>
      </c>
      <c r="U30" s="34">
        <v>18</v>
      </c>
      <c r="V30" s="34">
        <v>20</v>
      </c>
      <c r="W30" s="34">
        <v>18</v>
      </c>
      <c r="X30" s="34">
        <v>20</v>
      </c>
      <c r="Y30" s="103">
        <v>17</v>
      </c>
      <c r="Z30" s="104">
        <v>18</v>
      </c>
      <c r="AA30" s="104">
        <v>17</v>
      </c>
      <c r="AB30" s="104">
        <v>18</v>
      </c>
      <c r="AC30" s="104">
        <v>16</v>
      </c>
      <c r="AD30" s="135">
        <v>16</v>
      </c>
      <c r="AE30" s="135">
        <v>18</v>
      </c>
      <c r="AF30" s="135">
        <v>17</v>
      </c>
      <c r="AG30" s="104">
        <v>16</v>
      </c>
      <c r="AH30" s="135">
        <v>18</v>
      </c>
      <c r="AI30" s="140">
        <v>18</v>
      </c>
      <c r="AJ30" s="140">
        <v>16</v>
      </c>
      <c r="AK30" s="106">
        <v>16</v>
      </c>
      <c r="AL30" s="106">
        <v>18</v>
      </c>
      <c r="AM30" s="106">
        <v>18</v>
      </c>
      <c r="AN30" s="106">
        <v>18</v>
      </c>
      <c r="AO30" s="106">
        <v>22</v>
      </c>
      <c r="AP30" s="106">
        <v>22</v>
      </c>
      <c r="AQ30" s="106">
        <v>18</v>
      </c>
      <c r="AR30" s="106">
        <v>19</v>
      </c>
      <c r="AS30" s="106">
        <v>16</v>
      </c>
      <c r="AT30" s="106">
        <v>15</v>
      </c>
      <c r="AU30" s="106">
        <v>12</v>
      </c>
      <c r="AV30" s="144">
        <v>14</v>
      </c>
      <c r="AW30" s="16">
        <v>15</v>
      </c>
      <c r="AX30" s="16">
        <f t="shared" si="1"/>
        <v>-26.04</v>
      </c>
      <c r="AY30" s="17">
        <f t="shared" si="2"/>
        <v>-0.63450292397660812</v>
      </c>
      <c r="AZ30" s="17">
        <f t="shared" si="3"/>
        <v>0.375</v>
      </c>
      <c r="BA30" s="17">
        <f t="shared" si="4"/>
        <v>-0.65100000000000002</v>
      </c>
      <c r="BB30" s="108">
        <f t="shared" si="5"/>
        <v>11</v>
      </c>
      <c r="BC30" s="108">
        <f t="shared" si="6"/>
        <v>-30.04</v>
      </c>
      <c r="BD30" s="109">
        <f t="shared" si="7"/>
        <v>-0.73196881091617938</v>
      </c>
      <c r="BE30" s="110">
        <f t="shared" si="8"/>
        <v>0.27500000000000002</v>
      </c>
      <c r="BF30" s="109">
        <f t="shared" si="9"/>
        <v>-0.751</v>
      </c>
      <c r="BG30" s="111">
        <f t="shared" si="10"/>
        <v>13.25</v>
      </c>
      <c r="BH30" s="111">
        <f t="shared" si="11"/>
        <v>-27.79</v>
      </c>
      <c r="BI30" s="22">
        <f t="shared" si="12"/>
        <v>-0.6771442495126706</v>
      </c>
      <c r="BJ30" s="22">
        <f t="shared" si="13"/>
        <v>0.33124999999999999</v>
      </c>
      <c r="BK30" s="22">
        <f t="shared" si="14"/>
        <v>-0.69474999999999998</v>
      </c>
      <c r="BL30" s="112">
        <f t="shared" si="63"/>
        <v>16.75</v>
      </c>
      <c r="BM30" s="112">
        <f t="shared" si="16"/>
        <v>-24.29</v>
      </c>
      <c r="BN30" s="113">
        <f t="shared" si="17"/>
        <v>-0.59186159844054576</v>
      </c>
      <c r="BO30" s="113">
        <f t="shared" si="18"/>
        <v>0.41875000000000001</v>
      </c>
      <c r="BP30" s="113">
        <f t="shared" si="19"/>
        <v>-0.60725000000000007</v>
      </c>
      <c r="BQ30" s="114">
        <f t="shared" si="20"/>
        <v>18.399999999999999</v>
      </c>
      <c r="BR30" s="114">
        <f t="shared" si="21"/>
        <v>-22.64</v>
      </c>
      <c r="BS30" s="115">
        <f t="shared" si="22"/>
        <v>-0.55165692007797273</v>
      </c>
      <c r="BT30" s="115">
        <f t="shared" si="23"/>
        <v>0.45999999999999996</v>
      </c>
      <c r="BU30" s="115">
        <f t="shared" si="24"/>
        <v>-0.56600000000000006</v>
      </c>
      <c r="BV30" s="116">
        <f t="shared" si="25"/>
        <v>18</v>
      </c>
      <c r="BW30" s="116">
        <f t="shared" si="26"/>
        <v>-23.04</v>
      </c>
      <c r="BX30" s="117">
        <f t="shared" si="27"/>
        <v>-0.56140350877192979</v>
      </c>
      <c r="BY30" s="117">
        <f t="shared" si="28"/>
        <v>0.45</v>
      </c>
      <c r="BZ30" s="117">
        <f t="shared" si="29"/>
        <v>-0.57600000000000007</v>
      </c>
      <c r="CA30" s="118">
        <f t="shared" si="30"/>
        <v>17</v>
      </c>
      <c r="CB30" s="118">
        <f t="shared" si="31"/>
        <v>-24.04</v>
      </c>
      <c r="CC30" s="119">
        <f t="shared" si="32"/>
        <v>-0.58576998050682261</v>
      </c>
      <c r="CD30" s="119">
        <f t="shared" si="33"/>
        <v>0.42499999999999999</v>
      </c>
      <c r="CE30" s="119">
        <f t="shared" si="34"/>
        <v>-0.60099999999999998</v>
      </c>
      <c r="CF30" s="120">
        <f t="shared" si="35"/>
        <v>17</v>
      </c>
      <c r="CG30" s="120">
        <f t="shared" si="36"/>
        <v>-24.04</v>
      </c>
      <c r="CH30" s="121">
        <f t="shared" si="37"/>
        <v>-0.58576998050682261</v>
      </c>
      <c r="CI30" s="121">
        <f t="shared" si="38"/>
        <v>0.42499999999999999</v>
      </c>
      <c r="CJ30" s="121">
        <f t="shared" si="39"/>
        <v>-0.60099999999999998</v>
      </c>
      <c r="CK30" s="122">
        <f t="shared" si="40"/>
        <v>17.5</v>
      </c>
      <c r="CL30" s="123">
        <f t="shared" si="41"/>
        <v>-23.54</v>
      </c>
      <c r="CM30" s="101">
        <f t="shared" si="42"/>
        <v>-0.5735867446393762</v>
      </c>
      <c r="CN30" s="101">
        <f t="shared" si="43"/>
        <v>0.4375</v>
      </c>
      <c r="CO30" s="123">
        <f t="shared" si="44"/>
        <v>-25.815999999999999</v>
      </c>
      <c r="CP30" s="124">
        <f t="shared" si="45"/>
        <v>19.399999999999999</v>
      </c>
      <c r="CQ30" s="124">
        <f t="shared" si="46"/>
        <v>-21.64</v>
      </c>
      <c r="CR30" s="125">
        <f t="shared" si="47"/>
        <v>-0.52729044834307992</v>
      </c>
      <c r="CS30" s="125">
        <f t="shared" si="48"/>
        <v>0.48499999999999999</v>
      </c>
      <c r="CT30" s="125">
        <f t="shared" si="49"/>
        <v>-0.54100000000000004</v>
      </c>
      <c r="CU30" s="126">
        <f t="shared" si="50"/>
        <v>13.666666666666666</v>
      </c>
      <c r="CV30" s="126">
        <f t="shared" si="51"/>
        <v>-27.373333333333335</v>
      </c>
      <c r="CW30" s="127">
        <f t="shared" si="52"/>
        <v>-0.66699155295646528</v>
      </c>
      <c r="CX30" s="127">
        <f t="shared" si="53"/>
        <v>0.34166666666666667</v>
      </c>
      <c r="CY30" s="127">
        <f t="shared" si="54"/>
        <v>-0.68433333333333335</v>
      </c>
      <c r="CZ30" s="128">
        <f t="shared" si="68"/>
        <v>16.25</v>
      </c>
      <c r="DA30" s="128">
        <f t="shared" si="55"/>
        <v>-24.79</v>
      </c>
      <c r="DB30" s="54">
        <f t="shared" si="56"/>
        <v>-0.60404483430799216</v>
      </c>
      <c r="DC30" s="54">
        <f t="shared" si="57"/>
        <v>0.40625</v>
      </c>
      <c r="DD30" s="54">
        <f t="shared" si="58"/>
        <v>-0.61975000000000002</v>
      </c>
      <c r="DE30" s="129">
        <f t="shared" si="59"/>
        <v>-2449.9956999999999</v>
      </c>
      <c r="DF30" s="130">
        <f t="shared" si="60"/>
        <v>15.870967741935484</v>
      </c>
      <c r="DG30" s="130">
        <f t="shared" si="61"/>
        <v>-25.169032258064515</v>
      </c>
      <c r="DH30" s="131">
        <f t="shared" si="62"/>
        <v>-0.61328051311073384</v>
      </c>
    </row>
    <row r="31" spans="1:112" ht="15.75" customHeight="1" x14ac:dyDescent="0.2">
      <c r="A31" s="132" t="s">
        <v>29</v>
      </c>
      <c r="B31" s="100">
        <v>120</v>
      </c>
      <c r="C31" s="100">
        <v>114</v>
      </c>
      <c r="D31" s="101">
        <f t="shared" si="0"/>
        <v>0.95</v>
      </c>
      <c r="E31" s="102">
        <v>93</v>
      </c>
      <c r="F31" s="102">
        <v>90</v>
      </c>
      <c r="G31" s="102">
        <v>79</v>
      </c>
      <c r="H31" s="150">
        <v>78</v>
      </c>
      <c r="I31" s="102">
        <v>82</v>
      </c>
      <c r="J31" s="102">
        <v>89</v>
      </c>
      <c r="K31" s="102">
        <v>91</v>
      </c>
      <c r="L31" s="151">
        <v>84</v>
      </c>
      <c r="M31" s="151">
        <v>84</v>
      </c>
      <c r="N31" s="151">
        <v>84</v>
      </c>
      <c r="O31" s="152">
        <v>73</v>
      </c>
      <c r="P31" s="153">
        <v>68</v>
      </c>
      <c r="Q31" s="34">
        <v>72</v>
      </c>
      <c r="R31" s="34">
        <v>70</v>
      </c>
      <c r="S31" s="34">
        <v>63</v>
      </c>
      <c r="T31" s="34">
        <v>60</v>
      </c>
      <c r="U31" s="34">
        <v>56</v>
      </c>
      <c r="V31" s="34">
        <v>57</v>
      </c>
      <c r="W31" s="34">
        <v>60</v>
      </c>
      <c r="X31" s="34">
        <v>68</v>
      </c>
      <c r="Y31" s="103">
        <v>61</v>
      </c>
      <c r="Z31" s="104">
        <v>60</v>
      </c>
      <c r="AA31" s="104">
        <v>60</v>
      </c>
      <c r="AB31" s="104">
        <v>49</v>
      </c>
      <c r="AC31" s="104">
        <v>65</v>
      </c>
      <c r="AD31" s="104">
        <v>68</v>
      </c>
      <c r="AE31" s="135">
        <v>63</v>
      </c>
      <c r="AF31" s="135">
        <v>78</v>
      </c>
      <c r="AG31" s="140">
        <v>67</v>
      </c>
      <c r="AH31" s="135">
        <v>70</v>
      </c>
      <c r="AI31" s="140">
        <v>68</v>
      </c>
      <c r="AJ31" s="140">
        <v>73</v>
      </c>
      <c r="AK31" s="106">
        <v>80</v>
      </c>
      <c r="AL31" s="106">
        <v>78</v>
      </c>
      <c r="AM31" s="106">
        <v>75</v>
      </c>
      <c r="AN31" s="106">
        <v>79</v>
      </c>
      <c r="AO31" s="106">
        <v>75</v>
      </c>
      <c r="AP31" s="106">
        <v>68</v>
      </c>
      <c r="AQ31" s="106">
        <v>72</v>
      </c>
      <c r="AR31" s="106">
        <v>66</v>
      </c>
      <c r="AS31" s="106">
        <v>70</v>
      </c>
      <c r="AT31" s="106">
        <v>64</v>
      </c>
      <c r="AU31" s="106">
        <v>64</v>
      </c>
      <c r="AV31" s="144">
        <v>65</v>
      </c>
      <c r="AW31" s="16">
        <v>93</v>
      </c>
      <c r="AX31" s="16">
        <f t="shared" si="1"/>
        <v>-21</v>
      </c>
      <c r="AY31" s="17">
        <f t="shared" si="2"/>
        <v>-0.18421052631578946</v>
      </c>
      <c r="AZ31" s="17">
        <f t="shared" si="3"/>
        <v>0.77500000000000002</v>
      </c>
      <c r="BA31" s="17">
        <f t="shared" si="4"/>
        <v>-0.17499999999999993</v>
      </c>
      <c r="BB31" s="108">
        <f t="shared" si="5"/>
        <v>83.6</v>
      </c>
      <c r="BC31" s="108">
        <f t="shared" si="6"/>
        <v>-30.400000000000006</v>
      </c>
      <c r="BD31" s="109">
        <f t="shared" si="7"/>
        <v>-0.26666666666666672</v>
      </c>
      <c r="BE31" s="110">
        <f t="shared" si="8"/>
        <v>0.69666666666666666</v>
      </c>
      <c r="BF31" s="109">
        <f t="shared" si="9"/>
        <v>-0.2533333333333333</v>
      </c>
      <c r="BG31" s="111">
        <f t="shared" si="10"/>
        <v>85.75</v>
      </c>
      <c r="BH31" s="111">
        <f t="shared" si="11"/>
        <v>-28.25</v>
      </c>
      <c r="BI31" s="22">
        <f t="shared" si="12"/>
        <v>-0.24780701754385964</v>
      </c>
      <c r="BJ31" s="22">
        <f t="shared" si="13"/>
        <v>0.71458333333333335</v>
      </c>
      <c r="BK31" s="22">
        <f t="shared" si="14"/>
        <v>-0.23541666666666661</v>
      </c>
      <c r="BL31" s="112">
        <f t="shared" si="63"/>
        <v>70.75</v>
      </c>
      <c r="BM31" s="112">
        <f t="shared" si="16"/>
        <v>-43.25</v>
      </c>
      <c r="BN31" s="113">
        <f t="shared" si="17"/>
        <v>-0.37938596491228072</v>
      </c>
      <c r="BO31" s="113">
        <f t="shared" si="18"/>
        <v>0.58958333333333335</v>
      </c>
      <c r="BP31" s="113">
        <f t="shared" si="19"/>
        <v>-0.36041666666666661</v>
      </c>
      <c r="BQ31" s="114">
        <f t="shared" si="20"/>
        <v>59.2</v>
      </c>
      <c r="BR31" s="114">
        <f t="shared" si="21"/>
        <v>-54.8</v>
      </c>
      <c r="BS31" s="115">
        <f t="shared" si="22"/>
        <v>-0.48070175438596491</v>
      </c>
      <c r="BT31" s="115">
        <f t="shared" si="23"/>
        <v>0.49333333333333335</v>
      </c>
      <c r="BU31" s="115">
        <f t="shared" si="24"/>
        <v>-0.45666666666666661</v>
      </c>
      <c r="BV31" s="116">
        <f t="shared" si="25"/>
        <v>62.25</v>
      </c>
      <c r="BW31" s="116">
        <f t="shared" si="26"/>
        <v>-51.75</v>
      </c>
      <c r="BX31" s="117">
        <f t="shared" si="27"/>
        <v>-0.45394736842105265</v>
      </c>
      <c r="BY31" s="117">
        <f t="shared" si="28"/>
        <v>0.51875000000000004</v>
      </c>
      <c r="BZ31" s="117">
        <f t="shared" si="29"/>
        <v>-0.43124999999999991</v>
      </c>
      <c r="CA31" s="118">
        <f t="shared" si="30"/>
        <v>61.25</v>
      </c>
      <c r="CB31" s="118">
        <f t="shared" si="31"/>
        <v>-52.75</v>
      </c>
      <c r="CC31" s="119">
        <f t="shared" si="32"/>
        <v>-0.46271929824561403</v>
      </c>
      <c r="CD31" s="119">
        <f t="shared" si="33"/>
        <v>0.51041666666666663</v>
      </c>
      <c r="CE31" s="119">
        <f t="shared" si="34"/>
        <v>-0.43958333333333333</v>
      </c>
      <c r="CF31" s="120">
        <f t="shared" si="35"/>
        <v>71.2</v>
      </c>
      <c r="CG31" s="120">
        <f t="shared" si="36"/>
        <v>-42.8</v>
      </c>
      <c r="CH31" s="121">
        <f t="shared" si="37"/>
        <v>-0.37543859649122807</v>
      </c>
      <c r="CI31" s="121">
        <f t="shared" si="38"/>
        <v>0.59333333333333338</v>
      </c>
      <c r="CJ31" s="121">
        <f t="shared" si="39"/>
        <v>-0.35666666666666658</v>
      </c>
      <c r="CK31" s="122">
        <f t="shared" si="40"/>
        <v>78</v>
      </c>
      <c r="CL31" s="123">
        <f t="shared" si="41"/>
        <v>-36</v>
      </c>
      <c r="CM31" s="101">
        <f t="shared" si="42"/>
        <v>-0.31578947368421051</v>
      </c>
      <c r="CN31" s="101">
        <f t="shared" si="43"/>
        <v>0.65</v>
      </c>
      <c r="CO31" s="123">
        <f t="shared" si="44"/>
        <v>-43.609090909090909</v>
      </c>
      <c r="CP31" s="124">
        <f t="shared" si="45"/>
        <v>70.2</v>
      </c>
      <c r="CQ31" s="124">
        <f t="shared" si="46"/>
        <v>-43.8</v>
      </c>
      <c r="CR31" s="125">
        <f t="shared" si="47"/>
        <v>-0.38421052631578945</v>
      </c>
      <c r="CS31" s="125">
        <f t="shared" si="48"/>
        <v>0.58500000000000008</v>
      </c>
      <c r="CT31" s="125">
        <f t="shared" si="49"/>
        <v>-0.36499999999999988</v>
      </c>
      <c r="CU31" s="126">
        <f t="shared" si="50"/>
        <v>64.333333333333329</v>
      </c>
      <c r="CV31" s="126">
        <f t="shared" si="51"/>
        <v>-49.666666666666671</v>
      </c>
      <c r="CW31" s="127">
        <f t="shared" si="52"/>
        <v>-0.4356725146198831</v>
      </c>
      <c r="CX31" s="127">
        <f t="shared" si="53"/>
        <v>0.53611111111111109</v>
      </c>
      <c r="CY31" s="127">
        <f t="shared" si="54"/>
        <v>-0.41388888888888886</v>
      </c>
      <c r="CZ31" s="128">
        <f t="shared" si="68"/>
        <v>71.340909090909093</v>
      </c>
      <c r="DA31" s="128">
        <f t="shared" si="55"/>
        <v>-42.659090909090907</v>
      </c>
      <c r="DB31" s="54">
        <f t="shared" si="56"/>
        <v>-0.37420255183413076</v>
      </c>
      <c r="DC31" s="54">
        <f t="shared" si="57"/>
        <v>0.59450757575757573</v>
      </c>
      <c r="DD31" s="54">
        <f t="shared" si="58"/>
        <v>-0.35549242424242422</v>
      </c>
      <c r="DE31" s="129">
        <f t="shared" si="59"/>
        <v>-4215.9979545454544</v>
      </c>
      <c r="DF31" s="130">
        <f t="shared" si="60"/>
        <v>70.645161290322577</v>
      </c>
      <c r="DG31" s="130">
        <f t="shared" si="61"/>
        <v>-43.354838709677423</v>
      </c>
      <c r="DH31" s="131">
        <f t="shared" si="62"/>
        <v>-0.38030560271646863</v>
      </c>
    </row>
    <row r="32" spans="1:112" ht="15.75" customHeight="1" x14ac:dyDescent="0.2">
      <c r="A32" s="99" t="s">
        <v>22</v>
      </c>
      <c r="B32" s="100">
        <v>621</v>
      </c>
      <c r="C32" s="141">
        <v>548</v>
      </c>
      <c r="D32" s="101">
        <f t="shared" si="0"/>
        <v>0.88244766505636074</v>
      </c>
      <c r="E32" s="102">
        <v>410</v>
      </c>
      <c r="F32" s="102">
        <v>388</v>
      </c>
      <c r="G32" s="102">
        <v>354</v>
      </c>
      <c r="H32" s="102">
        <v>337</v>
      </c>
      <c r="I32" s="102">
        <v>327</v>
      </c>
      <c r="J32" s="102">
        <v>318</v>
      </c>
      <c r="K32" s="102">
        <v>318</v>
      </c>
      <c r="L32" s="102">
        <v>328</v>
      </c>
      <c r="M32" s="102">
        <v>332</v>
      </c>
      <c r="N32" s="102">
        <v>308</v>
      </c>
      <c r="O32" s="34">
        <v>308</v>
      </c>
      <c r="P32" s="34">
        <v>291</v>
      </c>
      <c r="Q32" s="34">
        <v>303</v>
      </c>
      <c r="R32" s="34">
        <v>296</v>
      </c>
      <c r="S32" s="34">
        <v>293</v>
      </c>
      <c r="T32" s="34">
        <v>293</v>
      </c>
      <c r="U32" s="34">
        <v>300</v>
      </c>
      <c r="V32" s="34">
        <v>319</v>
      </c>
      <c r="W32" s="34">
        <v>331</v>
      </c>
      <c r="X32" s="34">
        <v>338</v>
      </c>
      <c r="Y32" s="103">
        <v>337</v>
      </c>
      <c r="Z32" s="104">
        <v>349</v>
      </c>
      <c r="AA32" s="104">
        <v>370</v>
      </c>
      <c r="AB32" s="104">
        <v>367</v>
      </c>
      <c r="AC32" s="104">
        <v>350</v>
      </c>
      <c r="AD32" s="133">
        <v>336</v>
      </c>
      <c r="AE32" s="104">
        <v>345</v>
      </c>
      <c r="AF32" s="104">
        <v>358</v>
      </c>
      <c r="AG32" s="104">
        <v>381</v>
      </c>
      <c r="AH32" s="104">
        <v>389</v>
      </c>
      <c r="AI32" s="104">
        <v>392</v>
      </c>
      <c r="AJ32" s="104">
        <v>401</v>
      </c>
      <c r="AK32" s="106">
        <v>401</v>
      </c>
      <c r="AL32" s="106">
        <v>403</v>
      </c>
      <c r="AM32" s="106">
        <v>393</v>
      </c>
      <c r="AN32" s="106">
        <v>384</v>
      </c>
      <c r="AO32" s="106">
        <v>389</v>
      </c>
      <c r="AP32" s="106">
        <v>408</v>
      </c>
      <c r="AQ32" s="106">
        <v>396</v>
      </c>
      <c r="AR32" s="106">
        <v>399</v>
      </c>
      <c r="AS32" s="106">
        <v>403</v>
      </c>
      <c r="AT32" s="106">
        <v>388</v>
      </c>
      <c r="AU32" s="106">
        <v>406</v>
      </c>
      <c r="AV32" s="106">
        <v>411</v>
      </c>
      <c r="AW32" s="16">
        <v>410</v>
      </c>
      <c r="AX32" s="16">
        <f t="shared" si="1"/>
        <v>-138</v>
      </c>
      <c r="AY32" s="17">
        <f t="shared" si="2"/>
        <v>-0.2518248175182482</v>
      </c>
      <c r="AZ32" s="17">
        <f t="shared" si="3"/>
        <v>0.66022544283413853</v>
      </c>
      <c r="BA32" s="17">
        <f t="shared" si="4"/>
        <v>-0.22222222222222221</v>
      </c>
      <c r="BB32" s="108">
        <f t="shared" si="5"/>
        <v>344.8</v>
      </c>
      <c r="BC32" s="108">
        <f t="shared" si="6"/>
        <v>-203.2</v>
      </c>
      <c r="BD32" s="109">
        <f t="shared" si="7"/>
        <v>-0.3708029197080292</v>
      </c>
      <c r="BE32" s="110">
        <f t="shared" si="8"/>
        <v>0.55523349436392921</v>
      </c>
      <c r="BF32" s="109">
        <f t="shared" si="9"/>
        <v>-0.32721417069243153</v>
      </c>
      <c r="BG32" s="111">
        <f t="shared" si="10"/>
        <v>321.5</v>
      </c>
      <c r="BH32" s="111">
        <f t="shared" si="11"/>
        <v>-226.5</v>
      </c>
      <c r="BI32" s="22">
        <f t="shared" si="12"/>
        <v>-0.41332116788321166</v>
      </c>
      <c r="BJ32" s="22">
        <f t="shared" si="13"/>
        <v>0.51771336553945246</v>
      </c>
      <c r="BK32" s="22">
        <f t="shared" si="14"/>
        <v>-0.36473429951690828</v>
      </c>
      <c r="BL32" s="112">
        <f t="shared" si="63"/>
        <v>299.5</v>
      </c>
      <c r="BM32" s="112">
        <f t="shared" si="16"/>
        <v>-248.5</v>
      </c>
      <c r="BN32" s="113">
        <f t="shared" si="17"/>
        <v>-0.45346715328467152</v>
      </c>
      <c r="BO32" s="113">
        <f t="shared" si="18"/>
        <v>0.48228663446054748</v>
      </c>
      <c r="BP32" s="113">
        <f t="shared" si="19"/>
        <v>-0.40016103059581326</v>
      </c>
      <c r="BQ32" s="114">
        <f t="shared" si="20"/>
        <v>307.2</v>
      </c>
      <c r="BR32" s="114">
        <f t="shared" si="21"/>
        <v>-240.8</v>
      </c>
      <c r="BS32" s="115">
        <f t="shared" si="22"/>
        <v>-0.43941605839416059</v>
      </c>
      <c r="BT32" s="115">
        <f t="shared" si="23"/>
        <v>0.49468599033816424</v>
      </c>
      <c r="BU32" s="115">
        <f t="shared" si="24"/>
        <v>-0.3877616747181965</v>
      </c>
      <c r="BV32" s="116">
        <f t="shared" si="25"/>
        <v>348.5</v>
      </c>
      <c r="BW32" s="116">
        <f t="shared" si="26"/>
        <v>-199.5</v>
      </c>
      <c r="BX32" s="117">
        <f t="shared" si="27"/>
        <v>-0.36405109489051096</v>
      </c>
      <c r="BY32" s="117">
        <f t="shared" si="28"/>
        <v>0.56119162640901776</v>
      </c>
      <c r="BZ32" s="117">
        <f t="shared" si="29"/>
        <v>-0.32125603864734298</v>
      </c>
      <c r="CA32" s="118">
        <f t="shared" si="30"/>
        <v>349.5</v>
      </c>
      <c r="CB32" s="118">
        <f t="shared" si="31"/>
        <v>-198.5</v>
      </c>
      <c r="CC32" s="119">
        <f t="shared" si="32"/>
        <v>-0.36222627737226276</v>
      </c>
      <c r="CD32" s="119">
        <f t="shared" si="33"/>
        <v>0.5628019323671497</v>
      </c>
      <c r="CE32" s="119">
        <f t="shared" si="34"/>
        <v>-0.31964573268921104</v>
      </c>
      <c r="CF32" s="120">
        <f t="shared" si="35"/>
        <v>384.2</v>
      </c>
      <c r="CG32" s="120">
        <f t="shared" si="36"/>
        <v>-163.80000000000001</v>
      </c>
      <c r="CH32" s="121">
        <f t="shared" si="37"/>
        <v>-0.29890510948905114</v>
      </c>
      <c r="CI32" s="121">
        <f t="shared" si="38"/>
        <v>0.61867954911433165</v>
      </c>
      <c r="CJ32" s="121">
        <f t="shared" si="39"/>
        <v>-0.26376811594202909</v>
      </c>
      <c r="CK32" s="122">
        <f t="shared" si="40"/>
        <v>395.25</v>
      </c>
      <c r="CL32" s="123">
        <f t="shared" si="41"/>
        <v>-152.75</v>
      </c>
      <c r="CM32" s="101">
        <f t="shared" si="42"/>
        <v>-0.27874087591240876</v>
      </c>
      <c r="CN32" s="101">
        <f t="shared" si="43"/>
        <v>0.63647342995169087</v>
      </c>
      <c r="CO32" s="123">
        <f t="shared" si="44"/>
        <v>-196.61415498212955</v>
      </c>
      <c r="CP32" s="124">
        <f t="shared" si="45"/>
        <v>399</v>
      </c>
      <c r="CQ32" s="124">
        <f t="shared" si="46"/>
        <v>-149</v>
      </c>
      <c r="CR32" s="125">
        <f t="shared" si="47"/>
        <v>-0.27189781021897808</v>
      </c>
      <c r="CS32" s="125">
        <f t="shared" si="48"/>
        <v>0.64251207729468596</v>
      </c>
      <c r="CT32" s="125">
        <f t="shared" si="49"/>
        <v>-0.23993558776167478</v>
      </c>
      <c r="CU32" s="126">
        <f t="shared" si="50"/>
        <v>401.66666666666669</v>
      </c>
      <c r="CV32" s="126">
        <f t="shared" si="51"/>
        <v>-146.33333333333331</v>
      </c>
      <c r="CW32" s="127">
        <f t="shared" si="52"/>
        <v>-0.26703163017031628</v>
      </c>
      <c r="CX32" s="127">
        <f t="shared" si="53"/>
        <v>0.64680622651637143</v>
      </c>
      <c r="CY32" s="127">
        <f t="shared" si="54"/>
        <v>-0.23564143853998931</v>
      </c>
      <c r="CZ32" s="128">
        <f>AVERAGE(E32:AS32)</f>
        <v>352.26829268292681</v>
      </c>
      <c r="DA32" s="128">
        <f t="shared" si="55"/>
        <v>-195.73170731707319</v>
      </c>
      <c r="DB32" s="54">
        <f t="shared" si="56"/>
        <v>-0.35717464838881968</v>
      </c>
      <c r="DC32" s="54">
        <f t="shared" si="57"/>
        <v>0.56725973056832013</v>
      </c>
      <c r="DD32" s="54">
        <f t="shared" si="58"/>
        <v>-0.31518793448804061</v>
      </c>
      <c r="DE32" s="129">
        <f t="shared" si="59"/>
        <v>-19344.164634146342</v>
      </c>
      <c r="DF32" s="130">
        <f t="shared" si="60"/>
        <v>337.32258064516128</v>
      </c>
      <c r="DG32" s="130">
        <f t="shared" si="61"/>
        <v>-210.67741935483872</v>
      </c>
      <c r="DH32" s="131">
        <f t="shared" si="62"/>
        <v>-0.38444784553802686</v>
      </c>
    </row>
    <row r="33" spans="1:112" ht="15.75" customHeight="1" x14ac:dyDescent="0.2">
      <c r="A33" s="132" t="s">
        <v>85</v>
      </c>
      <c r="B33" s="100">
        <v>101</v>
      </c>
      <c r="C33" s="100">
        <v>46.8</v>
      </c>
      <c r="D33" s="101">
        <f t="shared" si="0"/>
        <v>0.46336633663366333</v>
      </c>
      <c r="E33" s="102">
        <v>24</v>
      </c>
      <c r="F33" s="102">
        <v>22</v>
      </c>
      <c r="G33" s="102">
        <v>20</v>
      </c>
      <c r="H33" s="102">
        <v>21</v>
      </c>
      <c r="I33" s="102">
        <v>20</v>
      </c>
      <c r="J33" s="102">
        <v>20</v>
      </c>
      <c r="K33" s="102">
        <v>22</v>
      </c>
      <c r="L33" s="102">
        <v>23</v>
      </c>
      <c r="M33" s="102">
        <v>22</v>
      </c>
      <c r="N33" s="102">
        <v>22</v>
      </c>
      <c r="O33" s="34">
        <v>24</v>
      </c>
      <c r="P33" s="34">
        <v>26</v>
      </c>
      <c r="Q33" s="34">
        <v>25</v>
      </c>
      <c r="R33" s="34">
        <v>26</v>
      </c>
      <c r="S33" s="34">
        <v>22</v>
      </c>
      <c r="T33" s="34">
        <v>21</v>
      </c>
      <c r="U33" s="34">
        <v>17</v>
      </c>
      <c r="V33" s="34">
        <v>14</v>
      </c>
      <c r="W33" s="34">
        <v>12</v>
      </c>
      <c r="X33" s="34">
        <v>17</v>
      </c>
      <c r="Y33" s="103">
        <v>17</v>
      </c>
      <c r="Z33" s="104">
        <v>20</v>
      </c>
      <c r="AA33" s="104">
        <v>23</v>
      </c>
      <c r="AB33" s="104">
        <v>21</v>
      </c>
      <c r="AC33" s="104">
        <v>26</v>
      </c>
      <c r="AD33" s="104">
        <v>31</v>
      </c>
      <c r="AE33" s="104">
        <v>33</v>
      </c>
      <c r="AF33" s="104">
        <v>28</v>
      </c>
      <c r="AG33" s="104">
        <v>28</v>
      </c>
      <c r="AH33" s="104">
        <v>27</v>
      </c>
      <c r="AI33" s="104">
        <v>26</v>
      </c>
      <c r="AJ33" s="104">
        <v>25</v>
      </c>
      <c r="AK33" s="106">
        <v>22</v>
      </c>
      <c r="AL33" s="106">
        <v>22</v>
      </c>
      <c r="AM33" s="106">
        <v>25</v>
      </c>
      <c r="AN33" s="106">
        <v>22</v>
      </c>
      <c r="AO33" s="106">
        <v>20</v>
      </c>
      <c r="AP33" s="106">
        <v>19</v>
      </c>
      <c r="AQ33" s="107">
        <v>19</v>
      </c>
      <c r="AR33" s="107">
        <v>16</v>
      </c>
      <c r="AS33" s="107">
        <v>16</v>
      </c>
      <c r="AT33" s="106">
        <v>15</v>
      </c>
      <c r="AU33" s="106">
        <v>12</v>
      </c>
      <c r="AV33" s="106">
        <v>16</v>
      </c>
      <c r="AW33" s="16">
        <v>24</v>
      </c>
      <c r="AX33" s="16">
        <f t="shared" si="1"/>
        <v>-22.799999999999997</v>
      </c>
      <c r="AY33" s="17">
        <f t="shared" si="2"/>
        <v>-0.48717948717948717</v>
      </c>
      <c r="AZ33" s="17">
        <f t="shared" si="3"/>
        <v>0.23762376237623761</v>
      </c>
      <c r="BA33" s="17">
        <f t="shared" si="4"/>
        <v>-0.22574257425742572</v>
      </c>
      <c r="BB33" s="108">
        <f t="shared" si="5"/>
        <v>20.6</v>
      </c>
      <c r="BC33" s="108">
        <f t="shared" si="6"/>
        <v>-26.199999999999996</v>
      </c>
      <c r="BD33" s="109">
        <f t="shared" si="7"/>
        <v>-0.55982905982905973</v>
      </c>
      <c r="BE33" s="110">
        <f t="shared" si="8"/>
        <v>0.20396039603960398</v>
      </c>
      <c r="BF33" s="109">
        <f t="shared" si="9"/>
        <v>-0.25940594059405936</v>
      </c>
      <c r="BG33" s="111">
        <f t="shared" si="10"/>
        <v>22.25</v>
      </c>
      <c r="BH33" s="111">
        <f t="shared" si="11"/>
        <v>-24.549999999999997</v>
      </c>
      <c r="BI33" s="22">
        <f t="shared" si="12"/>
        <v>-0.5245726495726496</v>
      </c>
      <c r="BJ33" s="22">
        <f t="shared" si="13"/>
        <v>0.2202970297029703</v>
      </c>
      <c r="BK33" s="22">
        <f t="shared" si="14"/>
        <v>-0.24306930693069304</v>
      </c>
      <c r="BL33" s="112">
        <f t="shared" si="63"/>
        <v>25.25</v>
      </c>
      <c r="BM33" s="112">
        <f t="shared" si="16"/>
        <v>-21.549999999999997</v>
      </c>
      <c r="BN33" s="113">
        <f t="shared" si="17"/>
        <v>-0.46047008547008544</v>
      </c>
      <c r="BO33" s="113">
        <f t="shared" si="18"/>
        <v>0.25</v>
      </c>
      <c r="BP33" s="113">
        <f t="shared" si="19"/>
        <v>-0.21336633663366333</v>
      </c>
      <c r="BQ33" s="114">
        <f t="shared" si="20"/>
        <v>17.2</v>
      </c>
      <c r="BR33" s="114">
        <f t="shared" si="21"/>
        <v>-29.599999999999998</v>
      </c>
      <c r="BS33" s="115">
        <f t="shared" si="22"/>
        <v>-0.63247863247863245</v>
      </c>
      <c r="BT33" s="115">
        <f t="shared" si="23"/>
        <v>0.17029702970297028</v>
      </c>
      <c r="BU33" s="115">
        <f t="shared" si="24"/>
        <v>-0.29306930693069305</v>
      </c>
      <c r="BV33" s="116">
        <f t="shared" si="25"/>
        <v>19.25</v>
      </c>
      <c r="BW33" s="116">
        <f t="shared" si="26"/>
        <v>-27.549999999999997</v>
      </c>
      <c r="BX33" s="117">
        <f t="shared" si="27"/>
        <v>-0.58867521367521369</v>
      </c>
      <c r="BY33" s="117">
        <f t="shared" si="28"/>
        <v>0.1905940594059406</v>
      </c>
      <c r="BZ33" s="117">
        <f t="shared" si="29"/>
        <v>-0.27277227722772274</v>
      </c>
      <c r="CA33" s="118">
        <f t="shared" si="30"/>
        <v>27.75</v>
      </c>
      <c r="CB33" s="118">
        <f t="shared" si="31"/>
        <v>-19.049999999999997</v>
      </c>
      <c r="CC33" s="119">
        <f t="shared" si="32"/>
        <v>-0.40705128205128199</v>
      </c>
      <c r="CD33" s="119">
        <f t="shared" si="33"/>
        <v>0.27475247524752477</v>
      </c>
      <c r="CE33" s="119">
        <f t="shared" si="34"/>
        <v>-0.18861386138613856</v>
      </c>
      <c r="CF33" s="120">
        <f t="shared" si="35"/>
        <v>26.8</v>
      </c>
      <c r="CG33" s="120">
        <f t="shared" si="36"/>
        <v>-19.999999999999996</v>
      </c>
      <c r="CH33" s="121">
        <f t="shared" si="37"/>
        <v>-0.42735042735042728</v>
      </c>
      <c r="CI33" s="121">
        <f t="shared" si="38"/>
        <v>0.26534653465346536</v>
      </c>
      <c r="CJ33" s="121">
        <f t="shared" si="39"/>
        <v>-0.19801980198019797</v>
      </c>
      <c r="CK33" s="122">
        <f t="shared" si="40"/>
        <v>22.75</v>
      </c>
      <c r="CL33" s="123">
        <f t="shared" si="41"/>
        <v>-24.049999999999997</v>
      </c>
      <c r="CM33" s="101">
        <f t="shared" si="42"/>
        <v>-0.51388888888888884</v>
      </c>
      <c r="CN33" s="101">
        <f t="shared" si="43"/>
        <v>0.22524752475247525</v>
      </c>
      <c r="CO33" s="123">
        <f t="shared" si="44"/>
        <v>-25.695184518451843</v>
      </c>
      <c r="CP33" s="124">
        <f t="shared" si="45"/>
        <v>18</v>
      </c>
      <c r="CQ33" s="124">
        <f t="shared" si="46"/>
        <v>-28.799999999999997</v>
      </c>
      <c r="CR33" s="125">
        <f t="shared" si="47"/>
        <v>-0.61538461538461531</v>
      </c>
      <c r="CS33" s="125">
        <f t="shared" si="48"/>
        <v>0.17821782178217821</v>
      </c>
      <c r="CT33" s="125">
        <f t="shared" si="49"/>
        <v>-0.28514851485148512</v>
      </c>
      <c r="CU33" s="126">
        <f t="shared" si="50"/>
        <v>14.333333333333334</v>
      </c>
      <c r="CV33" s="126">
        <f t="shared" si="51"/>
        <v>-32.466666666666661</v>
      </c>
      <c r="CW33" s="127">
        <f t="shared" si="52"/>
        <v>-0.69373219373219364</v>
      </c>
      <c r="CX33" s="127">
        <f t="shared" si="53"/>
        <v>0.14191419141914191</v>
      </c>
      <c r="CY33" s="127">
        <f t="shared" si="54"/>
        <v>-0.32145214521452142</v>
      </c>
      <c r="CZ33" s="128">
        <f t="shared" ref="CZ33:CZ40" si="69">AVERAGE(E33:AV33)</f>
        <v>21.568181818181817</v>
      </c>
      <c r="DA33" s="128">
        <f t="shared" si="55"/>
        <v>-25.231818181818181</v>
      </c>
      <c r="DB33" s="54">
        <f t="shared" si="56"/>
        <v>-0.53914141414141414</v>
      </c>
      <c r="DC33" s="54">
        <f t="shared" si="57"/>
        <v>0.21354635463546354</v>
      </c>
      <c r="DD33" s="54">
        <f t="shared" si="58"/>
        <v>-0.2498199819981998</v>
      </c>
      <c r="DE33" s="129">
        <f t="shared" si="59"/>
        <v>-2493.6605909090908</v>
      </c>
      <c r="DF33" s="130">
        <f t="shared" si="60"/>
        <v>22.612903225806452</v>
      </c>
      <c r="DG33" s="130">
        <f t="shared" si="61"/>
        <v>-24.187096774193545</v>
      </c>
      <c r="DH33" s="131">
        <f t="shared" si="62"/>
        <v>-0.51681830714088772</v>
      </c>
    </row>
    <row r="34" spans="1:112" ht="15.75" customHeight="1" x14ac:dyDescent="0.2">
      <c r="A34" s="132" t="s">
        <v>86</v>
      </c>
      <c r="B34" s="100">
        <v>104</v>
      </c>
      <c r="C34" s="100">
        <v>108</v>
      </c>
      <c r="D34" s="101">
        <f t="shared" si="0"/>
        <v>1.0384615384615385</v>
      </c>
      <c r="E34" s="102">
        <v>80</v>
      </c>
      <c r="F34" s="102">
        <v>82</v>
      </c>
      <c r="G34" s="102">
        <v>81</v>
      </c>
      <c r="H34" s="102">
        <v>86</v>
      </c>
      <c r="I34" s="102">
        <v>68</v>
      </c>
      <c r="J34" s="102">
        <v>69</v>
      </c>
      <c r="K34" s="102">
        <v>57</v>
      </c>
      <c r="L34" s="102">
        <v>57</v>
      </c>
      <c r="M34" s="102">
        <v>50</v>
      </c>
      <c r="N34" s="102">
        <v>48</v>
      </c>
      <c r="O34" s="34">
        <v>48</v>
      </c>
      <c r="P34" s="34">
        <v>44</v>
      </c>
      <c r="Q34" s="34">
        <v>46</v>
      </c>
      <c r="R34" s="34">
        <v>56</v>
      </c>
      <c r="S34" s="34">
        <v>55</v>
      </c>
      <c r="T34" s="34">
        <v>63</v>
      </c>
      <c r="U34" s="34">
        <v>65</v>
      </c>
      <c r="V34" s="34">
        <v>65</v>
      </c>
      <c r="W34" s="34">
        <v>61</v>
      </c>
      <c r="X34" s="34">
        <v>63</v>
      </c>
      <c r="Y34" s="103">
        <v>72</v>
      </c>
      <c r="Z34" s="104">
        <v>72</v>
      </c>
      <c r="AA34" s="104">
        <v>77</v>
      </c>
      <c r="AB34" s="104">
        <v>88</v>
      </c>
      <c r="AC34" s="104">
        <v>84</v>
      </c>
      <c r="AD34" s="133">
        <v>90</v>
      </c>
      <c r="AE34" s="133">
        <v>92</v>
      </c>
      <c r="AF34" s="133">
        <v>76</v>
      </c>
      <c r="AG34" s="133">
        <v>69</v>
      </c>
      <c r="AH34" s="133">
        <v>69</v>
      </c>
      <c r="AI34" s="133">
        <v>83</v>
      </c>
      <c r="AJ34" s="133">
        <v>72</v>
      </c>
      <c r="AK34" s="106">
        <v>81</v>
      </c>
      <c r="AL34" s="106">
        <v>74</v>
      </c>
      <c r="AM34" s="106">
        <v>79</v>
      </c>
      <c r="AN34" s="106">
        <v>68</v>
      </c>
      <c r="AO34" s="106">
        <v>70</v>
      </c>
      <c r="AP34" s="106">
        <v>71</v>
      </c>
      <c r="AQ34" s="106">
        <v>75</v>
      </c>
      <c r="AR34" s="106">
        <v>74</v>
      </c>
      <c r="AS34" s="106">
        <v>79</v>
      </c>
      <c r="AT34" s="107">
        <v>83</v>
      </c>
      <c r="AU34" s="107">
        <v>84</v>
      </c>
      <c r="AV34" s="107">
        <v>83</v>
      </c>
      <c r="AW34" s="16">
        <v>80</v>
      </c>
      <c r="AX34" s="16">
        <f t="shared" si="1"/>
        <v>-28</v>
      </c>
      <c r="AY34" s="17">
        <f t="shared" si="2"/>
        <v>-0.25925925925925924</v>
      </c>
      <c r="AZ34" s="17">
        <f t="shared" si="3"/>
        <v>0.76923076923076927</v>
      </c>
      <c r="BA34" s="17">
        <f t="shared" si="4"/>
        <v>-0.26923076923076927</v>
      </c>
      <c r="BB34" s="108">
        <f t="shared" si="5"/>
        <v>77.2</v>
      </c>
      <c r="BC34" s="108">
        <f t="shared" si="6"/>
        <v>-30.799999999999997</v>
      </c>
      <c r="BD34" s="109">
        <f t="shared" si="7"/>
        <v>-0.28518518518518515</v>
      </c>
      <c r="BE34" s="110">
        <f t="shared" si="8"/>
        <v>0.74230769230769234</v>
      </c>
      <c r="BF34" s="109">
        <f t="shared" si="9"/>
        <v>-0.29615384615384621</v>
      </c>
      <c r="BG34" s="111">
        <f t="shared" si="10"/>
        <v>53</v>
      </c>
      <c r="BH34" s="111">
        <f t="shared" si="11"/>
        <v>-55</v>
      </c>
      <c r="BI34" s="22">
        <f t="shared" si="12"/>
        <v>-0.5092592592592593</v>
      </c>
      <c r="BJ34" s="22">
        <f t="shared" si="13"/>
        <v>0.50961538461538458</v>
      </c>
      <c r="BK34" s="22">
        <f t="shared" si="14"/>
        <v>-0.52884615384615397</v>
      </c>
      <c r="BL34" s="112">
        <f t="shared" si="63"/>
        <v>48.5</v>
      </c>
      <c r="BM34" s="112">
        <f t="shared" si="16"/>
        <v>-59.5</v>
      </c>
      <c r="BN34" s="113">
        <f t="shared" si="17"/>
        <v>-0.55092592592592593</v>
      </c>
      <c r="BO34" s="113">
        <f t="shared" si="18"/>
        <v>0.46634615384615385</v>
      </c>
      <c r="BP34" s="113">
        <f t="shared" si="19"/>
        <v>-0.57211538461538469</v>
      </c>
      <c r="BQ34" s="114">
        <f t="shared" si="20"/>
        <v>61.8</v>
      </c>
      <c r="BR34" s="114">
        <f t="shared" si="21"/>
        <v>-46.2</v>
      </c>
      <c r="BS34" s="115">
        <f t="shared" si="22"/>
        <v>-0.42777777777777781</v>
      </c>
      <c r="BT34" s="115">
        <f t="shared" si="23"/>
        <v>0.59423076923076923</v>
      </c>
      <c r="BU34" s="115">
        <f t="shared" si="24"/>
        <v>-0.44423076923076932</v>
      </c>
      <c r="BV34" s="116">
        <f t="shared" si="25"/>
        <v>71</v>
      </c>
      <c r="BW34" s="116">
        <f t="shared" si="26"/>
        <v>-37</v>
      </c>
      <c r="BX34" s="117">
        <f t="shared" si="27"/>
        <v>-0.34259259259259262</v>
      </c>
      <c r="BY34" s="117">
        <f t="shared" si="28"/>
        <v>0.68269230769230771</v>
      </c>
      <c r="BZ34" s="117">
        <f t="shared" si="29"/>
        <v>-0.35576923076923084</v>
      </c>
      <c r="CA34" s="118">
        <f t="shared" si="30"/>
        <v>88.5</v>
      </c>
      <c r="CB34" s="118">
        <f t="shared" si="31"/>
        <v>-19.5</v>
      </c>
      <c r="CC34" s="119">
        <f t="shared" si="32"/>
        <v>-0.18055555555555555</v>
      </c>
      <c r="CD34" s="119">
        <f t="shared" si="33"/>
        <v>0.85096153846153844</v>
      </c>
      <c r="CE34" s="119">
        <f t="shared" si="34"/>
        <v>-0.18750000000000011</v>
      </c>
      <c r="CF34" s="120">
        <f t="shared" si="35"/>
        <v>73.8</v>
      </c>
      <c r="CG34" s="120">
        <f t="shared" si="36"/>
        <v>-34.200000000000003</v>
      </c>
      <c r="CH34" s="121">
        <f t="shared" si="37"/>
        <v>-0.31666666666666671</v>
      </c>
      <c r="CI34" s="121">
        <f t="shared" si="38"/>
        <v>0.70961538461538454</v>
      </c>
      <c r="CJ34" s="121">
        <f t="shared" si="39"/>
        <v>-0.32884615384615401</v>
      </c>
      <c r="CK34" s="122">
        <f t="shared" si="40"/>
        <v>75.5</v>
      </c>
      <c r="CL34" s="123">
        <f t="shared" si="41"/>
        <v>-32.5</v>
      </c>
      <c r="CM34" s="101">
        <f t="shared" si="42"/>
        <v>-0.30092592592592593</v>
      </c>
      <c r="CN34" s="101">
        <f t="shared" si="43"/>
        <v>0.72596153846153844</v>
      </c>
      <c r="CO34" s="123">
        <f t="shared" si="44"/>
        <v>-38.379370629370634</v>
      </c>
      <c r="CP34" s="124">
        <f t="shared" si="45"/>
        <v>73.8</v>
      </c>
      <c r="CQ34" s="124">
        <f t="shared" si="46"/>
        <v>-34.200000000000003</v>
      </c>
      <c r="CR34" s="125">
        <f t="shared" si="47"/>
        <v>-0.31666666666666671</v>
      </c>
      <c r="CS34" s="125">
        <f t="shared" si="48"/>
        <v>0.70961538461538454</v>
      </c>
      <c r="CT34" s="125">
        <f t="shared" si="49"/>
        <v>-0.32884615384615401</v>
      </c>
      <c r="CU34" s="126">
        <f t="shared" si="50"/>
        <v>83.333333333333329</v>
      </c>
      <c r="CV34" s="126">
        <f t="shared" si="51"/>
        <v>-24.666666666666671</v>
      </c>
      <c r="CW34" s="127">
        <f t="shared" si="52"/>
        <v>-0.2283950617283951</v>
      </c>
      <c r="CX34" s="127">
        <f t="shared" si="53"/>
        <v>0.80128205128205121</v>
      </c>
      <c r="CY34" s="127">
        <f t="shared" si="54"/>
        <v>-0.23717948717948734</v>
      </c>
      <c r="CZ34" s="128">
        <f t="shared" si="69"/>
        <v>70.659090909090907</v>
      </c>
      <c r="DA34" s="128">
        <f t="shared" si="55"/>
        <v>-37.340909090909093</v>
      </c>
      <c r="DB34" s="54">
        <f t="shared" si="56"/>
        <v>-0.34574915824915825</v>
      </c>
      <c r="DC34" s="54">
        <f t="shared" si="57"/>
        <v>0.67941433566433562</v>
      </c>
      <c r="DD34" s="54">
        <f t="shared" si="58"/>
        <v>-0.35904720279720292</v>
      </c>
      <c r="DE34" s="129">
        <f t="shared" si="59"/>
        <v>-3690.4020454545457</v>
      </c>
      <c r="DF34" s="130">
        <f t="shared" si="60"/>
        <v>68</v>
      </c>
      <c r="DG34" s="130">
        <f t="shared" si="61"/>
        <v>-40</v>
      </c>
      <c r="DH34" s="131">
        <f t="shared" si="62"/>
        <v>-0.37037037037037035</v>
      </c>
    </row>
    <row r="35" spans="1:112" ht="15.75" customHeight="1" x14ac:dyDescent="0.2">
      <c r="A35" s="132" t="s">
        <v>87</v>
      </c>
      <c r="B35" s="100">
        <v>149</v>
      </c>
      <c r="C35" s="100">
        <v>93</v>
      </c>
      <c r="D35" s="101">
        <f t="shared" si="0"/>
        <v>0.62416107382550334</v>
      </c>
      <c r="E35" s="102">
        <v>61</v>
      </c>
      <c r="F35" s="102">
        <v>52</v>
      </c>
      <c r="G35" s="102">
        <v>54</v>
      </c>
      <c r="H35" s="102">
        <v>50</v>
      </c>
      <c r="I35" s="102">
        <v>53</v>
      </c>
      <c r="J35" s="102">
        <v>57</v>
      </c>
      <c r="K35" s="102">
        <v>59</v>
      </c>
      <c r="L35" s="102">
        <v>58</v>
      </c>
      <c r="M35" s="102">
        <v>67</v>
      </c>
      <c r="N35" s="102">
        <v>67</v>
      </c>
      <c r="O35" s="34">
        <v>69</v>
      </c>
      <c r="P35" s="34">
        <v>75</v>
      </c>
      <c r="Q35" s="34">
        <v>79</v>
      </c>
      <c r="R35" s="34">
        <v>82</v>
      </c>
      <c r="S35" s="34">
        <v>91</v>
      </c>
      <c r="T35" s="34">
        <v>93</v>
      </c>
      <c r="U35" s="34">
        <v>89</v>
      </c>
      <c r="V35" s="34">
        <v>91</v>
      </c>
      <c r="W35" s="34">
        <v>91</v>
      </c>
      <c r="X35" s="34">
        <v>83</v>
      </c>
      <c r="Y35" s="103">
        <v>78</v>
      </c>
      <c r="Z35" s="104">
        <v>86</v>
      </c>
      <c r="AA35" s="104">
        <v>86</v>
      </c>
      <c r="AB35" s="104">
        <v>76</v>
      </c>
      <c r="AC35" s="104">
        <v>83</v>
      </c>
      <c r="AD35" s="104">
        <v>79</v>
      </c>
      <c r="AE35" s="104">
        <v>64</v>
      </c>
      <c r="AF35" s="104">
        <v>75</v>
      </c>
      <c r="AG35" s="104">
        <v>76</v>
      </c>
      <c r="AH35" s="104">
        <v>75</v>
      </c>
      <c r="AI35" s="104">
        <v>84</v>
      </c>
      <c r="AJ35" s="104">
        <v>81</v>
      </c>
      <c r="AK35" s="106">
        <v>96</v>
      </c>
      <c r="AL35" s="106">
        <v>89</v>
      </c>
      <c r="AM35" s="106">
        <v>84</v>
      </c>
      <c r="AN35" s="107">
        <v>90</v>
      </c>
      <c r="AO35" s="106">
        <v>74</v>
      </c>
      <c r="AP35" s="107">
        <v>83</v>
      </c>
      <c r="AQ35" s="107">
        <v>77</v>
      </c>
      <c r="AR35" s="107">
        <v>71</v>
      </c>
      <c r="AS35" s="107">
        <v>72</v>
      </c>
      <c r="AT35" s="106">
        <v>71</v>
      </c>
      <c r="AU35" s="106">
        <v>54</v>
      </c>
      <c r="AV35" s="106">
        <v>62</v>
      </c>
      <c r="AW35" s="16">
        <v>61</v>
      </c>
      <c r="AX35" s="16">
        <f t="shared" si="1"/>
        <v>-32</v>
      </c>
      <c r="AY35" s="17">
        <f t="shared" si="2"/>
        <v>-0.34408602150537637</v>
      </c>
      <c r="AZ35" s="17">
        <f t="shared" si="3"/>
        <v>0.40939597315436244</v>
      </c>
      <c r="BA35" s="17">
        <f t="shared" si="4"/>
        <v>-0.21476510067114091</v>
      </c>
      <c r="BB35" s="108">
        <f t="shared" si="5"/>
        <v>53.2</v>
      </c>
      <c r="BC35" s="108">
        <f t="shared" si="6"/>
        <v>-39.799999999999997</v>
      </c>
      <c r="BD35" s="109">
        <f t="shared" si="7"/>
        <v>-0.42795698924731179</v>
      </c>
      <c r="BE35" s="110">
        <f t="shared" si="8"/>
        <v>0.35704697986577183</v>
      </c>
      <c r="BF35" s="109">
        <f t="shared" si="9"/>
        <v>-0.26711409395973151</v>
      </c>
      <c r="BG35" s="111">
        <f t="shared" si="10"/>
        <v>62.75</v>
      </c>
      <c r="BH35" s="111">
        <f t="shared" si="11"/>
        <v>-30.25</v>
      </c>
      <c r="BI35" s="22">
        <f t="shared" si="12"/>
        <v>-0.32526881720430106</v>
      </c>
      <c r="BJ35" s="22">
        <f t="shared" si="13"/>
        <v>0.42114093959731541</v>
      </c>
      <c r="BK35" s="22">
        <f t="shared" si="14"/>
        <v>-0.20302013422818793</v>
      </c>
      <c r="BL35" s="112">
        <f t="shared" si="63"/>
        <v>76.25</v>
      </c>
      <c r="BM35" s="112">
        <f t="shared" si="16"/>
        <v>-16.75</v>
      </c>
      <c r="BN35" s="113">
        <f t="shared" si="17"/>
        <v>-0.18010752688172044</v>
      </c>
      <c r="BO35" s="113">
        <f t="shared" si="18"/>
        <v>0.51174496644295298</v>
      </c>
      <c r="BP35" s="113">
        <f t="shared" si="19"/>
        <v>-0.11241610738255037</v>
      </c>
      <c r="BQ35" s="114">
        <f t="shared" si="20"/>
        <v>91</v>
      </c>
      <c r="BR35" s="114">
        <f t="shared" si="21"/>
        <v>-2</v>
      </c>
      <c r="BS35" s="115">
        <f t="shared" si="22"/>
        <v>-2.1505376344086023E-2</v>
      </c>
      <c r="BT35" s="115">
        <f t="shared" si="23"/>
        <v>0.61073825503355705</v>
      </c>
      <c r="BU35" s="115">
        <f t="shared" si="24"/>
        <v>-1.3422818791946289E-2</v>
      </c>
      <c r="BV35" s="116">
        <f t="shared" si="25"/>
        <v>83.25</v>
      </c>
      <c r="BW35" s="116">
        <f t="shared" si="26"/>
        <v>-9.75</v>
      </c>
      <c r="BX35" s="117">
        <f t="shared" si="27"/>
        <v>-0.10483870967741936</v>
      </c>
      <c r="BY35" s="117">
        <f t="shared" si="28"/>
        <v>0.5587248322147651</v>
      </c>
      <c r="BZ35" s="117">
        <f t="shared" si="29"/>
        <v>-6.5436241610738244E-2</v>
      </c>
      <c r="CA35" s="118">
        <f t="shared" si="30"/>
        <v>75.5</v>
      </c>
      <c r="CB35" s="118">
        <f t="shared" si="31"/>
        <v>-17.5</v>
      </c>
      <c r="CC35" s="119">
        <f t="shared" si="32"/>
        <v>-0.18817204301075269</v>
      </c>
      <c r="CD35" s="119">
        <f t="shared" si="33"/>
        <v>0.50671140939597314</v>
      </c>
      <c r="CE35" s="119">
        <f t="shared" si="34"/>
        <v>-0.1174496644295302</v>
      </c>
      <c r="CF35" s="120">
        <f t="shared" si="35"/>
        <v>78.2</v>
      </c>
      <c r="CG35" s="120">
        <f t="shared" si="36"/>
        <v>-14.799999999999997</v>
      </c>
      <c r="CH35" s="121">
        <f t="shared" si="37"/>
        <v>-0.15913978494623654</v>
      </c>
      <c r="CI35" s="121">
        <f t="shared" si="38"/>
        <v>0.52483221476510067</v>
      </c>
      <c r="CJ35" s="121">
        <f t="shared" si="39"/>
        <v>-9.9328859060402674E-2</v>
      </c>
      <c r="CK35" s="122">
        <f t="shared" si="40"/>
        <v>89.75</v>
      </c>
      <c r="CL35" s="123">
        <f t="shared" si="41"/>
        <v>-3.25</v>
      </c>
      <c r="CM35" s="101">
        <f t="shared" si="42"/>
        <v>-3.4946236559139782E-2</v>
      </c>
      <c r="CN35" s="101">
        <f t="shared" si="43"/>
        <v>0.6023489932885906</v>
      </c>
      <c r="CO35" s="123">
        <f t="shared" si="44"/>
        <v>-18.919615619280052</v>
      </c>
      <c r="CP35" s="124">
        <f t="shared" si="45"/>
        <v>75.400000000000006</v>
      </c>
      <c r="CQ35" s="124">
        <f t="shared" si="46"/>
        <v>-17.599999999999994</v>
      </c>
      <c r="CR35" s="125">
        <f t="shared" si="47"/>
        <v>-0.18924731182795693</v>
      </c>
      <c r="CS35" s="125">
        <f t="shared" si="48"/>
        <v>0.50604026845637584</v>
      </c>
      <c r="CT35" s="125">
        <f t="shared" si="49"/>
        <v>-0.1181208053691275</v>
      </c>
      <c r="CU35" s="126">
        <f t="shared" si="50"/>
        <v>62.333333333333336</v>
      </c>
      <c r="CV35" s="126">
        <f t="shared" si="51"/>
        <v>-30.666666666666664</v>
      </c>
      <c r="CW35" s="127">
        <f t="shared" si="52"/>
        <v>-0.32974910394265228</v>
      </c>
      <c r="CX35" s="127">
        <f t="shared" si="53"/>
        <v>0.41834451901565994</v>
      </c>
      <c r="CY35" s="127">
        <f t="shared" si="54"/>
        <v>-0.2058165548098434</v>
      </c>
      <c r="CZ35" s="128">
        <f t="shared" si="69"/>
        <v>74.704545454545453</v>
      </c>
      <c r="DA35" s="128">
        <f t="shared" si="55"/>
        <v>-18.295454545454547</v>
      </c>
      <c r="DB35" s="54">
        <f t="shared" si="56"/>
        <v>-0.19672531769305965</v>
      </c>
      <c r="DC35" s="54">
        <f t="shared" si="57"/>
        <v>0.50137278828553999</v>
      </c>
      <c r="DD35" s="54">
        <f t="shared" si="58"/>
        <v>-0.12278828553996335</v>
      </c>
      <c r="DE35" s="129">
        <f t="shared" si="59"/>
        <v>-1808.1397727272729</v>
      </c>
      <c r="DF35" s="130">
        <f t="shared" si="60"/>
        <v>74.290322580645167</v>
      </c>
      <c r="DG35" s="130">
        <f t="shared" si="61"/>
        <v>-18.709677419354833</v>
      </c>
      <c r="DH35" s="131">
        <f t="shared" si="62"/>
        <v>-0.20117932708983691</v>
      </c>
    </row>
    <row r="36" spans="1:112" ht="15.75" customHeight="1" x14ac:dyDescent="0.2">
      <c r="A36" s="132" t="s">
        <v>88</v>
      </c>
      <c r="B36" s="100">
        <v>124</v>
      </c>
      <c r="C36" s="100">
        <v>99</v>
      </c>
      <c r="D36" s="101">
        <f t="shared" si="0"/>
        <v>0.79838709677419351</v>
      </c>
      <c r="E36" s="102">
        <v>62</v>
      </c>
      <c r="F36" s="102">
        <v>60</v>
      </c>
      <c r="G36" s="102">
        <v>58</v>
      </c>
      <c r="H36" s="102">
        <v>57</v>
      </c>
      <c r="I36" s="102">
        <v>51</v>
      </c>
      <c r="J36" s="102">
        <v>49</v>
      </c>
      <c r="K36" s="102">
        <v>55</v>
      </c>
      <c r="L36" s="102">
        <v>59</v>
      </c>
      <c r="M36" s="102">
        <v>61</v>
      </c>
      <c r="N36" s="102">
        <v>57</v>
      </c>
      <c r="O36" s="34">
        <v>63</v>
      </c>
      <c r="P36" s="34">
        <v>58</v>
      </c>
      <c r="Q36" s="34">
        <v>58</v>
      </c>
      <c r="R36" s="34">
        <v>60</v>
      </c>
      <c r="S36" s="34">
        <v>68</v>
      </c>
      <c r="T36" s="34">
        <v>62</v>
      </c>
      <c r="U36" s="34">
        <v>66</v>
      </c>
      <c r="V36" s="34">
        <v>59</v>
      </c>
      <c r="W36" s="34">
        <v>70</v>
      </c>
      <c r="X36" s="34">
        <v>68</v>
      </c>
      <c r="Y36" s="137">
        <v>82</v>
      </c>
      <c r="Z36" s="137">
        <v>75</v>
      </c>
      <c r="AA36" s="137">
        <v>89</v>
      </c>
      <c r="AB36" s="137">
        <v>88</v>
      </c>
      <c r="AC36" s="104">
        <v>73</v>
      </c>
      <c r="AD36" s="133">
        <v>62</v>
      </c>
      <c r="AE36" s="133">
        <v>68</v>
      </c>
      <c r="AF36" s="133">
        <v>69</v>
      </c>
      <c r="AG36" s="133">
        <v>64</v>
      </c>
      <c r="AH36" s="133">
        <v>68</v>
      </c>
      <c r="AI36" s="133">
        <v>63</v>
      </c>
      <c r="AJ36" s="133">
        <v>62</v>
      </c>
      <c r="AK36" s="154">
        <v>63</v>
      </c>
      <c r="AL36" s="106">
        <v>60</v>
      </c>
      <c r="AM36" s="106">
        <v>54</v>
      </c>
      <c r="AN36" s="106">
        <v>57</v>
      </c>
      <c r="AO36" s="106">
        <v>65</v>
      </c>
      <c r="AP36" s="106">
        <v>60</v>
      </c>
      <c r="AQ36" s="106">
        <v>66</v>
      </c>
      <c r="AR36" s="106">
        <v>62</v>
      </c>
      <c r="AS36" s="154">
        <v>65</v>
      </c>
      <c r="AT36" s="107">
        <v>64</v>
      </c>
      <c r="AU36" s="107">
        <v>77</v>
      </c>
      <c r="AV36" s="106">
        <v>72</v>
      </c>
      <c r="AW36" s="16">
        <v>62</v>
      </c>
      <c r="AX36" s="16">
        <f t="shared" si="1"/>
        <v>-37</v>
      </c>
      <c r="AY36" s="17">
        <f t="shared" si="2"/>
        <v>-0.37373737373737376</v>
      </c>
      <c r="AZ36" s="17">
        <f t="shared" si="3"/>
        <v>0.5</v>
      </c>
      <c r="BA36" s="17">
        <f t="shared" si="4"/>
        <v>-0.29838709677419351</v>
      </c>
      <c r="BB36" s="108">
        <f t="shared" si="5"/>
        <v>55</v>
      </c>
      <c r="BC36" s="108">
        <f t="shared" si="6"/>
        <v>-44</v>
      </c>
      <c r="BD36" s="109">
        <f t="shared" si="7"/>
        <v>-0.44444444444444442</v>
      </c>
      <c r="BE36" s="110">
        <f t="shared" si="8"/>
        <v>0.44354838709677419</v>
      </c>
      <c r="BF36" s="109">
        <f t="shared" si="9"/>
        <v>-0.35483870967741932</v>
      </c>
      <c r="BG36" s="111">
        <f t="shared" si="10"/>
        <v>58</v>
      </c>
      <c r="BH36" s="111">
        <f t="shared" si="11"/>
        <v>-41</v>
      </c>
      <c r="BI36" s="22">
        <f t="shared" si="12"/>
        <v>-0.41414141414141414</v>
      </c>
      <c r="BJ36" s="22">
        <f t="shared" si="13"/>
        <v>0.46774193548387094</v>
      </c>
      <c r="BK36" s="22">
        <f t="shared" si="14"/>
        <v>-0.33064516129032256</v>
      </c>
      <c r="BL36" s="112">
        <f t="shared" si="63"/>
        <v>59.75</v>
      </c>
      <c r="BM36" s="112">
        <f t="shared" si="16"/>
        <v>-39.25</v>
      </c>
      <c r="BN36" s="113">
        <f t="shared" si="17"/>
        <v>-0.39646464646464646</v>
      </c>
      <c r="BO36" s="113">
        <f t="shared" si="18"/>
        <v>0.48185483870967744</v>
      </c>
      <c r="BP36" s="113">
        <f t="shared" si="19"/>
        <v>-0.31653225806451607</v>
      </c>
      <c r="BQ36" s="114">
        <f t="shared" si="20"/>
        <v>65</v>
      </c>
      <c r="BR36" s="114">
        <f t="shared" si="21"/>
        <v>-34</v>
      </c>
      <c r="BS36" s="115">
        <f t="shared" si="22"/>
        <v>-0.34343434343434343</v>
      </c>
      <c r="BT36" s="115">
        <f t="shared" si="23"/>
        <v>0.52419354838709675</v>
      </c>
      <c r="BU36" s="115">
        <f t="shared" si="24"/>
        <v>-0.27419354838709675</v>
      </c>
      <c r="BV36" s="116">
        <f t="shared" si="25"/>
        <v>78.5</v>
      </c>
      <c r="BW36" s="116">
        <f t="shared" si="26"/>
        <v>-20.5</v>
      </c>
      <c r="BX36" s="117">
        <f t="shared" si="27"/>
        <v>-0.20707070707070707</v>
      </c>
      <c r="BY36" s="117">
        <f t="shared" si="28"/>
        <v>0.63306451612903225</v>
      </c>
      <c r="BZ36" s="117">
        <f t="shared" si="29"/>
        <v>-0.16532258064516125</v>
      </c>
      <c r="CA36" s="118">
        <f t="shared" si="30"/>
        <v>72.75</v>
      </c>
      <c r="CB36" s="118">
        <f t="shared" si="31"/>
        <v>-26.25</v>
      </c>
      <c r="CC36" s="119">
        <f t="shared" si="32"/>
        <v>-0.26515151515151514</v>
      </c>
      <c r="CD36" s="119">
        <f t="shared" si="33"/>
        <v>0.58669354838709675</v>
      </c>
      <c r="CE36" s="119">
        <f t="shared" si="34"/>
        <v>-0.21169354838709675</v>
      </c>
      <c r="CF36" s="120">
        <f t="shared" si="35"/>
        <v>65.2</v>
      </c>
      <c r="CG36" s="120">
        <f t="shared" si="36"/>
        <v>-33.799999999999997</v>
      </c>
      <c r="CH36" s="121">
        <f t="shared" si="37"/>
        <v>-0.34141414141414139</v>
      </c>
      <c r="CI36" s="121">
        <f t="shared" si="38"/>
        <v>0.52580645161290329</v>
      </c>
      <c r="CJ36" s="121">
        <f t="shared" si="39"/>
        <v>-0.27258064516129021</v>
      </c>
      <c r="CK36" s="122">
        <f t="shared" si="40"/>
        <v>58.5</v>
      </c>
      <c r="CL36" s="123">
        <f t="shared" si="41"/>
        <v>-40.5</v>
      </c>
      <c r="CM36" s="101">
        <f t="shared" si="42"/>
        <v>-0.40909090909090912</v>
      </c>
      <c r="CN36" s="101">
        <f t="shared" si="43"/>
        <v>0.47177419354838712</v>
      </c>
      <c r="CO36" s="123">
        <f t="shared" si="44"/>
        <v>-35.502932551319645</v>
      </c>
      <c r="CP36" s="124">
        <f t="shared" si="45"/>
        <v>63.6</v>
      </c>
      <c r="CQ36" s="124">
        <f t="shared" si="46"/>
        <v>-35.4</v>
      </c>
      <c r="CR36" s="125">
        <f t="shared" si="47"/>
        <v>-0.35757575757575755</v>
      </c>
      <c r="CS36" s="125">
        <f t="shared" si="48"/>
        <v>0.51290322580645165</v>
      </c>
      <c r="CT36" s="125">
        <f t="shared" si="49"/>
        <v>-0.28548387096774186</v>
      </c>
      <c r="CU36" s="126">
        <f t="shared" si="50"/>
        <v>71</v>
      </c>
      <c r="CV36" s="126">
        <f t="shared" si="51"/>
        <v>-28</v>
      </c>
      <c r="CW36" s="127">
        <f t="shared" si="52"/>
        <v>-0.28282828282828282</v>
      </c>
      <c r="CX36" s="127">
        <f t="shared" si="53"/>
        <v>0.57258064516129037</v>
      </c>
      <c r="CY36" s="127">
        <f t="shared" si="54"/>
        <v>-0.22580645161290314</v>
      </c>
      <c r="CZ36" s="128">
        <f t="shared" si="69"/>
        <v>64.295454545454547</v>
      </c>
      <c r="DA36" s="128">
        <f t="shared" si="55"/>
        <v>-34.704545454545453</v>
      </c>
      <c r="DB36" s="54">
        <f t="shared" si="56"/>
        <v>-0.35055096418732778</v>
      </c>
      <c r="DC36" s="54">
        <f t="shared" si="57"/>
        <v>0.51851173020527863</v>
      </c>
      <c r="DD36" s="54">
        <f t="shared" si="58"/>
        <v>-0.27987536656891487</v>
      </c>
      <c r="DE36" s="129">
        <f t="shared" si="59"/>
        <v>-3429.8502272727269</v>
      </c>
      <c r="DF36" s="130">
        <f t="shared" si="60"/>
        <v>64.58064516129032</v>
      </c>
      <c r="DG36" s="130">
        <f t="shared" si="61"/>
        <v>-34.41935483870968</v>
      </c>
      <c r="DH36" s="131">
        <f t="shared" si="62"/>
        <v>-0.34767025089605735</v>
      </c>
    </row>
    <row r="37" spans="1:112" ht="15.75" customHeight="1" x14ac:dyDescent="0.2">
      <c r="A37" s="132" t="s">
        <v>89</v>
      </c>
      <c r="B37" s="100">
        <v>34</v>
      </c>
      <c r="C37" s="100">
        <v>8</v>
      </c>
      <c r="D37" s="101">
        <f t="shared" si="0"/>
        <v>0.23529411764705882</v>
      </c>
      <c r="E37" s="102">
        <v>3</v>
      </c>
      <c r="F37" s="102">
        <v>4</v>
      </c>
      <c r="G37" s="102">
        <v>4</v>
      </c>
      <c r="H37" s="102">
        <v>3</v>
      </c>
      <c r="I37" s="102">
        <v>5</v>
      </c>
      <c r="J37" s="102">
        <v>4</v>
      </c>
      <c r="K37" s="102">
        <v>6</v>
      </c>
      <c r="L37" s="102">
        <v>7</v>
      </c>
      <c r="M37" s="102">
        <v>11</v>
      </c>
      <c r="N37" s="102">
        <v>10</v>
      </c>
      <c r="O37" s="34">
        <v>10</v>
      </c>
      <c r="P37" s="34">
        <v>6</v>
      </c>
      <c r="Q37" s="34">
        <v>6</v>
      </c>
      <c r="R37" s="34">
        <v>8</v>
      </c>
      <c r="S37" s="34">
        <v>9</v>
      </c>
      <c r="T37" s="34">
        <v>11</v>
      </c>
      <c r="U37" s="34">
        <v>11</v>
      </c>
      <c r="V37" s="34">
        <v>10</v>
      </c>
      <c r="W37" s="34">
        <v>7</v>
      </c>
      <c r="X37" s="34">
        <v>10</v>
      </c>
      <c r="Y37" s="103">
        <v>16</v>
      </c>
      <c r="Z37" s="104">
        <v>15</v>
      </c>
      <c r="AA37" s="104">
        <v>19</v>
      </c>
      <c r="AB37" s="104">
        <v>21</v>
      </c>
      <c r="AC37" s="104">
        <v>23</v>
      </c>
      <c r="AD37" s="104">
        <v>23</v>
      </c>
      <c r="AE37" s="104">
        <v>20</v>
      </c>
      <c r="AF37" s="104">
        <v>19</v>
      </c>
      <c r="AG37" s="104">
        <v>15</v>
      </c>
      <c r="AH37" s="104">
        <v>15</v>
      </c>
      <c r="AI37" s="104">
        <v>16</v>
      </c>
      <c r="AJ37" s="104">
        <v>15</v>
      </c>
      <c r="AK37" s="106">
        <v>18</v>
      </c>
      <c r="AL37" s="106">
        <v>22</v>
      </c>
      <c r="AM37" s="106">
        <v>22</v>
      </c>
      <c r="AN37" s="106">
        <v>16</v>
      </c>
      <c r="AO37" s="106">
        <v>16</v>
      </c>
      <c r="AP37" s="106">
        <v>0</v>
      </c>
      <c r="AQ37" s="106">
        <v>19</v>
      </c>
      <c r="AR37" s="106">
        <v>15</v>
      </c>
      <c r="AS37" s="106">
        <v>18</v>
      </c>
      <c r="AT37" s="106">
        <v>13</v>
      </c>
      <c r="AU37" s="106">
        <v>12</v>
      </c>
      <c r="AV37" s="106">
        <v>13</v>
      </c>
      <c r="AW37" s="16">
        <v>3</v>
      </c>
      <c r="AX37" s="16">
        <f t="shared" si="1"/>
        <v>-5</v>
      </c>
      <c r="AY37" s="17">
        <f t="shared" si="2"/>
        <v>-0.625</v>
      </c>
      <c r="AZ37" s="17">
        <f t="shared" si="3"/>
        <v>8.8235294117647065E-2</v>
      </c>
      <c r="BA37" s="17">
        <f t="shared" si="4"/>
        <v>-0.14705882352941174</v>
      </c>
      <c r="BB37" s="108">
        <f t="shared" si="5"/>
        <v>4</v>
      </c>
      <c r="BC37" s="108">
        <f t="shared" si="6"/>
        <v>-4</v>
      </c>
      <c r="BD37" s="109">
        <f t="shared" si="7"/>
        <v>-0.5</v>
      </c>
      <c r="BE37" s="110">
        <f t="shared" si="8"/>
        <v>0.11764705882352941</v>
      </c>
      <c r="BF37" s="109">
        <f t="shared" si="9"/>
        <v>-0.11764705882352941</v>
      </c>
      <c r="BG37" s="111">
        <f t="shared" si="10"/>
        <v>8.5</v>
      </c>
      <c r="BH37" s="111">
        <f t="shared" si="11"/>
        <v>0.5</v>
      </c>
      <c r="BI37" s="22">
        <f t="shared" si="12"/>
        <v>6.25E-2</v>
      </c>
      <c r="BJ37" s="22">
        <f t="shared" si="13"/>
        <v>0.25</v>
      </c>
      <c r="BK37" s="22">
        <f t="shared" si="14"/>
        <v>1.470588235294118E-2</v>
      </c>
      <c r="BL37" s="112">
        <f t="shared" si="63"/>
        <v>7.5</v>
      </c>
      <c r="BM37" s="112">
        <f t="shared" si="16"/>
        <v>-0.5</v>
      </c>
      <c r="BN37" s="113">
        <f t="shared" si="17"/>
        <v>-6.25E-2</v>
      </c>
      <c r="BO37" s="113">
        <f t="shared" si="18"/>
        <v>0.22058823529411764</v>
      </c>
      <c r="BP37" s="113">
        <f t="shared" si="19"/>
        <v>-1.470588235294118E-2</v>
      </c>
      <c r="BQ37" s="114">
        <f t="shared" si="20"/>
        <v>9.6</v>
      </c>
      <c r="BR37" s="114">
        <f t="shared" si="21"/>
        <v>1.5999999999999996</v>
      </c>
      <c r="BS37" s="115">
        <f t="shared" si="22"/>
        <v>0.19999999999999996</v>
      </c>
      <c r="BT37" s="115">
        <f t="shared" si="23"/>
        <v>0.28235294117647058</v>
      </c>
      <c r="BU37" s="115">
        <f t="shared" si="24"/>
        <v>4.7058823529411764E-2</v>
      </c>
      <c r="BV37" s="116">
        <f t="shared" si="25"/>
        <v>15</v>
      </c>
      <c r="BW37" s="116">
        <f t="shared" si="26"/>
        <v>7</v>
      </c>
      <c r="BX37" s="117">
        <f t="shared" si="27"/>
        <v>0.875</v>
      </c>
      <c r="BY37" s="117">
        <f t="shared" si="28"/>
        <v>0.44117647058823528</v>
      </c>
      <c r="BZ37" s="117">
        <f t="shared" si="29"/>
        <v>0.20588235294117646</v>
      </c>
      <c r="CA37" s="118">
        <f t="shared" si="30"/>
        <v>21.75</v>
      </c>
      <c r="CB37" s="118">
        <f t="shared" si="31"/>
        <v>13.75</v>
      </c>
      <c r="CC37" s="119">
        <f t="shared" si="32"/>
        <v>1.71875</v>
      </c>
      <c r="CD37" s="119">
        <f t="shared" si="33"/>
        <v>0.63970588235294112</v>
      </c>
      <c r="CE37" s="119">
        <f t="shared" si="34"/>
        <v>0.4044117647058823</v>
      </c>
      <c r="CF37" s="120">
        <f t="shared" si="35"/>
        <v>16</v>
      </c>
      <c r="CG37" s="120">
        <f t="shared" si="36"/>
        <v>8</v>
      </c>
      <c r="CH37" s="121">
        <f t="shared" si="37"/>
        <v>1</v>
      </c>
      <c r="CI37" s="121">
        <f t="shared" si="38"/>
        <v>0.47058823529411764</v>
      </c>
      <c r="CJ37" s="121">
        <f t="shared" si="39"/>
        <v>0.23529411764705882</v>
      </c>
      <c r="CK37" s="122">
        <f t="shared" si="40"/>
        <v>19.5</v>
      </c>
      <c r="CL37" s="123">
        <f t="shared" si="41"/>
        <v>11.5</v>
      </c>
      <c r="CM37" s="101">
        <f t="shared" si="42"/>
        <v>1.4375</v>
      </c>
      <c r="CN37" s="101">
        <f t="shared" si="43"/>
        <v>0.57352941176470584</v>
      </c>
      <c r="CO37" s="123">
        <f t="shared" si="44"/>
        <v>4.1737967914438494</v>
      </c>
      <c r="CP37" s="124">
        <f t="shared" si="45"/>
        <v>13.6</v>
      </c>
      <c r="CQ37" s="124">
        <f t="shared" si="46"/>
        <v>5.6</v>
      </c>
      <c r="CR37" s="125">
        <f t="shared" si="47"/>
        <v>0.7</v>
      </c>
      <c r="CS37" s="125">
        <f t="shared" si="48"/>
        <v>0.39999999999999997</v>
      </c>
      <c r="CT37" s="125">
        <f t="shared" si="49"/>
        <v>0.16470588235294115</v>
      </c>
      <c r="CU37" s="126">
        <f t="shared" si="50"/>
        <v>12.666666666666666</v>
      </c>
      <c r="CV37" s="126">
        <f t="shared" si="51"/>
        <v>4.6666666666666661</v>
      </c>
      <c r="CW37" s="127">
        <f t="shared" si="52"/>
        <v>0.58333333333333326</v>
      </c>
      <c r="CX37" s="127">
        <f t="shared" si="53"/>
        <v>0.37254901960784315</v>
      </c>
      <c r="CY37" s="127">
        <f t="shared" si="54"/>
        <v>0.13725490196078433</v>
      </c>
      <c r="CZ37" s="128">
        <f t="shared" si="69"/>
        <v>12.409090909090908</v>
      </c>
      <c r="DA37" s="128">
        <f t="shared" si="55"/>
        <v>4.4090909090909083</v>
      </c>
      <c r="DB37" s="54">
        <f t="shared" si="56"/>
        <v>0.55113636363636354</v>
      </c>
      <c r="DC37" s="54">
        <f t="shared" si="57"/>
        <v>0.36497326203208552</v>
      </c>
      <c r="DD37" s="54">
        <f t="shared" si="58"/>
        <v>0.1296791443850267</v>
      </c>
      <c r="DE37" s="129">
        <f t="shared" si="59"/>
        <v>435.75045454545443</v>
      </c>
      <c r="DF37" s="130">
        <f t="shared" si="60"/>
        <v>11.580645161290322</v>
      </c>
      <c r="DG37" s="130">
        <f t="shared" si="61"/>
        <v>3.5806451612903221</v>
      </c>
      <c r="DH37" s="131">
        <f t="shared" si="62"/>
        <v>0.44758064516129026</v>
      </c>
    </row>
    <row r="38" spans="1:112" ht="15.75" customHeight="1" x14ac:dyDescent="0.2">
      <c r="A38" s="132" t="s">
        <v>90</v>
      </c>
      <c r="B38" s="100">
        <v>255</v>
      </c>
      <c r="C38" s="100">
        <v>40.9</v>
      </c>
      <c r="D38" s="101">
        <f t="shared" si="0"/>
        <v>0.16039215686274511</v>
      </c>
      <c r="E38" s="102">
        <v>27</v>
      </c>
      <c r="F38" s="102">
        <v>21</v>
      </c>
      <c r="G38" s="102">
        <v>19</v>
      </c>
      <c r="H38" s="102">
        <v>17</v>
      </c>
      <c r="I38" s="102">
        <v>18</v>
      </c>
      <c r="J38" s="102">
        <v>18</v>
      </c>
      <c r="K38" s="102">
        <v>20</v>
      </c>
      <c r="L38" s="102">
        <v>28</v>
      </c>
      <c r="M38" s="102">
        <v>30</v>
      </c>
      <c r="N38" s="102">
        <v>27</v>
      </c>
      <c r="O38" s="34">
        <v>27</v>
      </c>
      <c r="P38" s="102">
        <v>28</v>
      </c>
      <c r="Q38" s="34">
        <v>26</v>
      </c>
      <c r="R38" s="34">
        <v>30</v>
      </c>
      <c r="S38" s="34">
        <v>26</v>
      </c>
      <c r="T38" s="34">
        <v>33</v>
      </c>
      <c r="U38" s="34">
        <v>35</v>
      </c>
      <c r="V38" s="34">
        <v>36</v>
      </c>
      <c r="W38" s="34">
        <v>34</v>
      </c>
      <c r="X38" s="34">
        <v>32</v>
      </c>
      <c r="Y38" s="103">
        <v>37</v>
      </c>
      <c r="Z38" s="104">
        <v>32</v>
      </c>
      <c r="AA38" s="104">
        <v>26</v>
      </c>
      <c r="AB38" s="104">
        <v>30</v>
      </c>
      <c r="AC38" s="104">
        <v>29</v>
      </c>
      <c r="AD38" s="104">
        <v>28</v>
      </c>
      <c r="AE38" s="104">
        <v>29</v>
      </c>
      <c r="AF38" s="104">
        <v>28</v>
      </c>
      <c r="AG38" s="104">
        <v>34</v>
      </c>
      <c r="AH38" s="104">
        <v>37</v>
      </c>
      <c r="AI38" s="104">
        <v>35</v>
      </c>
      <c r="AJ38" s="104">
        <v>37</v>
      </c>
      <c r="AK38" s="106">
        <v>35</v>
      </c>
      <c r="AL38" s="106">
        <v>34</v>
      </c>
      <c r="AM38" s="106">
        <v>33</v>
      </c>
      <c r="AN38" s="107">
        <v>31</v>
      </c>
      <c r="AO38" s="106">
        <v>32</v>
      </c>
      <c r="AP38" s="106">
        <v>35</v>
      </c>
      <c r="AQ38" s="107">
        <v>35</v>
      </c>
      <c r="AR38" s="107">
        <v>32</v>
      </c>
      <c r="AS38" s="107">
        <v>32</v>
      </c>
      <c r="AT38" s="106">
        <v>32</v>
      </c>
      <c r="AU38" s="106">
        <v>27</v>
      </c>
      <c r="AV38" s="107">
        <v>30</v>
      </c>
      <c r="AW38" s="16">
        <v>27</v>
      </c>
      <c r="AX38" s="16">
        <f t="shared" si="1"/>
        <v>-13.899999999999999</v>
      </c>
      <c r="AY38" s="17">
        <f t="shared" si="2"/>
        <v>-0.33985330073349629</v>
      </c>
      <c r="AZ38" s="17">
        <f t="shared" si="3"/>
        <v>0.10588235294117647</v>
      </c>
      <c r="BA38" s="17">
        <f t="shared" si="4"/>
        <v>-5.4509803921568636E-2</v>
      </c>
      <c r="BB38" s="108">
        <f t="shared" si="5"/>
        <v>18.600000000000001</v>
      </c>
      <c r="BC38" s="108">
        <f t="shared" si="6"/>
        <v>-22.299999999999997</v>
      </c>
      <c r="BD38" s="109">
        <f t="shared" si="7"/>
        <v>-0.54523227383863071</v>
      </c>
      <c r="BE38" s="110">
        <f t="shared" si="8"/>
        <v>7.2941176470588245E-2</v>
      </c>
      <c r="BF38" s="109">
        <f t="shared" si="9"/>
        <v>-8.745098039215686E-2</v>
      </c>
      <c r="BG38" s="111">
        <f t="shared" si="10"/>
        <v>26.25</v>
      </c>
      <c r="BH38" s="111">
        <f t="shared" si="11"/>
        <v>-14.649999999999999</v>
      </c>
      <c r="BI38" s="22">
        <f t="shared" si="12"/>
        <v>-0.35819070904645472</v>
      </c>
      <c r="BJ38" s="22">
        <f t="shared" si="13"/>
        <v>0.10294117647058823</v>
      </c>
      <c r="BK38" s="22">
        <f t="shared" si="14"/>
        <v>-5.7450980392156875E-2</v>
      </c>
      <c r="BL38" s="112">
        <f t="shared" si="63"/>
        <v>27.75</v>
      </c>
      <c r="BM38" s="112">
        <f t="shared" si="16"/>
        <v>-13.149999999999999</v>
      </c>
      <c r="BN38" s="113">
        <f t="shared" si="17"/>
        <v>-0.32151589242053785</v>
      </c>
      <c r="BO38" s="113">
        <f t="shared" si="18"/>
        <v>0.10882352941176471</v>
      </c>
      <c r="BP38" s="113">
        <f t="shared" si="19"/>
        <v>-5.1568627450980398E-2</v>
      </c>
      <c r="BQ38" s="114">
        <f t="shared" si="20"/>
        <v>32.799999999999997</v>
      </c>
      <c r="BR38" s="114">
        <f t="shared" si="21"/>
        <v>-8.1000000000000014</v>
      </c>
      <c r="BS38" s="115">
        <f t="shared" si="22"/>
        <v>-0.19804400977995115</v>
      </c>
      <c r="BT38" s="115">
        <f t="shared" si="23"/>
        <v>0.12862745098039213</v>
      </c>
      <c r="BU38" s="115">
        <f t="shared" si="24"/>
        <v>-3.1764705882352973E-2</v>
      </c>
      <c r="BV38" s="116">
        <f t="shared" si="25"/>
        <v>31.75</v>
      </c>
      <c r="BW38" s="116">
        <f t="shared" si="26"/>
        <v>-9.1499999999999986</v>
      </c>
      <c r="BX38" s="117">
        <f t="shared" si="27"/>
        <v>-0.22371638141809289</v>
      </c>
      <c r="BY38" s="117">
        <f t="shared" si="28"/>
        <v>0.12450980392156863</v>
      </c>
      <c r="BZ38" s="117">
        <f t="shared" si="29"/>
        <v>-3.5882352941176476E-2</v>
      </c>
      <c r="CA38" s="118">
        <f t="shared" si="30"/>
        <v>29</v>
      </c>
      <c r="CB38" s="118">
        <f t="shared" si="31"/>
        <v>-11.899999999999999</v>
      </c>
      <c r="CC38" s="119">
        <f t="shared" si="32"/>
        <v>-0.29095354523227379</v>
      </c>
      <c r="CD38" s="119">
        <f t="shared" si="33"/>
        <v>0.11372549019607843</v>
      </c>
      <c r="CE38" s="119">
        <f t="shared" si="34"/>
        <v>-4.6666666666666676E-2</v>
      </c>
      <c r="CF38" s="120">
        <f t="shared" si="35"/>
        <v>34.200000000000003</v>
      </c>
      <c r="CG38" s="120">
        <f t="shared" si="36"/>
        <v>-6.6999999999999957</v>
      </c>
      <c r="CH38" s="121">
        <f t="shared" si="37"/>
        <v>-0.16381418092909525</v>
      </c>
      <c r="CI38" s="121">
        <f t="shared" si="38"/>
        <v>0.13411764705882354</v>
      </c>
      <c r="CJ38" s="121">
        <f t="shared" si="39"/>
        <v>-2.627450980392157E-2</v>
      </c>
      <c r="CK38" s="122">
        <f t="shared" si="40"/>
        <v>33.25</v>
      </c>
      <c r="CL38" s="123">
        <f t="shared" si="41"/>
        <v>-7.6499999999999986</v>
      </c>
      <c r="CM38" s="101">
        <f t="shared" si="42"/>
        <v>-0.18704156479217601</v>
      </c>
      <c r="CN38" s="101">
        <f t="shared" si="43"/>
        <v>0.13039215686274511</v>
      </c>
      <c r="CO38" s="123">
        <f t="shared" si="44"/>
        <v>-11.469483065953654</v>
      </c>
      <c r="CP38" s="124">
        <f t="shared" si="45"/>
        <v>33.200000000000003</v>
      </c>
      <c r="CQ38" s="124">
        <f t="shared" si="46"/>
        <v>-7.6999999999999957</v>
      </c>
      <c r="CR38" s="125">
        <f t="shared" si="47"/>
        <v>-0.1882640586797065</v>
      </c>
      <c r="CS38" s="125">
        <f t="shared" si="48"/>
        <v>0.13019607843137257</v>
      </c>
      <c r="CT38" s="125">
        <f t="shared" si="49"/>
        <v>-3.0196078431372536E-2</v>
      </c>
      <c r="CU38" s="126">
        <f t="shared" si="50"/>
        <v>29.666666666666668</v>
      </c>
      <c r="CV38" s="126">
        <f t="shared" si="51"/>
        <v>-11.233333333333331</v>
      </c>
      <c r="CW38" s="127">
        <f t="shared" si="52"/>
        <v>-0.27465362673186627</v>
      </c>
      <c r="CX38" s="127">
        <f t="shared" si="53"/>
        <v>0.11633986928104575</v>
      </c>
      <c r="CY38" s="127">
        <f t="shared" si="54"/>
        <v>-4.4052287581699351E-2</v>
      </c>
      <c r="CZ38" s="128">
        <f t="shared" si="69"/>
        <v>29.59090909090909</v>
      </c>
      <c r="DA38" s="128">
        <f t="shared" si="55"/>
        <v>-11.309090909090909</v>
      </c>
      <c r="DB38" s="54">
        <f t="shared" si="56"/>
        <v>-0.27650589019782174</v>
      </c>
      <c r="DC38" s="54">
        <f t="shared" si="57"/>
        <v>0.1160427807486631</v>
      </c>
      <c r="DD38" s="54">
        <f t="shared" si="58"/>
        <v>-4.4349376114082004E-2</v>
      </c>
      <c r="DE38" s="129">
        <f t="shared" si="59"/>
        <v>-1117.6774545454546</v>
      </c>
      <c r="DF38" s="130">
        <f t="shared" si="60"/>
        <v>28.612903225806452</v>
      </c>
      <c r="DG38" s="130">
        <f t="shared" si="61"/>
        <v>-12.287096774193547</v>
      </c>
      <c r="DH38" s="131">
        <f t="shared" si="62"/>
        <v>-0.30041801403896201</v>
      </c>
    </row>
    <row r="39" spans="1:112" ht="15.75" customHeight="1" x14ac:dyDescent="0.2">
      <c r="A39" s="132" t="s">
        <v>91</v>
      </c>
      <c r="B39" s="100">
        <v>30</v>
      </c>
      <c r="C39" s="100">
        <v>18.18</v>
      </c>
      <c r="D39" s="101">
        <f t="shared" si="0"/>
        <v>0.60599999999999998</v>
      </c>
      <c r="E39" s="102">
        <v>10</v>
      </c>
      <c r="F39" s="102">
        <v>7</v>
      </c>
      <c r="G39" s="102">
        <v>6</v>
      </c>
      <c r="H39" s="102">
        <v>7</v>
      </c>
      <c r="I39" s="102">
        <v>6</v>
      </c>
      <c r="J39" s="102">
        <v>7</v>
      </c>
      <c r="K39" s="102">
        <v>8</v>
      </c>
      <c r="L39" s="102">
        <v>7</v>
      </c>
      <c r="M39" s="102">
        <v>5</v>
      </c>
      <c r="N39" s="102">
        <v>7</v>
      </c>
      <c r="O39" s="34">
        <v>7</v>
      </c>
      <c r="P39" s="34">
        <v>9</v>
      </c>
      <c r="Q39" s="34">
        <v>12</v>
      </c>
      <c r="R39" s="34">
        <v>12</v>
      </c>
      <c r="S39" s="34">
        <v>11</v>
      </c>
      <c r="T39" s="34">
        <v>12</v>
      </c>
      <c r="U39" s="34">
        <v>13</v>
      </c>
      <c r="V39" s="34">
        <v>14</v>
      </c>
      <c r="W39" s="34">
        <v>13</v>
      </c>
      <c r="X39" s="34">
        <v>11</v>
      </c>
      <c r="Y39" s="133">
        <v>8</v>
      </c>
      <c r="Z39" s="104">
        <v>13</v>
      </c>
      <c r="AA39" s="104">
        <v>15</v>
      </c>
      <c r="AB39" s="104">
        <v>17</v>
      </c>
      <c r="AC39" s="104">
        <v>15</v>
      </c>
      <c r="AD39" s="104">
        <v>14</v>
      </c>
      <c r="AE39" s="104">
        <v>12</v>
      </c>
      <c r="AF39" s="133">
        <v>7</v>
      </c>
      <c r="AG39" s="104">
        <v>10</v>
      </c>
      <c r="AH39" s="104">
        <v>11</v>
      </c>
      <c r="AI39" s="104">
        <v>11</v>
      </c>
      <c r="AJ39" s="104">
        <v>11</v>
      </c>
      <c r="AK39" s="106">
        <v>11</v>
      </c>
      <c r="AL39" s="106">
        <v>10</v>
      </c>
      <c r="AM39" s="106">
        <v>10</v>
      </c>
      <c r="AN39" s="106">
        <v>6</v>
      </c>
      <c r="AO39" s="106">
        <v>12</v>
      </c>
      <c r="AP39" s="106">
        <v>9</v>
      </c>
      <c r="AQ39" s="106">
        <v>7</v>
      </c>
      <c r="AR39" s="106">
        <v>7</v>
      </c>
      <c r="AS39" s="106">
        <v>7</v>
      </c>
      <c r="AT39" s="106">
        <v>12</v>
      </c>
      <c r="AU39" s="106">
        <v>11</v>
      </c>
      <c r="AV39" s="106">
        <v>10</v>
      </c>
      <c r="AW39" s="16">
        <v>10</v>
      </c>
      <c r="AX39" s="16">
        <f t="shared" si="1"/>
        <v>-8.18</v>
      </c>
      <c r="AY39" s="17">
        <f t="shared" si="2"/>
        <v>-0.44994499449944991</v>
      </c>
      <c r="AZ39" s="17">
        <f t="shared" si="3"/>
        <v>0.33333333333333331</v>
      </c>
      <c r="BA39" s="17">
        <f t="shared" si="4"/>
        <v>-0.27266666666666667</v>
      </c>
      <c r="BB39" s="108">
        <f t="shared" si="5"/>
        <v>6.6</v>
      </c>
      <c r="BC39" s="108">
        <f t="shared" si="6"/>
        <v>-11.58</v>
      </c>
      <c r="BD39" s="109">
        <f t="shared" si="7"/>
        <v>-0.63696369636963701</v>
      </c>
      <c r="BE39" s="110">
        <f t="shared" si="8"/>
        <v>0.22</v>
      </c>
      <c r="BF39" s="109">
        <f t="shared" si="9"/>
        <v>-0.38600000000000001</v>
      </c>
      <c r="BG39" s="111">
        <f t="shared" si="10"/>
        <v>6.75</v>
      </c>
      <c r="BH39" s="111">
        <f t="shared" si="11"/>
        <v>-11.43</v>
      </c>
      <c r="BI39" s="22">
        <f t="shared" si="12"/>
        <v>-0.62871287128712872</v>
      </c>
      <c r="BJ39" s="22">
        <f t="shared" si="13"/>
        <v>0.22500000000000001</v>
      </c>
      <c r="BK39" s="22">
        <f t="shared" si="14"/>
        <v>-0.38100000000000001</v>
      </c>
      <c r="BL39" s="112">
        <f t="shared" si="63"/>
        <v>10</v>
      </c>
      <c r="BM39" s="112">
        <f t="shared" si="16"/>
        <v>-8.18</v>
      </c>
      <c r="BN39" s="113">
        <f t="shared" si="17"/>
        <v>-0.44994499449944991</v>
      </c>
      <c r="BO39" s="113">
        <f t="shared" si="18"/>
        <v>0.33333333333333331</v>
      </c>
      <c r="BP39" s="113">
        <f t="shared" si="19"/>
        <v>-0.27266666666666667</v>
      </c>
      <c r="BQ39" s="114">
        <f t="shared" si="20"/>
        <v>12.6</v>
      </c>
      <c r="BR39" s="114">
        <f t="shared" si="21"/>
        <v>-5.58</v>
      </c>
      <c r="BS39" s="115">
        <f t="shared" si="22"/>
        <v>-0.30693069306930693</v>
      </c>
      <c r="BT39" s="115">
        <f t="shared" si="23"/>
        <v>0.42</v>
      </c>
      <c r="BU39" s="115">
        <f t="shared" si="24"/>
        <v>-0.186</v>
      </c>
      <c r="BV39" s="116">
        <f t="shared" si="25"/>
        <v>11.75</v>
      </c>
      <c r="BW39" s="116">
        <f t="shared" si="26"/>
        <v>-6.43</v>
      </c>
      <c r="BX39" s="117">
        <f t="shared" si="27"/>
        <v>-0.35368536853685367</v>
      </c>
      <c r="BY39" s="117">
        <f t="shared" si="28"/>
        <v>0.39166666666666666</v>
      </c>
      <c r="BZ39" s="117">
        <f t="shared" si="29"/>
        <v>-0.21433333333333332</v>
      </c>
      <c r="CA39" s="118">
        <f t="shared" si="30"/>
        <v>14.5</v>
      </c>
      <c r="CB39" s="118">
        <f t="shared" si="31"/>
        <v>-3.6799999999999997</v>
      </c>
      <c r="CC39" s="119">
        <f t="shared" si="32"/>
        <v>-0.20242024202420242</v>
      </c>
      <c r="CD39" s="119">
        <f t="shared" si="33"/>
        <v>0.48333333333333334</v>
      </c>
      <c r="CE39" s="119">
        <f t="shared" si="34"/>
        <v>-0.12266666666666665</v>
      </c>
      <c r="CF39" s="120">
        <f t="shared" si="35"/>
        <v>10</v>
      </c>
      <c r="CG39" s="120">
        <f t="shared" si="36"/>
        <v>-8.18</v>
      </c>
      <c r="CH39" s="121">
        <f t="shared" si="37"/>
        <v>-0.44994499449944991</v>
      </c>
      <c r="CI39" s="121">
        <f t="shared" si="38"/>
        <v>0.33333333333333331</v>
      </c>
      <c r="CJ39" s="121">
        <f t="shared" si="39"/>
        <v>-0.27266666666666667</v>
      </c>
      <c r="CK39" s="122">
        <f t="shared" si="40"/>
        <v>9.25</v>
      </c>
      <c r="CL39" s="123">
        <f t="shared" si="41"/>
        <v>-8.93</v>
      </c>
      <c r="CM39" s="101">
        <f t="shared" si="42"/>
        <v>-0.49119911991199117</v>
      </c>
      <c r="CN39" s="101">
        <f t="shared" si="43"/>
        <v>0.30833333333333335</v>
      </c>
      <c r="CO39" s="123">
        <f t="shared" si="44"/>
        <v>-8.7859999999999996</v>
      </c>
      <c r="CP39" s="124">
        <f t="shared" si="45"/>
        <v>8.4</v>
      </c>
      <c r="CQ39" s="124">
        <f t="shared" si="46"/>
        <v>-9.7799999999999994</v>
      </c>
      <c r="CR39" s="125">
        <f t="shared" si="47"/>
        <v>-0.53795379537953791</v>
      </c>
      <c r="CS39" s="125">
        <f t="shared" si="48"/>
        <v>0.28000000000000003</v>
      </c>
      <c r="CT39" s="125">
        <f t="shared" si="49"/>
        <v>-0.32599999999999996</v>
      </c>
      <c r="CU39" s="126">
        <f t="shared" si="50"/>
        <v>11</v>
      </c>
      <c r="CV39" s="126">
        <f t="shared" si="51"/>
        <v>-7.18</v>
      </c>
      <c r="CW39" s="127">
        <f t="shared" si="52"/>
        <v>-0.39493949394939493</v>
      </c>
      <c r="CX39" s="127">
        <f t="shared" si="53"/>
        <v>0.36666666666666664</v>
      </c>
      <c r="CY39" s="127">
        <f t="shared" si="54"/>
        <v>-0.23933333333333334</v>
      </c>
      <c r="CZ39" s="128">
        <f t="shared" si="69"/>
        <v>10</v>
      </c>
      <c r="DA39" s="128">
        <f t="shared" si="55"/>
        <v>-8.18</v>
      </c>
      <c r="DB39" s="54">
        <f t="shared" si="56"/>
        <v>-0.44994499449944991</v>
      </c>
      <c r="DC39" s="54">
        <f t="shared" si="57"/>
        <v>0.33333333333333331</v>
      </c>
      <c r="DD39" s="54">
        <f t="shared" si="58"/>
        <v>-0.27266666666666667</v>
      </c>
      <c r="DE39" s="129">
        <f t="shared" si="59"/>
        <v>-808.42939999999999</v>
      </c>
      <c r="DF39" s="130">
        <f t="shared" si="60"/>
        <v>10.258064516129032</v>
      </c>
      <c r="DG39" s="130">
        <f t="shared" si="61"/>
        <v>-7.9219354838709677</v>
      </c>
      <c r="DH39" s="131">
        <f t="shared" si="62"/>
        <v>-0.43575002661556478</v>
      </c>
    </row>
    <row r="40" spans="1:112" ht="15.75" customHeight="1" x14ac:dyDescent="0.2">
      <c r="A40" s="132" t="s">
        <v>92</v>
      </c>
      <c r="B40" s="100">
        <v>57</v>
      </c>
      <c r="C40" s="100">
        <v>65</v>
      </c>
      <c r="D40" s="101">
        <f t="shared" si="0"/>
        <v>1.1403508771929824</v>
      </c>
      <c r="E40" s="102">
        <v>50</v>
      </c>
      <c r="F40" s="102">
        <v>34</v>
      </c>
      <c r="G40" s="102">
        <v>35</v>
      </c>
      <c r="H40" s="102">
        <v>35</v>
      </c>
      <c r="I40" s="102">
        <v>34</v>
      </c>
      <c r="J40" s="102">
        <v>29</v>
      </c>
      <c r="K40" s="102">
        <v>33</v>
      </c>
      <c r="L40" s="102">
        <v>32</v>
      </c>
      <c r="M40" s="102">
        <v>36</v>
      </c>
      <c r="N40" s="102">
        <v>28</v>
      </c>
      <c r="O40" s="34">
        <v>32</v>
      </c>
      <c r="P40" s="34">
        <v>32</v>
      </c>
      <c r="Q40" s="34">
        <v>35</v>
      </c>
      <c r="R40" s="34">
        <v>37</v>
      </c>
      <c r="S40" s="34">
        <v>43</v>
      </c>
      <c r="T40" s="34">
        <v>44</v>
      </c>
      <c r="U40" s="34">
        <v>53</v>
      </c>
      <c r="V40" s="34">
        <v>44</v>
      </c>
      <c r="W40" s="34">
        <v>44</v>
      </c>
      <c r="X40" s="34">
        <v>43</v>
      </c>
      <c r="Y40" s="103">
        <v>45</v>
      </c>
      <c r="Z40" s="104">
        <v>37</v>
      </c>
      <c r="AA40" s="104">
        <v>44</v>
      </c>
      <c r="AB40" s="104">
        <v>45</v>
      </c>
      <c r="AC40" s="104">
        <v>43</v>
      </c>
      <c r="AD40" s="104">
        <v>49</v>
      </c>
      <c r="AE40" s="104">
        <v>54</v>
      </c>
      <c r="AF40" s="133">
        <v>56</v>
      </c>
      <c r="AG40" s="104">
        <v>40</v>
      </c>
      <c r="AH40" s="155">
        <v>46</v>
      </c>
      <c r="AI40" s="155">
        <v>50</v>
      </c>
      <c r="AJ40" s="104">
        <v>44</v>
      </c>
      <c r="AK40" s="106">
        <v>47</v>
      </c>
      <c r="AL40" s="106">
        <v>45</v>
      </c>
      <c r="AM40" s="106">
        <v>47</v>
      </c>
      <c r="AN40" s="106">
        <v>48</v>
      </c>
      <c r="AO40" s="106">
        <v>48</v>
      </c>
      <c r="AP40" s="106">
        <v>46</v>
      </c>
      <c r="AQ40" s="106">
        <v>46</v>
      </c>
      <c r="AR40" s="106">
        <v>46</v>
      </c>
      <c r="AS40" s="106">
        <v>51</v>
      </c>
      <c r="AT40" s="106">
        <v>46</v>
      </c>
      <c r="AU40" s="106">
        <v>46</v>
      </c>
      <c r="AV40" s="106">
        <v>49</v>
      </c>
      <c r="AW40" s="16">
        <v>50</v>
      </c>
      <c r="AX40" s="16">
        <f t="shared" si="1"/>
        <v>-15</v>
      </c>
      <c r="AY40" s="17">
        <f t="shared" si="2"/>
        <v>-0.23076923076923078</v>
      </c>
      <c r="AZ40" s="17">
        <f t="shared" si="3"/>
        <v>0.8771929824561403</v>
      </c>
      <c r="BA40" s="17">
        <f t="shared" si="4"/>
        <v>-0.26315789473684215</v>
      </c>
      <c r="BB40" s="108">
        <f t="shared" si="5"/>
        <v>33.4</v>
      </c>
      <c r="BC40" s="108">
        <f t="shared" si="6"/>
        <v>-31.6</v>
      </c>
      <c r="BD40" s="109">
        <f t="shared" si="7"/>
        <v>-0.48615384615384616</v>
      </c>
      <c r="BE40" s="110">
        <f t="shared" si="8"/>
        <v>0.58596491228070169</v>
      </c>
      <c r="BF40" s="109">
        <f t="shared" si="9"/>
        <v>-0.55438596491228076</v>
      </c>
      <c r="BG40" s="111">
        <f t="shared" si="10"/>
        <v>32.25</v>
      </c>
      <c r="BH40" s="111">
        <f t="shared" si="11"/>
        <v>-32.75</v>
      </c>
      <c r="BI40" s="22">
        <f t="shared" si="12"/>
        <v>-0.50384615384615383</v>
      </c>
      <c r="BJ40" s="22">
        <f t="shared" si="13"/>
        <v>0.56578947368421051</v>
      </c>
      <c r="BK40" s="22">
        <f t="shared" si="14"/>
        <v>-0.57456140350877194</v>
      </c>
      <c r="BL40" s="112">
        <f t="shared" si="63"/>
        <v>34</v>
      </c>
      <c r="BM40" s="112">
        <f t="shared" si="16"/>
        <v>-31</v>
      </c>
      <c r="BN40" s="113">
        <f t="shared" si="17"/>
        <v>-0.47692307692307695</v>
      </c>
      <c r="BO40" s="113">
        <f t="shared" si="18"/>
        <v>0.59649122807017541</v>
      </c>
      <c r="BP40" s="113">
        <f t="shared" si="19"/>
        <v>-0.54385964912280704</v>
      </c>
      <c r="BQ40" s="114">
        <f t="shared" si="20"/>
        <v>45.6</v>
      </c>
      <c r="BR40" s="114">
        <f t="shared" si="21"/>
        <v>-19.399999999999999</v>
      </c>
      <c r="BS40" s="115">
        <f t="shared" si="22"/>
        <v>-0.29846153846153844</v>
      </c>
      <c r="BT40" s="115">
        <f t="shared" si="23"/>
        <v>0.8</v>
      </c>
      <c r="BU40" s="115">
        <f t="shared" si="24"/>
        <v>-0.3403508771929824</v>
      </c>
      <c r="BV40" s="116">
        <f t="shared" si="25"/>
        <v>42.25</v>
      </c>
      <c r="BW40" s="116">
        <f t="shared" si="26"/>
        <v>-22.75</v>
      </c>
      <c r="BX40" s="117">
        <f t="shared" si="27"/>
        <v>-0.35</v>
      </c>
      <c r="BY40" s="117">
        <f t="shared" si="28"/>
        <v>0.74122807017543857</v>
      </c>
      <c r="BZ40" s="117">
        <f t="shared" si="29"/>
        <v>-0.39912280701754388</v>
      </c>
      <c r="CA40" s="118">
        <f t="shared" si="30"/>
        <v>47.75</v>
      </c>
      <c r="CB40" s="118">
        <f t="shared" si="31"/>
        <v>-17.25</v>
      </c>
      <c r="CC40" s="119">
        <f t="shared" si="32"/>
        <v>-0.26538461538461539</v>
      </c>
      <c r="CD40" s="119">
        <f t="shared" si="33"/>
        <v>0.83771929824561409</v>
      </c>
      <c r="CE40" s="119">
        <f t="shared" si="34"/>
        <v>-0.30263157894736836</v>
      </c>
      <c r="CF40" s="120">
        <f t="shared" si="35"/>
        <v>47.2</v>
      </c>
      <c r="CG40" s="120">
        <f t="shared" si="36"/>
        <v>-17.799999999999997</v>
      </c>
      <c r="CH40" s="121">
        <f t="shared" si="37"/>
        <v>-0.27384615384615379</v>
      </c>
      <c r="CI40" s="121">
        <f t="shared" si="38"/>
        <v>0.82807017543859651</v>
      </c>
      <c r="CJ40" s="121">
        <f t="shared" si="39"/>
        <v>-0.31228070175438594</v>
      </c>
      <c r="CK40" s="122">
        <f t="shared" si="40"/>
        <v>46.75</v>
      </c>
      <c r="CL40" s="123">
        <f t="shared" si="41"/>
        <v>-18.25</v>
      </c>
      <c r="CM40" s="101">
        <f t="shared" si="42"/>
        <v>-0.28076923076923077</v>
      </c>
      <c r="CN40" s="101">
        <f t="shared" si="43"/>
        <v>0.82017543859649122</v>
      </c>
      <c r="CO40" s="123">
        <f t="shared" si="44"/>
        <v>-23.61762360446571</v>
      </c>
      <c r="CP40" s="124">
        <f t="shared" si="45"/>
        <v>47.4</v>
      </c>
      <c r="CQ40" s="124">
        <f t="shared" si="46"/>
        <v>-17.600000000000001</v>
      </c>
      <c r="CR40" s="125">
        <f t="shared" si="47"/>
        <v>-0.27076923076923082</v>
      </c>
      <c r="CS40" s="125">
        <f t="shared" si="48"/>
        <v>0.83157894736842097</v>
      </c>
      <c r="CT40" s="125">
        <f t="shared" si="49"/>
        <v>-0.30877192982456148</v>
      </c>
      <c r="CU40" s="126">
        <f t="shared" si="50"/>
        <v>47</v>
      </c>
      <c r="CV40" s="126">
        <f t="shared" si="51"/>
        <v>-18</v>
      </c>
      <c r="CW40" s="127">
        <f t="shared" si="52"/>
        <v>-0.27692307692307694</v>
      </c>
      <c r="CX40" s="127">
        <f t="shared" si="53"/>
        <v>0.82456140350877194</v>
      </c>
      <c r="CY40" s="127">
        <f t="shared" si="54"/>
        <v>-0.31578947368421051</v>
      </c>
      <c r="CZ40" s="128">
        <f t="shared" si="69"/>
        <v>42.522727272727273</v>
      </c>
      <c r="DA40" s="128">
        <f t="shared" si="55"/>
        <v>-22.477272727272727</v>
      </c>
      <c r="DB40" s="54">
        <f t="shared" si="56"/>
        <v>-0.3458041958041958</v>
      </c>
      <c r="DC40" s="54">
        <f t="shared" si="57"/>
        <v>0.74601275917065391</v>
      </c>
      <c r="DD40" s="54">
        <f t="shared" si="58"/>
        <v>-0.39433811802232854</v>
      </c>
      <c r="DE40" s="129">
        <f t="shared" si="59"/>
        <v>-2221.4288636363635</v>
      </c>
      <c r="DF40" s="130">
        <f t="shared" si="60"/>
        <v>40.516129032258064</v>
      </c>
      <c r="DG40" s="130">
        <f t="shared" si="61"/>
        <v>-24.483870967741936</v>
      </c>
      <c r="DH40" s="131">
        <f t="shared" si="62"/>
        <v>-0.37667493796526053</v>
      </c>
    </row>
    <row r="41" spans="1:112" ht="15.75" customHeight="1" x14ac:dyDescent="0.2">
      <c r="A41" s="99" t="s">
        <v>21</v>
      </c>
      <c r="B41" s="100">
        <v>780</v>
      </c>
      <c r="C41" s="100">
        <v>660</v>
      </c>
      <c r="D41" s="101">
        <f t="shared" si="0"/>
        <v>0.84615384615384615</v>
      </c>
      <c r="E41" s="102">
        <v>483</v>
      </c>
      <c r="F41" s="102">
        <v>428</v>
      </c>
      <c r="G41" s="102">
        <v>422</v>
      </c>
      <c r="H41" s="102">
        <v>403</v>
      </c>
      <c r="I41" s="102">
        <v>396</v>
      </c>
      <c r="J41" s="102">
        <v>397</v>
      </c>
      <c r="K41" s="102">
        <v>394</v>
      </c>
      <c r="L41" s="102">
        <v>386</v>
      </c>
      <c r="M41" s="102">
        <v>368</v>
      </c>
      <c r="N41" s="102">
        <v>378</v>
      </c>
      <c r="O41" s="34">
        <v>367</v>
      </c>
      <c r="P41" s="34">
        <v>354</v>
      </c>
      <c r="Q41" s="34">
        <v>375</v>
      </c>
      <c r="R41" s="34">
        <v>389</v>
      </c>
      <c r="S41" s="34">
        <v>372</v>
      </c>
      <c r="T41" s="34">
        <v>379</v>
      </c>
      <c r="U41" s="34">
        <v>390</v>
      </c>
      <c r="V41" s="34">
        <v>376</v>
      </c>
      <c r="W41" s="34">
        <v>377</v>
      </c>
      <c r="X41" s="34">
        <v>411</v>
      </c>
      <c r="Y41" s="139">
        <v>425</v>
      </c>
      <c r="Z41" s="139">
        <v>434</v>
      </c>
      <c r="AA41" s="139">
        <v>455</v>
      </c>
      <c r="AB41" s="139">
        <v>458</v>
      </c>
      <c r="AC41" s="139">
        <v>460</v>
      </c>
      <c r="AD41" s="133">
        <v>497</v>
      </c>
      <c r="AE41" s="133">
        <v>503</v>
      </c>
      <c r="AF41" s="104">
        <v>496</v>
      </c>
      <c r="AG41" s="104">
        <v>514</v>
      </c>
      <c r="AH41" s="145">
        <v>502</v>
      </c>
      <c r="AI41" s="104">
        <v>513</v>
      </c>
      <c r="AJ41" s="145">
        <v>501</v>
      </c>
      <c r="AK41" s="106">
        <v>489</v>
      </c>
      <c r="AL41" s="106">
        <v>460</v>
      </c>
      <c r="AM41" s="106">
        <v>435</v>
      </c>
      <c r="AN41" s="106">
        <v>421</v>
      </c>
      <c r="AO41" s="106">
        <v>429</v>
      </c>
      <c r="AP41" s="106">
        <v>421</v>
      </c>
      <c r="AQ41" s="106">
        <v>414</v>
      </c>
      <c r="AR41" s="106">
        <v>401</v>
      </c>
      <c r="AS41" s="107">
        <v>415</v>
      </c>
      <c r="AT41" s="107">
        <v>403</v>
      </c>
      <c r="AU41" s="107">
        <v>405</v>
      </c>
      <c r="AV41" s="107">
        <v>416</v>
      </c>
      <c r="AW41" s="16">
        <v>483</v>
      </c>
      <c r="AX41" s="16">
        <f t="shared" si="1"/>
        <v>-177</v>
      </c>
      <c r="AY41" s="17">
        <f t="shared" si="2"/>
        <v>-0.26818181818181819</v>
      </c>
      <c r="AZ41" s="17">
        <f t="shared" si="3"/>
        <v>0.61923076923076925</v>
      </c>
      <c r="BA41" s="17">
        <f t="shared" si="4"/>
        <v>-0.22692307692307689</v>
      </c>
      <c r="BB41" s="108">
        <f t="shared" si="5"/>
        <v>409.2</v>
      </c>
      <c r="BC41" s="108">
        <f t="shared" si="6"/>
        <v>-250.8</v>
      </c>
      <c r="BD41" s="109">
        <f t="shared" si="7"/>
        <v>-0.38</v>
      </c>
      <c r="BE41" s="110">
        <f t="shared" si="8"/>
        <v>0.52461538461538459</v>
      </c>
      <c r="BF41" s="109">
        <f t="shared" si="9"/>
        <v>-0.32153846153846155</v>
      </c>
      <c r="BG41" s="111">
        <f t="shared" si="10"/>
        <v>381.5</v>
      </c>
      <c r="BH41" s="111">
        <f t="shared" si="11"/>
        <v>-278.5</v>
      </c>
      <c r="BI41" s="22">
        <f t="shared" si="12"/>
        <v>-0.42196969696969699</v>
      </c>
      <c r="BJ41" s="22">
        <f t="shared" si="13"/>
        <v>0.48910256410256409</v>
      </c>
      <c r="BK41" s="22">
        <f t="shared" si="14"/>
        <v>-0.35705128205128206</v>
      </c>
      <c r="BL41" s="112">
        <f t="shared" si="63"/>
        <v>371.25</v>
      </c>
      <c r="BM41" s="112">
        <f t="shared" si="16"/>
        <v>-288.75</v>
      </c>
      <c r="BN41" s="113">
        <f t="shared" si="17"/>
        <v>-0.4375</v>
      </c>
      <c r="BO41" s="113">
        <f t="shared" si="18"/>
        <v>0.47596153846153844</v>
      </c>
      <c r="BP41" s="113">
        <f t="shared" si="19"/>
        <v>-0.37019230769230771</v>
      </c>
      <c r="BQ41" s="114">
        <f t="shared" si="20"/>
        <v>378.8</v>
      </c>
      <c r="BR41" s="114">
        <f t="shared" si="21"/>
        <v>-281.2</v>
      </c>
      <c r="BS41" s="115">
        <f t="shared" si="22"/>
        <v>-0.42606060606060603</v>
      </c>
      <c r="BT41" s="115">
        <f t="shared" si="23"/>
        <v>0.48564102564102568</v>
      </c>
      <c r="BU41" s="115">
        <f t="shared" si="24"/>
        <v>-0.36051282051282046</v>
      </c>
      <c r="BV41" s="116">
        <f t="shared" si="25"/>
        <v>431.25</v>
      </c>
      <c r="BW41" s="116">
        <f t="shared" si="26"/>
        <v>-228.75</v>
      </c>
      <c r="BX41" s="117">
        <f t="shared" si="27"/>
        <v>-0.34659090909090912</v>
      </c>
      <c r="BY41" s="117">
        <f t="shared" si="28"/>
        <v>0.55288461538461542</v>
      </c>
      <c r="BZ41" s="117">
        <f t="shared" si="29"/>
        <v>-0.29326923076923073</v>
      </c>
      <c r="CA41" s="118">
        <f t="shared" si="30"/>
        <v>479.5</v>
      </c>
      <c r="CB41" s="118">
        <f t="shared" si="31"/>
        <v>-180.5</v>
      </c>
      <c r="CC41" s="119">
        <f t="shared" si="32"/>
        <v>-0.2734848484848485</v>
      </c>
      <c r="CD41" s="119">
        <f t="shared" si="33"/>
        <v>0.61474358974358978</v>
      </c>
      <c r="CE41" s="119">
        <f t="shared" si="34"/>
        <v>-0.23141025641025637</v>
      </c>
      <c r="CF41" s="120">
        <f t="shared" si="35"/>
        <v>505.2</v>
      </c>
      <c r="CG41" s="120">
        <f t="shared" si="36"/>
        <v>-154.80000000000001</v>
      </c>
      <c r="CH41" s="121">
        <f t="shared" si="37"/>
        <v>-0.23454545454545456</v>
      </c>
      <c r="CI41" s="121">
        <f t="shared" si="38"/>
        <v>0.64769230769230768</v>
      </c>
      <c r="CJ41" s="121">
        <f t="shared" si="39"/>
        <v>-0.19846153846153847</v>
      </c>
      <c r="CK41" s="122">
        <f t="shared" si="40"/>
        <v>451.25</v>
      </c>
      <c r="CL41" s="123">
        <f t="shared" si="41"/>
        <v>-208.75</v>
      </c>
      <c r="CM41" s="101">
        <f t="shared" si="42"/>
        <v>-0.31628787878787878</v>
      </c>
      <c r="CN41" s="101">
        <f t="shared" si="43"/>
        <v>0.57852564102564108</v>
      </c>
      <c r="CO41" s="123">
        <f t="shared" si="44"/>
        <v>-234.30956848030016</v>
      </c>
      <c r="CP41" s="124">
        <f t="shared" si="45"/>
        <v>416</v>
      </c>
      <c r="CQ41" s="124">
        <f t="shared" si="46"/>
        <v>-244</v>
      </c>
      <c r="CR41" s="125">
        <f t="shared" si="47"/>
        <v>-0.36969696969696969</v>
      </c>
      <c r="CS41" s="125">
        <f t="shared" si="48"/>
        <v>0.53333333333333333</v>
      </c>
      <c r="CT41" s="125">
        <f t="shared" si="49"/>
        <v>-0.31282051282051282</v>
      </c>
      <c r="CU41" s="126">
        <f t="shared" si="50"/>
        <v>408</v>
      </c>
      <c r="CV41" s="126">
        <f t="shared" si="51"/>
        <v>-252</v>
      </c>
      <c r="CW41" s="127">
        <f t="shared" si="52"/>
        <v>-0.38181818181818183</v>
      </c>
      <c r="CX41" s="127">
        <f t="shared" si="53"/>
        <v>0.52307692307692311</v>
      </c>
      <c r="CY41" s="127">
        <f t="shared" si="54"/>
        <v>-0.32307692307692304</v>
      </c>
      <c r="CZ41" s="128">
        <f>AVERAGE(E41:AS41)</f>
        <v>426.53658536585368</v>
      </c>
      <c r="DA41" s="128">
        <f t="shared" si="55"/>
        <v>-233.46341463414632</v>
      </c>
      <c r="DB41" s="54">
        <f t="shared" si="56"/>
        <v>-0.35373244641537321</v>
      </c>
      <c r="DC41" s="54">
        <f t="shared" si="57"/>
        <v>0.54684177611006879</v>
      </c>
      <c r="DD41" s="54">
        <f t="shared" si="58"/>
        <v>-0.29931207004377736</v>
      </c>
      <c r="DE41" s="129">
        <f t="shared" si="59"/>
        <v>-23073.189268292681</v>
      </c>
      <c r="DF41" s="130">
        <f t="shared" si="60"/>
        <v>423.22580645161293</v>
      </c>
      <c r="DG41" s="130">
        <f t="shared" si="61"/>
        <v>-236.77419354838707</v>
      </c>
      <c r="DH41" s="131">
        <f t="shared" si="62"/>
        <v>-0.35874877810361677</v>
      </c>
    </row>
    <row r="42" spans="1:112" ht="15.75" customHeight="1" x14ac:dyDescent="0.2">
      <c r="A42" s="132" t="s">
        <v>93</v>
      </c>
      <c r="B42" s="100">
        <v>34</v>
      </c>
      <c r="C42" s="100">
        <v>18.899999999999999</v>
      </c>
      <c r="D42" s="101">
        <f t="shared" si="0"/>
        <v>0.55588235294117638</v>
      </c>
      <c r="E42" s="102">
        <v>17</v>
      </c>
      <c r="F42" s="102">
        <v>15</v>
      </c>
      <c r="G42" s="102">
        <v>15</v>
      </c>
      <c r="H42" s="102">
        <v>15</v>
      </c>
      <c r="I42" s="102">
        <v>15</v>
      </c>
      <c r="J42" s="102">
        <v>15</v>
      </c>
      <c r="K42" s="102">
        <v>14</v>
      </c>
      <c r="L42" s="102">
        <v>14</v>
      </c>
      <c r="M42" s="102">
        <v>18</v>
      </c>
      <c r="N42" s="102">
        <v>17</v>
      </c>
      <c r="O42" s="34">
        <v>22</v>
      </c>
      <c r="P42" s="34">
        <v>18</v>
      </c>
      <c r="Q42" s="34">
        <v>19</v>
      </c>
      <c r="R42" s="34">
        <v>19</v>
      </c>
      <c r="S42" s="34">
        <v>10</v>
      </c>
      <c r="T42" s="34">
        <v>10</v>
      </c>
      <c r="U42" s="34">
        <v>10</v>
      </c>
      <c r="V42" s="34">
        <v>11</v>
      </c>
      <c r="W42" s="34">
        <v>10</v>
      </c>
      <c r="X42" s="34">
        <v>10</v>
      </c>
      <c r="Y42" s="103">
        <v>9</v>
      </c>
      <c r="Z42" s="104">
        <v>8</v>
      </c>
      <c r="AA42" s="104">
        <v>10</v>
      </c>
      <c r="AB42" s="104">
        <v>10</v>
      </c>
      <c r="AC42" s="104">
        <v>8</v>
      </c>
      <c r="AD42" s="104">
        <v>12</v>
      </c>
      <c r="AE42" s="104">
        <v>11</v>
      </c>
      <c r="AF42" s="104">
        <v>11</v>
      </c>
      <c r="AG42" s="104">
        <v>12</v>
      </c>
      <c r="AH42" s="104">
        <v>9</v>
      </c>
      <c r="AI42" s="104">
        <v>9</v>
      </c>
      <c r="AJ42" s="104">
        <v>10</v>
      </c>
      <c r="AK42" s="106">
        <v>13</v>
      </c>
      <c r="AL42" s="106">
        <v>12</v>
      </c>
      <c r="AM42" s="106">
        <v>13</v>
      </c>
      <c r="AN42" s="106">
        <v>13</v>
      </c>
      <c r="AO42" s="106">
        <v>12</v>
      </c>
      <c r="AP42" s="106">
        <v>12</v>
      </c>
      <c r="AQ42" s="106">
        <v>14</v>
      </c>
      <c r="AR42" s="106">
        <v>11</v>
      </c>
      <c r="AS42" s="106">
        <v>12</v>
      </c>
      <c r="AT42" s="106">
        <v>13</v>
      </c>
      <c r="AU42" s="106">
        <v>16</v>
      </c>
      <c r="AV42" s="106">
        <v>15</v>
      </c>
      <c r="AW42" s="16">
        <v>17</v>
      </c>
      <c r="AX42" s="16">
        <f t="shared" si="1"/>
        <v>-1.8999999999999986</v>
      </c>
      <c r="AY42" s="17">
        <f t="shared" si="2"/>
        <v>-0.10052910052910047</v>
      </c>
      <c r="AZ42" s="17">
        <f t="shared" si="3"/>
        <v>0.5</v>
      </c>
      <c r="BA42" s="17">
        <f t="shared" si="4"/>
        <v>-5.5882352941176383E-2</v>
      </c>
      <c r="BB42" s="108">
        <f t="shared" si="5"/>
        <v>15</v>
      </c>
      <c r="BC42" s="108">
        <f t="shared" si="6"/>
        <v>-3.8999999999999986</v>
      </c>
      <c r="BD42" s="109">
        <f t="shared" si="7"/>
        <v>-0.20634920634920628</v>
      </c>
      <c r="BE42" s="110">
        <f t="shared" si="8"/>
        <v>0.44117647058823528</v>
      </c>
      <c r="BF42" s="109">
        <f t="shared" si="9"/>
        <v>-0.1147058823529411</v>
      </c>
      <c r="BG42" s="111">
        <f t="shared" si="10"/>
        <v>15.75</v>
      </c>
      <c r="BH42" s="111">
        <f t="shared" si="11"/>
        <v>-3.1499999999999986</v>
      </c>
      <c r="BI42" s="22">
        <f t="shared" si="12"/>
        <v>-0.1666666666666666</v>
      </c>
      <c r="BJ42" s="22">
        <f t="shared" si="13"/>
        <v>0.46323529411764708</v>
      </c>
      <c r="BK42" s="22">
        <f t="shared" si="14"/>
        <v>-9.2647058823529305E-2</v>
      </c>
      <c r="BL42" s="112">
        <f t="shared" si="63"/>
        <v>19.5</v>
      </c>
      <c r="BM42" s="112">
        <f t="shared" si="16"/>
        <v>0.60000000000000142</v>
      </c>
      <c r="BN42" s="113">
        <f t="shared" si="17"/>
        <v>3.1746031746031821E-2</v>
      </c>
      <c r="BO42" s="113">
        <f t="shared" si="18"/>
        <v>0.57352941176470584</v>
      </c>
      <c r="BP42" s="113">
        <f t="shared" si="19"/>
        <v>1.764705882352946E-2</v>
      </c>
      <c r="BQ42" s="114">
        <f t="shared" si="20"/>
        <v>10.199999999999999</v>
      </c>
      <c r="BR42" s="114">
        <f t="shared" si="21"/>
        <v>-8.6999999999999993</v>
      </c>
      <c r="BS42" s="115">
        <f t="shared" si="22"/>
        <v>-0.46031746031746029</v>
      </c>
      <c r="BT42" s="115">
        <f t="shared" si="23"/>
        <v>0.3</v>
      </c>
      <c r="BU42" s="115">
        <f t="shared" si="24"/>
        <v>-0.25588235294117639</v>
      </c>
      <c r="BV42" s="116">
        <f t="shared" si="25"/>
        <v>9.25</v>
      </c>
      <c r="BW42" s="116">
        <f t="shared" si="26"/>
        <v>-9.6499999999999986</v>
      </c>
      <c r="BX42" s="117">
        <f t="shared" si="27"/>
        <v>-0.51058201058201058</v>
      </c>
      <c r="BY42" s="117">
        <f t="shared" si="28"/>
        <v>0.27205882352941174</v>
      </c>
      <c r="BZ42" s="117">
        <f t="shared" si="29"/>
        <v>-0.28382352941176464</v>
      </c>
      <c r="CA42" s="118">
        <f t="shared" si="30"/>
        <v>10.25</v>
      </c>
      <c r="CB42" s="118">
        <f t="shared" si="31"/>
        <v>-8.6499999999999986</v>
      </c>
      <c r="CC42" s="119">
        <f t="shared" si="32"/>
        <v>-0.45767195767195762</v>
      </c>
      <c r="CD42" s="119">
        <f t="shared" si="33"/>
        <v>0.3014705882352941</v>
      </c>
      <c r="CE42" s="119">
        <f t="shared" si="34"/>
        <v>-0.25441176470588228</v>
      </c>
      <c r="CF42" s="120">
        <f t="shared" si="35"/>
        <v>10.199999999999999</v>
      </c>
      <c r="CG42" s="120">
        <f t="shared" si="36"/>
        <v>-8.6999999999999993</v>
      </c>
      <c r="CH42" s="121">
        <f t="shared" si="37"/>
        <v>-0.46031746031746029</v>
      </c>
      <c r="CI42" s="121">
        <f t="shared" si="38"/>
        <v>0.3</v>
      </c>
      <c r="CJ42" s="121">
        <f t="shared" si="39"/>
        <v>-0.25588235294117639</v>
      </c>
      <c r="CK42" s="122">
        <f t="shared" si="40"/>
        <v>12.75</v>
      </c>
      <c r="CL42" s="123">
        <f t="shared" si="41"/>
        <v>-6.1499999999999986</v>
      </c>
      <c r="CM42" s="101">
        <f t="shared" si="42"/>
        <v>-0.32539682539682535</v>
      </c>
      <c r="CN42" s="101">
        <f t="shared" si="43"/>
        <v>0.375</v>
      </c>
      <c r="CO42" s="123">
        <f t="shared" si="44"/>
        <v>-6.5240641711229932</v>
      </c>
      <c r="CP42" s="124">
        <f t="shared" si="45"/>
        <v>12.2</v>
      </c>
      <c r="CQ42" s="124">
        <f t="shared" si="46"/>
        <v>-6.6999999999999993</v>
      </c>
      <c r="CR42" s="125">
        <f t="shared" si="47"/>
        <v>-0.35449735449735448</v>
      </c>
      <c r="CS42" s="125">
        <f t="shared" si="48"/>
        <v>0.35882352941176471</v>
      </c>
      <c r="CT42" s="125">
        <f t="shared" si="49"/>
        <v>-0.19705882352941168</v>
      </c>
      <c r="CU42" s="126">
        <f t="shared" si="50"/>
        <v>14.666666666666666</v>
      </c>
      <c r="CV42" s="126">
        <f t="shared" si="51"/>
        <v>-4.2333333333333325</v>
      </c>
      <c r="CW42" s="127">
        <f t="shared" si="52"/>
        <v>-0.22398589065255728</v>
      </c>
      <c r="CX42" s="127">
        <f t="shared" si="53"/>
        <v>0.43137254901960781</v>
      </c>
      <c r="CY42" s="127">
        <f t="shared" si="54"/>
        <v>-0.12450980392156857</v>
      </c>
      <c r="CZ42" s="128">
        <f t="shared" ref="CZ42:CZ48" si="70">AVERAGE(E42:AV42)</f>
        <v>12.931818181818182</v>
      </c>
      <c r="DA42" s="128">
        <f t="shared" si="55"/>
        <v>-5.9681818181818169</v>
      </c>
      <c r="DB42" s="54">
        <f t="shared" si="56"/>
        <v>-0.31577681577681571</v>
      </c>
      <c r="DC42" s="54">
        <f t="shared" si="57"/>
        <v>0.38034759358288772</v>
      </c>
      <c r="DD42" s="54">
        <f t="shared" si="58"/>
        <v>-0.17553475935828866</v>
      </c>
      <c r="DE42" s="129">
        <f t="shared" si="59"/>
        <v>-589.83540909090891</v>
      </c>
      <c r="DF42" s="130">
        <f t="shared" si="60"/>
        <v>12.774193548387096</v>
      </c>
      <c r="DG42" s="130">
        <f t="shared" si="61"/>
        <v>-6.1258064516129025</v>
      </c>
      <c r="DH42" s="131">
        <f t="shared" si="62"/>
        <v>-0.32411674347158215</v>
      </c>
    </row>
    <row r="43" spans="1:112" ht="15.75" customHeight="1" x14ac:dyDescent="0.2">
      <c r="A43" s="132" t="s">
        <v>94</v>
      </c>
      <c r="B43" s="100">
        <v>36</v>
      </c>
      <c r="C43" s="100">
        <v>32</v>
      </c>
      <c r="D43" s="101">
        <f t="shared" si="0"/>
        <v>0.88888888888888884</v>
      </c>
      <c r="E43" s="102">
        <v>14</v>
      </c>
      <c r="F43" s="102">
        <v>11</v>
      </c>
      <c r="G43" s="102">
        <v>9</v>
      </c>
      <c r="H43" s="102">
        <v>12</v>
      </c>
      <c r="I43" s="102">
        <v>12</v>
      </c>
      <c r="J43" s="102">
        <v>13</v>
      </c>
      <c r="K43" s="102">
        <v>12</v>
      </c>
      <c r="L43" s="102">
        <v>14</v>
      </c>
      <c r="M43" s="102">
        <v>20</v>
      </c>
      <c r="N43" s="102">
        <v>29</v>
      </c>
      <c r="O43" s="34">
        <v>21</v>
      </c>
      <c r="P43" s="34">
        <v>25</v>
      </c>
      <c r="Q43" s="34">
        <v>24</v>
      </c>
      <c r="R43" s="34">
        <v>22</v>
      </c>
      <c r="S43" s="34">
        <v>23</v>
      </c>
      <c r="T43" s="34">
        <v>20</v>
      </c>
      <c r="U43" s="34">
        <v>16</v>
      </c>
      <c r="V43" s="34">
        <v>16</v>
      </c>
      <c r="W43" s="34">
        <v>14</v>
      </c>
      <c r="X43" s="34">
        <v>17</v>
      </c>
      <c r="Y43" s="103">
        <v>23</v>
      </c>
      <c r="Z43" s="104">
        <v>31</v>
      </c>
      <c r="AA43" s="104">
        <v>19</v>
      </c>
      <c r="AB43" s="104">
        <v>24</v>
      </c>
      <c r="AC43" s="104">
        <v>23</v>
      </c>
      <c r="AD43" s="104">
        <v>24</v>
      </c>
      <c r="AE43" s="104">
        <v>25</v>
      </c>
      <c r="AF43" s="104">
        <v>25</v>
      </c>
      <c r="AG43" s="104">
        <v>29</v>
      </c>
      <c r="AH43" s="104">
        <v>30</v>
      </c>
      <c r="AI43" s="104">
        <v>31</v>
      </c>
      <c r="AJ43" s="104">
        <v>32</v>
      </c>
      <c r="AK43" s="106">
        <v>34</v>
      </c>
      <c r="AL43" s="106">
        <v>37</v>
      </c>
      <c r="AM43" s="106">
        <v>30</v>
      </c>
      <c r="AN43" s="106">
        <v>32</v>
      </c>
      <c r="AO43" s="106">
        <v>26</v>
      </c>
      <c r="AP43" s="106">
        <v>20</v>
      </c>
      <c r="AQ43" s="106">
        <v>23</v>
      </c>
      <c r="AR43" s="106">
        <v>20</v>
      </c>
      <c r="AS43" s="106">
        <v>23</v>
      </c>
      <c r="AT43" s="106">
        <v>14</v>
      </c>
      <c r="AU43" s="106">
        <v>13</v>
      </c>
      <c r="AV43" s="106">
        <v>20</v>
      </c>
      <c r="AW43" s="16">
        <v>14</v>
      </c>
      <c r="AX43" s="16">
        <f t="shared" si="1"/>
        <v>-18</v>
      </c>
      <c r="AY43" s="17">
        <f t="shared" si="2"/>
        <v>-0.5625</v>
      </c>
      <c r="AZ43" s="17">
        <f t="shared" si="3"/>
        <v>0.3888888888888889</v>
      </c>
      <c r="BA43" s="17">
        <f t="shared" si="4"/>
        <v>-0.49999999999999994</v>
      </c>
      <c r="BB43" s="108">
        <f t="shared" si="5"/>
        <v>11.4</v>
      </c>
      <c r="BC43" s="108">
        <f t="shared" si="6"/>
        <v>-20.6</v>
      </c>
      <c r="BD43" s="109">
        <f t="shared" si="7"/>
        <v>-0.64375000000000004</v>
      </c>
      <c r="BE43" s="110">
        <f t="shared" si="8"/>
        <v>0.31666666666666665</v>
      </c>
      <c r="BF43" s="109">
        <f t="shared" si="9"/>
        <v>-0.57222222222222219</v>
      </c>
      <c r="BG43" s="111">
        <f t="shared" si="10"/>
        <v>18.75</v>
      </c>
      <c r="BH43" s="111">
        <f t="shared" si="11"/>
        <v>-13.25</v>
      </c>
      <c r="BI43" s="22">
        <f t="shared" si="12"/>
        <v>-0.4140625</v>
      </c>
      <c r="BJ43" s="22">
        <f t="shared" si="13"/>
        <v>0.52083333333333337</v>
      </c>
      <c r="BK43" s="22">
        <f t="shared" si="14"/>
        <v>-0.36805555555555547</v>
      </c>
      <c r="BL43" s="112">
        <f t="shared" si="63"/>
        <v>23</v>
      </c>
      <c r="BM43" s="112">
        <f t="shared" si="16"/>
        <v>-9</v>
      </c>
      <c r="BN43" s="113">
        <f t="shared" si="17"/>
        <v>-0.28125</v>
      </c>
      <c r="BO43" s="113">
        <f t="shared" si="18"/>
        <v>0.63888888888888884</v>
      </c>
      <c r="BP43" s="113">
        <f t="shared" si="19"/>
        <v>-0.25</v>
      </c>
      <c r="BQ43" s="114">
        <f t="shared" si="20"/>
        <v>17.8</v>
      </c>
      <c r="BR43" s="114">
        <f t="shared" si="21"/>
        <v>-14.2</v>
      </c>
      <c r="BS43" s="115">
        <f t="shared" si="22"/>
        <v>-0.44374999999999998</v>
      </c>
      <c r="BT43" s="115">
        <f t="shared" si="23"/>
        <v>0.49444444444444446</v>
      </c>
      <c r="BU43" s="115">
        <f t="shared" si="24"/>
        <v>-0.39444444444444438</v>
      </c>
      <c r="BV43" s="116">
        <f t="shared" si="25"/>
        <v>22.5</v>
      </c>
      <c r="BW43" s="116">
        <f t="shared" si="26"/>
        <v>-9.5</v>
      </c>
      <c r="BX43" s="117">
        <f t="shared" si="27"/>
        <v>-0.296875</v>
      </c>
      <c r="BY43" s="117">
        <f t="shared" si="28"/>
        <v>0.625</v>
      </c>
      <c r="BZ43" s="117">
        <f t="shared" si="29"/>
        <v>-0.26388888888888884</v>
      </c>
      <c r="CA43" s="118">
        <f t="shared" si="30"/>
        <v>24</v>
      </c>
      <c r="CB43" s="118">
        <f t="shared" si="31"/>
        <v>-8</v>
      </c>
      <c r="CC43" s="119">
        <f t="shared" si="32"/>
        <v>-0.25</v>
      </c>
      <c r="CD43" s="119">
        <f t="shared" si="33"/>
        <v>0.66666666666666663</v>
      </c>
      <c r="CE43" s="119">
        <f t="shared" si="34"/>
        <v>-0.22222222222222221</v>
      </c>
      <c r="CF43" s="120">
        <f t="shared" si="35"/>
        <v>29.4</v>
      </c>
      <c r="CG43" s="120">
        <f t="shared" si="36"/>
        <v>-2.6000000000000014</v>
      </c>
      <c r="CH43" s="121">
        <f t="shared" si="37"/>
        <v>-8.1250000000000044E-2</v>
      </c>
      <c r="CI43" s="121">
        <f t="shared" si="38"/>
        <v>0.81666666666666665</v>
      </c>
      <c r="CJ43" s="121">
        <f t="shared" si="39"/>
        <v>-7.2222222222222188E-2</v>
      </c>
      <c r="CK43" s="122">
        <f t="shared" si="40"/>
        <v>33.25</v>
      </c>
      <c r="CL43" s="123">
        <f t="shared" si="41"/>
        <v>1.25</v>
      </c>
      <c r="CM43" s="101">
        <f t="shared" si="42"/>
        <v>3.90625E-2</v>
      </c>
      <c r="CN43" s="101">
        <f t="shared" si="43"/>
        <v>0.92361111111111116</v>
      </c>
      <c r="CO43" s="123">
        <f t="shared" si="44"/>
        <v>-11.252525252525253</v>
      </c>
      <c r="CP43" s="124">
        <f t="shared" si="45"/>
        <v>22.4</v>
      </c>
      <c r="CQ43" s="124">
        <f t="shared" si="46"/>
        <v>-9.6000000000000014</v>
      </c>
      <c r="CR43" s="125">
        <f t="shared" si="47"/>
        <v>-0.30000000000000004</v>
      </c>
      <c r="CS43" s="125">
        <f t="shared" si="48"/>
        <v>0.62222222222222223</v>
      </c>
      <c r="CT43" s="125">
        <f t="shared" si="49"/>
        <v>-0.26666666666666661</v>
      </c>
      <c r="CU43" s="126">
        <f t="shared" si="50"/>
        <v>15.666666666666666</v>
      </c>
      <c r="CV43" s="126">
        <f t="shared" si="51"/>
        <v>-16.333333333333336</v>
      </c>
      <c r="CW43" s="127">
        <f t="shared" si="52"/>
        <v>-0.51041666666666674</v>
      </c>
      <c r="CX43" s="127">
        <f t="shared" si="53"/>
        <v>0.43518518518518517</v>
      </c>
      <c r="CY43" s="127">
        <f t="shared" si="54"/>
        <v>-0.45370370370370366</v>
      </c>
      <c r="CZ43" s="128">
        <f t="shared" si="70"/>
        <v>21.636363636363637</v>
      </c>
      <c r="DA43" s="128">
        <f t="shared" si="55"/>
        <v>-10.363636363636363</v>
      </c>
      <c r="DB43" s="54">
        <f t="shared" si="56"/>
        <v>-0.32386363636363635</v>
      </c>
      <c r="DC43" s="54">
        <f t="shared" si="57"/>
        <v>0.60101010101010099</v>
      </c>
      <c r="DD43" s="54">
        <f t="shared" si="58"/>
        <v>-0.28787878787878785</v>
      </c>
      <c r="DE43" s="129">
        <f t="shared" si="59"/>
        <v>-1024.2381818181818</v>
      </c>
      <c r="DF43" s="130">
        <f t="shared" si="60"/>
        <v>20.838709677419356</v>
      </c>
      <c r="DG43" s="130">
        <f t="shared" si="61"/>
        <v>-11.161290322580644</v>
      </c>
      <c r="DH43" s="131">
        <f t="shared" si="62"/>
        <v>-0.34879032258064513</v>
      </c>
    </row>
    <row r="44" spans="1:112" ht="15.75" customHeight="1" x14ac:dyDescent="0.2">
      <c r="A44" s="132" t="s">
        <v>95</v>
      </c>
      <c r="B44" s="100">
        <v>57</v>
      </c>
      <c r="C44" s="100">
        <v>41.08</v>
      </c>
      <c r="D44" s="101">
        <f t="shared" si="0"/>
        <v>0.72070175438596484</v>
      </c>
      <c r="E44" s="102">
        <v>11</v>
      </c>
      <c r="F44" s="102">
        <v>9</v>
      </c>
      <c r="G44" s="102">
        <v>7</v>
      </c>
      <c r="H44" s="102">
        <v>10</v>
      </c>
      <c r="I44" s="102">
        <v>10</v>
      </c>
      <c r="J44" s="102">
        <v>9</v>
      </c>
      <c r="K44" s="102">
        <v>8</v>
      </c>
      <c r="L44" s="102">
        <v>9</v>
      </c>
      <c r="M44" s="102">
        <v>8</v>
      </c>
      <c r="N44" s="102">
        <v>7</v>
      </c>
      <c r="O44" s="34">
        <v>9</v>
      </c>
      <c r="P44" s="34">
        <v>8</v>
      </c>
      <c r="Q44" s="34">
        <v>12</v>
      </c>
      <c r="R44" s="34">
        <v>8</v>
      </c>
      <c r="S44" s="34">
        <v>12</v>
      </c>
      <c r="T44" s="34">
        <v>16</v>
      </c>
      <c r="U44" s="34">
        <v>16</v>
      </c>
      <c r="V44" s="34">
        <v>18</v>
      </c>
      <c r="W44" s="34">
        <v>19</v>
      </c>
      <c r="X44" s="34">
        <v>15</v>
      </c>
      <c r="Y44" s="103">
        <v>16</v>
      </c>
      <c r="Z44" s="104">
        <v>12</v>
      </c>
      <c r="AA44" s="104">
        <v>12</v>
      </c>
      <c r="AB44" s="104">
        <v>14</v>
      </c>
      <c r="AC44" s="104">
        <v>17</v>
      </c>
      <c r="AD44" s="104">
        <v>17</v>
      </c>
      <c r="AE44" s="104">
        <v>18</v>
      </c>
      <c r="AF44" s="104">
        <v>14</v>
      </c>
      <c r="AG44" s="104">
        <v>15</v>
      </c>
      <c r="AH44" s="104">
        <v>16</v>
      </c>
      <c r="AI44" s="104">
        <v>18</v>
      </c>
      <c r="AJ44" s="104">
        <v>20</v>
      </c>
      <c r="AK44" s="106">
        <v>21</v>
      </c>
      <c r="AL44" s="106">
        <v>21</v>
      </c>
      <c r="AM44" s="106">
        <v>19</v>
      </c>
      <c r="AN44" s="106">
        <v>32</v>
      </c>
      <c r="AO44" s="106">
        <v>20</v>
      </c>
      <c r="AP44" s="106">
        <v>20</v>
      </c>
      <c r="AQ44" s="106">
        <v>25</v>
      </c>
      <c r="AR44" s="106">
        <v>28</v>
      </c>
      <c r="AS44" s="106">
        <v>24</v>
      </c>
      <c r="AT44" s="106">
        <v>15</v>
      </c>
      <c r="AU44" s="106">
        <v>14</v>
      </c>
      <c r="AV44" s="106">
        <v>14</v>
      </c>
      <c r="AW44" s="16">
        <v>11</v>
      </c>
      <c r="AX44" s="16">
        <f t="shared" si="1"/>
        <v>-30.08</v>
      </c>
      <c r="AY44" s="17">
        <f t="shared" si="2"/>
        <v>-0.7322297955209347</v>
      </c>
      <c r="AZ44" s="17">
        <f t="shared" si="3"/>
        <v>0.19298245614035087</v>
      </c>
      <c r="BA44" s="17">
        <f t="shared" si="4"/>
        <v>-0.52771929824561403</v>
      </c>
      <c r="BB44" s="108">
        <f t="shared" si="5"/>
        <v>9</v>
      </c>
      <c r="BC44" s="108">
        <f t="shared" si="6"/>
        <v>-32.08</v>
      </c>
      <c r="BD44" s="109">
        <f t="shared" si="7"/>
        <v>-0.78091528724440118</v>
      </c>
      <c r="BE44" s="110">
        <f t="shared" si="8"/>
        <v>0.15789473684210525</v>
      </c>
      <c r="BF44" s="109">
        <f t="shared" si="9"/>
        <v>-0.56280701754385953</v>
      </c>
      <c r="BG44" s="111">
        <f t="shared" si="10"/>
        <v>8</v>
      </c>
      <c r="BH44" s="111">
        <f t="shared" si="11"/>
        <v>-33.08</v>
      </c>
      <c r="BI44" s="22">
        <f t="shared" si="12"/>
        <v>-0.80525803310613442</v>
      </c>
      <c r="BJ44" s="22">
        <f t="shared" si="13"/>
        <v>0.14035087719298245</v>
      </c>
      <c r="BK44" s="22">
        <f t="shared" si="14"/>
        <v>-0.5803508771929824</v>
      </c>
      <c r="BL44" s="112">
        <f t="shared" si="63"/>
        <v>9.25</v>
      </c>
      <c r="BM44" s="112">
        <f t="shared" si="16"/>
        <v>-31.83</v>
      </c>
      <c r="BN44" s="113">
        <f t="shared" si="17"/>
        <v>-0.7748296007789679</v>
      </c>
      <c r="BO44" s="113">
        <f t="shared" si="18"/>
        <v>0.16228070175438597</v>
      </c>
      <c r="BP44" s="113">
        <f t="shared" si="19"/>
        <v>-0.55842105263157893</v>
      </c>
      <c r="BQ44" s="114">
        <f t="shared" si="20"/>
        <v>16.2</v>
      </c>
      <c r="BR44" s="114">
        <f t="shared" si="21"/>
        <v>-24.88</v>
      </c>
      <c r="BS44" s="115">
        <f t="shared" si="22"/>
        <v>-0.60564751703992215</v>
      </c>
      <c r="BT44" s="115">
        <f t="shared" si="23"/>
        <v>0.28421052631578947</v>
      </c>
      <c r="BU44" s="115">
        <f t="shared" si="24"/>
        <v>-0.43649122807017537</v>
      </c>
      <c r="BV44" s="116">
        <f t="shared" si="25"/>
        <v>13.75</v>
      </c>
      <c r="BW44" s="116">
        <f t="shared" si="26"/>
        <v>-27.33</v>
      </c>
      <c r="BX44" s="117">
        <f t="shared" si="27"/>
        <v>-0.66528724440116849</v>
      </c>
      <c r="BY44" s="117">
        <f t="shared" si="28"/>
        <v>0.2412280701754386</v>
      </c>
      <c r="BZ44" s="117">
        <f t="shared" si="29"/>
        <v>-0.47947368421052627</v>
      </c>
      <c r="CA44" s="118">
        <f t="shared" si="30"/>
        <v>16.5</v>
      </c>
      <c r="CB44" s="118">
        <f t="shared" si="31"/>
        <v>-24.58</v>
      </c>
      <c r="CC44" s="119">
        <f t="shared" si="32"/>
        <v>-0.59834469328140216</v>
      </c>
      <c r="CD44" s="119">
        <f t="shared" si="33"/>
        <v>0.28947368421052633</v>
      </c>
      <c r="CE44" s="119">
        <f t="shared" si="34"/>
        <v>-0.43122807017543852</v>
      </c>
      <c r="CF44" s="120">
        <f t="shared" si="35"/>
        <v>16.600000000000001</v>
      </c>
      <c r="CG44" s="120">
        <f t="shared" si="36"/>
        <v>-24.479999999999997</v>
      </c>
      <c r="CH44" s="121">
        <f t="shared" si="37"/>
        <v>-0.59591041869522876</v>
      </c>
      <c r="CI44" s="121">
        <f t="shared" si="38"/>
        <v>0.29122807017543861</v>
      </c>
      <c r="CJ44" s="121">
        <f t="shared" si="39"/>
        <v>-0.42947368421052623</v>
      </c>
      <c r="CK44" s="122">
        <f t="shared" si="40"/>
        <v>23.25</v>
      </c>
      <c r="CL44" s="123">
        <f t="shared" si="41"/>
        <v>-17.829999999999998</v>
      </c>
      <c r="CM44" s="101">
        <f t="shared" si="42"/>
        <v>-0.43403115871470299</v>
      </c>
      <c r="CN44" s="101">
        <f t="shared" si="43"/>
        <v>0.40789473684210525</v>
      </c>
      <c r="CO44" s="123">
        <f t="shared" si="44"/>
        <v>-26.732519936204142</v>
      </c>
      <c r="CP44" s="124">
        <f t="shared" si="45"/>
        <v>23.4</v>
      </c>
      <c r="CQ44" s="124">
        <f t="shared" si="46"/>
        <v>-17.68</v>
      </c>
      <c r="CR44" s="125">
        <f t="shared" si="47"/>
        <v>-0.43037974683544306</v>
      </c>
      <c r="CS44" s="125">
        <f t="shared" si="48"/>
        <v>0.41052631578947368</v>
      </c>
      <c r="CT44" s="125">
        <f t="shared" si="49"/>
        <v>-0.31017543859649116</v>
      </c>
      <c r="CU44" s="126">
        <f t="shared" si="50"/>
        <v>14.333333333333334</v>
      </c>
      <c r="CV44" s="126">
        <f t="shared" si="51"/>
        <v>-26.746666666666663</v>
      </c>
      <c r="CW44" s="127">
        <f t="shared" si="52"/>
        <v>-0.65108730931515735</v>
      </c>
      <c r="CX44" s="127">
        <f t="shared" si="53"/>
        <v>0.25146198830409355</v>
      </c>
      <c r="CY44" s="127">
        <f t="shared" si="54"/>
        <v>-0.46923976608187129</v>
      </c>
      <c r="CZ44" s="128">
        <f t="shared" si="70"/>
        <v>15.068181818181818</v>
      </c>
      <c r="DA44" s="128">
        <f t="shared" si="55"/>
        <v>-26.011818181818178</v>
      </c>
      <c r="DB44" s="54">
        <f t="shared" si="56"/>
        <v>-0.63319907940161102</v>
      </c>
      <c r="DC44" s="54">
        <f t="shared" si="57"/>
        <v>0.26435406698564595</v>
      </c>
      <c r="DD44" s="54">
        <f t="shared" si="58"/>
        <v>-0.45634768740031889</v>
      </c>
      <c r="DE44" s="129">
        <f t="shared" si="59"/>
        <v>-2570.7479909090907</v>
      </c>
      <c r="DF44" s="130">
        <f t="shared" si="60"/>
        <v>12.870967741935484</v>
      </c>
      <c r="DG44" s="130">
        <f t="shared" si="61"/>
        <v>-28.209032258064514</v>
      </c>
      <c r="DH44" s="131">
        <f t="shared" si="62"/>
        <v>-0.68668530326349841</v>
      </c>
    </row>
    <row r="45" spans="1:112" ht="15.75" customHeight="1" x14ac:dyDescent="0.2">
      <c r="A45" s="132" t="s">
        <v>96</v>
      </c>
      <c r="B45" s="100">
        <v>32</v>
      </c>
      <c r="C45" s="100">
        <v>9</v>
      </c>
      <c r="D45" s="101">
        <f t="shared" si="0"/>
        <v>0.28125</v>
      </c>
      <c r="E45" s="102">
        <v>4</v>
      </c>
      <c r="F45" s="102">
        <v>5</v>
      </c>
      <c r="G45" s="102">
        <v>5</v>
      </c>
      <c r="H45" s="102">
        <v>4</v>
      </c>
      <c r="I45" s="102">
        <v>4</v>
      </c>
      <c r="J45" s="102">
        <v>4</v>
      </c>
      <c r="K45" s="102">
        <v>4</v>
      </c>
      <c r="L45" s="102">
        <v>5</v>
      </c>
      <c r="M45" s="102">
        <v>5</v>
      </c>
      <c r="N45" s="102">
        <v>5</v>
      </c>
      <c r="O45" s="34">
        <v>5</v>
      </c>
      <c r="P45" s="34">
        <v>5</v>
      </c>
      <c r="Q45" s="34">
        <v>5</v>
      </c>
      <c r="R45" s="34">
        <v>5</v>
      </c>
      <c r="S45" s="34">
        <v>4</v>
      </c>
      <c r="T45" s="34">
        <v>5</v>
      </c>
      <c r="U45" s="34">
        <v>7</v>
      </c>
      <c r="V45" s="34">
        <v>7</v>
      </c>
      <c r="W45" s="34">
        <v>6</v>
      </c>
      <c r="X45" s="34">
        <v>6</v>
      </c>
      <c r="Y45" s="137">
        <v>6</v>
      </c>
      <c r="Z45" s="104">
        <v>6</v>
      </c>
      <c r="AA45" s="104">
        <v>6</v>
      </c>
      <c r="AB45" s="104">
        <v>5</v>
      </c>
      <c r="AC45" s="104">
        <v>5</v>
      </c>
      <c r="AD45" s="104">
        <v>7</v>
      </c>
      <c r="AE45" s="104">
        <v>6</v>
      </c>
      <c r="AF45" s="104">
        <v>6</v>
      </c>
      <c r="AG45" s="104">
        <v>6</v>
      </c>
      <c r="AH45" s="104">
        <v>8</v>
      </c>
      <c r="AI45" s="104">
        <v>9</v>
      </c>
      <c r="AJ45" s="104">
        <v>10</v>
      </c>
      <c r="AK45" s="106">
        <v>11</v>
      </c>
      <c r="AL45" s="106">
        <v>9</v>
      </c>
      <c r="AM45" s="106">
        <v>9</v>
      </c>
      <c r="AN45" s="106">
        <v>10</v>
      </c>
      <c r="AO45" s="106">
        <v>9</v>
      </c>
      <c r="AP45" s="106">
        <v>10</v>
      </c>
      <c r="AQ45" s="106">
        <v>9</v>
      </c>
      <c r="AR45" s="106">
        <v>9</v>
      </c>
      <c r="AS45" s="106">
        <v>9</v>
      </c>
      <c r="AT45" s="106">
        <v>8</v>
      </c>
      <c r="AU45" s="106">
        <v>9</v>
      </c>
      <c r="AV45" s="106">
        <v>8</v>
      </c>
      <c r="AW45" s="16">
        <v>4</v>
      </c>
      <c r="AX45" s="16">
        <f t="shared" si="1"/>
        <v>-5</v>
      </c>
      <c r="AY45" s="17">
        <f t="shared" si="2"/>
        <v>-0.55555555555555558</v>
      </c>
      <c r="AZ45" s="17">
        <f t="shared" si="3"/>
        <v>0.125</v>
      </c>
      <c r="BA45" s="17">
        <f t="shared" si="4"/>
        <v>-0.15625</v>
      </c>
      <c r="BB45" s="108">
        <f t="shared" si="5"/>
        <v>4.4000000000000004</v>
      </c>
      <c r="BC45" s="108">
        <f t="shared" si="6"/>
        <v>-4.5999999999999996</v>
      </c>
      <c r="BD45" s="109">
        <f t="shared" si="7"/>
        <v>-0.51111111111111107</v>
      </c>
      <c r="BE45" s="110">
        <f t="shared" si="8"/>
        <v>0.13750000000000001</v>
      </c>
      <c r="BF45" s="109">
        <f t="shared" si="9"/>
        <v>-0.14374999999999999</v>
      </c>
      <c r="BG45" s="111">
        <f t="shared" si="10"/>
        <v>4.75</v>
      </c>
      <c r="BH45" s="111">
        <f t="shared" si="11"/>
        <v>-4.25</v>
      </c>
      <c r="BI45" s="22">
        <f t="shared" si="12"/>
        <v>-0.47222222222222221</v>
      </c>
      <c r="BJ45" s="22">
        <f t="shared" si="13"/>
        <v>0.1484375</v>
      </c>
      <c r="BK45" s="22">
        <f t="shared" si="14"/>
        <v>-0.1328125</v>
      </c>
      <c r="BL45" s="112">
        <f t="shared" si="63"/>
        <v>5</v>
      </c>
      <c r="BM45" s="112">
        <f t="shared" si="16"/>
        <v>-4</v>
      </c>
      <c r="BN45" s="113">
        <f t="shared" si="17"/>
        <v>-0.44444444444444442</v>
      </c>
      <c r="BO45" s="113">
        <f t="shared" si="18"/>
        <v>0.15625</v>
      </c>
      <c r="BP45" s="113">
        <f t="shared" si="19"/>
        <v>-0.125</v>
      </c>
      <c r="BQ45" s="114">
        <f t="shared" si="20"/>
        <v>5.8</v>
      </c>
      <c r="BR45" s="114">
        <f t="shared" si="21"/>
        <v>-3.2</v>
      </c>
      <c r="BS45" s="115">
        <f t="shared" si="22"/>
        <v>-0.35555555555555557</v>
      </c>
      <c r="BT45" s="115">
        <f t="shared" si="23"/>
        <v>0.18124999999999999</v>
      </c>
      <c r="BU45" s="115">
        <f t="shared" si="24"/>
        <v>-0.1</v>
      </c>
      <c r="BV45" s="116">
        <f t="shared" si="25"/>
        <v>6</v>
      </c>
      <c r="BW45" s="116">
        <f t="shared" si="26"/>
        <v>-3</v>
      </c>
      <c r="BX45" s="117">
        <f t="shared" si="27"/>
        <v>-0.33333333333333331</v>
      </c>
      <c r="BY45" s="117">
        <f t="shared" si="28"/>
        <v>0.1875</v>
      </c>
      <c r="BZ45" s="117">
        <f t="shared" si="29"/>
        <v>-9.375E-2</v>
      </c>
      <c r="CA45" s="118">
        <f t="shared" si="30"/>
        <v>5.75</v>
      </c>
      <c r="CB45" s="118">
        <f t="shared" si="31"/>
        <v>-3.25</v>
      </c>
      <c r="CC45" s="119">
        <f t="shared" si="32"/>
        <v>-0.3611111111111111</v>
      </c>
      <c r="CD45" s="119">
        <f t="shared" si="33"/>
        <v>0.1796875</v>
      </c>
      <c r="CE45" s="119">
        <f t="shared" si="34"/>
        <v>-0.1015625</v>
      </c>
      <c r="CF45" s="120">
        <f t="shared" si="35"/>
        <v>7.8</v>
      </c>
      <c r="CG45" s="120">
        <f t="shared" si="36"/>
        <v>-1.2000000000000002</v>
      </c>
      <c r="CH45" s="121">
        <f t="shared" si="37"/>
        <v>-0.13333333333333336</v>
      </c>
      <c r="CI45" s="121">
        <f t="shared" si="38"/>
        <v>0.24374999999999999</v>
      </c>
      <c r="CJ45" s="121">
        <f t="shared" si="39"/>
        <v>-3.7500000000000006E-2</v>
      </c>
      <c r="CK45" s="122">
        <f t="shared" si="40"/>
        <v>9.75</v>
      </c>
      <c r="CL45" s="123">
        <f t="shared" si="41"/>
        <v>0.75</v>
      </c>
      <c r="CM45" s="101">
        <f t="shared" si="42"/>
        <v>8.3333333333333329E-2</v>
      </c>
      <c r="CN45" s="101">
        <f t="shared" si="43"/>
        <v>0.3046875</v>
      </c>
      <c r="CO45" s="123">
        <f t="shared" si="44"/>
        <v>-2.6903409090909092</v>
      </c>
      <c r="CP45" s="124">
        <f t="shared" si="45"/>
        <v>9.1999999999999993</v>
      </c>
      <c r="CQ45" s="124">
        <f t="shared" si="46"/>
        <v>0.19999999999999929</v>
      </c>
      <c r="CR45" s="125">
        <f t="shared" si="47"/>
        <v>2.2222222222222143E-2</v>
      </c>
      <c r="CS45" s="125">
        <f t="shared" si="48"/>
        <v>0.28749999999999998</v>
      </c>
      <c r="CT45" s="125">
        <f t="shared" si="49"/>
        <v>6.2499999999999778E-3</v>
      </c>
      <c r="CU45" s="126">
        <f t="shared" si="50"/>
        <v>8.3333333333333339</v>
      </c>
      <c r="CV45" s="126">
        <f t="shared" si="51"/>
        <v>-0.66666666666666607</v>
      </c>
      <c r="CW45" s="127">
        <f t="shared" si="52"/>
        <v>-7.4074074074074014E-2</v>
      </c>
      <c r="CX45" s="127">
        <f t="shared" si="53"/>
        <v>0.26041666666666669</v>
      </c>
      <c r="CY45" s="127">
        <f t="shared" si="54"/>
        <v>-2.0833333333333315E-2</v>
      </c>
      <c r="CZ45" s="128">
        <f t="shared" si="70"/>
        <v>6.5909090909090908</v>
      </c>
      <c r="DA45" s="128">
        <f t="shared" si="55"/>
        <v>-2.4090909090909092</v>
      </c>
      <c r="DB45" s="54">
        <f t="shared" si="56"/>
        <v>-0.26767676767676768</v>
      </c>
      <c r="DC45" s="54">
        <f t="shared" si="57"/>
        <v>0.20596590909090909</v>
      </c>
      <c r="DD45" s="54">
        <f t="shared" si="58"/>
        <v>-7.5284090909090912E-2</v>
      </c>
      <c r="DE45" s="129">
        <f t="shared" si="59"/>
        <v>-238.09045454545455</v>
      </c>
      <c r="DF45" s="130">
        <f t="shared" si="60"/>
        <v>5.67741935483871</v>
      </c>
      <c r="DG45" s="130">
        <f t="shared" si="61"/>
        <v>-3.32258064516129</v>
      </c>
      <c r="DH45" s="131">
        <f t="shared" si="62"/>
        <v>-0.36917562724014336</v>
      </c>
    </row>
    <row r="46" spans="1:112" ht="15.75" customHeight="1" x14ac:dyDescent="0.2">
      <c r="A46" s="132" t="s">
        <v>97</v>
      </c>
      <c r="B46" s="100">
        <v>94</v>
      </c>
      <c r="C46" s="100">
        <v>55</v>
      </c>
      <c r="D46" s="101">
        <f t="shared" si="0"/>
        <v>0.58510638297872342</v>
      </c>
      <c r="E46" s="102">
        <v>23</v>
      </c>
      <c r="F46" s="102">
        <v>21</v>
      </c>
      <c r="G46" s="102">
        <v>18</v>
      </c>
      <c r="H46" s="102">
        <v>17</v>
      </c>
      <c r="I46" s="102">
        <v>17</v>
      </c>
      <c r="J46" s="102">
        <v>17</v>
      </c>
      <c r="K46" s="102">
        <v>19</v>
      </c>
      <c r="L46" s="102">
        <v>15</v>
      </c>
      <c r="M46" s="102">
        <v>21</v>
      </c>
      <c r="N46" s="102">
        <v>19</v>
      </c>
      <c r="O46" s="34">
        <v>24</v>
      </c>
      <c r="P46" s="34">
        <v>24</v>
      </c>
      <c r="Q46" s="34">
        <v>27</v>
      </c>
      <c r="R46" s="34">
        <v>24</v>
      </c>
      <c r="S46" s="34">
        <v>26</v>
      </c>
      <c r="T46" s="34">
        <v>27</v>
      </c>
      <c r="U46" s="34">
        <v>24</v>
      </c>
      <c r="V46" s="34">
        <v>28</v>
      </c>
      <c r="W46" s="34">
        <v>29</v>
      </c>
      <c r="X46" s="34">
        <v>33</v>
      </c>
      <c r="Y46" s="103">
        <v>37</v>
      </c>
      <c r="Z46" s="104">
        <v>39</v>
      </c>
      <c r="AA46" s="104">
        <v>37</v>
      </c>
      <c r="AB46" s="104">
        <v>34</v>
      </c>
      <c r="AC46" s="104">
        <v>34</v>
      </c>
      <c r="AD46" s="104">
        <v>34</v>
      </c>
      <c r="AE46" s="104">
        <v>35</v>
      </c>
      <c r="AF46" s="104">
        <v>26</v>
      </c>
      <c r="AG46" s="104">
        <v>29</v>
      </c>
      <c r="AH46" s="104">
        <v>28</v>
      </c>
      <c r="AI46" s="104">
        <v>27</v>
      </c>
      <c r="AJ46" s="104">
        <v>26</v>
      </c>
      <c r="AK46" s="106">
        <v>33</v>
      </c>
      <c r="AL46" s="106">
        <v>35</v>
      </c>
      <c r="AM46" s="106">
        <v>33</v>
      </c>
      <c r="AN46" s="156">
        <v>40</v>
      </c>
      <c r="AO46" s="106">
        <v>40</v>
      </c>
      <c r="AP46" s="106">
        <v>36</v>
      </c>
      <c r="AQ46" s="107">
        <v>35</v>
      </c>
      <c r="AR46" s="107">
        <v>28</v>
      </c>
      <c r="AS46" s="107">
        <v>26</v>
      </c>
      <c r="AT46" s="106">
        <v>28</v>
      </c>
      <c r="AU46" s="106">
        <v>29</v>
      </c>
      <c r="AV46" s="106">
        <v>31</v>
      </c>
      <c r="AW46" s="16">
        <v>23</v>
      </c>
      <c r="AX46" s="16">
        <f t="shared" si="1"/>
        <v>-32</v>
      </c>
      <c r="AY46" s="17">
        <f t="shared" si="2"/>
        <v>-0.58181818181818179</v>
      </c>
      <c r="AZ46" s="17">
        <f t="shared" si="3"/>
        <v>0.24468085106382978</v>
      </c>
      <c r="BA46" s="17">
        <f t="shared" si="4"/>
        <v>-0.34042553191489366</v>
      </c>
      <c r="BB46" s="108">
        <f t="shared" si="5"/>
        <v>18</v>
      </c>
      <c r="BC46" s="108">
        <f t="shared" si="6"/>
        <v>-37</v>
      </c>
      <c r="BD46" s="109">
        <f t="shared" si="7"/>
        <v>-0.67272727272727273</v>
      </c>
      <c r="BE46" s="110">
        <f t="shared" si="8"/>
        <v>0.19148936170212766</v>
      </c>
      <c r="BF46" s="109">
        <f t="shared" si="9"/>
        <v>-0.39361702127659576</v>
      </c>
      <c r="BG46" s="111">
        <f t="shared" si="10"/>
        <v>18.5</v>
      </c>
      <c r="BH46" s="111">
        <f t="shared" si="11"/>
        <v>-36.5</v>
      </c>
      <c r="BI46" s="22">
        <f t="shared" si="12"/>
        <v>-0.66363636363636369</v>
      </c>
      <c r="BJ46" s="22">
        <f t="shared" si="13"/>
        <v>0.19680851063829788</v>
      </c>
      <c r="BK46" s="22">
        <f t="shared" si="14"/>
        <v>-0.38829787234042556</v>
      </c>
      <c r="BL46" s="112">
        <f t="shared" si="63"/>
        <v>24.75</v>
      </c>
      <c r="BM46" s="112">
        <f t="shared" si="16"/>
        <v>-30.25</v>
      </c>
      <c r="BN46" s="113">
        <f t="shared" si="17"/>
        <v>-0.55000000000000004</v>
      </c>
      <c r="BO46" s="113">
        <f t="shared" si="18"/>
        <v>0.26329787234042551</v>
      </c>
      <c r="BP46" s="113">
        <f t="shared" si="19"/>
        <v>-0.32180851063829791</v>
      </c>
      <c r="BQ46" s="114">
        <f t="shared" si="20"/>
        <v>26.8</v>
      </c>
      <c r="BR46" s="114">
        <f t="shared" si="21"/>
        <v>-28.2</v>
      </c>
      <c r="BS46" s="115">
        <f t="shared" si="22"/>
        <v>-0.5127272727272727</v>
      </c>
      <c r="BT46" s="115">
        <f t="shared" si="23"/>
        <v>0.28510638297872343</v>
      </c>
      <c r="BU46" s="115">
        <f t="shared" si="24"/>
        <v>-0.3</v>
      </c>
      <c r="BV46" s="116">
        <f t="shared" si="25"/>
        <v>36.5</v>
      </c>
      <c r="BW46" s="116">
        <f t="shared" si="26"/>
        <v>-18.5</v>
      </c>
      <c r="BX46" s="117">
        <f t="shared" si="27"/>
        <v>-0.33636363636363636</v>
      </c>
      <c r="BY46" s="117">
        <f t="shared" si="28"/>
        <v>0.38829787234042551</v>
      </c>
      <c r="BZ46" s="117">
        <f t="shared" si="29"/>
        <v>-0.19680851063829791</v>
      </c>
      <c r="CA46" s="118">
        <f t="shared" si="30"/>
        <v>34.25</v>
      </c>
      <c r="CB46" s="118">
        <f t="shared" si="31"/>
        <v>-20.75</v>
      </c>
      <c r="CC46" s="119">
        <f t="shared" si="32"/>
        <v>-0.37727272727272726</v>
      </c>
      <c r="CD46" s="119">
        <f t="shared" si="33"/>
        <v>0.36436170212765956</v>
      </c>
      <c r="CE46" s="119">
        <f t="shared" si="34"/>
        <v>-0.22074468085106386</v>
      </c>
      <c r="CF46" s="120">
        <f t="shared" si="35"/>
        <v>27.2</v>
      </c>
      <c r="CG46" s="120">
        <f t="shared" si="36"/>
        <v>-27.8</v>
      </c>
      <c r="CH46" s="121">
        <f t="shared" si="37"/>
        <v>-0.50545454545454549</v>
      </c>
      <c r="CI46" s="121">
        <f t="shared" si="38"/>
        <v>0.28936170212765955</v>
      </c>
      <c r="CJ46" s="121">
        <f t="shared" si="39"/>
        <v>-0.29574468085106387</v>
      </c>
      <c r="CK46" s="122">
        <f t="shared" si="40"/>
        <v>35.25</v>
      </c>
      <c r="CL46" s="123">
        <f t="shared" si="41"/>
        <v>-19.75</v>
      </c>
      <c r="CM46" s="101">
        <f t="shared" si="42"/>
        <v>-0.35909090909090907</v>
      </c>
      <c r="CN46" s="101">
        <f t="shared" si="43"/>
        <v>0.375</v>
      </c>
      <c r="CO46" s="123">
        <f t="shared" si="44"/>
        <v>-27.562379110251449</v>
      </c>
      <c r="CP46" s="124">
        <f t="shared" si="45"/>
        <v>33</v>
      </c>
      <c r="CQ46" s="124">
        <f t="shared" si="46"/>
        <v>-22</v>
      </c>
      <c r="CR46" s="125">
        <f t="shared" si="47"/>
        <v>-0.4</v>
      </c>
      <c r="CS46" s="125">
        <f t="shared" si="48"/>
        <v>0.35106382978723405</v>
      </c>
      <c r="CT46" s="125">
        <f t="shared" si="49"/>
        <v>-0.23404255319148937</v>
      </c>
      <c r="CU46" s="126">
        <f t="shared" si="50"/>
        <v>29.333333333333332</v>
      </c>
      <c r="CV46" s="126">
        <f t="shared" si="51"/>
        <v>-25.666666666666668</v>
      </c>
      <c r="CW46" s="127">
        <f t="shared" si="52"/>
        <v>-0.46666666666666667</v>
      </c>
      <c r="CX46" s="127">
        <f t="shared" si="53"/>
        <v>0.31205673758865249</v>
      </c>
      <c r="CY46" s="127">
        <f t="shared" si="54"/>
        <v>-0.27304964539007093</v>
      </c>
      <c r="CZ46" s="128">
        <f t="shared" si="70"/>
        <v>28.022727272727273</v>
      </c>
      <c r="DA46" s="128">
        <f t="shared" si="55"/>
        <v>-26.977272727272727</v>
      </c>
      <c r="DB46" s="54">
        <f t="shared" si="56"/>
        <v>-0.49049586776859505</v>
      </c>
      <c r="DC46" s="54">
        <f t="shared" si="57"/>
        <v>0.29811411992263059</v>
      </c>
      <c r="DD46" s="54">
        <f t="shared" si="58"/>
        <v>-0.28699226305609282</v>
      </c>
      <c r="DE46" s="129">
        <f t="shared" si="59"/>
        <v>-2666.1638636363637</v>
      </c>
      <c r="DF46" s="130">
        <f t="shared" si="60"/>
        <v>26.322580645161292</v>
      </c>
      <c r="DG46" s="130">
        <f t="shared" si="61"/>
        <v>-28.677419354838708</v>
      </c>
      <c r="DH46" s="131">
        <f t="shared" si="62"/>
        <v>-0.52140762463343104</v>
      </c>
    </row>
    <row r="47" spans="1:112" ht="15.75" customHeight="1" x14ac:dyDescent="0.2">
      <c r="A47" s="132" t="s">
        <v>98</v>
      </c>
      <c r="B47" s="100">
        <v>514</v>
      </c>
      <c r="C47" s="100">
        <v>99</v>
      </c>
      <c r="D47" s="101">
        <f t="shared" si="0"/>
        <v>0.19260700389105059</v>
      </c>
      <c r="E47" s="102">
        <v>38</v>
      </c>
      <c r="F47" s="102">
        <v>34</v>
      </c>
      <c r="G47" s="102">
        <v>27</v>
      </c>
      <c r="H47" s="102">
        <v>25</v>
      </c>
      <c r="I47" s="102">
        <v>27</v>
      </c>
      <c r="J47" s="102">
        <v>33</v>
      </c>
      <c r="K47" s="102">
        <v>33</v>
      </c>
      <c r="L47" s="102">
        <v>20</v>
      </c>
      <c r="M47" s="102">
        <v>28</v>
      </c>
      <c r="N47" s="102">
        <v>28</v>
      </c>
      <c r="O47" s="34">
        <v>45</v>
      </c>
      <c r="P47" s="34">
        <v>51</v>
      </c>
      <c r="Q47" s="34">
        <v>37</v>
      </c>
      <c r="R47" s="34">
        <v>36</v>
      </c>
      <c r="S47" s="34">
        <v>40</v>
      </c>
      <c r="T47" s="34">
        <v>41</v>
      </c>
      <c r="U47" s="34">
        <v>53</v>
      </c>
      <c r="V47" s="34">
        <v>48</v>
      </c>
      <c r="W47" s="34">
        <v>51</v>
      </c>
      <c r="X47" s="34">
        <v>58</v>
      </c>
      <c r="Y47" s="103">
        <v>59</v>
      </c>
      <c r="Z47" s="104">
        <v>51</v>
      </c>
      <c r="AA47" s="104">
        <v>60</v>
      </c>
      <c r="AB47" s="104">
        <v>58</v>
      </c>
      <c r="AC47" s="104">
        <v>66</v>
      </c>
      <c r="AD47" s="104">
        <v>53</v>
      </c>
      <c r="AE47" s="104">
        <v>57</v>
      </c>
      <c r="AF47" s="104">
        <v>63</v>
      </c>
      <c r="AG47" s="104">
        <v>68</v>
      </c>
      <c r="AH47" s="104">
        <v>42</v>
      </c>
      <c r="AI47" s="104">
        <v>62</v>
      </c>
      <c r="AJ47" s="104">
        <v>61</v>
      </c>
      <c r="AK47" s="106">
        <v>58</v>
      </c>
      <c r="AL47" s="106">
        <v>54</v>
      </c>
      <c r="AM47" s="106">
        <v>48</v>
      </c>
      <c r="AN47" s="106">
        <v>46</v>
      </c>
      <c r="AO47" s="106">
        <v>50</v>
      </c>
      <c r="AP47" s="106">
        <v>44</v>
      </c>
      <c r="AQ47" s="106">
        <v>48</v>
      </c>
      <c r="AR47" s="106">
        <v>42</v>
      </c>
      <c r="AS47" s="106">
        <v>50</v>
      </c>
      <c r="AT47" s="106">
        <v>47</v>
      </c>
      <c r="AU47" s="106">
        <v>47</v>
      </c>
      <c r="AV47" s="106">
        <v>48</v>
      </c>
      <c r="AW47" s="16">
        <v>38</v>
      </c>
      <c r="AX47" s="16">
        <f t="shared" si="1"/>
        <v>-61</v>
      </c>
      <c r="AY47" s="17">
        <f t="shared" si="2"/>
        <v>-0.61616161616161613</v>
      </c>
      <c r="AZ47" s="17">
        <f t="shared" si="3"/>
        <v>7.3929961089494164E-2</v>
      </c>
      <c r="BA47" s="17">
        <f t="shared" si="4"/>
        <v>-0.11867704280155643</v>
      </c>
      <c r="BB47" s="108">
        <f t="shared" si="5"/>
        <v>29.2</v>
      </c>
      <c r="BC47" s="108">
        <f t="shared" si="6"/>
        <v>-69.8</v>
      </c>
      <c r="BD47" s="109">
        <f t="shared" si="7"/>
        <v>-0.70505050505050504</v>
      </c>
      <c r="BE47" s="110">
        <f t="shared" si="8"/>
        <v>5.6809338521400778E-2</v>
      </c>
      <c r="BF47" s="109">
        <f t="shared" si="9"/>
        <v>-0.13579766536964982</v>
      </c>
      <c r="BG47" s="111">
        <f t="shared" si="10"/>
        <v>27.25</v>
      </c>
      <c r="BH47" s="111">
        <f t="shared" si="11"/>
        <v>-71.75</v>
      </c>
      <c r="BI47" s="22">
        <f t="shared" si="12"/>
        <v>-0.7247474747474747</v>
      </c>
      <c r="BJ47" s="22">
        <f t="shared" si="13"/>
        <v>5.3015564202334629E-2</v>
      </c>
      <c r="BK47" s="22">
        <f t="shared" si="14"/>
        <v>-0.13959143968871596</v>
      </c>
      <c r="BL47" s="112">
        <f t="shared" si="63"/>
        <v>42.25</v>
      </c>
      <c r="BM47" s="112">
        <f t="shared" si="16"/>
        <v>-56.75</v>
      </c>
      <c r="BN47" s="113">
        <f t="shared" si="17"/>
        <v>-0.5732323232323232</v>
      </c>
      <c r="BO47" s="113">
        <f t="shared" si="18"/>
        <v>8.2198443579766536E-2</v>
      </c>
      <c r="BP47" s="113">
        <f t="shared" si="19"/>
        <v>-0.11040856031128406</v>
      </c>
      <c r="BQ47" s="114">
        <f t="shared" si="20"/>
        <v>46.6</v>
      </c>
      <c r="BR47" s="114">
        <f t="shared" si="21"/>
        <v>-52.4</v>
      </c>
      <c r="BS47" s="115">
        <f t="shared" si="22"/>
        <v>-0.52929292929292926</v>
      </c>
      <c r="BT47" s="115">
        <f t="shared" si="23"/>
        <v>9.0661478599221787E-2</v>
      </c>
      <c r="BU47" s="115">
        <f t="shared" si="24"/>
        <v>-0.10194552529182881</v>
      </c>
      <c r="BV47" s="116">
        <f t="shared" si="25"/>
        <v>57</v>
      </c>
      <c r="BW47" s="116">
        <f t="shared" si="26"/>
        <v>-42</v>
      </c>
      <c r="BX47" s="117">
        <f t="shared" si="27"/>
        <v>-0.42424242424242425</v>
      </c>
      <c r="BY47" s="117">
        <f t="shared" si="28"/>
        <v>0.11089494163424124</v>
      </c>
      <c r="BZ47" s="117">
        <f t="shared" si="29"/>
        <v>-8.1712062256809354E-2</v>
      </c>
      <c r="CA47" s="118">
        <f t="shared" si="30"/>
        <v>58.5</v>
      </c>
      <c r="CB47" s="118">
        <f t="shared" si="31"/>
        <v>-40.5</v>
      </c>
      <c r="CC47" s="119">
        <f t="shared" si="32"/>
        <v>-0.40909090909090912</v>
      </c>
      <c r="CD47" s="119">
        <f t="shared" si="33"/>
        <v>0.11381322957198443</v>
      </c>
      <c r="CE47" s="119">
        <f t="shared" si="34"/>
        <v>-7.8793774319066159E-2</v>
      </c>
      <c r="CF47" s="120">
        <f t="shared" si="35"/>
        <v>59.2</v>
      </c>
      <c r="CG47" s="120">
        <f t="shared" si="36"/>
        <v>-39.799999999999997</v>
      </c>
      <c r="CH47" s="121">
        <f t="shared" si="37"/>
        <v>-0.402020202020202</v>
      </c>
      <c r="CI47" s="121">
        <f t="shared" si="38"/>
        <v>0.1151750972762646</v>
      </c>
      <c r="CJ47" s="121">
        <f t="shared" si="39"/>
        <v>-7.7431906614785995E-2</v>
      </c>
      <c r="CK47" s="122">
        <f t="shared" si="40"/>
        <v>51.5</v>
      </c>
      <c r="CL47" s="123">
        <f t="shared" si="41"/>
        <v>-47.5</v>
      </c>
      <c r="CM47" s="101">
        <f t="shared" si="42"/>
        <v>-0.47979797979797978</v>
      </c>
      <c r="CN47" s="101">
        <f t="shared" si="43"/>
        <v>0.10019455252918288</v>
      </c>
      <c r="CO47" s="123">
        <f t="shared" si="44"/>
        <v>-52.942607003891048</v>
      </c>
      <c r="CP47" s="124">
        <f t="shared" si="45"/>
        <v>46.8</v>
      </c>
      <c r="CQ47" s="124">
        <f t="shared" si="46"/>
        <v>-52.2</v>
      </c>
      <c r="CR47" s="125">
        <f t="shared" si="47"/>
        <v>-0.52727272727272734</v>
      </c>
      <c r="CS47" s="125">
        <f t="shared" si="48"/>
        <v>9.1050583657587544E-2</v>
      </c>
      <c r="CT47" s="125">
        <f t="shared" si="49"/>
        <v>-0.10155642023346305</v>
      </c>
      <c r="CU47" s="126">
        <f t="shared" si="50"/>
        <v>47.333333333333336</v>
      </c>
      <c r="CV47" s="126">
        <f t="shared" si="51"/>
        <v>-51.666666666666664</v>
      </c>
      <c r="CW47" s="127">
        <f t="shared" si="52"/>
        <v>-0.52188552188552184</v>
      </c>
      <c r="CX47" s="127">
        <f t="shared" si="53"/>
        <v>9.2088197146562911E-2</v>
      </c>
      <c r="CY47" s="127">
        <f t="shared" si="54"/>
        <v>-0.10051880674448768</v>
      </c>
      <c r="CZ47" s="128">
        <f t="shared" si="70"/>
        <v>46.25</v>
      </c>
      <c r="DA47" s="128">
        <f t="shared" si="55"/>
        <v>-52.75</v>
      </c>
      <c r="DB47" s="54">
        <f t="shared" si="56"/>
        <v>-0.53282828282828287</v>
      </c>
      <c r="DC47" s="54">
        <f t="shared" si="57"/>
        <v>8.9980544747081712E-2</v>
      </c>
      <c r="DD47" s="54">
        <f t="shared" si="58"/>
        <v>-0.10262645914396888</v>
      </c>
      <c r="DE47" s="129">
        <f t="shared" si="59"/>
        <v>-5213.2825000000003</v>
      </c>
      <c r="DF47" s="130">
        <f t="shared" si="60"/>
        <v>45.645161290322584</v>
      </c>
      <c r="DG47" s="130">
        <f t="shared" si="61"/>
        <v>-53.354838709677416</v>
      </c>
      <c r="DH47" s="131">
        <f t="shared" si="62"/>
        <v>-0.53893776474421629</v>
      </c>
    </row>
    <row r="48" spans="1:112" ht="15.75" customHeight="1" x14ac:dyDescent="0.2">
      <c r="A48" s="132" t="s">
        <v>27</v>
      </c>
      <c r="B48" s="100">
        <v>220</v>
      </c>
      <c r="C48" s="100">
        <v>167.6</v>
      </c>
      <c r="D48" s="101">
        <f t="shared" si="0"/>
        <v>0.76181818181818184</v>
      </c>
      <c r="E48" s="102">
        <v>168</v>
      </c>
      <c r="F48" s="102">
        <v>128</v>
      </c>
      <c r="G48" s="102">
        <v>111</v>
      </c>
      <c r="H48" s="102">
        <v>96</v>
      </c>
      <c r="I48" s="157">
        <v>96</v>
      </c>
      <c r="J48" s="157">
        <v>71</v>
      </c>
      <c r="K48" s="157">
        <v>75</v>
      </c>
      <c r="L48" s="157">
        <v>74</v>
      </c>
      <c r="M48" s="157">
        <v>75</v>
      </c>
      <c r="N48" s="157">
        <v>74</v>
      </c>
      <c r="O48" s="158">
        <v>69</v>
      </c>
      <c r="P48" s="158">
        <v>68</v>
      </c>
      <c r="Q48" s="158">
        <v>64</v>
      </c>
      <c r="R48" s="158">
        <v>74</v>
      </c>
      <c r="S48" s="158">
        <v>89</v>
      </c>
      <c r="T48" s="158">
        <v>89</v>
      </c>
      <c r="U48" s="158">
        <v>98</v>
      </c>
      <c r="V48" s="158">
        <v>108</v>
      </c>
      <c r="W48" s="158">
        <v>99</v>
      </c>
      <c r="X48" s="158">
        <v>99</v>
      </c>
      <c r="Y48" s="103">
        <v>112</v>
      </c>
      <c r="Z48" s="104">
        <v>100</v>
      </c>
      <c r="AA48" s="104">
        <v>100</v>
      </c>
      <c r="AB48" s="104">
        <v>116</v>
      </c>
      <c r="AC48" s="104">
        <v>126</v>
      </c>
      <c r="AD48" s="104">
        <v>124</v>
      </c>
      <c r="AE48" s="104">
        <v>124</v>
      </c>
      <c r="AF48" s="104">
        <v>96</v>
      </c>
      <c r="AG48" s="104">
        <v>100</v>
      </c>
      <c r="AH48" s="104">
        <v>124</v>
      </c>
      <c r="AI48" s="104">
        <v>86</v>
      </c>
      <c r="AJ48" s="104">
        <v>99</v>
      </c>
      <c r="AK48" s="106">
        <v>100</v>
      </c>
      <c r="AL48" s="106">
        <v>134</v>
      </c>
      <c r="AM48" s="106">
        <v>134</v>
      </c>
      <c r="AN48" s="106">
        <v>143</v>
      </c>
      <c r="AO48" s="106">
        <v>138</v>
      </c>
      <c r="AP48" s="106">
        <v>133</v>
      </c>
      <c r="AQ48" s="106">
        <v>131</v>
      </c>
      <c r="AR48" s="106">
        <v>126</v>
      </c>
      <c r="AS48" s="106">
        <v>125</v>
      </c>
      <c r="AT48" s="106">
        <v>110</v>
      </c>
      <c r="AU48" s="106">
        <v>88</v>
      </c>
      <c r="AV48" s="106">
        <v>93</v>
      </c>
      <c r="AW48" s="16">
        <v>168</v>
      </c>
      <c r="AX48" s="16">
        <f t="shared" si="1"/>
        <v>0.40000000000000568</v>
      </c>
      <c r="AY48" s="17">
        <f t="shared" si="2"/>
        <v>2.386634844868769E-3</v>
      </c>
      <c r="AZ48" s="17">
        <f t="shared" si="3"/>
        <v>0.76363636363636367</v>
      </c>
      <c r="BA48" s="17">
        <f t="shared" si="4"/>
        <v>1.8181818181818299E-3</v>
      </c>
      <c r="BB48" s="108">
        <f t="shared" si="5"/>
        <v>100.4</v>
      </c>
      <c r="BC48" s="108">
        <f t="shared" si="6"/>
        <v>-67.199999999999989</v>
      </c>
      <c r="BD48" s="109">
        <f t="shared" si="7"/>
        <v>-0.40095465393794744</v>
      </c>
      <c r="BE48" s="110">
        <f t="shared" si="8"/>
        <v>0.45636363636363642</v>
      </c>
      <c r="BF48" s="109">
        <f t="shared" si="9"/>
        <v>-0.30545454545454542</v>
      </c>
      <c r="BG48" s="111">
        <f t="shared" si="10"/>
        <v>74.5</v>
      </c>
      <c r="BH48" s="111">
        <f t="shared" si="11"/>
        <v>-93.1</v>
      </c>
      <c r="BI48" s="22">
        <f t="shared" si="12"/>
        <v>-0.5554892601431981</v>
      </c>
      <c r="BJ48" s="22">
        <f t="shared" si="13"/>
        <v>0.33863636363636362</v>
      </c>
      <c r="BK48" s="22">
        <f t="shared" si="14"/>
        <v>-0.42318181818181821</v>
      </c>
      <c r="BL48" s="112">
        <f t="shared" si="63"/>
        <v>68.75</v>
      </c>
      <c r="BM48" s="112">
        <f t="shared" si="16"/>
        <v>-98.85</v>
      </c>
      <c r="BN48" s="113">
        <f t="shared" si="17"/>
        <v>-0.58979713603818618</v>
      </c>
      <c r="BO48" s="113">
        <f t="shared" si="18"/>
        <v>0.3125</v>
      </c>
      <c r="BP48" s="113">
        <f t="shared" si="19"/>
        <v>-0.44931818181818184</v>
      </c>
      <c r="BQ48" s="114">
        <f t="shared" si="20"/>
        <v>96.6</v>
      </c>
      <c r="BR48" s="114">
        <f t="shared" si="21"/>
        <v>-71</v>
      </c>
      <c r="BS48" s="115">
        <f t="shared" si="22"/>
        <v>-0.4236276849642005</v>
      </c>
      <c r="BT48" s="115">
        <f t="shared" si="23"/>
        <v>0.43909090909090909</v>
      </c>
      <c r="BU48" s="115">
        <f t="shared" si="24"/>
        <v>-0.32272727272727275</v>
      </c>
      <c r="BV48" s="116">
        <f t="shared" si="25"/>
        <v>102.75</v>
      </c>
      <c r="BW48" s="116">
        <f t="shared" si="26"/>
        <v>-64.849999999999994</v>
      </c>
      <c r="BX48" s="117">
        <f t="shared" si="27"/>
        <v>-0.38693317422434365</v>
      </c>
      <c r="BY48" s="117">
        <f t="shared" si="28"/>
        <v>0.46704545454545454</v>
      </c>
      <c r="BZ48" s="117">
        <f t="shared" si="29"/>
        <v>-0.2947727272727273</v>
      </c>
      <c r="CA48" s="118">
        <f t="shared" si="30"/>
        <v>122.5</v>
      </c>
      <c r="CB48" s="118">
        <f t="shared" si="31"/>
        <v>-45.099999999999994</v>
      </c>
      <c r="CC48" s="119">
        <f t="shared" si="32"/>
        <v>-0.26909307875894983</v>
      </c>
      <c r="CD48" s="119">
        <f t="shared" si="33"/>
        <v>0.55681818181818177</v>
      </c>
      <c r="CE48" s="119">
        <f t="shared" si="34"/>
        <v>-0.20500000000000007</v>
      </c>
      <c r="CF48" s="120">
        <f t="shared" si="35"/>
        <v>101</v>
      </c>
      <c r="CG48" s="120">
        <f t="shared" si="36"/>
        <v>-66.599999999999994</v>
      </c>
      <c r="CH48" s="121">
        <f t="shared" si="37"/>
        <v>-0.39737470167064437</v>
      </c>
      <c r="CI48" s="121">
        <f t="shared" si="38"/>
        <v>0.45909090909090911</v>
      </c>
      <c r="CJ48" s="121">
        <f t="shared" si="39"/>
        <v>-0.30272727272727273</v>
      </c>
      <c r="CK48" s="122">
        <f t="shared" si="40"/>
        <v>127.75</v>
      </c>
      <c r="CL48" s="123">
        <f t="shared" si="41"/>
        <v>-39.849999999999994</v>
      </c>
      <c r="CM48" s="101">
        <f t="shared" si="42"/>
        <v>-0.23776849642004771</v>
      </c>
      <c r="CN48" s="101">
        <f t="shared" si="43"/>
        <v>0.58068181818181819</v>
      </c>
      <c r="CO48" s="123">
        <f t="shared" si="44"/>
        <v>-64.11181818181818</v>
      </c>
      <c r="CP48" s="124">
        <f t="shared" si="45"/>
        <v>130.6</v>
      </c>
      <c r="CQ48" s="124">
        <f t="shared" si="46"/>
        <v>-37</v>
      </c>
      <c r="CR48" s="125">
        <f t="shared" si="47"/>
        <v>-0.220763723150358</v>
      </c>
      <c r="CS48" s="125">
        <f t="shared" si="48"/>
        <v>0.59363636363636363</v>
      </c>
      <c r="CT48" s="125">
        <f t="shared" si="49"/>
        <v>-0.16818181818181821</v>
      </c>
      <c r="CU48" s="126">
        <f t="shared" si="50"/>
        <v>97</v>
      </c>
      <c r="CV48" s="126">
        <f t="shared" si="51"/>
        <v>-70.599999999999994</v>
      </c>
      <c r="CW48" s="127">
        <f t="shared" si="52"/>
        <v>-0.42124105011933172</v>
      </c>
      <c r="CX48" s="127">
        <f t="shared" si="53"/>
        <v>0.44090909090909092</v>
      </c>
      <c r="CY48" s="127">
        <f t="shared" si="54"/>
        <v>-0.32090909090909092</v>
      </c>
      <c r="CZ48" s="128">
        <f t="shared" si="70"/>
        <v>104.25</v>
      </c>
      <c r="DA48" s="128">
        <f t="shared" si="55"/>
        <v>-63.349999999999994</v>
      </c>
      <c r="DB48" s="54">
        <f t="shared" si="56"/>
        <v>-0.3779832935560859</v>
      </c>
      <c r="DC48" s="54">
        <f t="shared" si="57"/>
        <v>0.47386363636363638</v>
      </c>
      <c r="DD48" s="54">
        <f t="shared" si="58"/>
        <v>-0.28795454545454546</v>
      </c>
      <c r="DE48" s="129">
        <f t="shared" si="59"/>
        <v>-6260.8804999999993</v>
      </c>
      <c r="DF48" s="130">
        <f t="shared" si="60"/>
        <v>95.612903225806448</v>
      </c>
      <c r="DG48" s="130">
        <f t="shared" si="61"/>
        <v>-71.987096774193546</v>
      </c>
      <c r="DH48" s="131">
        <f t="shared" si="62"/>
        <v>-0.42951728385557009</v>
      </c>
    </row>
    <row r="49" spans="1:114" ht="15.75" customHeight="1" x14ac:dyDescent="0.2">
      <c r="A49" s="99" t="s">
        <v>18</v>
      </c>
      <c r="B49" s="100">
        <v>763</v>
      </c>
      <c r="C49" s="100">
        <v>754</v>
      </c>
      <c r="D49" s="101">
        <f t="shared" si="0"/>
        <v>0.98820445609436436</v>
      </c>
      <c r="E49" s="102">
        <v>657</v>
      </c>
      <c r="F49" s="102">
        <v>621</v>
      </c>
      <c r="G49" s="102">
        <v>528</v>
      </c>
      <c r="H49" s="102">
        <v>486</v>
      </c>
      <c r="I49" s="102">
        <v>465</v>
      </c>
      <c r="J49" s="102">
        <v>478</v>
      </c>
      <c r="K49" s="102">
        <v>487</v>
      </c>
      <c r="L49" s="159">
        <v>487</v>
      </c>
      <c r="M49" s="159">
        <v>450</v>
      </c>
      <c r="N49" s="159">
        <v>450</v>
      </c>
      <c r="O49" s="102">
        <v>475</v>
      </c>
      <c r="P49" s="160">
        <v>507</v>
      </c>
      <c r="Q49" s="34">
        <v>506</v>
      </c>
      <c r="R49" s="34">
        <v>515</v>
      </c>
      <c r="S49" s="34">
        <v>499</v>
      </c>
      <c r="T49" s="34">
        <v>507</v>
      </c>
      <c r="U49" s="34">
        <v>521</v>
      </c>
      <c r="V49" s="159">
        <v>521</v>
      </c>
      <c r="W49" s="159">
        <v>521</v>
      </c>
      <c r="X49" s="159">
        <v>521</v>
      </c>
      <c r="Y49" s="133">
        <v>521</v>
      </c>
      <c r="Z49" s="133">
        <v>521</v>
      </c>
      <c r="AA49" s="133">
        <v>521</v>
      </c>
      <c r="AB49" s="133">
        <v>565</v>
      </c>
      <c r="AC49" s="133">
        <v>518</v>
      </c>
      <c r="AD49" s="133"/>
      <c r="AE49" s="133"/>
      <c r="AF49" s="133"/>
      <c r="AG49" s="133"/>
      <c r="AH49" s="133"/>
      <c r="AI49" s="133"/>
      <c r="AJ49" s="133"/>
      <c r="AK49" s="133"/>
      <c r="AL49" s="133"/>
      <c r="AM49" s="133"/>
      <c r="AN49" s="133"/>
      <c r="AO49" s="133"/>
      <c r="AP49" s="133"/>
      <c r="AQ49" s="133"/>
      <c r="AR49" s="133"/>
      <c r="AS49" s="133"/>
      <c r="AT49" s="133"/>
      <c r="AU49" s="133"/>
      <c r="AV49" s="133"/>
      <c r="AW49" s="16">
        <v>657</v>
      </c>
      <c r="AX49" s="16">
        <f t="shared" si="1"/>
        <v>-97</v>
      </c>
      <c r="AY49" s="17">
        <f t="shared" si="2"/>
        <v>-0.1286472148541114</v>
      </c>
      <c r="AZ49" s="17">
        <f t="shared" si="3"/>
        <v>0.86107470511140238</v>
      </c>
      <c r="BA49" s="17">
        <f t="shared" si="4"/>
        <v>-0.12712975098296198</v>
      </c>
      <c r="BB49" s="108">
        <f t="shared" si="5"/>
        <v>515.6</v>
      </c>
      <c r="BC49" s="108">
        <f t="shared" si="6"/>
        <v>-238.39999999999998</v>
      </c>
      <c r="BD49" s="109">
        <f t="shared" si="7"/>
        <v>-0.31618037135278509</v>
      </c>
      <c r="BE49" s="110">
        <f t="shared" si="8"/>
        <v>0.67575360419397124</v>
      </c>
      <c r="BF49" s="109">
        <f t="shared" si="9"/>
        <v>-0.31245085190039312</v>
      </c>
      <c r="BG49" s="111">
        <f t="shared" si="10"/>
        <v>468.5</v>
      </c>
      <c r="BH49" s="111">
        <f t="shared" si="11"/>
        <v>-285.5</v>
      </c>
      <c r="BI49" s="22">
        <f t="shared" si="12"/>
        <v>-0.3786472148541114</v>
      </c>
      <c r="BJ49" s="22">
        <f t="shared" si="13"/>
        <v>0.61402359108781124</v>
      </c>
      <c r="BK49" s="22">
        <f t="shared" si="14"/>
        <v>-0.37418086500655312</v>
      </c>
      <c r="BL49" s="112">
        <f t="shared" si="63"/>
        <v>500.75</v>
      </c>
      <c r="BM49" s="112">
        <f t="shared" si="16"/>
        <v>-253.25</v>
      </c>
      <c r="BN49" s="113">
        <f t="shared" si="17"/>
        <v>-0.33587533156498672</v>
      </c>
      <c r="BO49" s="113">
        <f t="shared" si="18"/>
        <v>0.65629095674967231</v>
      </c>
      <c r="BP49" s="113">
        <f t="shared" si="19"/>
        <v>-0.33191349934469205</v>
      </c>
      <c r="BQ49" s="114">
        <f t="shared" si="20"/>
        <v>513.79999999999995</v>
      </c>
      <c r="BR49" s="114">
        <f t="shared" si="21"/>
        <v>-240.20000000000005</v>
      </c>
      <c r="BS49" s="115">
        <f t="shared" si="22"/>
        <v>-0.31856763925729448</v>
      </c>
      <c r="BT49" s="115">
        <f t="shared" si="23"/>
        <v>0.67339449541284402</v>
      </c>
      <c r="BU49" s="115">
        <f t="shared" si="24"/>
        <v>-0.31480996068152034</v>
      </c>
      <c r="BV49" s="116">
        <f t="shared" si="25"/>
        <v>521</v>
      </c>
      <c r="BW49" s="116">
        <f t="shared" si="26"/>
        <v>-233</v>
      </c>
      <c r="BX49" s="117">
        <f t="shared" si="27"/>
        <v>-0.30901856763925728</v>
      </c>
      <c r="BY49" s="117">
        <f t="shared" si="28"/>
        <v>0.68283093053735255</v>
      </c>
      <c r="BZ49" s="117">
        <f t="shared" si="29"/>
        <v>-0.3053735255570118</v>
      </c>
      <c r="CA49" s="118">
        <f t="shared" si="30"/>
        <v>541.5</v>
      </c>
      <c r="CB49" s="118">
        <f t="shared" si="31"/>
        <v>-212.5</v>
      </c>
      <c r="CC49" s="119">
        <f t="shared" si="32"/>
        <v>-0.28183023872679047</v>
      </c>
      <c r="CD49" s="119">
        <f t="shared" si="33"/>
        <v>0.70969855832241158</v>
      </c>
      <c r="CE49" s="119">
        <f t="shared" si="34"/>
        <v>-0.27850589777195278</v>
      </c>
      <c r="CF49" s="120" t="e">
        <f t="shared" si="35"/>
        <v>#DIV/0!</v>
      </c>
      <c r="CG49" s="120" t="e">
        <f t="shared" si="36"/>
        <v>#DIV/0!</v>
      </c>
      <c r="CH49" s="121" t="e">
        <f t="shared" si="37"/>
        <v>#DIV/0!</v>
      </c>
      <c r="CI49" s="121" t="e">
        <f t="shared" si="38"/>
        <v>#DIV/0!</v>
      </c>
      <c r="CJ49" s="121" t="e">
        <f t="shared" si="39"/>
        <v>#DIV/0!</v>
      </c>
      <c r="CK49" s="122" t="e">
        <f t="shared" si="40"/>
        <v>#DIV/0!</v>
      </c>
      <c r="CL49" s="123" t="e">
        <f t="shared" si="41"/>
        <v>#DIV/0!</v>
      </c>
      <c r="CM49" s="101" t="e">
        <f t="shared" si="42"/>
        <v>#DIV/0!</v>
      </c>
      <c r="CN49" s="101" t="e">
        <f t="shared" si="43"/>
        <v>#DIV/0!</v>
      </c>
      <c r="CO49" s="123">
        <f t="shared" si="44"/>
        <v>-241.06820445609441</v>
      </c>
      <c r="CP49" s="124" t="e">
        <f t="shared" si="45"/>
        <v>#DIV/0!</v>
      </c>
      <c r="CQ49" s="124" t="e">
        <f t="shared" si="46"/>
        <v>#DIV/0!</v>
      </c>
      <c r="CR49" s="125" t="e">
        <f t="shared" si="47"/>
        <v>#DIV/0!</v>
      </c>
      <c r="CS49" s="125" t="e">
        <f t="shared" si="48"/>
        <v>#DIV/0!</v>
      </c>
      <c r="CT49" s="125" t="e">
        <f t="shared" si="49"/>
        <v>#DIV/0!</v>
      </c>
      <c r="CU49" s="126" t="e">
        <f t="shared" si="50"/>
        <v>#DIV/0!</v>
      </c>
      <c r="CV49" s="126" t="e">
        <f t="shared" si="51"/>
        <v>#DIV/0!</v>
      </c>
      <c r="CW49" s="127" t="e">
        <f t="shared" si="52"/>
        <v>#DIV/0!</v>
      </c>
      <c r="CX49" s="127" t="e">
        <f t="shared" si="53"/>
        <v>#DIV/0!</v>
      </c>
      <c r="CY49" s="127" t="e">
        <f t="shared" si="54"/>
        <v>#DIV/0!</v>
      </c>
      <c r="CZ49" s="128">
        <f>AVERAGE(E49:AC49)</f>
        <v>513.91999999999996</v>
      </c>
      <c r="DA49" s="128">
        <f t="shared" si="55"/>
        <v>-240.08000000000004</v>
      </c>
      <c r="DB49" s="54">
        <f t="shared" si="56"/>
        <v>-0.31840848806366051</v>
      </c>
      <c r="DC49" s="54">
        <f t="shared" si="57"/>
        <v>0.67355176933158578</v>
      </c>
      <c r="DD49" s="54">
        <f t="shared" si="58"/>
        <v>-0.31465268676277858</v>
      </c>
      <c r="DE49" s="129">
        <f t="shared" si="59"/>
        <v>-23727.106400000004</v>
      </c>
      <c r="DF49" s="130">
        <f t="shared" si="60"/>
        <v>507.95833333333331</v>
      </c>
      <c r="DG49" s="130">
        <f t="shared" si="61"/>
        <v>-246.04166666666669</v>
      </c>
      <c r="DH49" s="131">
        <f t="shared" si="62"/>
        <v>-0.32631520778072504</v>
      </c>
    </row>
    <row r="50" spans="1:114" ht="15.75" customHeight="1" x14ac:dyDescent="0.2">
      <c r="A50" s="132" t="s">
        <v>99</v>
      </c>
      <c r="B50" s="161">
        <f t="shared" ref="B50:C50" si="71">SUM(B3:B49)</f>
        <v>15465</v>
      </c>
      <c r="C50" s="162">
        <f t="shared" si="71"/>
        <v>12567.779999999999</v>
      </c>
      <c r="D50" s="101">
        <f t="shared" si="0"/>
        <v>0.81265955383123178</v>
      </c>
      <c r="E50" s="163">
        <f t="shared" ref="E50:AW50" si="72">SUM(E3:E49)</f>
        <v>8914</v>
      </c>
      <c r="F50" s="164">
        <f t="shared" si="72"/>
        <v>7915</v>
      </c>
      <c r="G50" s="164">
        <f t="shared" si="72"/>
        <v>7348</v>
      </c>
      <c r="H50" s="164">
        <f t="shared" si="72"/>
        <v>7058</v>
      </c>
      <c r="I50" s="164">
        <f t="shared" si="72"/>
        <v>7055</v>
      </c>
      <c r="J50" s="164">
        <f t="shared" si="72"/>
        <v>7001</v>
      </c>
      <c r="K50" s="164">
        <f t="shared" si="72"/>
        <v>6814</v>
      </c>
      <c r="L50" s="164">
        <f t="shared" si="72"/>
        <v>6659</v>
      </c>
      <c r="M50" s="164">
        <f t="shared" si="72"/>
        <v>6908</v>
      </c>
      <c r="N50" s="164">
        <f t="shared" si="72"/>
        <v>6917</v>
      </c>
      <c r="O50" s="164">
        <f t="shared" si="72"/>
        <v>6855</v>
      </c>
      <c r="P50" s="164">
        <f t="shared" si="72"/>
        <v>6809</v>
      </c>
      <c r="Q50" s="164">
        <f t="shared" si="72"/>
        <v>6886</v>
      </c>
      <c r="R50" s="164">
        <f t="shared" si="72"/>
        <v>6896</v>
      </c>
      <c r="S50" s="164">
        <f t="shared" si="72"/>
        <v>6879</v>
      </c>
      <c r="T50" s="164">
        <f t="shared" si="72"/>
        <v>6976</v>
      </c>
      <c r="U50" s="164">
        <f t="shared" si="72"/>
        <v>7021</v>
      </c>
      <c r="V50" s="164">
        <f t="shared" si="72"/>
        <v>7115</v>
      </c>
      <c r="W50" s="164">
        <f t="shared" si="72"/>
        <v>7202</v>
      </c>
      <c r="X50" s="164">
        <f t="shared" si="72"/>
        <v>7409</v>
      </c>
      <c r="Y50" s="164">
        <f t="shared" si="72"/>
        <v>7741</v>
      </c>
      <c r="Z50" s="164">
        <f t="shared" si="72"/>
        <v>7828</v>
      </c>
      <c r="AA50" s="164">
        <f t="shared" si="72"/>
        <v>8088</v>
      </c>
      <c r="AB50" s="164">
        <f t="shared" si="72"/>
        <v>8162</v>
      </c>
      <c r="AC50" s="164">
        <f t="shared" si="72"/>
        <v>8235</v>
      </c>
      <c r="AD50" s="164">
        <f t="shared" si="72"/>
        <v>7876</v>
      </c>
      <c r="AE50" s="164">
        <f t="shared" si="72"/>
        <v>7988</v>
      </c>
      <c r="AF50" s="164">
        <f t="shared" si="72"/>
        <v>7990</v>
      </c>
      <c r="AG50" s="164">
        <f t="shared" si="72"/>
        <v>8070</v>
      </c>
      <c r="AH50" s="164">
        <f t="shared" si="72"/>
        <v>8108</v>
      </c>
      <c r="AI50" s="164">
        <f t="shared" si="72"/>
        <v>8244</v>
      </c>
      <c r="AJ50" s="164">
        <f t="shared" si="72"/>
        <v>8146</v>
      </c>
      <c r="AK50" s="164">
        <f t="shared" si="72"/>
        <v>8273</v>
      </c>
      <c r="AL50" s="164">
        <f t="shared" si="72"/>
        <v>8420</v>
      </c>
      <c r="AM50" s="164">
        <f t="shared" si="72"/>
        <v>8271</v>
      </c>
      <c r="AN50" s="164">
        <f t="shared" si="72"/>
        <v>8209</v>
      </c>
      <c r="AO50" s="164">
        <f t="shared" si="72"/>
        <v>8304</v>
      </c>
      <c r="AP50" s="164">
        <f t="shared" si="72"/>
        <v>8347</v>
      </c>
      <c r="AQ50" s="164">
        <f t="shared" si="72"/>
        <v>8347</v>
      </c>
      <c r="AR50" s="164">
        <f t="shared" si="72"/>
        <v>8120</v>
      </c>
      <c r="AS50" s="164">
        <f t="shared" si="72"/>
        <v>8149</v>
      </c>
      <c r="AT50" s="164">
        <f t="shared" si="72"/>
        <v>8280</v>
      </c>
      <c r="AU50" s="164">
        <f t="shared" si="72"/>
        <v>8259</v>
      </c>
      <c r="AV50" s="164">
        <f t="shared" si="72"/>
        <v>8316</v>
      </c>
      <c r="AW50" s="16">
        <f t="shared" si="72"/>
        <v>8914</v>
      </c>
      <c r="AX50" s="16">
        <f t="shared" si="1"/>
        <v>-3653.7799999999988</v>
      </c>
      <c r="AY50" s="17">
        <f t="shared" si="2"/>
        <v>-0.29072596751375335</v>
      </c>
      <c r="AZ50" s="17">
        <f t="shared" si="3"/>
        <v>0.57639831878435177</v>
      </c>
      <c r="BA50" s="17">
        <f t="shared" si="4"/>
        <v>-0.23626123504688001</v>
      </c>
      <c r="BB50" s="108">
        <f t="shared" ref="BB50:BC50" si="73">SUM(BB3:BB49)</f>
        <v>7275.4000000000005</v>
      </c>
      <c r="BC50" s="108">
        <f t="shared" si="73"/>
        <v>-5292.380000000001</v>
      </c>
      <c r="BD50" s="109">
        <f t="shared" si="7"/>
        <v>-0.4211069894603503</v>
      </c>
      <c r="BE50" s="110">
        <f t="shared" si="8"/>
        <v>0.4704429356611704</v>
      </c>
      <c r="BF50" s="109">
        <f t="shared" si="9"/>
        <v>-0.34221661817006138</v>
      </c>
      <c r="BG50" s="111">
        <f t="shared" ref="BG50:BH50" si="74">SUM(BG3:BG49)</f>
        <v>6824.5</v>
      </c>
      <c r="BH50" s="111">
        <f t="shared" si="74"/>
        <v>-5743.2800000000007</v>
      </c>
      <c r="BI50" s="22">
        <f t="shared" si="12"/>
        <v>-0.4569844475317042</v>
      </c>
      <c r="BJ50" s="22">
        <f t="shared" si="13"/>
        <v>0.4412867765923052</v>
      </c>
      <c r="BK50" s="22">
        <f t="shared" si="14"/>
        <v>-0.37137277723892659</v>
      </c>
      <c r="BL50" s="112">
        <f t="shared" ref="BL50:BM50" si="75">SUM(BL3:BL49)</f>
        <v>6861.5</v>
      </c>
      <c r="BM50" s="112">
        <f t="shared" si="75"/>
        <v>-5706.2800000000007</v>
      </c>
      <c r="BN50" s="113">
        <f t="shared" si="17"/>
        <v>-0.45404041127390843</v>
      </c>
      <c r="BO50" s="113">
        <f t="shared" si="18"/>
        <v>0.44367927578402844</v>
      </c>
      <c r="BP50" s="113">
        <f t="shared" si="19"/>
        <v>-0.36898027804720335</v>
      </c>
      <c r="BQ50" s="114">
        <f t="shared" ref="BQ50:BR50" si="76">SUM(BQ3:BQ49)</f>
        <v>7038.6000000000022</v>
      </c>
      <c r="BR50" s="114">
        <f t="shared" si="76"/>
        <v>-5529.1799999999994</v>
      </c>
      <c r="BS50" s="115">
        <f t="shared" si="22"/>
        <v>-0.43994882151024284</v>
      </c>
      <c r="BT50" s="115">
        <f t="shared" si="23"/>
        <v>0.45513094083414174</v>
      </c>
      <c r="BU50" s="115">
        <f t="shared" si="24"/>
        <v>-0.35752861299709005</v>
      </c>
      <c r="BV50" s="116">
        <f t="shared" ref="BV50:BW50" si="77">SUM(BV3:BV49)</f>
        <v>7766.5</v>
      </c>
      <c r="BW50" s="116">
        <f t="shared" si="77"/>
        <v>-4801.2800000000007</v>
      </c>
      <c r="BX50" s="117">
        <f t="shared" si="27"/>
        <v>-0.38203087577917511</v>
      </c>
      <c r="BY50" s="117">
        <f t="shared" si="28"/>
        <v>0.50219851277077276</v>
      </c>
      <c r="BZ50" s="117">
        <f t="shared" si="29"/>
        <v>-0.31046104106045902</v>
      </c>
      <c r="CA50" s="118">
        <f t="shared" si="30"/>
        <v>8065.25</v>
      </c>
      <c r="CB50" s="118">
        <f>SUM(CB3:CB49)</f>
        <v>-4231.7800000000007</v>
      </c>
      <c r="CC50" s="119">
        <f t="shared" si="32"/>
        <v>-0.33671658797337328</v>
      </c>
      <c r="CD50" s="119">
        <f t="shared" si="33"/>
        <v>0.52151632719042995</v>
      </c>
      <c r="CE50" s="119">
        <f t="shared" si="34"/>
        <v>-0.29114322664080183</v>
      </c>
      <c r="CF50" s="120">
        <f t="shared" si="35"/>
        <v>8111.6</v>
      </c>
      <c r="CG50" s="120">
        <f t="shared" si="36"/>
        <v>-4456.1799999999985</v>
      </c>
      <c r="CH50" s="121">
        <f t="shared" si="37"/>
        <v>-0.35457177003416662</v>
      </c>
      <c r="CI50" s="121">
        <f t="shared" si="38"/>
        <v>0.52451341739411572</v>
      </c>
      <c r="CJ50" s="121">
        <f t="shared" si="39"/>
        <v>-0.28814613643711606</v>
      </c>
      <c r="CK50" s="122">
        <f t="shared" si="40"/>
        <v>8293.25</v>
      </c>
      <c r="CL50" s="123">
        <f t="shared" si="41"/>
        <v>-4274.5299999999988</v>
      </c>
      <c r="CM50" s="101">
        <f t="shared" si="42"/>
        <v>-0.34011814337933982</v>
      </c>
      <c r="CN50" s="101">
        <f t="shared" si="43"/>
        <v>0.53625929518267057</v>
      </c>
      <c r="CO50" s="123">
        <f t="shared" si="44"/>
        <v>-4720.1521495760044</v>
      </c>
      <c r="CP50" s="124">
        <f t="shared" si="45"/>
        <v>8253.4</v>
      </c>
      <c r="CQ50" s="124">
        <f t="shared" si="46"/>
        <v>-4314.3799999999992</v>
      </c>
      <c r="CR50" s="125">
        <f t="shared" si="47"/>
        <v>-0.34328894999753334</v>
      </c>
      <c r="CS50" s="125">
        <f t="shared" si="48"/>
        <v>0.53368250889104429</v>
      </c>
      <c r="CT50" s="125">
        <f t="shared" si="49"/>
        <v>-0.27897704494018749</v>
      </c>
      <c r="CU50" s="126">
        <f t="shared" si="50"/>
        <v>8285</v>
      </c>
      <c r="CV50" s="126">
        <f t="shared" si="51"/>
        <v>-4282.7799999999988</v>
      </c>
      <c r="CW50" s="127">
        <f t="shared" si="52"/>
        <v>-0.34077458389628074</v>
      </c>
      <c r="CX50" s="127">
        <f t="shared" si="53"/>
        <v>0.53572583252505657</v>
      </c>
      <c r="CY50" s="127">
        <f t="shared" si="54"/>
        <v>-0.27693372130617522</v>
      </c>
      <c r="CZ50" s="128">
        <f>AVERAGE(E50:AV50)</f>
        <v>7691.090909090909</v>
      </c>
      <c r="DA50" s="165">
        <f>SUM(DA3:DA49)</f>
        <v>-4719.3394900221729</v>
      </c>
      <c r="DB50" s="166">
        <f t="shared" si="56"/>
        <v>-0.37551098841817515</v>
      </c>
      <c r="DC50" s="166">
        <f t="shared" si="57"/>
        <v>0.49732239955324337</v>
      </c>
      <c r="DD50" s="54">
        <f t="shared" si="58"/>
        <v>-0.31533715427798842</v>
      </c>
      <c r="DE50" s="129">
        <f t="shared" si="59"/>
        <v>-466412.32179889135</v>
      </c>
      <c r="DF50" s="130">
        <f t="shared" si="60"/>
        <v>7425.7741935483873</v>
      </c>
      <c r="DG50" s="130">
        <f t="shared" si="61"/>
        <v>-5142.0058064516115</v>
      </c>
      <c r="DH50" s="131">
        <f t="shared" si="62"/>
        <v>-0.4091419332970192</v>
      </c>
    </row>
    <row r="51" spans="1:114" ht="15.75" customHeight="1" x14ac:dyDescent="0.2">
      <c r="A51" s="167"/>
      <c r="B51" s="168"/>
      <c r="C51" s="168"/>
      <c r="D51" s="168"/>
      <c r="E51" s="167"/>
      <c r="F51" s="167"/>
      <c r="G51" s="167"/>
      <c r="H51" s="167"/>
      <c r="I51" s="167"/>
      <c r="J51" s="167"/>
      <c r="K51" s="167"/>
      <c r="L51" s="167"/>
      <c r="M51" s="167"/>
      <c r="N51" s="167"/>
      <c r="O51" s="167"/>
      <c r="P51" s="167"/>
      <c r="Q51" s="167"/>
      <c r="R51" s="167"/>
      <c r="S51" s="167"/>
      <c r="T51" s="167"/>
      <c r="U51" s="167"/>
      <c r="V51" s="167"/>
      <c r="W51" s="167"/>
      <c r="X51" s="167"/>
      <c r="Y51" s="79"/>
      <c r="Z51" s="79"/>
      <c r="AA51" s="79"/>
      <c r="AB51" s="79"/>
      <c r="AC51" s="79"/>
      <c r="AD51" s="169"/>
      <c r="AE51" s="169"/>
      <c r="AF51" s="169"/>
      <c r="AG51" s="169"/>
      <c r="AH51" s="169"/>
      <c r="AI51" s="169"/>
      <c r="AJ51" s="169"/>
      <c r="AK51" s="170"/>
      <c r="AL51" s="171"/>
      <c r="AM51" s="171"/>
      <c r="AN51" s="171"/>
      <c r="AO51" s="171"/>
      <c r="AP51" s="172"/>
      <c r="AQ51" s="172"/>
      <c r="AR51" s="172"/>
      <c r="AS51" s="172"/>
      <c r="AT51" s="172"/>
      <c r="AU51" s="172"/>
      <c r="AV51" s="172"/>
      <c r="AW51" s="16"/>
      <c r="AX51" s="16"/>
      <c r="AY51" s="17"/>
      <c r="AZ51" s="17"/>
      <c r="BA51" s="17"/>
      <c r="BB51" s="173"/>
      <c r="BC51" s="173"/>
      <c r="BD51" s="109"/>
      <c r="BE51" s="110"/>
      <c r="BF51" s="109"/>
      <c r="BG51" s="174"/>
      <c r="BH51" s="174"/>
      <c r="BI51" s="22"/>
      <c r="BJ51" s="22"/>
      <c r="BK51" s="22"/>
      <c r="BL51" s="175"/>
      <c r="BM51" s="175"/>
      <c r="BN51" s="113"/>
      <c r="BO51" s="113"/>
      <c r="BP51" s="113"/>
      <c r="BQ51" s="176"/>
      <c r="BR51" s="176"/>
      <c r="BS51" s="176"/>
      <c r="BT51" s="115"/>
      <c r="BU51" s="115"/>
      <c r="BV51" s="177"/>
      <c r="BW51" s="177"/>
      <c r="BX51" s="177"/>
      <c r="BY51" s="117"/>
      <c r="BZ51" s="117"/>
      <c r="CA51" s="118"/>
      <c r="CB51" s="178"/>
      <c r="CC51" s="178"/>
      <c r="CD51" s="119"/>
      <c r="CE51" s="119"/>
      <c r="CF51" s="120"/>
      <c r="CG51" s="120"/>
      <c r="CH51" s="121"/>
      <c r="CI51" s="121"/>
      <c r="CJ51" s="121"/>
      <c r="CK51" s="122"/>
      <c r="CL51" s="123"/>
      <c r="CM51" s="101"/>
      <c r="CN51" s="101"/>
      <c r="CO51" s="123"/>
      <c r="CP51" s="124"/>
      <c r="CQ51" s="124"/>
      <c r="CR51" s="125"/>
      <c r="CS51" s="125"/>
      <c r="CT51" s="125"/>
      <c r="CU51" s="126"/>
      <c r="CV51" s="126"/>
      <c r="CW51" s="127"/>
      <c r="CX51" s="127"/>
      <c r="CY51" s="127"/>
      <c r="CZ51" s="128"/>
      <c r="DA51" s="179"/>
      <c r="DB51" s="179"/>
      <c r="DC51" s="179"/>
      <c r="DD51" s="179"/>
      <c r="DE51" s="129"/>
      <c r="DF51" s="130"/>
      <c r="DG51" s="20"/>
      <c r="DH51" s="131"/>
    </row>
    <row r="52" spans="1:114" ht="15.75" customHeight="1" x14ac:dyDescent="0.2">
      <c r="A52" s="167"/>
      <c r="B52" s="71" t="s">
        <v>1</v>
      </c>
      <c r="C52" s="180">
        <v>43647</v>
      </c>
      <c r="D52" s="72" t="s">
        <v>47</v>
      </c>
      <c r="E52" s="181">
        <v>43916</v>
      </c>
      <c r="F52" s="181">
        <v>43923</v>
      </c>
      <c r="G52" s="75">
        <v>43930</v>
      </c>
      <c r="H52" s="75">
        <v>43937</v>
      </c>
      <c r="I52" s="75">
        <v>43944</v>
      </c>
      <c r="J52" s="75">
        <v>43951</v>
      </c>
      <c r="K52" s="76">
        <v>43958</v>
      </c>
      <c r="L52" s="76">
        <v>43965</v>
      </c>
      <c r="M52" s="76">
        <v>43972</v>
      </c>
      <c r="N52" s="76">
        <v>43979</v>
      </c>
      <c r="O52" s="77">
        <v>43986</v>
      </c>
      <c r="P52" s="77">
        <v>43993</v>
      </c>
      <c r="Q52" s="77">
        <v>44000</v>
      </c>
      <c r="R52" s="77">
        <v>44007</v>
      </c>
      <c r="S52" s="77">
        <v>44014</v>
      </c>
      <c r="T52" s="77">
        <v>44021</v>
      </c>
      <c r="U52" s="77">
        <v>44028</v>
      </c>
      <c r="V52" s="77">
        <v>44035</v>
      </c>
      <c r="W52" s="77">
        <v>44042</v>
      </c>
      <c r="X52" s="77">
        <v>44049</v>
      </c>
      <c r="Y52" s="79">
        <v>44056</v>
      </c>
      <c r="Z52" s="79">
        <v>44063</v>
      </c>
      <c r="AA52" s="79">
        <v>44070</v>
      </c>
      <c r="AB52" s="79">
        <v>44077</v>
      </c>
      <c r="AC52" s="79">
        <v>44084</v>
      </c>
      <c r="AD52" s="81" t="s">
        <v>43</v>
      </c>
      <c r="AE52" s="79">
        <v>44098</v>
      </c>
      <c r="AF52" s="79">
        <v>44105</v>
      </c>
      <c r="AG52" s="79">
        <v>44112</v>
      </c>
      <c r="AH52" s="79">
        <v>44119</v>
      </c>
      <c r="AI52" s="79">
        <v>44126</v>
      </c>
      <c r="AJ52" s="79">
        <v>44133</v>
      </c>
      <c r="AK52" s="79">
        <v>44140</v>
      </c>
      <c r="AL52" s="82">
        <v>44147</v>
      </c>
      <c r="AM52" s="83">
        <v>44154</v>
      </c>
      <c r="AN52" s="84">
        <v>44160</v>
      </c>
      <c r="AO52" s="84">
        <v>44168</v>
      </c>
      <c r="AP52" s="85">
        <v>44175</v>
      </c>
      <c r="AQ52" s="86">
        <v>44182</v>
      </c>
      <c r="AR52" s="86">
        <v>44189</v>
      </c>
      <c r="AS52" s="86">
        <v>44196</v>
      </c>
      <c r="AT52" s="86">
        <v>44203</v>
      </c>
      <c r="AU52" s="86">
        <v>44210</v>
      </c>
      <c r="AV52" s="86">
        <v>44217</v>
      </c>
      <c r="AW52" s="87" t="s">
        <v>44</v>
      </c>
      <c r="AX52" s="87" t="s">
        <v>45</v>
      </c>
      <c r="AY52" s="87" t="s">
        <v>46</v>
      </c>
      <c r="AZ52" s="87" t="s">
        <v>47</v>
      </c>
      <c r="BA52" s="87" t="s">
        <v>48</v>
      </c>
      <c r="BB52" s="88" t="s">
        <v>49</v>
      </c>
      <c r="BC52" s="88" t="s">
        <v>100</v>
      </c>
      <c r="BD52" s="182" t="s">
        <v>101</v>
      </c>
      <c r="BE52" s="182" t="s">
        <v>52</v>
      </c>
      <c r="BF52" s="182" t="s">
        <v>48</v>
      </c>
      <c r="BG52" s="89" t="s">
        <v>54</v>
      </c>
      <c r="BH52" s="89" t="s">
        <v>100</v>
      </c>
      <c r="BI52" s="183" t="s">
        <v>101</v>
      </c>
      <c r="BJ52" s="183" t="s">
        <v>52</v>
      </c>
      <c r="BK52" s="183" t="s">
        <v>48</v>
      </c>
      <c r="BL52" s="90" t="s">
        <v>55</v>
      </c>
      <c r="BM52" s="90" t="s">
        <v>100</v>
      </c>
      <c r="BN52" s="184" t="s">
        <v>101</v>
      </c>
      <c r="BO52" s="184" t="s">
        <v>52</v>
      </c>
      <c r="BP52" s="184" t="s">
        <v>48</v>
      </c>
      <c r="BQ52" s="91" t="s">
        <v>56</v>
      </c>
      <c r="BR52" s="91" t="s">
        <v>100</v>
      </c>
      <c r="BS52" s="91" t="s">
        <v>101</v>
      </c>
      <c r="BT52" s="185" t="s">
        <v>52</v>
      </c>
      <c r="BU52" s="185" t="s">
        <v>48</v>
      </c>
      <c r="BV52" s="92" t="s">
        <v>57</v>
      </c>
      <c r="BW52" s="92" t="s">
        <v>100</v>
      </c>
      <c r="BX52" s="92" t="s">
        <v>101</v>
      </c>
      <c r="BY52" s="186" t="s">
        <v>52</v>
      </c>
      <c r="BZ52" s="186" t="s">
        <v>48</v>
      </c>
      <c r="CA52" s="187" t="s">
        <v>102</v>
      </c>
      <c r="CB52" s="93" t="s">
        <v>100</v>
      </c>
      <c r="CC52" s="93" t="s">
        <v>101</v>
      </c>
      <c r="CD52" s="188" t="s">
        <v>52</v>
      </c>
      <c r="CE52" s="188" t="s">
        <v>48</v>
      </c>
      <c r="CF52" s="189" t="s">
        <v>59</v>
      </c>
      <c r="CG52" s="190" t="s">
        <v>50</v>
      </c>
      <c r="CH52" s="191" t="s">
        <v>51</v>
      </c>
      <c r="CI52" s="191" t="s">
        <v>47</v>
      </c>
      <c r="CJ52" s="191" t="s">
        <v>48</v>
      </c>
      <c r="CK52" s="73" t="s">
        <v>60</v>
      </c>
      <c r="CL52" s="73" t="s">
        <v>50</v>
      </c>
      <c r="CM52" s="73" t="s">
        <v>51</v>
      </c>
      <c r="CN52" s="73" t="s">
        <v>47</v>
      </c>
      <c r="CO52" s="73" t="s">
        <v>53</v>
      </c>
      <c r="CP52" s="95" t="s">
        <v>61</v>
      </c>
      <c r="CQ52" s="95" t="s">
        <v>45</v>
      </c>
      <c r="CR52" s="95" t="s">
        <v>46</v>
      </c>
      <c r="CS52" s="95" t="s">
        <v>47</v>
      </c>
      <c r="CT52" s="95" t="s">
        <v>48</v>
      </c>
      <c r="CU52" s="96" t="s">
        <v>62</v>
      </c>
      <c r="CV52" s="96" t="s">
        <v>45</v>
      </c>
      <c r="CW52" s="96" t="s">
        <v>46</v>
      </c>
      <c r="CX52" s="96" t="s">
        <v>47</v>
      </c>
      <c r="CY52" s="96" t="s">
        <v>48</v>
      </c>
      <c r="CZ52" s="97" t="s">
        <v>63</v>
      </c>
      <c r="DA52" s="97" t="s">
        <v>100</v>
      </c>
      <c r="DB52" s="97" t="s">
        <v>101</v>
      </c>
      <c r="DC52" s="192" t="s">
        <v>52</v>
      </c>
      <c r="DD52" s="192" t="s">
        <v>48</v>
      </c>
      <c r="DE52" s="129"/>
      <c r="DF52" s="130"/>
      <c r="DG52" s="20"/>
      <c r="DH52" s="131"/>
    </row>
    <row r="53" spans="1:114" ht="15.75" customHeight="1" x14ac:dyDescent="0.2">
      <c r="A53" s="132" t="s">
        <v>103</v>
      </c>
      <c r="B53" s="100">
        <v>55</v>
      </c>
      <c r="C53" s="100">
        <v>39</v>
      </c>
      <c r="D53" s="101">
        <f t="shared" ref="D53:D60" si="78">C53/B53</f>
        <v>0.70909090909090911</v>
      </c>
      <c r="E53" s="102">
        <v>35</v>
      </c>
      <c r="F53" s="102">
        <v>29</v>
      </c>
      <c r="G53" s="102">
        <v>31</v>
      </c>
      <c r="H53" s="102">
        <v>31</v>
      </c>
      <c r="I53" s="102">
        <v>28</v>
      </c>
      <c r="J53" s="102">
        <v>29</v>
      </c>
      <c r="K53" s="102">
        <v>29</v>
      </c>
      <c r="L53" s="102">
        <v>33</v>
      </c>
      <c r="M53" s="102">
        <v>37</v>
      </c>
      <c r="N53" s="102">
        <v>34</v>
      </c>
      <c r="O53" s="34">
        <v>38</v>
      </c>
      <c r="P53" s="34">
        <v>36</v>
      </c>
      <c r="Q53" s="34">
        <v>8</v>
      </c>
      <c r="R53" s="34">
        <v>29</v>
      </c>
      <c r="S53" s="34">
        <v>26</v>
      </c>
      <c r="T53" s="34">
        <v>26</v>
      </c>
      <c r="U53" s="34">
        <v>25</v>
      </c>
      <c r="V53" s="34">
        <v>32</v>
      </c>
      <c r="W53" s="34">
        <v>37</v>
      </c>
      <c r="X53" s="34">
        <v>43</v>
      </c>
      <c r="Y53" s="155"/>
      <c r="Z53" s="155"/>
      <c r="AA53" s="104">
        <v>39</v>
      </c>
      <c r="AB53" s="104">
        <v>41</v>
      </c>
      <c r="AC53" s="104">
        <v>41</v>
      </c>
      <c r="AD53" s="104">
        <v>46</v>
      </c>
      <c r="AE53" s="104">
        <v>43</v>
      </c>
      <c r="AF53" s="104">
        <v>43</v>
      </c>
      <c r="AG53" s="104">
        <v>43</v>
      </c>
      <c r="AH53" s="104">
        <v>49</v>
      </c>
      <c r="AI53" s="104">
        <v>42</v>
      </c>
      <c r="AJ53" s="104">
        <v>45</v>
      </c>
      <c r="AK53" s="104">
        <v>49</v>
      </c>
      <c r="AL53" s="104">
        <v>49</v>
      </c>
      <c r="AM53" s="104">
        <v>48</v>
      </c>
      <c r="AN53" s="144">
        <v>58</v>
      </c>
      <c r="AO53" s="104">
        <v>58</v>
      </c>
      <c r="AP53" s="104">
        <v>75</v>
      </c>
      <c r="AQ53" s="144">
        <v>70</v>
      </c>
      <c r="AR53" s="144">
        <v>71</v>
      </c>
      <c r="AS53" s="144">
        <v>70</v>
      </c>
      <c r="AT53" s="104">
        <v>65</v>
      </c>
      <c r="AU53" s="104">
        <v>61</v>
      </c>
      <c r="AV53" s="104">
        <v>67</v>
      </c>
      <c r="AW53" s="16">
        <v>35</v>
      </c>
      <c r="AX53" s="16">
        <f t="shared" ref="AX53:AX60" si="79">AW53-C53</f>
        <v>-4</v>
      </c>
      <c r="AY53" s="17">
        <f t="shared" ref="AY53:AY60" si="80">AX53/C53</f>
        <v>-0.10256410256410256</v>
      </c>
      <c r="AZ53" s="17">
        <f t="shared" ref="AZ53:AZ60" si="81">AW53/B53</f>
        <v>0.63636363636363635</v>
      </c>
      <c r="BA53" s="17">
        <f t="shared" ref="BA53:BA60" si="82">AZ53-D53</f>
        <v>-7.2727272727272751E-2</v>
      </c>
      <c r="BB53" s="108">
        <f t="shared" ref="BB53:BB59" si="83">AVERAGE(F53:J53)</f>
        <v>29.6</v>
      </c>
      <c r="BC53" s="108">
        <f t="shared" ref="BC53:BC59" si="84">BB53-C53</f>
        <v>-9.3999999999999986</v>
      </c>
      <c r="BD53" s="109">
        <f t="shared" ref="BD53:BD60" si="85">BC53/C53</f>
        <v>-0.241025641025641</v>
      </c>
      <c r="BE53" s="110">
        <f t="shared" ref="BE53:BE60" si="86">BB53/B53</f>
        <v>0.53818181818181821</v>
      </c>
      <c r="BF53" s="109">
        <f t="shared" ref="BF53:BF60" si="87">BE53-D53</f>
        <v>-0.1709090909090909</v>
      </c>
      <c r="BG53" s="111">
        <f t="shared" ref="BG53:BG59" si="88">AVERAGE(K53:N53)</f>
        <v>33.25</v>
      </c>
      <c r="BH53" s="111">
        <f t="shared" ref="BH53:BH59" si="89">BG53-C53</f>
        <v>-5.75</v>
      </c>
      <c r="BI53" s="22">
        <f t="shared" ref="BI53:BI60" si="90">BH53/C53</f>
        <v>-0.14743589743589744</v>
      </c>
      <c r="BJ53" s="22">
        <f t="shared" ref="BJ53:BJ60" si="91">BG53/B53</f>
        <v>0.6045454545454545</v>
      </c>
      <c r="BK53" s="22">
        <f t="shared" ref="BK53:BK60" si="92">BJ53-D53</f>
        <v>-0.10454545454545461</v>
      </c>
      <c r="BL53" s="112">
        <f t="shared" ref="BL53:BL59" si="93">AVERAGE(O53:R53)</f>
        <v>27.75</v>
      </c>
      <c r="BM53" s="112">
        <f t="shared" ref="BM53:BM59" si="94">BL53-C53</f>
        <v>-11.25</v>
      </c>
      <c r="BN53" s="113">
        <f t="shared" ref="BN53:BN60" si="95">BM53/C53</f>
        <v>-0.28846153846153844</v>
      </c>
      <c r="BO53" s="113">
        <f t="shared" ref="BO53:BO60" si="96">BL53/B53</f>
        <v>0.50454545454545452</v>
      </c>
      <c r="BP53" s="113">
        <f t="shared" ref="BP53:BP60" si="97">BO53-D53</f>
        <v>-0.20454545454545459</v>
      </c>
      <c r="BQ53" s="114">
        <f t="shared" ref="BQ53:BQ59" si="98">AVERAGE(S53:W53)</f>
        <v>29.2</v>
      </c>
      <c r="BR53" s="114">
        <f t="shared" ref="BR53:BR59" si="99">BQ53-C53</f>
        <v>-9.8000000000000007</v>
      </c>
      <c r="BS53" s="115">
        <f t="shared" ref="BS53:BS60" si="100">BR53/C53</f>
        <v>-0.25128205128205128</v>
      </c>
      <c r="BT53" s="115">
        <f t="shared" ref="BT53:BT60" si="101">BQ53/B53</f>
        <v>0.53090909090909089</v>
      </c>
      <c r="BU53" s="115">
        <f t="shared" ref="BU53:BU60" si="102">BT53-D53</f>
        <v>-0.17818181818181822</v>
      </c>
      <c r="BV53" s="116">
        <f t="shared" ref="BV53:BV59" si="103">AVERAGE(X53:AA53)</f>
        <v>41</v>
      </c>
      <c r="BW53" s="116">
        <f t="shared" ref="BW53:BW59" si="104">BV53-C53</f>
        <v>2</v>
      </c>
      <c r="BX53" s="117">
        <f t="shared" ref="BX53:BX60" si="105">BW53/C53</f>
        <v>5.128205128205128E-2</v>
      </c>
      <c r="BY53" s="117">
        <f t="shared" ref="BY53:BY60" si="106">BV53/B53</f>
        <v>0.74545454545454548</v>
      </c>
      <c r="BZ53" s="117">
        <f t="shared" ref="BZ53:BZ60" si="107">BY53-D53</f>
        <v>3.6363636363636376E-2</v>
      </c>
      <c r="CA53" s="118">
        <f t="shared" ref="CA53:CA60" si="108">AVERAGE(AB53:AE53)</f>
        <v>42.75</v>
      </c>
      <c r="CB53" s="118">
        <f t="shared" ref="CB53:CB59" si="109">CA53-C53</f>
        <v>3.75</v>
      </c>
      <c r="CC53" s="119">
        <f t="shared" ref="CC53:CC60" si="110">CB53/C53</f>
        <v>9.6153846153846159E-2</v>
      </c>
      <c r="CD53" s="119">
        <f t="shared" ref="CD53:CD60" si="111">CA53/B53</f>
        <v>0.77727272727272723</v>
      </c>
      <c r="CE53" s="119">
        <f t="shared" ref="CE53:CE60" si="112">CD53-D53</f>
        <v>6.8181818181818121E-2</v>
      </c>
      <c r="CF53" s="120">
        <f t="shared" ref="CF53:CF60" si="113">AVERAGE(AF53:AJ53)</f>
        <v>44.4</v>
      </c>
      <c r="CG53" s="120">
        <f t="shared" ref="CG53:CG60" si="114">CF53-C53</f>
        <v>5.3999999999999986</v>
      </c>
      <c r="CH53" s="121">
        <f t="shared" ref="CH53:CH60" si="115">CG53/C53</f>
        <v>0.13846153846153841</v>
      </c>
      <c r="CI53" s="121">
        <f t="shared" ref="CI53:CI60" si="116">CF53/B53</f>
        <v>0.80727272727272725</v>
      </c>
      <c r="CJ53" s="121">
        <f t="shared" ref="CJ53:CJ60" si="117">CI53-D53</f>
        <v>9.8181818181818148E-2</v>
      </c>
      <c r="CK53" s="122">
        <f t="shared" ref="CK53:CK60" si="118">AVERAGE(AK53:AN53)</f>
        <v>51</v>
      </c>
      <c r="CL53" s="123">
        <f t="shared" ref="CL53:CL60" si="119">CK53-C53</f>
        <v>12</v>
      </c>
      <c r="CM53" s="101">
        <f t="shared" ref="CM53:CM60" si="120">CL53/C53</f>
        <v>0.30769230769230771</v>
      </c>
      <c r="CN53" s="101">
        <f t="shared" ref="CN53:CN60" si="121">CK53/B53</f>
        <v>0.92727272727272725</v>
      </c>
      <c r="CO53" s="123">
        <f t="shared" ref="CO53:CO60" si="122">DA53-D53</f>
        <v>2.8861471861471859</v>
      </c>
      <c r="CP53" s="124">
        <f t="shared" ref="CP53:CP60" si="123">AVERAGE(AO53:AS53)</f>
        <v>68.8</v>
      </c>
      <c r="CQ53" s="124">
        <f t="shared" ref="CQ53:CQ60" si="124">CP53-C53</f>
        <v>29.799999999999997</v>
      </c>
      <c r="CR53" s="125">
        <f t="shared" ref="CR53:CR60" si="125">CQ53/C53</f>
        <v>0.76410256410256405</v>
      </c>
      <c r="CS53" s="125">
        <f t="shared" ref="CS53:CS60" si="126">CP53/B53</f>
        <v>1.2509090909090907</v>
      </c>
      <c r="CT53" s="125">
        <f t="shared" ref="CT53:CT60" si="127">CS53-D53</f>
        <v>0.54181818181818164</v>
      </c>
      <c r="CU53" s="126">
        <f t="shared" ref="CU53:CU60" si="128">AVERAGE(AT53:AV53)</f>
        <v>64.333333333333329</v>
      </c>
      <c r="CV53" s="126">
        <f t="shared" ref="CV53:CV60" si="129">CU53-C53</f>
        <v>25.333333333333329</v>
      </c>
      <c r="CW53" s="127">
        <f t="shared" ref="CW53:CW60" si="130">CV53/C53</f>
        <v>0.64957264957264949</v>
      </c>
      <c r="CX53" s="127">
        <f t="shared" ref="CX53:CX60" si="131">CU53/B53</f>
        <v>1.1696969696969697</v>
      </c>
      <c r="CY53" s="127">
        <f t="shared" ref="CY53:CY60" si="132">CX53-D53</f>
        <v>0.46060606060606057</v>
      </c>
      <c r="CZ53" s="128">
        <f t="shared" ref="CZ53:CZ60" si="133">AVERAGE(E53:AV53)</f>
        <v>42.595238095238095</v>
      </c>
      <c r="DA53" s="128">
        <f t="shared" ref="DA53:DA59" si="134">CZ53-C53</f>
        <v>3.5952380952380949</v>
      </c>
      <c r="DB53" s="54">
        <f t="shared" ref="DB53:DB60" si="135">DA53/C53</f>
        <v>9.2185592185592177E-2</v>
      </c>
      <c r="DC53" s="54">
        <f t="shared" ref="DC53:DC60" si="136">CZ53/B53</f>
        <v>0.7744588744588744</v>
      </c>
      <c r="DD53" s="54">
        <f t="shared" ref="DD53:DD60" si="137">DC53-D53</f>
        <v>6.5367965367965297E-2</v>
      </c>
      <c r="DE53" s="129">
        <f t="shared" ref="DE53:DE60" si="138">DA53*98.83</f>
        <v>355.31738095238092</v>
      </c>
      <c r="DF53" s="130">
        <f t="shared" ref="DF53:DF60" si="139">AVERAGE(F53:AJ53)</f>
        <v>34.931034482758619</v>
      </c>
      <c r="DG53" s="130">
        <f t="shared" ref="DG53:DG60" si="140">DF53-C53</f>
        <v>-4.0689655172413808</v>
      </c>
      <c r="DH53" s="131">
        <f t="shared" ref="DH53:DH60" si="141">DG53/C53</f>
        <v>-0.10433244916003541</v>
      </c>
      <c r="DI53" s="9"/>
      <c r="DJ53" s="193"/>
    </row>
    <row r="54" spans="1:114" ht="15.75" customHeight="1" x14ac:dyDescent="0.2">
      <c r="A54" s="132" t="s">
        <v>104</v>
      </c>
      <c r="B54" s="100">
        <v>18</v>
      </c>
      <c r="C54" s="100">
        <v>18</v>
      </c>
      <c r="D54" s="101">
        <f t="shared" si="78"/>
        <v>1</v>
      </c>
      <c r="E54" s="102">
        <v>7</v>
      </c>
      <c r="F54" s="102">
        <v>6</v>
      </c>
      <c r="G54" s="102">
        <v>6</v>
      </c>
      <c r="H54" s="102">
        <v>5</v>
      </c>
      <c r="I54" s="102">
        <v>4</v>
      </c>
      <c r="J54" s="102">
        <v>6</v>
      </c>
      <c r="K54" s="102">
        <v>7</v>
      </c>
      <c r="L54" s="102">
        <v>7</v>
      </c>
      <c r="M54" s="102">
        <v>7</v>
      </c>
      <c r="N54" s="102">
        <v>7</v>
      </c>
      <c r="O54" s="34">
        <v>6</v>
      </c>
      <c r="P54" s="34">
        <v>6</v>
      </c>
      <c r="Q54" s="34">
        <v>9</v>
      </c>
      <c r="R54" s="34">
        <v>6</v>
      </c>
      <c r="S54" s="34">
        <v>9</v>
      </c>
      <c r="T54" s="34">
        <v>10</v>
      </c>
      <c r="U54" s="34">
        <v>13</v>
      </c>
      <c r="V54" s="34">
        <v>13</v>
      </c>
      <c r="W54" s="34">
        <v>11</v>
      </c>
      <c r="X54" s="34">
        <v>10</v>
      </c>
      <c r="Y54" s="103">
        <v>10</v>
      </c>
      <c r="Z54" s="104">
        <v>9</v>
      </c>
      <c r="AA54" s="104">
        <v>9</v>
      </c>
      <c r="AB54" s="104">
        <v>15</v>
      </c>
      <c r="AC54" s="104">
        <v>14</v>
      </c>
      <c r="AD54" s="104">
        <v>16</v>
      </c>
      <c r="AE54" s="104">
        <v>15</v>
      </c>
      <c r="AF54" s="104">
        <v>14</v>
      </c>
      <c r="AG54" s="104">
        <v>12</v>
      </c>
      <c r="AH54" s="104">
        <v>15</v>
      </c>
      <c r="AI54" s="104">
        <v>6</v>
      </c>
      <c r="AJ54" s="104">
        <v>6</v>
      </c>
      <c r="AK54" s="104">
        <v>6</v>
      </c>
      <c r="AL54" s="104">
        <v>9</v>
      </c>
      <c r="AM54" s="104">
        <v>8</v>
      </c>
      <c r="AN54" s="104">
        <v>8</v>
      </c>
      <c r="AO54" s="104">
        <v>8</v>
      </c>
      <c r="AP54" s="104">
        <v>16</v>
      </c>
      <c r="AQ54" s="104">
        <v>10</v>
      </c>
      <c r="AR54" s="104">
        <v>10</v>
      </c>
      <c r="AS54" s="104">
        <v>10</v>
      </c>
      <c r="AT54" s="104">
        <v>8</v>
      </c>
      <c r="AU54" s="104">
        <v>10</v>
      </c>
      <c r="AV54" s="104">
        <v>6</v>
      </c>
      <c r="AW54" s="16">
        <v>7</v>
      </c>
      <c r="AX54" s="16">
        <f t="shared" si="79"/>
        <v>-11</v>
      </c>
      <c r="AY54" s="17">
        <f t="shared" si="80"/>
        <v>-0.61111111111111116</v>
      </c>
      <c r="AZ54" s="17">
        <f t="shared" si="81"/>
        <v>0.3888888888888889</v>
      </c>
      <c r="BA54" s="17">
        <f t="shared" si="82"/>
        <v>-0.61111111111111116</v>
      </c>
      <c r="BB54" s="108">
        <f t="shared" si="83"/>
        <v>5.4</v>
      </c>
      <c r="BC54" s="108">
        <f t="shared" si="84"/>
        <v>-12.6</v>
      </c>
      <c r="BD54" s="109">
        <f t="shared" si="85"/>
        <v>-0.7</v>
      </c>
      <c r="BE54" s="110">
        <f t="shared" si="86"/>
        <v>0.30000000000000004</v>
      </c>
      <c r="BF54" s="109">
        <f t="shared" si="87"/>
        <v>-0.7</v>
      </c>
      <c r="BG54" s="111">
        <f t="shared" si="88"/>
        <v>7</v>
      </c>
      <c r="BH54" s="111">
        <f t="shared" si="89"/>
        <v>-11</v>
      </c>
      <c r="BI54" s="22">
        <f t="shared" si="90"/>
        <v>-0.61111111111111116</v>
      </c>
      <c r="BJ54" s="22">
        <f t="shared" si="91"/>
        <v>0.3888888888888889</v>
      </c>
      <c r="BK54" s="22">
        <f t="shared" si="92"/>
        <v>-0.61111111111111116</v>
      </c>
      <c r="BL54" s="112">
        <f t="shared" si="93"/>
        <v>6.75</v>
      </c>
      <c r="BM54" s="112">
        <f t="shared" si="94"/>
        <v>-11.25</v>
      </c>
      <c r="BN54" s="113">
        <f t="shared" si="95"/>
        <v>-0.625</v>
      </c>
      <c r="BO54" s="113">
        <f t="shared" si="96"/>
        <v>0.375</v>
      </c>
      <c r="BP54" s="113">
        <f t="shared" si="97"/>
        <v>-0.625</v>
      </c>
      <c r="BQ54" s="114">
        <f t="shared" si="98"/>
        <v>11.2</v>
      </c>
      <c r="BR54" s="114">
        <f t="shared" si="99"/>
        <v>-6.8000000000000007</v>
      </c>
      <c r="BS54" s="115">
        <f t="shared" si="100"/>
        <v>-0.37777777777777782</v>
      </c>
      <c r="BT54" s="115">
        <f t="shared" si="101"/>
        <v>0.62222222222222223</v>
      </c>
      <c r="BU54" s="115">
        <f t="shared" si="102"/>
        <v>-0.37777777777777777</v>
      </c>
      <c r="BV54" s="116">
        <f t="shared" si="103"/>
        <v>9.5</v>
      </c>
      <c r="BW54" s="116">
        <f t="shared" si="104"/>
        <v>-8.5</v>
      </c>
      <c r="BX54" s="117">
        <f t="shared" si="105"/>
        <v>-0.47222222222222221</v>
      </c>
      <c r="BY54" s="117">
        <f t="shared" si="106"/>
        <v>0.52777777777777779</v>
      </c>
      <c r="BZ54" s="117">
        <f t="shared" si="107"/>
        <v>-0.47222222222222221</v>
      </c>
      <c r="CA54" s="118">
        <f t="shared" si="108"/>
        <v>15</v>
      </c>
      <c r="CB54" s="118">
        <f t="shared" si="109"/>
        <v>-3</v>
      </c>
      <c r="CC54" s="119">
        <f t="shared" si="110"/>
        <v>-0.16666666666666666</v>
      </c>
      <c r="CD54" s="119">
        <f t="shared" si="111"/>
        <v>0.83333333333333337</v>
      </c>
      <c r="CE54" s="119">
        <f t="shared" si="112"/>
        <v>-0.16666666666666663</v>
      </c>
      <c r="CF54" s="120">
        <f t="shared" si="113"/>
        <v>10.6</v>
      </c>
      <c r="CG54" s="120">
        <f t="shared" si="114"/>
        <v>-7.4</v>
      </c>
      <c r="CH54" s="121">
        <f t="shared" si="115"/>
        <v>-0.41111111111111115</v>
      </c>
      <c r="CI54" s="121">
        <f t="shared" si="116"/>
        <v>0.58888888888888891</v>
      </c>
      <c r="CJ54" s="121">
        <f t="shared" si="117"/>
        <v>-0.41111111111111109</v>
      </c>
      <c r="CK54" s="122">
        <f t="shared" si="118"/>
        <v>7.75</v>
      </c>
      <c r="CL54" s="123">
        <f t="shared" si="119"/>
        <v>-10.25</v>
      </c>
      <c r="CM54" s="101">
        <f t="shared" si="120"/>
        <v>-0.56944444444444442</v>
      </c>
      <c r="CN54" s="101">
        <f t="shared" si="121"/>
        <v>0.43055555555555558</v>
      </c>
      <c r="CO54" s="123">
        <f t="shared" si="122"/>
        <v>-9.795454545454545</v>
      </c>
      <c r="CP54" s="124">
        <f t="shared" si="123"/>
        <v>10.8</v>
      </c>
      <c r="CQ54" s="124">
        <f t="shared" si="124"/>
        <v>-7.1999999999999993</v>
      </c>
      <c r="CR54" s="125">
        <f t="shared" si="125"/>
        <v>-0.39999999999999997</v>
      </c>
      <c r="CS54" s="125">
        <f t="shared" si="126"/>
        <v>0.60000000000000009</v>
      </c>
      <c r="CT54" s="125">
        <f t="shared" si="127"/>
        <v>-0.39999999999999991</v>
      </c>
      <c r="CU54" s="126">
        <f t="shared" si="128"/>
        <v>8</v>
      </c>
      <c r="CV54" s="126">
        <f t="shared" si="129"/>
        <v>-10</v>
      </c>
      <c r="CW54" s="127">
        <f t="shared" si="130"/>
        <v>-0.55555555555555558</v>
      </c>
      <c r="CX54" s="127">
        <f t="shared" si="131"/>
        <v>0.44444444444444442</v>
      </c>
      <c r="CY54" s="127">
        <f t="shared" si="132"/>
        <v>-0.55555555555555558</v>
      </c>
      <c r="CZ54" s="128">
        <f t="shared" si="133"/>
        <v>9.204545454545455</v>
      </c>
      <c r="DA54" s="128">
        <f t="shared" si="134"/>
        <v>-8.795454545454545</v>
      </c>
      <c r="DB54" s="54">
        <f t="shared" si="135"/>
        <v>-0.48863636363636359</v>
      </c>
      <c r="DC54" s="54">
        <f t="shared" si="136"/>
        <v>0.51136363636363635</v>
      </c>
      <c r="DD54" s="54">
        <f t="shared" si="137"/>
        <v>-0.48863636363636365</v>
      </c>
      <c r="DE54" s="129">
        <f t="shared" si="138"/>
        <v>-869.25477272727267</v>
      </c>
      <c r="DF54" s="130">
        <f t="shared" si="139"/>
        <v>9.32258064516129</v>
      </c>
      <c r="DG54" s="130">
        <f t="shared" si="140"/>
        <v>-8.67741935483871</v>
      </c>
      <c r="DH54" s="131">
        <f t="shared" si="141"/>
        <v>-0.48207885304659498</v>
      </c>
    </row>
    <row r="55" spans="1:114" ht="15.75" customHeight="1" x14ac:dyDescent="0.2">
      <c r="A55" s="132" t="s">
        <v>105</v>
      </c>
      <c r="B55" s="100">
        <v>50</v>
      </c>
      <c r="C55" s="100">
        <v>10</v>
      </c>
      <c r="D55" s="101">
        <f t="shared" si="78"/>
        <v>0.2</v>
      </c>
      <c r="E55" s="102">
        <v>7</v>
      </c>
      <c r="F55" s="102">
        <v>6</v>
      </c>
      <c r="G55" s="102">
        <v>7</v>
      </c>
      <c r="H55" s="102">
        <v>6</v>
      </c>
      <c r="I55" s="102">
        <v>8</v>
      </c>
      <c r="J55" s="102">
        <v>6</v>
      </c>
      <c r="K55" s="102">
        <v>6</v>
      </c>
      <c r="L55" s="102">
        <v>6</v>
      </c>
      <c r="M55" s="34">
        <v>8</v>
      </c>
      <c r="N55" s="34">
        <v>7</v>
      </c>
      <c r="O55" s="34">
        <v>6</v>
      </c>
      <c r="P55" s="34">
        <v>6</v>
      </c>
      <c r="Q55" s="34">
        <v>7</v>
      </c>
      <c r="R55" s="34">
        <v>7</v>
      </c>
      <c r="S55" s="34">
        <v>8</v>
      </c>
      <c r="T55" s="142">
        <v>19</v>
      </c>
      <c r="U55" s="142">
        <v>20</v>
      </c>
      <c r="V55" s="142">
        <v>21</v>
      </c>
      <c r="W55" s="142">
        <v>22</v>
      </c>
      <c r="X55" s="142">
        <v>23</v>
      </c>
      <c r="Y55" s="142">
        <v>22</v>
      </c>
      <c r="Z55" s="142">
        <v>21</v>
      </c>
      <c r="AA55" s="142">
        <v>20</v>
      </c>
      <c r="AB55" s="142">
        <v>22</v>
      </c>
      <c r="AC55" s="142">
        <v>23</v>
      </c>
      <c r="AD55" s="133">
        <v>9</v>
      </c>
      <c r="AE55" s="133">
        <v>9</v>
      </c>
      <c r="AF55" s="133">
        <v>10</v>
      </c>
      <c r="AG55" s="133">
        <v>10</v>
      </c>
      <c r="AH55" s="133">
        <v>12</v>
      </c>
      <c r="AI55" s="133">
        <v>12</v>
      </c>
      <c r="AJ55" s="133">
        <v>12</v>
      </c>
      <c r="AK55" s="104">
        <v>19</v>
      </c>
      <c r="AL55" s="104">
        <v>13</v>
      </c>
      <c r="AM55" s="104">
        <v>17</v>
      </c>
      <c r="AN55" s="104">
        <v>13</v>
      </c>
      <c r="AO55" s="104">
        <v>14</v>
      </c>
      <c r="AP55" s="104">
        <v>15</v>
      </c>
      <c r="AQ55" s="104">
        <v>15</v>
      </c>
      <c r="AR55" s="104">
        <v>16</v>
      </c>
      <c r="AS55" s="104">
        <v>17</v>
      </c>
      <c r="AT55" s="144">
        <v>25</v>
      </c>
      <c r="AU55" s="144">
        <v>27</v>
      </c>
      <c r="AV55" s="104">
        <v>24</v>
      </c>
      <c r="AW55" s="16">
        <v>7</v>
      </c>
      <c r="AX55" s="16">
        <f t="shared" si="79"/>
        <v>-3</v>
      </c>
      <c r="AY55" s="17">
        <f t="shared" si="80"/>
        <v>-0.3</v>
      </c>
      <c r="AZ55" s="17">
        <f t="shared" si="81"/>
        <v>0.14000000000000001</v>
      </c>
      <c r="BA55" s="17">
        <f t="shared" si="82"/>
        <v>-0.06</v>
      </c>
      <c r="BB55" s="108">
        <f t="shared" si="83"/>
        <v>6.6</v>
      </c>
      <c r="BC55" s="108">
        <f t="shared" si="84"/>
        <v>-3.4000000000000004</v>
      </c>
      <c r="BD55" s="109">
        <f t="shared" si="85"/>
        <v>-0.34</v>
      </c>
      <c r="BE55" s="110">
        <f t="shared" si="86"/>
        <v>0.13200000000000001</v>
      </c>
      <c r="BF55" s="109">
        <f t="shared" si="87"/>
        <v>-6.8000000000000005E-2</v>
      </c>
      <c r="BG55" s="111">
        <f t="shared" si="88"/>
        <v>6.75</v>
      </c>
      <c r="BH55" s="111">
        <f t="shared" si="89"/>
        <v>-3.25</v>
      </c>
      <c r="BI55" s="22">
        <f t="shared" si="90"/>
        <v>-0.32500000000000001</v>
      </c>
      <c r="BJ55" s="22">
        <f t="shared" si="91"/>
        <v>0.13500000000000001</v>
      </c>
      <c r="BK55" s="22">
        <f t="shared" si="92"/>
        <v>-6.5000000000000002E-2</v>
      </c>
      <c r="BL55" s="112">
        <f t="shared" si="93"/>
        <v>6.5</v>
      </c>
      <c r="BM55" s="112">
        <f t="shared" si="94"/>
        <v>-3.5</v>
      </c>
      <c r="BN55" s="113">
        <f t="shared" si="95"/>
        <v>-0.35</v>
      </c>
      <c r="BO55" s="113">
        <f t="shared" si="96"/>
        <v>0.13</v>
      </c>
      <c r="BP55" s="113">
        <f t="shared" si="97"/>
        <v>-7.0000000000000007E-2</v>
      </c>
      <c r="BQ55" s="114">
        <f t="shared" si="98"/>
        <v>18</v>
      </c>
      <c r="BR55" s="114">
        <f t="shared" si="99"/>
        <v>8</v>
      </c>
      <c r="BS55" s="115">
        <f t="shared" si="100"/>
        <v>0.8</v>
      </c>
      <c r="BT55" s="115">
        <f t="shared" si="101"/>
        <v>0.36</v>
      </c>
      <c r="BU55" s="115">
        <f t="shared" si="102"/>
        <v>0.15999999999999998</v>
      </c>
      <c r="BV55" s="116">
        <f t="shared" si="103"/>
        <v>21.5</v>
      </c>
      <c r="BW55" s="116">
        <f t="shared" si="104"/>
        <v>11.5</v>
      </c>
      <c r="BX55" s="117">
        <f t="shared" si="105"/>
        <v>1.1499999999999999</v>
      </c>
      <c r="BY55" s="117">
        <f t="shared" si="106"/>
        <v>0.43</v>
      </c>
      <c r="BZ55" s="117">
        <f t="shared" si="107"/>
        <v>0.22999999999999998</v>
      </c>
      <c r="CA55" s="118">
        <f t="shared" si="108"/>
        <v>15.75</v>
      </c>
      <c r="CB55" s="118">
        <f t="shared" si="109"/>
        <v>5.75</v>
      </c>
      <c r="CC55" s="119">
        <f t="shared" si="110"/>
        <v>0.57499999999999996</v>
      </c>
      <c r="CD55" s="119">
        <f t="shared" si="111"/>
        <v>0.315</v>
      </c>
      <c r="CE55" s="119">
        <f t="shared" si="112"/>
        <v>0.11499999999999999</v>
      </c>
      <c r="CF55" s="120">
        <f t="shared" si="113"/>
        <v>11.2</v>
      </c>
      <c r="CG55" s="120">
        <f t="shared" si="114"/>
        <v>1.1999999999999993</v>
      </c>
      <c r="CH55" s="121">
        <f t="shared" si="115"/>
        <v>0.11999999999999993</v>
      </c>
      <c r="CI55" s="121">
        <f t="shared" si="116"/>
        <v>0.22399999999999998</v>
      </c>
      <c r="CJ55" s="121">
        <f t="shared" si="117"/>
        <v>2.3999999999999966E-2</v>
      </c>
      <c r="CK55" s="122">
        <f t="shared" si="118"/>
        <v>15.5</v>
      </c>
      <c r="CL55" s="123">
        <f t="shared" si="119"/>
        <v>5.5</v>
      </c>
      <c r="CM55" s="101">
        <f t="shared" si="120"/>
        <v>0.55000000000000004</v>
      </c>
      <c r="CN55" s="101">
        <f t="shared" si="121"/>
        <v>0.31</v>
      </c>
      <c r="CO55" s="123">
        <f t="shared" si="122"/>
        <v>3.5045454545454549</v>
      </c>
      <c r="CP55" s="124">
        <f t="shared" si="123"/>
        <v>15.4</v>
      </c>
      <c r="CQ55" s="124">
        <f t="shared" si="124"/>
        <v>5.4</v>
      </c>
      <c r="CR55" s="125">
        <f t="shared" si="125"/>
        <v>0.54</v>
      </c>
      <c r="CS55" s="125">
        <f t="shared" si="126"/>
        <v>0.308</v>
      </c>
      <c r="CT55" s="125">
        <f t="shared" si="127"/>
        <v>0.10799999999999998</v>
      </c>
      <c r="CU55" s="126">
        <f t="shared" si="128"/>
        <v>25.333333333333332</v>
      </c>
      <c r="CV55" s="126">
        <f t="shared" si="129"/>
        <v>15.333333333333332</v>
      </c>
      <c r="CW55" s="127">
        <f t="shared" si="130"/>
        <v>1.5333333333333332</v>
      </c>
      <c r="CX55" s="127">
        <f t="shared" si="131"/>
        <v>0.5066666666666666</v>
      </c>
      <c r="CY55" s="127">
        <f t="shared" si="132"/>
        <v>0.30666666666666659</v>
      </c>
      <c r="CZ55" s="128">
        <f t="shared" si="133"/>
        <v>13.704545454545455</v>
      </c>
      <c r="DA55" s="128">
        <f t="shared" si="134"/>
        <v>3.704545454545455</v>
      </c>
      <c r="DB55" s="54">
        <f t="shared" si="135"/>
        <v>0.37045454545454548</v>
      </c>
      <c r="DC55" s="54">
        <f t="shared" si="136"/>
        <v>0.27409090909090911</v>
      </c>
      <c r="DD55" s="54">
        <f t="shared" si="137"/>
        <v>7.4090909090909096E-2</v>
      </c>
      <c r="DE55" s="129">
        <f t="shared" si="138"/>
        <v>366.12022727272733</v>
      </c>
      <c r="DF55" s="130">
        <f t="shared" si="139"/>
        <v>12.290322580645162</v>
      </c>
      <c r="DG55" s="130">
        <f t="shared" si="140"/>
        <v>2.2903225806451619</v>
      </c>
      <c r="DH55" s="131">
        <f t="shared" si="141"/>
        <v>0.22903225806451619</v>
      </c>
    </row>
    <row r="56" spans="1:114" ht="15.75" customHeight="1" x14ac:dyDescent="0.2">
      <c r="A56" s="132" t="s">
        <v>106</v>
      </c>
      <c r="B56" s="100">
        <v>35</v>
      </c>
      <c r="C56" s="100">
        <v>32</v>
      </c>
      <c r="D56" s="101">
        <f t="shared" si="78"/>
        <v>0.91428571428571426</v>
      </c>
      <c r="E56" s="102">
        <v>12</v>
      </c>
      <c r="F56" s="102">
        <v>11</v>
      </c>
      <c r="G56" s="102">
        <v>12</v>
      </c>
      <c r="H56" s="102">
        <v>13</v>
      </c>
      <c r="I56" s="102">
        <v>15</v>
      </c>
      <c r="J56" s="102">
        <v>13</v>
      </c>
      <c r="K56" s="102">
        <v>13</v>
      </c>
      <c r="L56" s="102">
        <v>14</v>
      </c>
      <c r="M56" s="102">
        <v>11</v>
      </c>
      <c r="N56" s="102">
        <v>13</v>
      </c>
      <c r="O56" s="34">
        <v>14</v>
      </c>
      <c r="P56" s="34">
        <v>17</v>
      </c>
      <c r="Q56" s="34">
        <v>14</v>
      </c>
      <c r="R56" s="34">
        <v>15</v>
      </c>
      <c r="S56" s="34">
        <v>16</v>
      </c>
      <c r="T56" s="34">
        <v>19</v>
      </c>
      <c r="U56" s="34">
        <v>18</v>
      </c>
      <c r="V56" s="34">
        <v>18</v>
      </c>
      <c r="W56" s="34">
        <v>19</v>
      </c>
      <c r="X56" s="34">
        <v>16</v>
      </c>
      <c r="Y56" s="103">
        <v>17</v>
      </c>
      <c r="Z56" s="104">
        <v>17</v>
      </c>
      <c r="AA56" s="104">
        <v>21</v>
      </c>
      <c r="AB56" s="104">
        <v>16</v>
      </c>
      <c r="AC56" s="104">
        <v>18</v>
      </c>
      <c r="AD56" s="104">
        <v>18</v>
      </c>
      <c r="AE56" s="104">
        <v>18</v>
      </c>
      <c r="AF56" s="104">
        <v>17</v>
      </c>
      <c r="AG56" s="104">
        <v>17</v>
      </c>
      <c r="AH56" s="104">
        <v>17</v>
      </c>
      <c r="AI56" s="104">
        <v>18</v>
      </c>
      <c r="AJ56" s="104">
        <v>21</v>
      </c>
      <c r="AK56" s="104">
        <v>21</v>
      </c>
      <c r="AL56" s="104">
        <v>22</v>
      </c>
      <c r="AM56" s="104">
        <v>22</v>
      </c>
      <c r="AN56" s="104">
        <v>21</v>
      </c>
      <c r="AO56" s="104">
        <v>20</v>
      </c>
      <c r="AP56" s="104">
        <v>19</v>
      </c>
      <c r="AQ56" s="104">
        <v>21</v>
      </c>
      <c r="AR56" s="104">
        <v>15</v>
      </c>
      <c r="AS56" s="104">
        <v>15</v>
      </c>
      <c r="AT56" s="104">
        <v>14</v>
      </c>
      <c r="AU56" s="104">
        <v>14</v>
      </c>
      <c r="AV56" s="104">
        <v>15</v>
      </c>
      <c r="AW56" s="16">
        <v>12</v>
      </c>
      <c r="AX56" s="16">
        <f t="shared" si="79"/>
        <v>-20</v>
      </c>
      <c r="AY56" s="17">
        <f t="shared" si="80"/>
        <v>-0.625</v>
      </c>
      <c r="AZ56" s="17">
        <f t="shared" si="81"/>
        <v>0.34285714285714286</v>
      </c>
      <c r="BA56" s="17">
        <f t="shared" si="82"/>
        <v>-0.5714285714285714</v>
      </c>
      <c r="BB56" s="108">
        <f t="shared" si="83"/>
        <v>12.8</v>
      </c>
      <c r="BC56" s="108">
        <f t="shared" si="84"/>
        <v>-19.2</v>
      </c>
      <c r="BD56" s="109">
        <f t="shared" si="85"/>
        <v>-0.6</v>
      </c>
      <c r="BE56" s="110">
        <f t="shared" si="86"/>
        <v>0.36571428571428571</v>
      </c>
      <c r="BF56" s="109">
        <f t="shared" si="87"/>
        <v>-0.54857142857142849</v>
      </c>
      <c r="BG56" s="111">
        <f t="shared" si="88"/>
        <v>12.75</v>
      </c>
      <c r="BH56" s="111">
        <f t="shared" si="89"/>
        <v>-19.25</v>
      </c>
      <c r="BI56" s="22">
        <f t="shared" si="90"/>
        <v>-0.6015625</v>
      </c>
      <c r="BJ56" s="22">
        <f t="shared" si="91"/>
        <v>0.36428571428571427</v>
      </c>
      <c r="BK56" s="22">
        <f t="shared" si="92"/>
        <v>-0.55000000000000004</v>
      </c>
      <c r="BL56" s="112">
        <f t="shared" si="93"/>
        <v>15</v>
      </c>
      <c r="BM56" s="112">
        <f t="shared" si="94"/>
        <v>-17</v>
      </c>
      <c r="BN56" s="113">
        <f t="shared" si="95"/>
        <v>-0.53125</v>
      </c>
      <c r="BO56" s="113">
        <f t="shared" si="96"/>
        <v>0.42857142857142855</v>
      </c>
      <c r="BP56" s="113">
        <f t="shared" si="97"/>
        <v>-0.48571428571428571</v>
      </c>
      <c r="BQ56" s="114">
        <f t="shared" si="98"/>
        <v>18</v>
      </c>
      <c r="BR56" s="114">
        <f t="shared" si="99"/>
        <v>-14</v>
      </c>
      <c r="BS56" s="115">
        <f t="shared" si="100"/>
        <v>-0.4375</v>
      </c>
      <c r="BT56" s="115">
        <f t="shared" si="101"/>
        <v>0.51428571428571423</v>
      </c>
      <c r="BU56" s="115">
        <f t="shared" si="102"/>
        <v>-0.4</v>
      </c>
      <c r="BV56" s="116">
        <f t="shared" si="103"/>
        <v>17.75</v>
      </c>
      <c r="BW56" s="116">
        <f t="shared" si="104"/>
        <v>-14.25</v>
      </c>
      <c r="BX56" s="117">
        <f t="shared" si="105"/>
        <v>-0.4453125</v>
      </c>
      <c r="BY56" s="117">
        <f t="shared" si="106"/>
        <v>0.50714285714285712</v>
      </c>
      <c r="BZ56" s="117">
        <f t="shared" si="107"/>
        <v>-0.40714285714285714</v>
      </c>
      <c r="CA56" s="118">
        <f t="shared" si="108"/>
        <v>17.5</v>
      </c>
      <c r="CB56" s="118">
        <f t="shared" si="109"/>
        <v>-14.5</v>
      </c>
      <c r="CC56" s="119">
        <f t="shared" si="110"/>
        <v>-0.453125</v>
      </c>
      <c r="CD56" s="119">
        <f t="shared" si="111"/>
        <v>0.5</v>
      </c>
      <c r="CE56" s="119">
        <f t="shared" si="112"/>
        <v>-0.41428571428571426</v>
      </c>
      <c r="CF56" s="120">
        <f t="shared" si="113"/>
        <v>18</v>
      </c>
      <c r="CG56" s="120">
        <f t="shared" si="114"/>
        <v>-14</v>
      </c>
      <c r="CH56" s="121">
        <f t="shared" si="115"/>
        <v>-0.4375</v>
      </c>
      <c r="CI56" s="121">
        <f t="shared" si="116"/>
        <v>0.51428571428571423</v>
      </c>
      <c r="CJ56" s="121">
        <f t="shared" si="117"/>
        <v>-0.4</v>
      </c>
      <c r="CK56" s="122">
        <f t="shared" si="118"/>
        <v>21.5</v>
      </c>
      <c r="CL56" s="123">
        <f t="shared" si="119"/>
        <v>-10.5</v>
      </c>
      <c r="CM56" s="101">
        <f t="shared" si="120"/>
        <v>-0.328125</v>
      </c>
      <c r="CN56" s="101">
        <f t="shared" si="121"/>
        <v>0.61428571428571432</v>
      </c>
      <c r="CO56" s="123">
        <f t="shared" si="122"/>
        <v>-16.391558441558441</v>
      </c>
      <c r="CP56" s="124">
        <f t="shared" si="123"/>
        <v>18</v>
      </c>
      <c r="CQ56" s="124">
        <f t="shared" si="124"/>
        <v>-14</v>
      </c>
      <c r="CR56" s="125">
        <f t="shared" si="125"/>
        <v>-0.4375</v>
      </c>
      <c r="CS56" s="125">
        <f t="shared" si="126"/>
        <v>0.51428571428571423</v>
      </c>
      <c r="CT56" s="125">
        <f t="shared" si="127"/>
        <v>-0.4</v>
      </c>
      <c r="CU56" s="126">
        <f t="shared" si="128"/>
        <v>14.333333333333334</v>
      </c>
      <c r="CV56" s="126">
        <f t="shared" si="129"/>
        <v>-17.666666666666664</v>
      </c>
      <c r="CW56" s="127">
        <f t="shared" si="130"/>
        <v>-0.55208333333333326</v>
      </c>
      <c r="CX56" s="127">
        <f t="shared" si="131"/>
        <v>0.40952380952380957</v>
      </c>
      <c r="CY56" s="127">
        <f t="shared" si="132"/>
        <v>-0.50476190476190474</v>
      </c>
      <c r="CZ56" s="128">
        <f t="shared" si="133"/>
        <v>16.522727272727273</v>
      </c>
      <c r="DA56" s="128">
        <f t="shared" si="134"/>
        <v>-15.477272727272727</v>
      </c>
      <c r="DB56" s="54">
        <f t="shared" si="135"/>
        <v>-0.48366477272727271</v>
      </c>
      <c r="DC56" s="54">
        <f t="shared" si="136"/>
        <v>0.4720779220779221</v>
      </c>
      <c r="DD56" s="54">
        <f t="shared" si="137"/>
        <v>-0.44220779220779216</v>
      </c>
      <c r="DE56" s="129">
        <f t="shared" si="138"/>
        <v>-1529.6188636363636</v>
      </c>
      <c r="DF56" s="130">
        <f t="shared" si="139"/>
        <v>16</v>
      </c>
      <c r="DG56" s="130">
        <f t="shared" si="140"/>
        <v>-16</v>
      </c>
      <c r="DH56" s="131">
        <f t="shared" si="141"/>
        <v>-0.5</v>
      </c>
    </row>
    <row r="57" spans="1:114" ht="15.75" customHeight="1" x14ac:dyDescent="0.2">
      <c r="A57" s="132" t="s">
        <v>107</v>
      </c>
      <c r="B57" s="100">
        <v>21</v>
      </c>
      <c r="C57" s="100">
        <v>11</v>
      </c>
      <c r="D57" s="101">
        <f t="shared" si="78"/>
        <v>0.52380952380952384</v>
      </c>
      <c r="E57" s="102">
        <v>11</v>
      </c>
      <c r="F57" s="102">
        <v>11</v>
      </c>
      <c r="G57" s="102">
        <v>11</v>
      </c>
      <c r="H57" s="102">
        <v>8</v>
      </c>
      <c r="I57" s="102">
        <v>9</v>
      </c>
      <c r="J57" s="102">
        <v>11</v>
      </c>
      <c r="K57" s="102">
        <v>9</v>
      </c>
      <c r="L57" s="102">
        <v>10</v>
      </c>
      <c r="M57" s="102">
        <v>11</v>
      </c>
      <c r="N57" s="102">
        <v>10</v>
      </c>
      <c r="O57" s="34">
        <v>9</v>
      </c>
      <c r="P57" s="34">
        <v>10</v>
      </c>
      <c r="Q57" s="34">
        <v>14</v>
      </c>
      <c r="R57" s="34">
        <v>15</v>
      </c>
      <c r="S57" s="34">
        <v>15</v>
      </c>
      <c r="T57" s="34">
        <v>14</v>
      </c>
      <c r="U57" s="34">
        <v>12</v>
      </c>
      <c r="V57" s="34">
        <v>14</v>
      </c>
      <c r="W57" s="34">
        <v>17</v>
      </c>
      <c r="X57" s="34">
        <v>13</v>
      </c>
      <c r="Y57" s="103">
        <v>13</v>
      </c>
      <c r="Z57" s="104">
        <v>13</v>
      </c>
      <c r="AA57" s="104">
        <v>10</v>
      </c>
      <c r="AB57" s="104">
        <v>9</v>
      </c>
      <c r="AC57" s="104">
        <v>11</v>
      </c>
      <c r="AD57" s="104">
        <v>13</v>
      </c>
      <c r="AE57" s="104">
        <v>16</v>
      </c>
      <c r="AF57" s="104">
        <v>19</v>
      </c>
      <c r="AG57" s="104">
        <v>11</v>
      </c>
      <c r="AH57" s="104">
        <v>11</v>
      </c>
      <c r="AI57" s="104">
        <v>11</v>
      </c>
      <c r="AJ57" s="104">
        <v>9</v>
      </c>
      <c r="AK57" s="104">
        <v>10</v>
      </c>
      <c r="AL57" s="104">
        <v>11</v>
      </c>
      <c r="AM57" s="104">
        <v>11</v>
      </c>
      <c r="AN57" s="144">
        <v>15</v>
      </c>
      <c r="AO57" s="104">
        <v>12</v>
      </c>
      <c r="AP57" s="104">
        <v>16</v>
      </c>
      <c r="AQ57" s="144">
        <v>19</v>
      </c>
      <c r="AR57" s="144">
        <v>15</v>
      </c>
      <c r="AS57" s="144">
        <v>15</v>
      </c>
      <c r="AT57" s="104">
        <v>13</v>
      </c>
      <c r="AU57" s="104">
        <v>15</v>
      </c>
      <c r="AV57" s="104">
        <v>16</v>
      </c>
      <c r="AW57" s="16">
        <v>11</v>
      </c>
      <c r="AX57" s="16">
        <f t="shared" si="79"/>
        <v>0</v>
      </c>
      <c r="AY57" s="17">
        <f t="shared" si="80"/>
        <v>0</v>
      </c>
      <c r="AZ57" s="17">
        <f t="shared" si="81"/>
        <v>0.52380952380952384</v>
      </c>
      <c r="BA57" s="17">
        <f t="shared" si="82"/>
        <v>0</v>
      </c>
      <c r="BB57" s="108">
        <f t="shared" si="83"/>
        <v>10</v>
      </c>
      <c r="BC57" s="108">
        <f t="shared" si="84"/>
        <v>-1</v>
      </c>
      <c r="BD57" s="109">
        <f t="shared" si="85"/>
        <v>-9.0909090909090912E-2</v>
      </c>
      <c r="BE57" s="110">
        <f t="shared" si="86"/>
        <v>0.47619047619047616</v>
      </c>
      <c r="BF57" s="109">
        <f t="shared" si="87"/>
        <v>-4.7619047619047672E-2</v>
      </c>
      <c r="BG57" s="111">
        <f t="shared" si="88"/>
        <v>10</v>
      </c>
      <c r="BH57" s="111">
        <f t="shared" si="89"/>
        <v>-1</v>
      </c>
      <c r="BI57" s="22">
        <f t="shared" si="90"/>
        <v>-9.0909090909090912E-2</v>
      </c>
      <c r="BJ57" s="22">
        <f t="shared" si="91"/>
        <v>0.47619047619047616</v>
      </c>
      <c r="BK57" s="22">
        <f t="shared" si="92"/>
        <v>-4.7619047619047672E-2</v>
      </c>
      <c r="BL57" s="112">
        <f t="shared" si="93"/>
        <v>12</v>
      </c>
      <c r="BM57" s="112">
        <f t="shared" si="94"/>
        <v>1</v>
      </c>
      <c r="BN57" s="113">
        <f t="shared" si="95"/>
        <v>9.0909090909090912E-2</v>
      </c>
      <c r="BO57" s="113">
        <f t="shared" si="96"/>
        <v>0.5714285714285714</v>
      </c>
      <c r="BP57" s="113">
        <f t="shared" si="97"/>
        <v>4.7619047619047561E-2</v>
      </c>
      <c r="BQ57" s="114">
        <f t="shared" si="98"/>
        <v>14.4</v>
      </c>
      <c r="BR57" s="114">
        <f t="shared" si="99"/>
        <v>3.4000000000000004</v>
      </c>
      <c r="BS57" s="115">
        <f t="shared" si="100"/>
        <v>0.30909090909090914</v>
      </c>
      <c r="BT57" s="115">
        <f t="shared" si="101"/>
        <v>0.68571428571428572</v>
      </c>
      <c r="BU57" s="115">
        <f t="shared" si="102"/>
        <v>0.16190476190476188</v>
      </c>
      <c r="BV57" s="116">
        <f t="shared" si="103"/>
        <v>12.25</v>
      </c>
      <c r="BW57" s="116">
        <f t="shared" si="104"/>
        <v>1.25</v>
      </c>
      <c r="BX57" s="117">
        <f t="shared" si="105"/>
        <v>0.11363636363636363</v>
      </c>
      <c r="BY57" s="117">
        <f t="shared" si="106"/>
        <v>0.58333333333333337</v>
      </c>
      <c r="BZ57" s="117">
        <f t="shared" si="107"/>
        <v>5.9523809523809534E-2</v>
      </c>
      <c r="CA57" s="118">
        <f t="shared" si="108"/>
        <v>12.25</v>
      </c>
      <c r="CB57" s="118">
        <f t="shared" si="109"/>
        <v>1.25</v>
      </c>
      <c r="CC57" s="119">
        <f t="shared" si="110"/>
        <v>0.11363636363636363</v>
      </c>
      <c r="CD57" s="119">
        <f t="shared" si="111"/>
        <v>0.58333333333333337</v>
      </c>
      <c r="CE57" s="119">
        <f t="shared" si="112"/>
        <v>5.9523809523809534E-2</v>
      </c>
      <c r="CF57" s="120">
        <f t="shared" si="113"/>
        <v>12.2</v>
      </c>
      <c r="CG57" s="120">
        <f t="shared" si="114"/>
        <v>1.1999999999999993</v>
      </c>
      <c r="CH57" s="121">
        <f t="shared" si="115"/>
        <v>0.10909090909090903</v>
      </c>
      <c r="CI57" s="121">
        <f t="shared" si="116"/>
        <v>0.58095238095238089</v>
      </c>
      <c r="CJ57" s="121">
        <f t="shared" si="117"/>
        <v>5.7142857142857051E-2</v>
      </c>
      <c r="CK57" s="122">
        <f t="shared" si="118"/>
        <v>11.75</v>
      </c>
      <c r="CL57" s="123">
        <f t="shared" si="119"/>
        <v>0.75</v>
      </c>
      <c r="CM57" s="101">
        <f t="shared" si="120"/>
        <v>6.8181818181818177E-2</v>
      </c>
      <c r="CN57" s="101">
        <f t="shared" si="121"/>
        <v>0.55952380952380953</v>
      </c>
      <c r="CO57" s="123">
        <f t="shared" si="122"/>
        <v>0.93073593073593119</v>
      </c>
      <c r="CP57" s="124">
        <f t="shared" si="123"/>
        <v>15.4</v>
      </c>
      <c r="CQ57" s="124">
        <f t="shared" si="124"/>
        <v>4.4000000000000004</v>
      </c>
      <c r="CR57" s="125">
        <f t="shared" si="125"/>
        <v>0.4</v>
      </c>
      <c r="CS57" s="125">
        <f t="shared" si="126"/>
        <v>0.73333333333333339</v>
      </c>
      <c r="CT57" s="125">
        <f t="shared" si="127"/>
        <v>0.20952380952380956</v>
      </c>
      <c r="CU57" s="126">
        <f t="shared" si="128"/>
        <v>14.666666666666666</v>
      </c>
      <c r="CV57" s="126">
        <f t="shared" si="129"/>
        <v>3.6666666666666661</v>
      </c>
      <c r="CW57" s="127">
        <f t="shared" si="130"/>
        <v>0.33333333333333326</v>
      </c>
      <c r="CX57" s="127">
        <f t="shared" si="131"/>
        <v>0.69841269841269837</v>
      </c>
      <c r="CY57" s="127">
        <f t="shared" si="132"/>
        <v>0.17460317460317454</v>
      </c>
      <c r="CZ57" s="128">
        <f t="shared" si="133"/>
        <v>12.454545454545455</v>
      </c>
      <c r="DA57" s="128">
        <f t="shared" si="134"/>
        <v>1.454545454545455</v>
      </c>
      <c r="DB57" s="54">
        <f t="shared" si="135"/>
        <v>0.13223140495867772</v>
      </c>
      <c r="DC57" s="54">
        <f t="shared" si="136"/>
        <v>0.59307359307359309</v>
      </c>
      <c r="DD57" s="54">
        <f t="shared" si="137"/>
        <v>6.926406926406925E-2</v>
      </c>
      <c r="DE57" s="129">
        <f t="shared" si="138"/>
        <v>143.75272727272733</v>
      </c>
      <c r="DF57" s="130">
        <f t="shared" si="139"/>
        <v>11.903225806451612</v>
      </c>
      <c r="DG57" s="130">
        <f t="shared" si="140"/>
        <v>0.9032258064516121</v>
      </c>
      <c r="DH57" s="131">
        <f t="shared" si="141"/>
        <v>8.2111436950146555E-2</v>
      </c>
    </row>
    <row r="58" spans="1:114" ht="15.75" customHeight="1" x14ac:dyDescent="0.2">
      <c r="A58" s="132" t="s">
        <v>108</v>
      </c>
      <c r="B58" s="100">
        <v>42</v>
      </c>
      <c r="C58" s="100">
        <v>18</v>
      </c>
      <c r="D58" s="101">
        <f t="shared" si="78"/>
        <v>0.42857142857142855</v>
      </c>
      <c r="E58" s="102">
        <v>19</v>
      </c>
      <c r="F58" s="102">
        <v>18</v>
      </c>
      <c r="G58" s="102">
        <v>17</v>
      </c>
      <c r="H58" s="102">
        <v>15</v>
      </c>
      <c r="I58" s="102">
        <v>14</v>
      </c>
      <c r="J58" s="102">
        <v>14</v>
      </c>
      <c r="K58" s="102">
        <v>13</v>
      </c>
      <c r="L58" s="102">
        <v>14</v>
      </c>
      <c r="M58" s="102">
        <v>16</v>
      </c>
      <c r="N58" s="102">
        <v>16</v>
      </c>
      <c r="O58" s="102">
        <v>15</v>
      </c>
      <c r="P58" s="34">
        <v>15</v>
      </c>
      <c r="Q58" s="34">
        <v>12</v>
      </c>
      <c r="R58" s="34">
        <v>15</v>
      </c>
      <c r="S58" s="34">
        <v>16</v>
      </c>
      <c r="T58" s="34">
        <v>19</v>
      </c>
      <c r="U58" s="34">
        <v>20</v>
      </c>
      <c r="V58" s="34">
        <v>17</v>
      </c>
      <c r="W58" s="34">
        <v>20</v>
      </c>
      <c r="X58" s="34">
        <v>21</v>
      </c>
      <c r="Y58" s="103">
        <v>22</v>
      </c>
      <c r="Z58" s="104">
        <v>22</v>
      </c>
      <c r="AA58" s="104">
        <v>22</v>
      </c>
      <c r="AB58" s="104">
        <v>26</v>
      </c>
      <c r="AC58" s="104">
        <v>19</v>
      </c>
      <c r="AD58" s="104">
        <v>19</v>
      </c>
      <c r="AE58" s="104">
        <v>22</v>
      </c>
      <c r="AF58" s="104">
        <v>20</v>
      </c>
      <c r="AG58" s="104">
        <v>22</v>
      </c>
      <c r="AH58" s="104">
        <v>21</v>
      </c>
      <c r="AI58" s="104">
        <v>21</v>
      </c>
      <c r="AJ58" s="104">
        <v>24</v>
      </c>
      <c r="AK58" s="104">
        <v>24</v>
      </c>
      <c r="AL58" s="104">
        <v>22</v>
      </c>
      <c r="AM58" s="104">
        <v>24</v>
      </c>
      <c r="AN58" s="144">
        <v>24</v>
      </c>
      <c r="AO58" s="144">
        <v>23</v>
      </c>
      <c r="AP58" s="144">
        <v>23</v>
      </c>
      <c r="AQ58" s="144">
        <v>21</v>
      </c>
      <c r="AR58" s="144">
        <v>24</v>
      </c>
      <c r="AS58" s="144">
        <v>24</v>
      </c>
      <c r="AT58" s="104">
        <v>26</v>
      </c>
      <c r="AU58" s="144">
        <v>21</v>
      </c>
      <c r="AV58" s="104">
        <v>16</v>
      </c>
      <c r="AW58" s="16">
        <v>19</v>
      </c>
      <c r="AX58" s="16">
        <f t="shared" si="79"/>
        <v>1</v>
      </c>
      <c r="AY58" s="17">
        <f t="shared" si="80"/>
        <v>5.5555555555555552E-2</v>
      </c>
      <c r="AZ58" s="17">
        <f t="shared" si="81"/>
        <v>0.45238095238095238</v>
      </c>
      <c r="BA58" s="17">
        <f t="shared" si="82"/>
        <v>2.3809523809523836E-2</v>
      </c>
      <c r="BB58" s="108">
        <f t="shared" si="83"/>
        <v>15.6</v>
      </c>
      <c r="BC58" s="108">
        <f t="shared" si="84"/>
        <v>-2.4000000000000004</v>
      </c>
      <c r="BD58" s="109">
        <f t="shared" si="85"/>
        <v>-0.13333333333333336</v>
      </c>
      <c r="BE58" s="110">
        <f t="shared" si="86"/>
        <v>0.37142857142857144</v>
      </c>
      <c r="BF58" s="109">
        <f t="shared" si="87"/>
        <v>-5.7142857142857106E-2</v>
      </c>
      <c r="BG58" s="111">
        <f t="shared" si="88"/>
        <v>14.75</v>
      </c>
      <c r="BH58" s="111">
        <f t="shared" si="89"/>
        <v>-3.25</v>
      </c>
      <c r="BI58" s="22">
        <f t="shared" si="90"/>
        <v>-0.18055555555555555</v>
      </c>
      <c r="BJ58" s="22">
        <f t="shared" si="91"/>
        <v>0.35119047619047616</v>
      </c>
      <c r="BK58" s="22">
        <f t="shared" si="92"/>
        <v>-7.7380952380952384E-2</v>
      </c>
      <c r="BL58" s="112">
        <f t="shared" si="93"/>
        <v>14.25</v>
      </c>
      <c r="BM58" s="112">
        <f t="shared" si="94"/>
        <v>-3.75</v>
      </c>
      <c r="BN58" s="113">
        <f t="shared" si="95"/>
        <v>-0.20833333333333334</v>
      </c>
      <c r="BO58" s="113">
        <f t="shared" si="96"/>
        <v>0.3392857142857143</v>
      </c>
      <c r="BP58" s="113">
        <f t="shared" si="97"/>
        <v>-8.9285714285714246E-2</v>
      </c>
      <c r="BQ58" s="114">
        <f t="shared" si="98"/>
        <v>18.399999999999999</v>
      </c>
      <c r="BR58" s="114">
        <f t="shared" si="99"/>
        <v>0.39999999999999858</v>
      </c>
      <c r="BS58" s="115">
        <f t="shared" si="100"/>
        <v>2.2222222222222143E-2</v>
      </c>
      <c r="BT58" s="115">
        <f t="shared" si="101"/>
        <v>0.43809523809523804</v>
      </c>
      <c r="BU58" s="115">
        <f t="shared" si="102"/>
        <v>9.52380952380949E-3</v>
      </c>
      <c r="BV58" s="116">
        <f t="shared" si="103"/>
        <v>21.75</v>
      </c>
      <c r="BW58" s="116">
        <f t="shared" si="104"/>
        <v>3.75</v>
      </c>
      <c r="BX58" s="117">
        <f t="shared" si="105"/>
        <v>0.20833333333333334</v>
      </c>
      <c r="BY58" s="117">
        <f t="shared" si="106"/>
        <v>0.5178571428571429</v>
      </c>
      <c r="BZ58" s="117">
        <f t="shared" si="107"/>
        <v>8.9285714285714357E-2</v>
      </c>
      <c r="CA58" s="118">
        <f t="shared" si="108"/>
        <v>21.5</v>
      </c>
      <c r="CB58" s="118">
        <f t="shared" si="109"/>
        <v>3.5</v>
      </c>
      <c r="CC58" s="119">
        <f t="shared" si="110"/>
        <v>0.19444444444444445</v>
      </c>
      <c r="CD58" s="119">
        <f t="shared" si="111"/>
        <v>0.51190476190476186</v>
      </c>
      <c r="CE58" s="119">
        <f t="shared" si="112"/>
        <v>8.3333333333333315E-2</v>
      </c>
      <c r="CF58" s="120">
        <f t="shared" si="113"/>
        <v>21.6</v>
      </c>
      <c r="CG58" s="120">
        <f t="shared" si="114"/>
        <v>3.6000000000000014</v>
      </c>
      <c r="CH58" s="121">
        <f t="shared" si="115"/>
        <v>0.20000000000000007</v>
      </c>
      <c r="CI58" s="121">
        <f t="shared" si="116"/>
        <v>0.51428571428571435</v>
      </c>
      <c r="CJ58" s="121">
        <f t="shared" si="117"/>
        <v>8.5714285714285798E-2</v>
      </c>
      <c r="CK58" s="122">
        <f t="shared" si="118"/>
        <v>23.5</v>
      </c>
      <c r="CL58" s="123">
        <f t="shared" si="119"/>
        <v>5.5</v>
      </c>
      <c r="CM58" s="101">
        <f t="shared" si="120"/>
        <v>0.30555555555555558</v>
      </c>
      <c r="CN58" s="101">
        <f t="shared" si="121"/>
        <v>0.55952380952380953</v>
      </c>
      <c r="CO58" s="123">
        <f t="shared" si="122"/>
        <v>1.0714285714285714</v>
      </c>
      <c r="CP58" s="124">
        <f t="shared" si="123"/>
        <v>23</v>
      </c>
      <c r="CQ58" s="124">
        <f t="shared" si="124"/>
        <v>5</v>
      </c>
      <c r="CR58" s="125">
        <f t="shared" si="125"/>
        <v>0.27777777777777779</v>
      </c>
      <c r="CS58" s="125">
        <f t="shared" si="126"/>
        <v>0.54761904761904767</v>
      </c>
      <c r="CT58" s="125">
        <f t="shared" si="127"/>
        <v>0.11904761904761912</v>
      </c>
      <c r="CU58" s="126">
        <f t="shared" si="128"/>
        <v>21</v>
      </c>
      <c r="CV58" s="126">
        <f t="shared" si="129"/>
        <v>3</v>
      </c>
      <c r="CW58" s="127">
        <f t="shared" si="130"/>
        <v>0.16666666666666666</v>
      </c>
      <c r="CX58" s="127">
        <f t="shared" si="131"/>
        <v>0.5</v>
      </c>
      <c r="CY58" s="127">
        <f t="shared" si="132"/>
        <v>7.1428571428571452E-2</v>
      </c>
      <c r="CZ58" s="128">
        <f t="shared" si="133"/>
        <v>19.5</v>
      </c>
      <c r="DA58" s="128">
        <f t="shared" si="134"/>
        <v>1.5</v>
      </c>
      <c r="DB58" s="54">
        <f t="shared" si="135"/>
        <v>8.3333333333333329E-2</v>
      </c>
      <c r="DC58" s="54">
        <f t="shared" si="136"/>
        <v>0.4642857142857143</v>
      </c>
      <c r="DD58" s="54">
        <f t="shared" si="137"/>
        <v>3.5714285714285754E-2</v>
      </c>
      <c r="DE58" s="129">
        <f t="shared" si="138"/>
        <v>148.245</v>
      </c>
      <c r="DF58" s="130">
        <f t="shared" si="139"/>
        <v>18.29032258064516</v>
      </c>
      <c r="DG58" s="130">
        <f t="shared" si="140"/>
        <v>0.29032258064516014</v>
      </c>
      <c r="DH58" s="131">
        <f t="shared" si="141"/>
        <v>1.6129032258064453E-2</v>
      </c>
    </row>
    <row r="59" spans="1:114" ht="15.75" customHeight="1" x14ac:dyDescent="0.2">
      <c r="A59" s="132" t="s">
        <v>109</v>
      </c>
      <c r="B59" s="100">
        <v>60</v>
      </c>
      <c r="C59" s="100">
        <v>49</v>
      </c>
      <c r="D59" s="101">
        <f t="shared" si="78"/>
        <v>0.81666666666666665</v>
      </c>
      <c r="E59" s="102">
        <v>5</v>
      </c>
      <c r="F59" s="102">
        <v>7</v>
      </c>
      <c r="G59" s="102">
        <v>2</v>
      </c>
      <c r="H59" s="102">
        <v>1</v>
      </c>
      <c r="I59" s="102">
        <v>5</v>
      </c>
      <c r="J59" s="102">
        <v>5</v>
      </c>
      <c r="K59" s="102">
        <v>5</v>
      </c>
      <c r="L59" s="102">
        <v>16</v>
      </c>
      <c r="M59" s="102">
        <v>11</v>
      </c>
      <c r="N59" s="102">
        <v>6</v>
      </c>
      <c r="O59" s="34">
        <v>1</v>
      </c>
      <c r="P59" s="34">
        <v>12</v>
      </c>
      <c r="Q59" s="34">
        <v>6</v>
      </c>
      <c r="R59" s="34">
        <v>6</v>
      </c>
      <c r="S59" s="34">
        <v>3</v>
      </c>
      <c r="T59" s="34">
        <v>6</v>
      </c>
      <c r="U59" s="34">
        <v>3</v>
      </c>
      <c r="V59" s="34">
        <v>7</v>
      </c>
      <c r="W59" s="34">
        <v>11</v>
      </c>
      <c r="X59" s="34">
        <v>4</v>
      </c>
      <c r="Y59" s="142">
        <v>4</v>
      </c>
      <c r="Z59" s="142">
        <v>14</v>
      </c>
      <c r="AA59" s="142">
        <v>11</v>
      </c>
      <c r="AB59" s="142">
        <v>13</v>
      </c>
      <c r="AC59" s="142">
        <v>4</v>
      </c>
      <c r="AD59" s="145">
        <v>14</v>
      </c>
      <c r="AE59" s="145">
        <v>12</v>
      </c>
      <c r="AF59" s="145">
        <v>11</v>
      </c>
      <c r="AG59" s="145">
        <v>13</v>
      </c>
      <c r="AH59" s="145">
        <v>10</v>
      </c>
      <c r="AI59" s="145">
        <v>9</v>
      </c>
      <c r="AJ59" s="145">
        <v>10</v>
      </c>
      <c r="AK59" s="144">
        <v>13</v>
      </c>
      <c r="AL59" s="144">
        <v>3</v>
      </c>
      <c r="AM59" s="144">
        <v>14</v>
      </c>
      <c r="AN59" s="144">
        <v>11</v>
      </c>
      <c r="AO59" s="144">
        <v>9</v>
      </c>
      <c r="AP59" s="144">
        <v>9</v>
      </c>
      <c r="AQ59" s="144">
        <v>5</v>
      </c>
      <c r="AR59" s="144">
        <v>6</v>
      </c>
      <c r="AS59" s="144">
        <v>8</v>
      </c>
      <c r="AT59" s="144">
        <v>12</v>
      </c>
      <c r="AU59" s="144">
        <v>14</v>
      </c>
      <c r="AV59" s="144">
        <v>16</v>
      </c>
      <c r="AW59" s="16">
        <v>5</v>
      </c>
      <c r="AX59" s="16">
        <f t="shared" si="79"/>
        <v>-44</v>
      </c>
      <c r="AY59" s="17">
        <f t="shared" si="80"/>
        <v>-0.89795918367346939</v>
      </c>
      <c r="AZ59" s="17">
        <f t="shared" si="81"/>
        <v>8.3333333333333329E-2</v>
      </c>
      <c r="BA59" s="17">
        <f t="shared" si="82"/>
        <v>-0.73333333333333328</v>
      </c>
      <c r="BB59" s="108">
        <f t="shared" si="83"/>
        <v>4</v>
      </c>
      <c r="BC59" s="108">
        <f t="shared" si="84"/>
        <v>-45</v>
      </c>
      <c r="BD59" s="109">
        <f t="shared" si="85"/>
        <v>-0.91836734693877553</v>
      </c>
      <c r="BE59" s="110">
        <f t="shared" si="86"/>
        <v>6.6666666666666666E-2</v>
      </c>
      <c r="BF59" s="109">
        <f t="shared" si="87"/>
        <v>-0.75</v>
      </c>
      <c r="BG59" s="111">
        <f t="shared" si="88"/>
        <v>9.5</v>
      </c>
      <c r="BH59" s="111">
        <f t="shared" si="89"/>
        <v>-39.5</v>
      </c>
      <c r="BI59" s="22">
        <f t="shared" si="90"/>
        <v>-0.80612244897959184</v>
      </c>
      <c r="BJ59" s="22">
        <f t="shared" si="91"/>
        <v>0.15833333333333333</v>
      </c>
      <c r="BK59" s="22">
        <f t="shared" si="92"/>
        <v>-0.65833333333333333</v>
      </c>
      <c r="BL59" s="112">
        <f t="shared" si="93"/>
        <v>6.25</v>
      </c>
      <c r="BM59" s="112">
        <f t="shared" si="94"/>
        <v>-42.75</v>
      </c>
      <c r="BN59" s="113">
        <f t="shared" si="95"/>
        <v>-0.87244897959183676</v>
      </c>
      <c r="BO59" s="113">
        <f t="shared" si="96"/>
        <v>0.10416666666666667</v>
      </c>
      <c r="BP59" s="113">
        <f t="shared" si="97"/>
        <v>-0.71250000000000002</v>
      </c>
      <c r="BQ59" s="114">
        <f t="shared" si="98"/>
        <v>6</v>
      </c>
      <c r="BR59" s="114">
        <f t="shared" si="99"/>
        <v>-43</v>
      </c>
      <c r="BS59" s="115">
        <f t="shared" si="100"/>
        <v>-0.87755102040816324</v>
      </c>
      <c r="BT59" s="115">
        <f t="shared" si="101"/>
        <v>0.1</v>
      </c>
      <c r="BU59" s="115">
        <f t="shared" si="102"/>
        <v>-0.71666666666666667</v>
      </c>
      <c r="BV59" s="116">
        <f t="shared" si="103"/>
        <v>8.25</v>
      </c>
      <c r="BW59" s="116">
        <f t="shared" si="104"/>
        <v>-40.75</v>
      </c>
      <c r="BX59" s="117">
        <f t="shared" si="105"/>
        <v>-0.83163265306122447</v>
      </c>
      <c r="BY59" s="117">
        <f t="shared" si="106"/>
        <v>0.13750000000000001</v>
      </c>
      <c r="BZ59" s="117">
        <f t="shared" si="107"/>
        <v>-0.6791666666666667</v>
      </c>
      <c r="CA59" s="118">
        <f t="shared" si="108"/>
        <v>10.75</v>
      </c>
      <c r="CB59" s="118">
        <f t="shared" si="109"/>
        <v>-38.25</v>
      </c>
      <c r="CC59" s="119">
        <f t="shared" si="110"/>
        <v>-0.78061224489795922</v>
      </c>
      <c r="CD59" s="119">
        <f t="shared" si="111"/>
        <v>0.17916666666666667</v>
      </c>
      <c r="CE59" s="119">
        <f t="shared" si="112"/>
        <v>-0.63749999999999996</v>
      </c>
      <c r="CF59" s="120">
        <f t="shared" si="113"/>
        <v>10.6</v>
      </c>
      <c r="CG59" s="120">
        <f t="shared" si="114"/>
        <v>-38.4</v>
      </c>
      <c r="CH59" s="121">
        <f t="shared" si="115"/>
        <v>-0.78367346938775506</v>
      </c>
      <c r="CI59" s="121">
        <f t="shared" si="116"/>
        <v>0.17666666666666667</v>
      </c>
      <c r="CJ59" s="121">
        <f t="shared" si="117"/>
        <v>-0.64</v>
      </c>
      <c r="CK59" s="122">
        <f t="shared" si="118"/>
        <v>10.25</v>
      </c>
      <c r="CL59" s="123">
        <f t="shared" si="119"/>
        <v>-38.75</v>
      </c>
      <c r="CM59" s="101">
        <f t="shared" si="120"/>
        <v>-0.79081632653061229</v>
      </c>
      <c r="CN59" s="101">
        <f t="shared" si="121"/>
        <v>0.17083333333333334</v>
      </c>
      <c r="CO59" s="123">
        <f t="shared" si="122"/>
        <v>-41.475757575757576</v>
      </c>
      <c r="CP59" s="124">
        <f t="shared" si="123"/>
        <v>7.4</v>
      </c>
      <c r="CQ59" s="124">
        <f t="shared" si="124"/>
        <v>-41.6</v>
      </c>
      <c r="CR59" s="125">
        <f t="shared" si="125"/>
        <v>-0.84897959183673477</v>
      </c>
      <c r="CS59" s="125">
        <f t="shared" si="126"/>
        <v>0.12333333333333334</v>
      </c>
      <c r="CT59" s="125">
        <f t="shared" si="127"/>
        <v>-0.69333333333333336</v>
      </c>
      <c r="CU59" s="126">
        <f t="shared" si="128"/>
        <v>14</v>
      </c>
      <c r="CV59" s="126">
        <f t="shared" si="129"/>
        <v>-35</v>
      </c>
      <c r="CW59" s="127">
        <f t="shared" si="130"/>
        <v>-0.7142857142857143</v>
      </c>
      <c r="CX59" s="127">
        <f t="shared" si="131"/>
        <v>0.23333333333333334</v>
      </c>
      <c r="CY59" s="127">
        <f t="shared" si="132"/>
        <v>-0.58333333333333326</v>
      </c>
      <c r="CZ59" s="128">
        <f t="shared" si="133"/>
        <v>8.3409090909090917</v>
      </c>
      <c r="DA59" s="128">
        <f t="shared" si="134"/>
        <v>-40.659090909090907</v>
      </c>
      <c r="DB59" s="54">
        <f t="shared" si="135"/>
        <v>-0.82977736549165115</v>
      </c>
      <c r="DC59" s="54">
        <f t="shared" si="136"/>
        <v>0.13901515151515154</v>
      </c>
      <c r="DD59" s="54">
        <f t="shared" si="137"/>
        <v>-0.67765151515151512</v>
      </c>
      <c r="DE59" s="129">
        <f t="shared" si="138"/>
        <v>-4018.3379545454541</v>
      </c>
      <c r="DF59" s="130">
        <f t="shared" si="139"/>
        <v>7.806451612903226</v>
      </c>
      <c r="DG59" s="130">
        <f t="shared" si="140"/>
        <v>-41.193548387096776</v>
      </c>
      <c r="DH59" s="131">
        <f t="shared" si="141"/>
        <v>-0.84068466096115868</v>
      </c>
    </row>
    <row r="60" spans="1:114" ht="15.75" customHeight="1" x14ac:dyDescent="0.2">
      <c r="A60" s="132" t="s">
        <v>99</v>
      </c>
      <c r="B60" s="100">
        <f t="shared" ref="B60:C60" si="142">SUM(B53:B59)</f>
        <v>281</v>
      </c>
      <c r="C60" s="100">
        <f t="shared" si="142"/>
        <v>177</v>
      </c>
      <c r="D60" s="101">
        <f t="shared" si="78"/>
        <v>0.62989323843416367</v>
      </c>
      <c r="E60" s="102">
        <f t="shared" ref="E60:AW60" si="143">SUM(E53:E59)</f>
        <v>96</v>
      </c>
      <c r="F60" s="102">
        <f t="shared" si="143"/>
        <v>88</v>
      </c>
      <c r="G60" s="102">
        <f t="shared" si="143"/>
        <v>86</v>
      </c>
      <c r="H60" s="102">
        <f t="shared" si="143"/>
        <v>79</v>
      </c>
      <c r="I60" s="102">
        <f t="shared" si="143"/>
        <v>83</v>
      </c>
      <c r="J60" s="102">
        <f t="shared" si="143"/>
        <v>84</v>
      </c>
      <c r="K60" s="102">
        <f t="shared" si="143"/>
        <v>82</v>
      </c>
      <c r="L60" s="102">
        <f t="shared" si="143"/>
        <v>100</v>
      </c>
      <c r="M60" s="102">
        <f t="shared" si="143"/>
        <v>101</v>
      </c>
      <c r="N60" s="102">
        <f t="shared" si="143"/>
        <v>93</v>
      </c>
      <c r="O60" s="102">
        <f t="shared" si="143"/>
        <v>89</v>
      </c>
      <c r="P60" s="102">
        <f t="shared" si="143"/>
        <v>102</v>
      </c>
      <c r="Q60" s="102">
        <f t="shared" si="143"/>
        <v>70</v>
      </c>
      <c r="R60" s="102">
        <f t="shared" si="143"/>
        <v>93</v>
      </c>
      <c r="S60" s="102">
        <f t="shared" si="143"/>
        <v>93</v>
      </c>
      <c r="T60" s="102">
        <f t="shared" si="143"/>
        <v>113</v>
      </c>
      <c r="U60" s="102">
        <f t="shared" si="143"/>
        <v>111</v>
      </c>
      <c r="V60" s="102">
        <f t="shared" si="143"/>
        <v>122</v>
      </c>
      <c r="W60" s="102">
        <f t="shared" si="143"/>
        <v>137</v>
      </c>
      <c r="X60" s="102">
        <f t="shared" si="143"/>
        <v>130</v>
      </c>
      <c r="Y60" s="148">
        <f t="shared" si="143"/>
        <v>88</v>
      </c>
      <c r="Z60" s="148">
        <f t="shared" si="143"/>
        <v>96</v>
      </c>
      <c r="AA60" s="148">
        <f t="shared" si="143"/>
        <v>132</v>
      </c>
      <c r="AB60" s="148">
        <f t="shared" si="143"/>
        <v>142</v>
      </c>
      <c r="AC60" s="148">
        <f t="shared" si="143"/>
        <v>130</v>
      </c>
      <c r="AD60" s="148">
        <f t="shared" si="143"/>
        <v>135</v>
      </c>
      <c r="AE60" s="148">
        <f t="shared" si="143"/>
        <v>135</v>
      </c>
      <c r="AF60" s="148">
        <f t="shared" si="143"/>
        <v>134</v>
      </c>
      <c r="AG60" s="148">
        <f t="shared" si="143"/>
        <v>128</v>
      </c>
      <c r="AH60" s="148">
        <f t="shared" si="143"/>
        <v>135</v>
      </c>
      <c r="AI60" s="148">
        <f t="shared" si="143"/>
        <v>119</v>
      </c>
      <c r="AJ60" s="148">
        <f t="shared" si="143"/>
        <v>127</v>
      </c>
      <c r="AK60" s="104">
        <f t="shared" si="143"/>
        <v>142</v>
      </c>
      <c r="AL60" s="104">
        <f t="shared" si="143"/>
        <v>129</v>
      </c>
      <c r="AM60" s="104">
        <f t="shared" si="143"/>
        <v>144</v>
      </c>
      <c r="AN60" s="104">
        <f t="shared" si="143"/>
        <v>150</v>
      </c>
      <c r="AO60" s="104">
        <f t="shared" si="143"/>
        <v>144</v>
      </c>
      <c r="AP60" s="104">
        <f t="shared" si="143"/>
        <v>173</v>
      </c>
      <c r="AQ60" s="104">
        <f t="shared" si="143"/>
        <v>161</v>
      </c>
      <c r="AR60" s="104">
        <f t="shared" si="143"/>
        <v>157</v>
      </c>
      <c r="AS60" s="104">
        <f t="shared" si="143"/>
        <v>159</v>
      </c>
      <c r="AT60" s="104">
        <f t="shared" si="143"/>
        <v>163</v>
      </c>
      <c r="AU60" s="104">
        <f t="shared" si="143"/>
        <v>162</v>
      </c>
      <c r="AV60" s="104">
        <f t="shared" si="143"/>
        <v>160</v>
      </c>
      <c r="AW60" s="16">
        <f t="shared" si="143"/>
        <v>96</v>
      </c>
      <c r="AX60" s="16">
        <f t="shared" si="79"/>
        <v>-81</v>
      </c>
      <c r="AY60" s="17">
        <f t="shared" si="80"/>
        <v>-0.4576271186440678</v>
      </c>
      <c r="AZ60" s="17">
        <f t="shared" si="81"/>
        <v>0.34163701067615659</v>
      </c>
      <c r="BA60" s="17">
        <f t="shared" si="82"/>
        <v>-0.28825622775800708</v>
      </c>
      <c r="BB60" s="108">
        <f t="shared" ref="BB60:BC60" si="144">SUM(BB53:BB59)</f>
        <v>84</v>
      </c>
      <c r="BC60" s="108">
        <f t="shared" si="144"/>
        <v>-93</v>
      </c>
      <c r="BD60" s="109">
        <f t="shared" si="85"/>
        <v>-0.52542372881355937</v>
      </c>
      <c r="BE60" s="110">
        <f t="shared" si="86"/>
        <v>0.29893238434163699</v>
      </c>
      <c r="BF60" s="109">
        <f t="shared" si="87"/>
        <v>-0.33096085409252668</v>
      </c>
      <c r="BG60" s="111">
        <f t="shared" ref="BG60:BH60" si="145">SUM(BG53:BG59)</f>
        <v>94</v>
      </c>
      <c r="BH60" s="111">
        <f t="shared" si="145"/>
        <v>-83</v>
      </c>
      <c r="BI60" s="22">
        <f t="shared" si="90"/>
        <v>-0.46892655367231639</v>
      </c>
      <c r="BJ60" s="22">
        <f t="shared" si="91"/>
        <v>0.33451957295373663</v>
      </c>
      <c r="BK60" s="22">
        <f t="shared" si="92"/>
        <v>-0.29537366548042704</v>
      </c>
      <c r="BL60" s="112">
        <f t="shared" ref="BL60:BM60" si="146">SUM(BL53:BL59)</f>
        <v>88.5</v>
      </c>
      <c r="BM60" s="112">
        <f t="shared" si="146"/>
        <v>-88.5</v>
      </c>
      <c r="BN60" s="113">
        <f t="shared" si="95"/>
        <v>-0.5</v>
      </c>
      <c r="BO60" s="113">
        <f t="shared" si="96"/>
        <v>0.31494661921708184</v>
      </c>
      <c r="BP60" s="113">
        <f t="shared" si="97"/>
        <v>-0.31494661921708184</v>
      </c>
      <c r="BQ60" s="114">
        <f t="shared" ref="BQ60:BR60" si="147">SUM(BQ53:BQ59)</f>
        <v>115.20000000000002</v>
      </c>
      <c r="BR60" s="114">
        <f t="shared" si="147"/>
        <v>-61.800000000000004</v>
      </c>
      <c r="BS60" s="115">
        <f t="shared" si="100"/>
        <v>-0.3491525423728814</v>
      </c>
      <c r="BT60" s="115">
        <f t="shared" si="101"/>
        <v>0.40996441281138796</v>
      </c>
      <c r="BU60" s="115">
        <f t="shared" si="102"/>
        <v>-0.21992882562277571</v>
      </c>
      <c r="BV60" s="116">
        <f t="shared" ref="BV60:BW60" si="148">SUM(BV53:BV59)</f>
        <v>132</v>
      </c>
      <c r="BW60" s="116">
        <f t="shared" si="148"/>
        <v>-45</v>
      </c>
      <c r="BX60" s="117">
        <f t="shared" si="105"/>
        <v>-0.25423728813559321</v>
      </c>
      <c r="BY60" s="117">
        <f t="shared" si="106"/>
        <v>0.46975088967971529</v>
      </c>
      <c r="BZ60" s="117">
        <f t="shared" si="107"/>
        <v>-0.16014234875444838</v>
      </c>
      <c r="CA60" s="118">
        <f t="shared" si="108"/>
        <v>135.5</v>
      </c>
      <c r="CB60" s="118">
        <f>SUM(CB53:CB59)</f>
        <v>-41.5</v>
      </c>
      <c r="CC60" s="119">
        <f t="shared" si="110"/>
        <v>-0.2344632768361582</v>
      </c>
      <c r="CD60" s="119">
        <f t="shared" si="111"/>
        <v>0.48220640569395018</v>
      </c>
      <c r="CE60" s="119">
        <f t="shared" si="112"/>
        <v>-0.14768683274021349</v>
      </c>
      <c r="CF60" s="120">
        <f t="shared" si="113"/>
        <v>128.6</v>
      </c>
      <c r="CG60" s="120">
        <f t="shared" si="114"/>
        <v>-48.400000000000006</v>
      </c>
      <c r="CH60" s="121">
        <f t="shared" si="115"/>
        <v>-0.27344632768361588</v>
      </c>
      <c r="CI60" s="121">
        <f t="shared" si="116"/>
        <v>0.45765124555160142</v>
      </c>
      <c r="CJ60" s="121">
        <f t="shared" si="117"/>
        <v>-0.17224199288256226</v>
      </c>
      <c r="CK60" s="122">
        <f t="shared" si="118"/>
        <v>141.25</v>
      </c>
      <c r="CL60" s="123">
        <f t="shared" si="119"/>
        <v>-35.75</v>
      </c>
      <c r="CM60" s="101">
        <f t="shared" si="120"/>
        <v>-0.2019774011299435</v>
      </c>
      <c r="CN60" s="101">
        <f t="shared" si="121"/>
        <v>0.50266903914590744</v>
      </c>
      <c r="CO60" s="123">
        <f t="shared" si="122"/>
        <v>-55.307382415923335</v>
      </c>
      <c r="CP60" s="124">
        <f t="shared" si="123"/>
        <v>158.80000000000001</v>
      </c>
      <c r="CQ60" s="124">
        <f t="shared" si="124"/>
        <v>-18.199999999999989</v>
      </c>
      <c r="CR60" s="125">
        <f t="shared" si="125"/>
        <v>-0.10282485875706208</v>
      </c>
      <c r="CS60" s="125">
        <f t="shared" si="126"/>
        <v>0.56512455516014237</v>
      </c>
      <c r="CT60" s="125">
        <f t="shared" si="127"/>
        <v>-6.4768683274021299E-2</v>
      </c>
      <c r="CU60" s="126">
        <f t="shared" si="128"/>
        <v>161.66666666666666</v>
      </c>
      <c r="CV60" s="126">
        <f t="shared" si="129"/>
        <v>-15.333333333333343</v>
      </c>
      <c r="CW60" s="127">
        <f t="shared" si="130"/>
        <v>-8.6629001883239229E-2</v>
      </c>
      <c r="CX60" s="127">
        <f t="shared" si="131"/>
        <v>0.57532621589561084</v>
      </c>
      <c r="CY60" s="127">
        <f t="shared" si="132"/>
        <v>-5.4567022538552834E-2</v>
      </c>
      <c r="CZ60" s="128">
        <f t="shared" si="133"/>
        <v>120.38636363636364</v>
      </c>
      <c r="DA60" s="128">
        <f>SUM(DA53:DA59)</f>
        <v>-54.677489177489171</v>
      </c>
      <c r="DB60" s="54">
        <f t="shared" si="135"/>
        <v>-0.3089123682344021</v>
      </c>
      <c r="DC60" s="54">
        <f t="shared" si="136"/>
        <v>0.42842122290520868</v>
      </c>
      <c r="DD60" s="54">
        <f t="shared" si="137"/>
        <v>-0.201472015528955</v>
      </c>
      <c r="DE60" s="129">
        <f t="shared" si="138"/>
        <v>-5403.7762554112551</v>
      </c>
      <c r="DF60" s="130">
        <f t="shared" si="139"/>
        <v>108.29032258064517</v>
      </c>
      <c r="DG60" s="130">
        <f t="shared" si="140"/>
        <v>-68.709677419354833</v>
      </c>
      <c r="DH60" s="131">
        <f t="shared" si="141"/>
        <v>-0.38819026790595951</v>
      </c>
    </row>
    <row r="61" spans="1:114" ht="15.75" customHeight="1" x14ac:dyDescent="0.2">
      <c r="A61" s="132"/>
      <c r="B61" s="194"/>
      <c r="C61" s="194"/>
      <c r="D61" s="194"/>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6"/>
      <c r="AE61" s="196"/>
      <c r="AF61" s="196"/>
      <c r="AG61" s="196"/>
      <c r="AH61" s="196"/>
      <c r="AI61" s="196"/>
      <c r="AJ61" s="196"/>
      <c r="AK61" s="197"/>
      <c r="AL61" s="197"/>
      <c r="AM61" s="197"/>
      <c r="AN61" s="197"/>
      <c r="AO61" s="197"/>
      <c r="AP61" s="197"/>
      <c r="AQ61" s="197"/>
      <c r="AR61" s="197"/>
      <c r="AS61" s="197"/>
      <c r="AT61" s="197"/>
      <c r="AU61" s="197"/>
      <c r="AV61" s="197"/>
      <c r="AW61" s="16"/>
      <c r="AX61" s="16"/>
      <c r="AY61" s="17"/>
      <c r="AZ61" s="17"/>
      <c r="BA61" s="17"/>
      <c r="BB61" s="198"/>
      <c r="BC61" s="198"/>
      <c r="BD61" s="109"/>
      <c r="BE61" s="110"/>
      <c r="BF61" s="109"/>
      <c r="BG61" s="199"/>
      <c r="BH61" s="199"/>
      <c r="BI61" s="22"/>
      <c r="BJ61" s="22"/>
      <c r="BK61" s="22"/>
      <c r="BL61" s="200"/>
      <c r="BM61" s="200"/>
      <c r="BN61" s="113"/>
      <c r="BO61" s="113"/>
      <c r="BP61" s="113"/>
      <c r="BQ61" s="201"/>
      <c r="BR61" s="201"/>
      <c r="BS61" s="201"/>
      <c r="BT61" s="115"/>
      <c r="BU61" s="115"/>
      <c r="BV61" s="202"/>
      <c r="BW61" s="202"/>
      <c r="BX61" s="202"/>
      <c r="BY61" s="117"/>
      <c r="BZ61" s="117"/>
      <c r="CA61" s="118"/>
      <c r="CB61" s="203"/>
      <c r="CC61" s="203"/>
      <c r="CD61" s="119"/>
      <c r="CE61" s="119"/>
      <c r="CF61" s="120"/>
      <c r="CG61" s="120"/>
      <c r="CH61" s="121"/>
      <c r="CI61" s="121"/>
      <c r="CJ61" s="121"/>
      <c r="CK61" s="122"/>
      <c r="CL61" s="123"/>
      <c r="CM61" s="101"/>
      <c r="CN61" s="101"/>
      <c r="CO61" s="123"/>
      <c r="CP61" s="124"/>
      <c r="CQ61" s="124"/>
      <c r="CR61" s="125"/>
      <c r="CS61" s="125"/>
      <c r="CT61" s="125"/>
      <c r="CU61" s="126"/>
      <c r="CV61" s="126"/>
      <c r="CW61" s="127"/>
      <c r="CX61" s="127"/>
      <c r="CY61" s="127"/>
      <c r="CZ61" s="128"/>
      <c r="DA61" s="204"/>
      <c r="DB61" s="204"/>
      <c r="DC61" s="204"/>
      <c r="DD61" s="204"/>
      <c r="DE61" s="129"/>
      <c r="DF61" s="130"/>
      <c r="DG61" s="20"/>
      <c r="DH61" s="131"/>
    </row>
    <row r="62" spans="1:114" ht="15.75" customHeight="1" x14ac:dyDescent="0.2">
      <c r="A62" s="132"/>
      <c r="B62" s="205" t="s">
        <v>1</v>
      </c>
      <c r="C62" s="205" t="s">
        <v>110</v>
      </c>
      <c r="D62" s="206" t="s">
        <v>47</v>
      </c>
      <c r="E62" s="207">
        <v>43916</v>
      </c>
      <c r="F62" s="207">
        <v>43923</v>
      </c>
      <c r="G62" s="207">
        <v>43930</v>
      </c>
      <c r="H62" s="207">
        <v>43937</v>
      </c>
      <c r="I62" s="75">
        <v>43944</v>
      </c>
      <c r="J62" s="75">
        <v>43951</v>
      </c>
      <c r="K62" s="76">
        <v>43958</v>
      </c>
      <c r="L62" s="76">
        <v>43965</v>
      </c>
      <c r="M62" s="76">
        <v>43972</v>
      </c>
      <c r="N62" s="76">
        <v>43979</v>
      </c>
      <c r="O62" s="77">
        <v>43986</v>
      </c>
      <c r="P62" s="77">
        <v>43993</v>
      </c>
      <c r="Q62" s="77">
        <v>44000</v>
      </c>
      <c r="R62" s="77">
        <v>44007</v>
      </c>
      <c r="S62" s="77">
        <v>44014</v>
      </c>
      <c r="T62" s="77">
        <v>44021</v>
      </c>
      <c r="U62" s="77">
        <v>44028</v>
      </c>
      <c r="V62" s="77">
        <v>44035</v>
      </c>
      <c r="W62" s="77">
        <v>44042</v>
      </c>
      <c r="X62" s="77">
        <v>44049</v>
      </c>
      <c r="Y62" s="79">
        <v>44056</v>
      </c>
      <c r="Z62" s="79">
        <v>44063</v>
      </c>
      <c r="AA62" s="79">
        <v>44070</v>
      </c>
      <c r="AB62" s="79">
        <v>44077</v>
      </c>
      <c r="AC62" s="79">
        <v>44084</v>
      </c>
      <c r="AD62" s="81" t="s">
        <v>43</v>
      </c>
      <c r="AE62" s="79">
        <v>44098</v>
      </c>
      <c r="AF62" s="79">
        <v>44105</v>
      </c>
      <c r="AG62" s="79">
        <v>44112</v>
      </c>
      <c r="AH62" s="79">
        <v>44119</v>
      </c>
      <c r="AI62" s="79">
        <v>44126</v>
      </c>
      <c r="AJ62" s="79">
        <v>44133</v>
      </c>
      <c r="AK62" s="79">
        <v>44140</v>
      </c>
      <c r="AL62" s="82">
        <v>44147</v>
      </c>
      <c r="AM62" s="83">
        <v>44154</v>
      </c>
      <c r="AN62" s="84">
        <v>44160</v>
      </c>
      <c r="AO62" s="84">
        <v>44168</v>
      </c>
      <c r="AP62" s="85">
        <v>44175</v>
      </c>
      <c r="AQ62" s="86">
        <v>44182</v>
      </c>
      <c r="AR62" s="86">
        <v>44189</v>
      </c>
      <c r="AS62" s="86">
        <v>44196</v>
      </c>
      <c r="AT62" s="86">
        <v>44203</v>
      </c>
      <c r="AU62" s="86">
        <v>44210</v>
      </c>
      <c r="AV62" s="86">
        <v>44217</v>
      </c>
      <c r="AW62" s="87" t="s">
        <v>44</v>
      </c>
      <c r="AX62" s="87" t="s">
        <v>45</v>
      </c>
      <c r="AY62" s="87" t="s">
        <v>46</v>
      </c>
      <c r="AZ62" s="87" t="s">
        <v>47</v>
      </c>
      <c r="BA62" s="87" t="s">
        <v>48</v>
      </c>
      <c r="BB62" s="88" t="s">
        <v>49</v>
      </c>
      <c r="BC62" s="88" t="s">
        <v>100</v>
      </c>
      <c r="BD62" s="182" t="s">
        <v>101</v>
      </c>
      <c r="BE62" s="182" t="s">
        <v>52</v>
      </c>
      <c r="BF62" s="182" t="s">
        <v>48</v>
      </c>
      <c r="BG62" s="89" t="s">
        <v>54</v>
      </c>
      <c r="BH62" s="89" t="s">
        <v>100</v>
      </c>
      <c r="BI62" s="183" t="s">
        <v>101</v>
      </c>
      <c r="BJ62" s="183" t="s">
        <v>52</v>
      </c>
      <c r="BK62" s="183" t="s">
        <v>48</v>
      </c>
      <c r="BL62" s="90" t="s">
        <v>55</v>
      </c>
      <c r="BM62" s="90" t="s">
        <v>100</v>
      </c>
      <c r="BN62" s="184" t="s">
        <v>101</v>
      </c>
      <c r="BO62" s="184" t="s">
        <v>52</v>
      </c>
      <c r="BP62" s="184" t="s">
        <v>48</v>
      </c>
      <c r="BQ62" s="91" t="s">
        <v>56</v>
      </c>
      <c r="BR62" s="91" t="s">
        <v>100</v>
      </c>
      <c r="BS62" s="91" t="s">
        <v>101</v>
      </c>
      <c r="BT62" s="185" t="s">
        <v>52</v>
      </c>
      <c r="BU62" s="185" t="s">
        <v>48</v>
      </c>
      <c r="BV62" s="92" t="s">
        <v>100</v>
      </c>
      <c r="BW62" s="92" t="s">
        <v>101</v>
      </c>
      <c r="BX62" s="186" t="s">
        <v>52</v>
      </c>
      <c r="BY62" s="186" t="s">
        <v>48</v>
      </c>
      <c r="BZ62" s="117"/>
      <c r="CA62" s="187" t="s">
        <v>102</v>
      </c>
      <c r="CB62" s="93" t="s">
        <v>100</v>
      </c>
      <c r="CC62" s="93" t="s">
        <v>101</v>
      </c>
      <c r="CD62" s="188" t="s">
        <v>52</v>
      </c>
      <c r="CE62" s="188" t="s">
        <v>48</v>
      </c>
      <c r="CF62" s="189" t="s">
        <v>59</v>
      </c>
      <c r="CG62" s="189" t="s">
        <v>50</v>
      </c>
      <c r="CH62" s="208" t="s">
        <v>51</v>
      </c>
      <c r="CI62" s="191" t="s">
        <v>47</v>
      </c>
      <c r="CJ62" s="191" t="s">
        <v>48</v>
      </c>
      <c r="CK62" s="73" t="s">
        <v>60</v>
      </c>
      <c r="CL62" s="73" t="s">
        <v>50</v>
      </c>
      <c r="CM62" s="73" t="s">
        <v>51</v>
      </c>
      <c r="CN62" s="73" t="s">
        <v>47</v>
      </c>
      <c r="CO62" s="73" t="s">
        <v>53</v>
      </c>
      <c r="CP62" s="95" t="s">
        <v>61</v>
      </c>
      <c r="CQ62" s="95" t="s">
        <v>45</v>
      </c>
      <c r="CR62" s="95" t="s">
        <v>46</v>
      </c>
      <c r="CS62" s="95" t="s">
        <v>47</v>
      </c>
      <c r="CT62" s="95" t="s">
        <v>48</v>
      </c>
      <c r="CU62" s="96" t="s">
        <v>62</v>
      </c>
      <c r="CV62" s="96" t="s">
        <v>45</v>
      </c>
      <c r="CW62" s="96" t="s">
        <v>46</v>
      </c>
      <c r="CX62" s="96" t="s">
        <v>47</v>
      </c>
      <c r="CY62" s="96" t="s">
        <v>48</v>
      </c>
      <c r="CZ62" s="97" t="s">
        <v>63</v>
      </c>
      <c r="DA62" s="97" t="s">
        <v>100</v>
      </c>
      <c r="DB62" s="97" t="s">
        <v>101</v>
      </c>
      <c r="DC62" s="192" t="s">
        <v>52</v>
      </c>
      <c r="DD62" s="192" t="s">
        <v>48</v>
      </c>
      <c r="DE62" s="129"/>
      <c r="DF62" s="130"/>
      <c r="DG62" s="20"/>
      <c r="DH62" s="131"/>
    </row>
    <row r="63" spans="1:114" ht="15.75" customHeight="1" x14ac:dyDescent="0.2">
      <c r="A63" s="132" t="s">
        <v>111</v>
      </c>
      <c r="B63" s="100">
        <f t="shared" ref="B63:C63" si="149">SUM(B50,B60)</f>
        <v>15746</v>
      </c>
      <c r="C63" s="123">
        <f t="shared" si="149"/>
        <v>12744.779999999999</v>
      </c>
      <c r="D63" s="101">
        <f>C63/B63</f>
        <v>0.80939794233456108</v>
      </c>
      <c r="E63" s="102">
        <f>SUM(E50,E60)</f>
        <v>9010</v>
      </c>
      <c r="F63" s="148">
        <f t="shared" ref="F63:G63" si="150">SUM(F50, F60)</f>
        <v>8003</v>
      </c>
      <c r="G63" s="148">
        <f t="shared" si="150"/>
        <v>7434</v>
      </c>
      <c r="H63" s="148">
        <f t="shared" ref="H63:AW63" si="151">SUM(H50,H60)</f>
        <v>7137</v>
      </c>
      <c r="I63" s="148">
        <f t="shared" si="151"/>
        <v>7138</v>
      </c>
      <c r="J63" s="148">
        <f t="shared" si="151"/>
        <v>7085</v>
      </c>
      <c r="K63" s="148">
        <f t="shared" si="151"/>
        <v>6896</v>
      </c>
      <c r="L63" s="148">
        <f t="shared" si="151"/>
        <v>6759</v>
      </c>
      <c r="M63" s="148">
        <f t="shared" si="151"/>
        <v>7009</v>
      </c>
      <c r="N63" s="148">
        <f t="shared" si="151"/>
        <v>7010</v>
      </c>
      <c r="O63" s="148">
        <f t="shared" si="151"/>
        <v>6944</v>
      </c>
      <c r="P63" s="148">
        <f t="shared" si="151"/>
        <v>6911</v>
      </c>
      <c r="Q63" s="148">
        <f t="shared" si="151"/>
        <v>6956</v>
      </c>
      <c r="R63" s="148">
        <f t="shared" si="151"/>
        <v>6989</v>
      </c>
      <c r="S63" s="148">
        <f t="shared" si="151"/>
        <v>6972</v>
      </c>
      <c r="T63" s="148">
        <f t="shared" si="151"/>
        <v>7089</v>
      </c>
      <c r="U63" s="148">
        <f t="shared" si="151"/>
        <v>7132</v>
      </c>
      <c r="V63" s="148">
        <f t="shared" si="151"/>
        <v>7237</v>
      </c>
      <c r="W63" s="148">
        <f t="shared" si="151"/>
        <v>7339</v>
      </c>
      <c r="X63" s="148">
        <f t="shared" si="151"/>
        <v>7539</v>
      </c>
      <c r="Y63" s="148">
        <f t="shared" si="151"/>
        <v>7829</v>
      </c>
      <c r="Z63" s="148">
        <f t="shared" si="151"/>
        <v>7924</v>
      </c>
      <c r="AA63" s="148">
        <f t="shared" si="151"/>
        <v>8220</v>
      </c>
      <c r="AB63" s="148">
        <f t="shared" si="151"/>
        <v>8304</v>
      </c>
      <c r="AC63" s="148">
        <f t="shared" si="151"/>
        <v>8365</v>
      </c>
      <c r="AD63" s="148">
        <f t="shared" si="151"/>
        <v>8011</v>
      </c>
      <c r="AE63" s="148">
        <f t="shared" si="151"/>
        <v>8123</v>
      </c>
      <c r="AF63" s="148">
        <f t="shared" si="151"/>
        <v>8124</v>
      </c>
      <c r="AG63" s="148">
        <f t="shared" si="151"/>
        <v>8198</v>
      </c>
      <c r="AH63" s="148">
        <f t="shared" si="151"/>
        <v>8243</v>
      </c>
      <c r="AI63" s="148">
        <f t="shared" si="151"/>
        <v>8363</v>
      </c>
      <c r="AJ63" s="148">
        <f t="shared" si="151"/>
        <v>8273</v>
      </c>
      <c r="AK63" s="148">
        <f t="shared" si="151"/>
        <v>8415</v>
      </c>
      <c r="AL63" s="148">
        <f t="shared" si="151"/>
        <v>8549</v>
      </c>
      <c r="AM63" s="148">
        <f t="shared" si="151"/>
        <v>8415</v>
      </c>
      <c r="AN63" s="148">
        <f t="shared" si="151"/>
        <v>8359</v>
      </c>
      <c r="AO63" s="148">
        <f t="shared" si="151"/>
        <v>8448</v>
      </c>
      <c r="AP63" s="148">
        <f t="shared" si="151"/>
        <v>8520</v>
      </c>
      <c r="AQ63" s="148">
        <f t="shared" si="151"/>
        <v>8508</v>
      </c>
      <c r="AR63" s="148">
        <f t="shared" si="151"/>
        <v>8277</v>
      </c>
      <c r="AS63" s="148">
        <f t="shared" si="151"/>
        <v>8308</v>
      </c>
      <c r="AT63" s="148">
        <f t="shared" si="151"/>
        <v>8443</v>
      </c>
      <c r="AU63" s="148">
        <f t="shared" si="151"/>
        <v>8421</v>
      </c>
      <c r="AV63" s="148">
        <f t="shared" si="151"/>
        <v>8476</v>
      </c>
      <c r="AW63" s="16">
        <f t="shared" si="151"/>
        <v>9010</v>
      </c>
      <c r="AX63" s="16">
        <f>AW63-C63</f>
        <v>-3734.7799999999988</v>
      </c>
      <c r="AY63" s="17">
        <f>AX63/C63</f>
        <v>-0.29304389718771129</v>
      </c>
      <c r="AZ63" s="17">
        <f>AW63/B63</f>
        <v>0.57220881493712694</v>
      </c>
      <c r="BA63" s="17">
        <f>AZ63-D63</f>
        <v>-0.23718912739743414</v>
      </c>
      <c r="BB63" s="108">
        <f t="shared" ref="BB63:BC63" si="152">SUM(BB50,BB60)</f>
        <v>7359.4000000000005</v>
      </c>
      <c r="BC63" s="108">
        <f t="shared" si="152"/>
        <v>-5385.380000000001</v>
      </c>
      <c r="BD63" s="109">
        <f>BC63/C63</f>
        <v>-0.4225557443910371</v>
      </c>
      <c r="BE63" s="110">
        <f>BB63/B63</f>
        <v>0.46738219230280709</v>
      </c>
      <c r="BF63" s="109">
        <f>BE63-D63</f>
        <v>-0.342015750031754</v>
      </c>
      <c r="BG63" s="111">
        <f t="shared" ref="BG63:BH63" si="153">SUM(BG50,BG60)</f>
        <v>6918.5</v>
      </c>
      <c r="BH63" s="111">
        <f t="shared" si="153"/>
        <v>-5826.2800000000007</v>
      </c>
      <c r="BI63" s="22">
        <f>BH63/C63</f>
        <v>-0.45715029996594692</v>
      </c>
      <c r="BJ63" s="22">
        <f>BG63/B63</f>
        <v>0.43938143020449638</v>
      </c>
      <c r="BK63" s="22">
        <f>BJ63-D63</f>
        <v>-0.3700165121300647</v>
      </c>
      <c r="BL63" s="112">
        <f t="shared" ref="BL63:BM63" si="154">SUM(BL50,BL60)</f>
        <v>6950</v>
      </c>
      <c r="BM63" s="112">
        <f t="shared" si="154"/>
        <v>-5794.7800000000007</v>
      </c>
      <c r="BN63" s="113">
        <f>BM63/C63</f>
        <v>-0.45467869982847892</v>
      </c>
      <c r="BO63" s="113">
        <f>BL63/B63</f>
        <v>0.44138193827003686</v>
      </c>
      <c r="BP63" s="113">
        <f>BO63-D63</f>
        <v>-0.36801600406452423</v>
      </c>
      <c r="BQ63" s="114">
        <f t="shared" ref="BQ63:BR63" si="155">SUM(BQ50,BQ60)</f>
        <v>7153.800000000002</v>
      </c>
      <c r="BR63" s="114">
        <f t="shared" si="155"/>
        <v>-5590.98</v>
      </c>
      <c r="BS63" s="115">
        <f>BR63/C63</f>
        <v>-0.4386878392565427</v>
      </c>
      <c r="BT63" s="115">
        <f>BQ63/B63</f>
        <v>0.45432490791312091</v>
      </c>
      <c r="BU63" s="115">
        <f>BT63-D63</f>
        <v>-0.35507303442144017</v>
      </c>
      <c r="BV63" s="116">
        <f t="shared" ref="BV63:BW63" si="156">SUM(BV50,BV60)</f>
        <v>7898.5</v>
      </c>
      <c r="BW63" s="116">
        <f t="shared" si="156"/>
        <v>-4846.2800000000007</v>
      </c>
      <c r="BX63" s="117">
        <f>BW63/C63</f>
        <v>-0.38025607346694107</v>
      </c>
      <c r="BY63" s="117">
        <f>BV63/B63</f>
        <v>0.50161945891019943</v>
      </c>
      <c r="BZ63" s="117">
        <f>BY63-D63</f>
        <v>-0.30777848342436165</v>
      </c>
      <c r="CA63" s="118">
        <f>AVERAGE(AB63:AE63)</f>
        <v>8200.75</v>
      </c>
      <c r="CB63" s="118">
        <f>SUM(CB50,CB60)</f>
        <v>-4273.2800000000007</v>
      </c>
      <c r="CC63" s="119">
        <f>CB63/C63</f>
        <v>-0.3352964900139509</v>
      </c>
      <c r="CD63" s="119">
        <f>CA63/B63</f>
        <v>0.52081481011050423</v>
      </c>
      <c r="CE63" s="119">
        <f>CD63-D63</f>
        <v>-0.28858313222405685</v>
      </c>
      <c r="CF63" s="120">
        <f>AVERAGE(AF63:AJ63)</f>
        <v>8240.2000000000007</v>
      </c>
      <c r="CG63" s="120">
        <f>CF63-C63</f>
        <v>-4504.5799999999981</v>
      </c>
      <c r="CH63" s="121">
        <f>CG63/C63</f>
        <v>-0.35344509673764463</v>
      </c>
      <c r="CI63" s="121">
        <f>CF63/B63</f>
        <v>0.52332020830687165</v>
      </c>
      <c r="CJ63" s="121">
        <f>CI63-D63</f>
        <v>-0.28607773402768943</v>
      </c>
      <c r="CK63" s="122">
        <f>AVERAGE(AK63:AN63)</f>
        <v>8434.5</v>
      </c>
      <c r="CL63" s="123">
        <f>CK63-C63</f>
        <v>-4310.2799999999988</v>
      </c>
      <c r="CM63" s="101">
        <f>CL63/C63</f>
        <v>-0.33819963938177033</v>
      </c>
      <c r="CN63" s="101">
        <f>CK63/B63</f>
        <v>0.53565985012066553</v>
      </c>
      <c r="CO63" s="123">
        <f>DA63-D63</f>
        <v>-4774.826377141997</v>
      </c>
      <c r="CP63" s="124">
        <f>AVERAGE(AO63:AS63)</f>
        <v>8412.2000000000007</v>
      </c>
      <c r="CQ63" s="124">
        <f>CP63-C63</f>
        <v>-4332.5799999999981</v>
      </c>
      <c r="CR63" s="125">
        <f>CQ63/C63</f>
        <v>-0.33994937535210484</v>
      </c>
      <c r="CS63" s="125">
        <f>CP63/B63</f>
        <v>0.53424361742664805</v>
      </c>
      <c r="CT63" s="125">
        <f>CS63-D63</f>
        <v>-0.27515432490791303</v>
      </c>
      <c r="CU63" s="126">
        <f>AVERAGE(AT63:AV63)</f>
        <v>8446.6666666666661</v>
      </c>
      <c r="CV63" s="126">
        <f>CU63-C63</f>
        <v>-4298.1133333333328</v>
      </c>
      <c r="CW63" s="127">
        <f>CV63/C63</f>
        <v>-0.33724500017523512</v>
      </c>
      <c r="CX63" s="127">
        <f>CU63/B63</f>
        <v>0.53643253313010708</v>
      </c>
      <c r="CY63" s="127">
        <f>CX63-D63</f>
        <v>-0.272965409204454</v>
      </c>
      <c r="CZ63" s="128">
        <f>AVERAGE(E63:AV63)</f>
        <v>7811.477272727273</v>
      </c>
      <c r="DA63" s="128">
        <f>SUM(DA50,DA60)</f>
        <v>-4774.0169791996623</v>
      </c>
      <c r="DB63" s="54">
        <f>DA63/C63</f>
        <v>-0.37458606419252921</v>
      </c>
      <c r="DC63" s="54">
        <f>CZ63/B63</f>
        <v>0.49609280278974172</v>
      </c>
      <c r="DD63" s="54">
        <f>DC63-D63</f>
        <v>-0.31330513954481937</v>
      </c>
      <c r="DE63" s="129">
        <f>DA63*98.83</f>
        <v>-471816.09805430262</v>
      </c>
      <c r="DF63" s="130">
        <f>AVERAGE(E63:AS63)</f>
        <v>7765</v>
      </c>
      <c r="DG63" s="130">
        <f>DF63-C63</f>
        <v>-4979.7799999999988</v>
      </c>
      <c r="DH63" s="131">
        <f>DG63/C63</f>
        <v>-0.3907309502400198</v>
      </c>
    </row>
    <row r="64" spans="1:114" ht="15.75" customHeight="1" x14ac:dyDescent="0.2">
      <c r="A64" s="69"/>
      <c r="B64" s="69"/>
      <c r="AL64" s="209"/>
      <c r="AM64" s="209"/>
      <c r="AN64" s="209"/>
      <c r="AO64" s="209"/>
      <c r="AP64" s="195"/>
      <c r="AQ64" s="195"/>
      <c r="AR64" s="195"/>
      <c r="AS64" s="195"/>
      <c r="AT64" s="195"/>
      <c r="AU64" s="195"/>
      <c r="AV64" s="195"/>
    </row>
    <row r="65" spans="1:109" ht="15.75" customHeight="1" x14ac:dyDescent="0.2">
      <c r="A65" s="69"/>
      <c r="B65" s="69"/>
      <c r="G65" s="28"/>
      <c r="I65" s="28"/>
      <c r="J65" s="28"/>
      <c r="AL65" s="209"/>
      <c r="AM65" s="209"/>
      <c r="AN65" s="209"/>
      <c r="AO65" s="209"/>
      <c r="AP65" s="195"/>
      <c r="AQ65" s="195"/>
      <c r="AR65" s="195"/>
      <c r="AS65" s="195"/>
      <c r="AT65" s="195"/>
      <c r="AU65" s="195"/>
      <c r="AV65" s="195"/>
      <c r="CB65" s="131"/>
      <c r="DE65" s="129"/>
    </row>
    <row r="66" spans="1:109" ht="15.75" customHeight="1" x14ac:dyDescent="0.2">
      <c r="G66" s="28"/>
      <c r="I66" s="28"/>
      <c r="J66" s="28"/>
      <c r="AL66" s="209"/>
      <c r="AM66" s="209"/>
      <c r="AN66" s="209"/>
      <c r="AO66" s="209"/>
      <c r="AP66" s="195"/>
      <c r="AQ66" s="195"/>
      <c r="AR66" s="195"/>
      <c r="AS66" s="195"/>
      <c r="AT66" s="195"/>
      <c r="AU66" s="195"/>
      <c r="AV66" s="195"/>
    </row>
    <row r="67" spans="1:109" ht="15.75" customHeight="1" x14ac:dyDescent="0.15">
      <c r="AL67" s="209"/>
      <c r="AM67" s="209"/>
      <c r="AN67" s="209"/>
      <c r="AO67" s="209"/>
      <c r="AP67" s="195"/>
      <c r="AQ67" s="195"/>
      <c r="AR67" s="195"/>
      <c r="AS67" s="195"/>
      <c r="AT67" s="195"/>
      <c r="AU67" s="195"/>
      <c r="AV67" s="195"/>
      <c r="BX67" s="210">
        <f>CA70</f>
        <v>0</v>
      </c>
      <c r="CB67" s="131"/>
    </row>
    <row r="68" spans="1:109" ht="15.75" customHeight="1" x14ac:dyDescent="0.15">
      <c r="AD68" s="211"/>
      <c r="AE68" s="211"/>
      <c r="AF68" s="211"/>
      <c r="AG68" s="211"/>
      <c r="AH68" s="211"/>
      <c r="AI68" s="211"/>
      <c r="AJ68" s="211"/>
      <c r="AK68" s="211"/>
      <c r="AL68" s="209"/>
      <c r="AM68" s="209"/>
      <c r="AN68" s="209"/>
      <c r="AO68" s="209"/>
      <c r="AP68" s="195"/>
      <c r="AQ68" s="195"/>
      <c r="AR68" s="195"/>
      <c r="AS68" s="195"/>
      <c r="AT68" s="195"/>
      <c r="AU68" s="195"/>
      <c r="AV68" s="195"/>
      <c r="CA68" s="131"/>
    </row>
    <row r="69" spans="1:109" ht="15.75" customHeight="1" x14ac:dyDescent="0.15">
      <c r="B69" s="212"/>
      <c r="C69" s="213"/>
      <c r="AD69" s="211"/>
      <c r="AE69" s="211"/>
      <c r="AF69" s="211"/>
      <c r="AG69" s="211"/>
      <c r="AH69" s="211"/>
      <c r="AI69" s="211"/>
      <c r="AJ69" s="211"/>
      <c r="AK69" s="211"/>
      <c r="AL69" s="209"/>
      <c r="AM69" s="209"/>
      <c r="AN69" s="209"/>
      <c r="AO69" s="209"/>
      <c r="AP69" s="195"/>
      <c r="AQ69" s="195"/>
      <c r="AR69" s="195"/>
      <c r="AS69" s="195"/>
      <c r="AT69" s="195"/>
      <c r="AU69" s="195"/>
      <c r="AV69" s="195"/>
    </row>
    <row r="70" spans="1:109" ht="15.75" customHeight="1" x14ac:dyDescent="0.15">
      <c r="B70" s="212"/>
      <c r="J70" s="214" t="s">
        <v>112</v>
      </c>
      <c r="K70" s="194"/>
      <c r="L70" s="214" t="s">
        <v>113</v>
      </c>
      <c r="M70" s="194"/>
      <c r="N70" s="214" t="s">
        <v>114</v>
      </c>
      <c r="AL70" s="209"/>
      <c r="AM70" s="209"/>
      <c r="AN70" s="209"/>
      <c r="AO70" s="209"/>
      <c r="AP70" s="195"/>
      <c r="AQ70" s="195"/>
      <c r="AR70" s="195"/>
      <c r="AS70" s="195"/>
      <c r="AT70" s="195"/>
      <c r="AU70" s="195"/>
      <c r="AV70" s="195"/>
      <c r="BX70" s="131"/>
      <c r="CB70" s="131"/>
    </row>
    <row r="71" spans="1:109" ht="15.75" customHeight="1" x14ac:dyDescent="0.15">
      <c r="AL71" s="209"/>
      <c r="AM71" s="209"/>
      <c r="AN71" s="209"/>
      <c r="AO71" s="209"/>
    </row>
    <row r="72" spans="1:109" ht="15.75" customHeight="1" x14ac:dyDescent="0.15">
      <c r="AL72" s="209"/>
      <c r="AM72" s="209"/>
      <c r="AN72" s="209"/>
      <c r="AO72" s="209"/>
    </row>
    <row r="73" spans="1:109" ht="15.75" customHeight="1" x14ac:dyDescent="0.15">
      <c r="H73" s="131"/>
      <c r="AL73" s="209"/>
      <c r="AM73" s="209"/>
      <c r="AN73" s="209"/>
      <c r="AO73" s="209"/>
      <c r="CA73" s="215"/>
    </row>
    <row r="74" spans="1:109" ht="15.75" customHeight="1" x14ac:dyDescent="0.15">
      <c r="AL74" s="209"/>
      <c r="AM74" s="209"/>
      <c r="AN74" s="209"/>
      <c r="AO74" s="209"/>
    </row>
    <row r="75" spans="1:109" ht="15.75" customHeight="1" x14ac:dyDescent="0.15">
      <c r="AL75" s="209"/>
      <c r="AM75" s="209"/>
      <c r="AN75" s="209"/>
      <c r="AO75" s="209"/>
    </row>
    <row r="76" spans="1:109" ht="15.75" customHeight="1" x14ac:dyDescent="0.15">
      <c r="AL76" s="209"/>
      <c r="AM76" s="209"/>
      <c r="AN76" s="209"/>
      <c r="AO76" s="209"/>
    </row>
    <row r="77" spans="1:109" ht="15.75" customHeight="1" x14ac:dyDescent="0.15">
      <c r="J77" s="131"/>
      <c r="AL77" s="209"/>
      <c r="AM77" s="209"/>
      <c r="AN77" s="209"/>
      <c r="AO77" s="209"/>
    </row>
    <row r="78" spans="1:109" ht="15.75" customHeight="1" x14ac:dyDescent="0.15">
      <c r="AL78" s="209"/>
      <c r="AM78" s="209"/>
      <c r="AN78" s="209"/>
      <c r="AO78" s="209"/>
    </row>
    <row r="79" spans="1:109" ht="15.75" customHeight="1" x14ac:dyDescent="0.15">
      <c r="AL79" s="209"/>
      <c r="AM79" s="209"/>
      <c r="AN79" s="209"/>
      <c r="AO79" s="209"/>
    </row>
    <row r="80" spans="1:109" ht="15.75" customHeight="1" x14ac:dyDescent="0.15">
      <c r="AL80" s="209"/>
      <c r="AM80" s="209"/>
      <c r="AN80" s="209"/>
      <c r="AO80" s="209"/>
    </row>
    <row r="81" spans="38:41" ht="15.75" customHeight="1" x14ac:dyDescent="0.15">
      <c r="AL81" s="209"/>
      <c r="AM81" s="209"/>
      <c r="AN81" s="209"/>
      <c r="AO81" s="209"/>
    </row>
    <row r="82" spans="38:41" ht="15.75" customHeight="1" x14ac:dyDescent="0.15">
      <c r="AL82" s="209"/>
      <c r="AM82" s="209"/>
      <c r="AN82" s="209"/>
      <c r="AO82" s="209"/>
    </row>
    <row r="83" spans="38:41" ht="15.75" customHeight="1" x14ac:dyDescent="0.15">
      <c r="AL83" s="209"/>
      <c r="AM83" s="209"/>
      <c r="AN83" s="209"/>
      <c r="AO83" s="209"/>
    </row>
    <row r="84" spans="38:41" ht="15.75" customHeight="1" x14ac:dyDescent="0.15">
      <c r="AL84" s="209"/>
      <c r="AM84" s="209"/>
      <c r="AN84" s="209"/>
      <c r="AO84" s="209"/>
    </row>
    <row r="85" spans="38:41" ht="15.75" customHeight="1" x14ac:dyDescent="0.15">
      <c r="AL85" s="209"/>
      <c r="AM85" s="209"/>
      <c r="AN85" s="209"/>
      <c r="AO85" s="209"/>
    </row>
    <row r="86" spans="38:41" ht="15.75" customHeight="1" x14ac:dyDescent="0.15">
      <c r="AL86" s="209"/>
      <c r="AM86" s="209"/>
      <c r="AN86" s="209"/>
      <c r="AO86" s="209"/>
    </row>
    <row r="87" spans="38:41" ht="15.75" customHeight="1" x14ac:dyDescent="0.15">
      <c r="AL87" s="209"/>
      <c r="AM87" s="209"/>
      <c r="AN87" s="209"/>
      <c r="AO87" s="209"/>
    </row>
    <row r="88" spans="38:41" ht="15.75" customHeight="1" x14ac:dyDescent="0.15">
      <c r="AL88" s="209"/>
      <c r="AM88" s="209"/>
      <c r="AN88" s="209"/>
      <c r="AO88" s="209"/>
    </row>
    <row r="89" spans="38:41" ht="15.75" customHeight="1" x14ac:dyDescent="0.15">
      <c r="AL89" s="209"/>
      <c r="AM89" s="209"/>
      <c r="AN89" s="209"/>
      <c r="AO89" s="209"/>
    </row>
    <row r="90" spans="38:41" ht="15.75" customHeight="1" x14ac:dyDescent="0.15">
      <c r="AL90" s="209"/>
      <c r="AM90" s="209"/>
      <c r="AN90" s="209"/>
      <c r="AO90" s="209"/>
    </row>
    <row r="91" spans="38:41" ht="15.75" customHeight="1" x14ac:dyDescent="0.15">
      <c r="AL91" s="209"/>
      <c r="AM91" s="209"/>
      <c r="AN91" s="209"/>
      <c r="AO91" s="209"/>
    </row>
    <row r="92" spans="38:41" ht="15.75" customHeight="1" x14ac:dyDescent="0.15">
      <c r="AL92" s="209"/>
      <c r="AM92" s="209"/>
      <c r="AN92" s="209"/>
      <c r="AO92" s="209"/>
    </row>
    <row r="93" spans="38:41" ht="15.75" customHeight="1" x14ac:dyDescent="0.15">
      <c r="AL93" s="209"/>
      <c r="AM93" s="209"/>
      <c r="AN93" s="209"/>
      <c r="AO93" s="209"/>
    </row>
    <row r="94" spans="38:41" ht="15.75" customHeight="1" x14ac:dyDescent="0.15">
      <c r="AL94" s="209"/>
      <c r="AM94" s="209"/>
      <c r="AN94" s="209"/>
      <c r="AO94" s="209"/>
    </row>
    <row r="95" spans="38:41" ht="15.75" customHeight="1" x14ac:dyDescent="0.15">
      <c r="AL95" s="209"/>
      <c r="AM95" s="209"/>
      <c r="AN95" s="209"/>
      <c r="AO95" s="209"/>
    </row>
    <row r="96" spans="38:41" ht="15.75" customHeight="1" x14ac:dyDescent="0.15">
      <c r="AL96" s="209"/>
      <c r="AM96" s="209"/>
      <c r="AN96" s="209"/>
      <c r="AO96" s="209"/>
    </row>
    <row r="97" spans="38:41" ht="15.75" customHeight="1" x14ac:dyDescent="0.15">
      <c r="AL97" s="209"/>
      <c r="AM97" s="209"/>
      <c r="AN97" s="209"/>
      <c r="AO97" s="209"/>
    </row>
    <row r="98" spans="38:41" ht="15.75" customHeight="1" x14ac:dyDescent="0.15">
      <c r="AL98" s="209"/>
      <c r="AM98" s="209"/>
      <c r="AN98" s="209"/>
      <c r="AO98" s="209"/>
    </row>
    <row r="99" spans="38:41" ht="15.75" customHeight="1" x14ac:dyDescent="0.15">
      <c r="AL99" s="209"/>
      <c r="AM99" s="209"/>
      <c r="AN99" s="209"/>
      <c r="AO99" s="209"/>
    </row>
    <row r="100" spans="38:41" ht="15.75" customHeight="1" x14ac:dyDescent="0.15">
      <c r="AL100" s="209"/>
      <c r="AM100" s="209"/>
      <c r="AN100" s="209"/>
      <c r="AO100" s="209"/>
    </row>
    <row r="101" spans="38:41" ht="15.75" customHeight="1" x14ac:dyDescent="0.15">
      <c r="AL101" s="209"/>
      <c r="AM101" s="209"/>
      <c r="AN101" s="209"/>
      <c r="AO101" s="209"/>
    </row>
    <row r="102" spans="38:41" ht="15.75" customHeight="1" x14ac:dyDescent="0.15">
      <c r="AL102" s="209"/>
      <c r="AM102" s="209"/>
      <c r="AN102" s="209"/>
      <c r="AO102" s="209"/>
    </row>
    <row r="103" spans="38:41" ht="15.75" customHeight="1" x14ac:dyDescent="0.15">
      <c r="AL103" s="209"/>
      <c r="AM103" s="209"/>
      <c r="AN103" s="209"/>
      <c r="AO103" s="209"/>
    </row>
    <row r="104" spans="38:41" ht="15.75" customHeight="1" x14ac:dyDescent="0.15">
      <c r="AL104" s="209"/>
      <c r="AM104" s="209"/>
      <c r="AN104" s="209"/>
      <c r="AO104" s="209"/>
    </row>
    <row r="105" spans="38:41" ht="15.75" customHeight="1" x14ac:dyDescent="0.15">
      <c r="AL105" s="209"/>
      <c r="AM105" s="209"/>
      <c r="AN105" s="209"/>
      <c r="AO105" s="209"/>
    </row>
    <row r="106" spans="38:41" ht="15.75" customHeight="1" x14ac:dyDescent="0.15">
      <c r="AL106" s="209"/>
      <c r="AM106" s="209"/>
      <c r="AN106" s="209"/>
      <c r="AO106" s="209"/>
    </row>
    <row r="107" spans="38:41" ht="15.75" customHeight="1" x14ac:dyDescent="0.15">
      <c r="AL107" s="209"/>
      <c r="AM107" s="209"/>
      <c r="AN107" s="209"/>
      <c r="AO107" s="209"/>
    </row>
    <row r="108" spans="38:41" ht="15.75" customHeight="1" x14ac:dyDescent="0.15">
      <c r="AL108" s="209"/>
      <c r="AM108" s="209"/>
      <c r="AN108" s="209"/>
      <c r="AO108" s="209"/>
    </row>
    <row r="109" spans="38:41" ht="15.75" customHeight="1" x14ac:dyDescent="0.15">
      <c r="AL109" s="209"/>
      <c r="AM109" s="209"/>
      <c r="AN109" s="209"/>
      <c r="AO109" s="209"/>
    </row>
    <row r="110" spans="38:41" ht="15.75" customHeight="1" x14ac:dyDescent="0.15">
      <c r="AL110" s="209"/>
      <c r="AM110" s="209"/>
      <c r="AN110" s="209"/>
      <c r="AO110" s="209"/>
    </row>
    <row r="111" spans="38:41" ht="15.75" customHeight="1" x14ac:dyDescent="0.15">
      <c r="AL111" s="209"/>
      <c r="AM111" s="209"/>
      <c r="AN111" s="209"/>
      <c r="AO111" s="209"/>
    </row>
    <row r="112" spans="38:41" ht="15.75" customHeight="1" x14ac:dyDescent="0.15">
      <c r="AL112" s="209"/>
      <c r="AM112" s="209"/>
      <c r="AN112" s="209"/>
      <c r="AO112" s="209"/>
    </row>
    <row r="113" spans="38:41" ht="15.75" customHeight="1" x14ac:dyDescent="0.15">
      <c r="AL113" s="209"/>
      <c r="AM113" s="209"/>
      <c r="AN113" s="209"/>
      <c r="AO113" s="209"/>
    </row>
    <row r="114" spans="38:41" ht="15.75" customHeight="1" x14ac:dyDescent="0.15">
      <c r="AL114" s="209"/>
      <c r="AM114" s="209"/>
      <c r="AN114" s="209"/>
      <c r="AO114" s="209"/>
    </row>
    <row r="115" spans="38:41" ht="15.75" customHeight="1" x14ac:dyDescent="0.15">
      <c r="AL115" s="209"/>
      <c r="AM115" s="209"/>
      <c r="AN115" s="209"/>
      <c r="AO115" s="209"/>
    </row>
    <row r="116" spans="38:41" ht="15.75" customHeight="1" x14ac:dyDescent="0.15">
      <c r="AL116" s="209"/>
      <c r="AM116" s="209"/>
      <c r="AN116" s="209"/>
      <c r="AO116" s="209"/>
    </row>
    <row r="117" spans="38:41" ht="15.75" customHeight="1" x14ac:dyDescent="0.15">
      <c r="AL117" s="209"/>
      <c r="AM117" s="209"/>
      <c r="AN117" s="209"/>
      <c r="AO117" s="209"/>
    </row>
    <row r="118" spans="38:41" ht="15.75" customHeight="1" x14ac:dyDescent="0.15">
      <c r="AL118" s="209"/>
      <c r="AM118" s="209"/>
      <c r="AN118" s="209"/>
      <c r="AO118" s="209"/>
    </row>
    <row r="119" spans="38:41" ht="15.75" customHeight="1" x14ac:dyDescent="0.15">
      <c r="AL119" s="209"/>
      <c r="AM119" s="209"/>
      <c r="AN119" s="209"/>
      <c r="AO119" s="209"/>
    </row>
    <row r="120" spans="38:41" ht="15.75" customHeight="1" x14ac:dyDescent="0.15">
      <c r="AL120" s="209"/>
      <c r="AM120" s="209"/>
      <c r="AN120" s="209"/>
      <c r="AO120" s="209"/>
    </row>
    <row r="121" spans="38:41" ht="15.75" customHeight="1" x14ac:dyDescent="0.15">
      <c r="AL121" s="209"/>
      <c r="AM121" s="209"/>
      <c r="AN121" s="209"/>
      <c r="AO121" s="209"/>
    </row>
    <row r="122" spans="38:41" ht="15.75" customHeight="1" x14ac:dyDescent="0.15">
      <c r="AL122" s="209"/>
      <c r="AM122" s="209"/>
      <c r="AN122" s="209"/>
      <c r="AO122" s="209"/>
    </row>
    <row r="123" spans="38:41" ht="15.75" customHeight="1" x14ac:dyDescent="0.15">
      <c r="AL123" s="209"/>
      <c r="AM123" s="209"/>
      <c r="AN123" s="209"/>
      <c r="AO123" s="209"/>
    </row>
    <row r="124" spans="38:41" ht="15.75" customHeight="1" x14ac:dyDescent="0.15">
      <c r="AL124" s="209"/>
      <c r="AM124" s="209"/>
      <c r="AN124" s="209"/>
      <c r="AO124" s="209"/>
    </row>
    <row r="125" spans="38:41" ht="15.75" customHeight="1" x14ac:dyDescent="0.15">
      <c r="AL125" s="209"/>
      <c r="AM125" s="209"/>
      <c r="AN125" s="209"/>
      <c r="AO125" s="209"/>
    </row>
    <row r="126" spans="38:41" ht="15.75" customHeight="1" x14ac:dyDescent="0.15">
      <c r="AL126" s="209"/>
      <c r="AM126" s="209"/>
      <c r="AN126" s="209"/>
      <c r="AO126" s="209"/>
    </row>
    <row r="127" spans="38:41" ht="15.75" customHeight="1" x14ac:dyDescent="0.15">
      <c r="AL127" s="209"/>
      <c r="AM127" s="209"/>
      <c r="AN127" s="209"/>
      <c r="AO127" s="209"/>
    </row>
    <row r="128" spans="38:41" ht="15.75" customHeight="1" x14ac:dyDescent="0.15">
      <c r="AL128" s="209"/>
      <c r="AM128" s="209"/>
      <c r="AN128" s="209"/>
      <c r="AO128" s="209"/>
    </row>
    <row r="129" spans="38:41" ht="15.75" customHeight="1" x14ac:dyDescent="0.15">
      <c r="AL129" s="209"/>
      <c r="AM129" s="209"/>
      <c r="AN129" s="209"/>
      <c r="AO129" s="209"/>
    </row>
    <row r="130" spans="38:41" ht="15.75" customHeight="1" x14ac:dyDescent="0.15">
      <c r="AL130" s="209"/>
      <c r="AM130" s="209"/>
      <c r="AN130" s="209"/>
      <c r="AO130" s="209"/>
    </row>
    <row r="131" spans="38:41" ht="15.75" customHeight="1" x14ac:dyDescent="0.15">
      <c r="AL131" s="209"/>
      <c r="AM131" s="209"/>
      <c r="AN131" s="209"/>
      <c r="AO131" s="209"/>
    </row>
    <row r="132" spans="38:41" ht="15.75" customHeight="1" x14ac:dyDescent="0.15">
      <c r="AL132" s="209"/>
      <c r="AM132" s="209"/>
      <c r="AN132" s="209"/>
      <c r="AO132" s="209"/>
    </row>
    <row r="133" spans="38:41" ht="15.75" customHeight="1" x14ac:dyDescent="0.15">
      <c r="AL133" s="209"/>
      <c r="AM133" s="209"/>
      <c r="AN133" s="209"/>
      <c r="AO133" s="209"/>
    </row>
    <row r="134" spans="38:41" ht="15.75" customHeight="1" x14ac:dyDescent="0.15">
      <c r="AL134" s="209"/>
      <c r="AM134" s="209"/>
      <c r="AN134" s="209"/>
      <c r="AO134" s="209"/>
    </row>
    <row r="135" spans="38:41" ht="15.75" customHeight="1" x14ac:dyDescent="0.15">
      <c r="AL135" s="209"/>
      <c r="AM135" s="209"/>
      <c r="AN135" s="209"/>
      <c r="AO135" s="209"/>
    </row>
    <row r="136" spans="38:41" ht="15.75" customHeight="1" x14ac:dyDescent="0.15">
      <c r="AL136" s="209"/>
      <c r="AM136" s="209"/>
      <c r="AN136" s="209"/>
      <c r="AO136" s="209"/>
    </row>
    <row r="137" spans="38:41" ht="15.75" customHeight="1" x14ac:dyDescent="0.15">
      <c r="AL137" s="209"/>
      <c r="AM137" s="209"/>
      <c r="AN137" s="209"/>
      <c r="AO137" s="209"/>
    </row>
    <row r="138" spans="38:41" ht="15.75" customHeight="1" x14ac:dyDescent="0.15">
      <c r="AL138" s="209"/>
      <c r="AM138" s="209"/>
      <c r="AN138" s="209"/>
      <c r="AO138" s="209"/>
    </row>
    <row r="139" spans="38:41" ht="15.75" customHeight="1" x14ac:dyDescent="0.15">
      <c r="AL139" s="209"/>
      <c r="AM139" s="209"/>
      <c r="AN139" s="209"/>
      <c r="AO139" s="209"/>
    </row>
    <row r="140" spans="38:41" ht="15.75" customHeight="1" x14ac:dyDescent="0.15">
      <c r="AL140" s="209"/>
      <c r="AM140" s="209"/>
      <c r="AN140" s="209"/>
      <c r="AO140" s="209"/>
    </row>
    <row r="141" spans="38:41" ht="15.75" customHeight="1" x14ac:dyDescent="0.15">
      <c r="AL141" s="209"/>
      <c r="AM141" s="209"/>
      <c r="AN141" s="209"/>
      <c r="AO141" s="209"/>
    </row>
    <row r="142" spans="38:41" ht="15.75" customHeight="1" x14ac:dyDescent="0.15">
      <c r="AL142" s="209"/>
      <c r="AM142" s="209"/>
      <c r="AN142" s="209"/>
      <c r="AO142" s="209"/>
    </row>
    <row r="143" spans="38:41" ht="15.75" customHeight="1" x14ac:dyDescent="0.15">
      <c r="AL143" s="209"/>
      <c r="AM143" s="209"/>
      <c r="AN143" s="209"/>
      <c r="AO143" s="209"/>
    </row>
    <row r="144" spans="38:41" ht="15.75" customHeight="1" x14ac:dyDescent="0.15">
      <c r="AL144" s="209"/>
      <c r="AM144" s="209"/>
      <c r="AN144" s="209"/>
      <c r="AO144" s="209"/>
    </row>
    <row r="145" spans="38:41" ht="15.75" customHeight="1" x14ac:dyDescent="0.15">
      <c r="AL145" s="209"/>
      <c r="AM145" s="209"/>
      <c r="AN145" s="209"/>
      <c r="AO145" s="209"/>
    </row>
    <row r="146" spans="38:41" ht="15.75" customHeight="1" x14ac:dyDescent="0.15">
      <c r="AL146" s="209"/>
      <c r="AM146" s="209"/>
      <c r="AN146" s="209"/>
      <c r="AO146" s="209"/>
    </row>
    <row r="147" spans="38:41" ht="15.75" customHeight="1" x14ac:dyDescent="0.15">
      <c r="AL147" s="209"/>
      <c r="AM147" s="209"/>
      <c r="AN147" s="209"/>
      <c r="AO147" s="209"/>
    </row>
    <row r="148" spans="38:41" ht="15.75" customHeight="1" x14ac:dyDescent="0.15">
      <c r="AL148" s="209"/>
      <c r="AM148" s="209"/>
      <c r="AN148" s="209"/>
      <c r="AO148" s="209"/>
    </row>
    <row r="149" spans="38:41" ht="15.75" customHeight="1" x14ac:dyDescent="0.15">
      <c r="AL149" s="209"/>
      <c r="AM149" s="209"/>
      <c r="AN149" s="209"/>
      <c r="AO149" s="209"/>
    </row>
    <row r="150" spans="38:41" ht="15.75" customHeight="1" x14ac:dyDescent="0.15">
      <c r="AL150" s="209"/>
      <c r="AM150" s="209"/>
      <c r="AN150" s="209"/>
      <c r="AO150" s="209"/>
    </row>
    <row r="151" spans="38:41" ht="15.75" customHeight="1" x14ac:dyDescent="0.15">
      <c r="AL151" s="209"/>
      <c r="AM151" s="209"/>
      <c r="AN151" s="209"/>
      <c r="AO151" s="209"/>
    </row>
    <row r="152" spans="38:41" ht="15.75" customHeight="1" x14ac:dyDescent="0.15">
      <c r="AL152" s="209"/>
      <c r="AM152" s="209"/>
      <c r="AN152" s="209"/>
      <c r="AO152" s="209"/>
    </row>
    <row r="153" spans="38:41" ht="15.75" customHeight="1" x14ac:dyDescent="0.15">
      <c r="AL153" s="209"/>
      <c r="AM153" s="209"/>
      <c r="AN153" s="209"/>
      <c r="AO153" s="209"/>
    </row>
    <row r="154" spans="38:41" ht="15.75" customHeight="1" x14ac:dyDescent="0.15">
      <c r="AL154" s="209"/>
      <c r="AM154" s="209"/>
      <c r="AN154" s="209"/>
      <c r="AO154" s="209"/>
    </row>
    <row r="155" spans="38:41" ht="15.75" customHeight="1" x14ac:dyDescent="0.15">
      <c r="AL155" s="209"/>
      <c r="AM155" s="209"/>
      <c r="AN155" s="209"/>
      <c r="AO155" s="209"/>
    </row>
    <row r="156" spans="38:41" ht="15.75" customHeight="1" x14ac:dyDescent="0.15">
      <c r="AL156" s="209"/>
      <c r="AM156" s="209"/>
      <c r="AN156" s="209"/>
      <c r="AO156" s="209"/>
    </row>
    <row r="157" spans="38:41" ht="15.75" customHeight="1" x14ac:dyDescent="0.15">
      <c r="AL157" s="209"/>
      <c r="AM157" s="209"/>
      <c r="AN157" s="209"/>
      <c r="AO157" s="209"/>
    </row>
    <row r="158" spans="38:41" ht="15.75" customHeight="1" x14ac:dyDescent="0.15">
      <c r="AL158" s="209"/>
      <c r="AM158" s="209"/>
      <c r="AN158" s="209"/>
      <c r="AO158" s="209"/>
    </row>
    <row r="159" spans="38:41" ht="15.75" customHeight="1" x14ac:dyDescent="0.15">
      <c r="AL159" s="209"/>
      <c r="AM159" s="209"/>
      <c r="AN159" s="209"/>
      <c r="AO159" s="209"/>
    </row>
    <row r="160" spans="38:41" ht="15.75" customHeight="1" x14ac:dyDescent="0.15">
      <c r="AL160" s="209"/>
      <c r="AM160" s="209"/>
      <c r="AN160" s="209"/>
      <c r="AO160" s="209"/>
    </row>
    <row r="161" spans="38:41" ht="15.75" customHeight="1" x14ac:dyDescent="0.15">
      <c r="AL161" s="209"/>
      <c r="AM161" s="209"/>
      <c r="AN161" s="209"/>
      <c r="AO161" s="209"/>
    </row>
    <row r="162" spans="38:41" ht="15.75" customHeight="1" x14ac:dyDescent="0.15">
      <c r="AL162" s="209"/>
      <c r="AM162" s="209"/>
      <c r="AN162" s="209"/>
      <c r="AO162" s="209"/>
    </row>
    <row r="163" spans="38:41" ht="15.75" customHeight="1" x14ac:dyDescent="0.15">
      <c r="AL163" s="209"/>
      <c r="AM163" s="209"/>
      <c r="AN163" s="209"/>
      <c r="AO163" s="209"/>
    </row>
    <row r="164" spans="38:41" ht="15.75" customHeight="1" x14ac:dyDescent="0.15">
      <c r="AL164" s="209"/>
      <c r="AM164" s="209"/>
      <c r="AN164" s="209"/>
      <c r="AO164" s="209"/>
    </row>
    <row r="165" spans="38:41" ht="15.75" customHeight="1" x14ac:dyDescent="0.15">
      <c r="AL165" s="209"/>
      <c r="AM165" s="209"/>
      <c r="AN165" s="209"/>
      <c r="AO165" s="209"/>
    </row>
    <row r="166" spans="38:41" ht="15.75" customHeight="1" x14ac:dyDescent="0.15">
      <c r="AL166" s="209"/>
      <c r="AM166" s="209"/>
      <c r="AN166" s="209"/>
      <c r="AO166" s="209"/>
    </row>
    <row r="167" spans="38:41" ht="15.75" customHeight="1" x14ac:dyDescent="0.15">
      <c r="AL167" s="209"/>
      <c r="AM167" s="209"/>
      <c r="AN167" s="209"/>
      <c r="AO167" s="209"/>
    </row>
    <row r="168" spans="38:41" ht="15.75" customHeight="1" x14ac:dyDescent="0.15">
      <c r="AL168" s="209"/>
      <c r="AM168" s="209"/>
      <c r="AN168" s="209"/>
      <c r="AO168" s="209"/>
    </row>
    <row r="169" spans="38:41" ht="15.75" customHeight="1" x14ac:dyDescent="0.15">
      <c r="AL169" s="209"/>
      <c r="AM169" s="209"/>
      <c r="AN169" s="209"/>
      <c r="AO169" s="209"/>
    </row>
    <row r="170" spans="38:41" ht="15.75" customHeight="1" x14ac:dyDescent="0.15">
      <c r="AL170" s="209"/>
      <c r="AM170" s="209"/>
      <c r="AN170" s="209"/>
      <c r="AO170" s="209"/>
    </row>
    <row r="171" spans="38:41" ht="15.75" customHeight="1" x14ac:dyDescent="0.15">
      <c r="AL171" s="209"/>
      <c r="AM171" s="209"/>
      <c r="AN171" s="209"/>
      <c r="AO171" s="209"/>
    </row>
    <row r="172" spans="38:41" ht="15.75" customHeight="1" x14ac:dyDescent="0.15">
      <c r="AL172" s="209"/>
      <c r="AM172" s="209"/>
      <c r="AN172" s="209"/>
      <c r="AO172" s="209"/>
    </row>
    <row r="173" spans="38:41" ht="15.75" customHeight="1" x14ac:dyDescent="0.15">
      <c r="AL173" s="209"/>
      <c r="AM173" s="209"/>
      <c r="AN173" s="209"/>
      <c r="AO173" s="209"/>
    </row>
    <row r="174" spans="38:41" ht="15.75" customHeight="1" x14ac:dyDescent="0.15">
      <c r="AL174" s="209"/>
      <c r="AM174" s="209"/>
      <c r="AN174" s="209"/>
      <c r="AO174" s="209"/>
    </row>
    <row r="175" spans="38:41" ht="15.75" customHeight="1" x14ac:dyDescent="0.15">
      <c r="AL175" s="209"/>
      <c r="AM175" s="209"/>
      <c r="AN175" s="209"/>
      <c r="AO175" s="209"/>
    </row>
    <row r="176" spans="38:41" ht="15.75" customHeight="1" x14ac:dyDescent="0.15">
      <c r="AL176" s="209"/>
      <c r="AM176" s="209"/>
      <c r="AN176" s="209"/>
      <c r="AO176" s="209"/>
    </row>
    <row r="177" spans="38:41" ht="15.75" customHeight="1" x14ac:dyDescent="0.15">
      <c r="AL177" s="209"/>
      <c r="AM177" s="209"/>
      <c r="AN177" s="209"/>
      <c r="AO177" s="209"/>
    </row>
    <row r="178" spans="38:41" ht="15.75" customHeight="1" x14ac:dyDescent="0.15">
      <c r="AL178" s="209"/>
      <c r="AM178" s="209"/>
      <c r="AN178" s="209"/>
      <c r="AO178" s="209"/>
    </row>
    <row r="179" spans="38:41" ht="15.75" customHeight="1" x14ac:dyDescent="0.15">
      <c r="AL179" s="209"/>
      <c r="AM179" s="209"/>
      <c r="AN179" s="209"/>
      <c r="AO179" s="209"/>
    </row>
    <row r="180" spans="38:41" ht="15.75" customHeight="1" x14ac:dyDescent="0.15">
      <c r="AL180" s="209"/>
      <c r="AM180" s="209"/>
      <c r="AN180" s="209"/>
      <c r="AO180" s="209"/>
    </row>
    <row r="181" spans="38:41" ht="15.75" customHeight="1" x14ac:dyDescent="0.15">
      <c r="AL181" s="209"/>
      <c r="AM181" s="209"/>
      <c r="AN181" s="209"/>
      <c r="AO181" s="209"/>
    </row>
    <row r="182" spans="38:41" ht="15.75" customHeight="1" x14ac:dyDescent="0.15">
      <c r="AL182" s="209"/>
      <c r="AM182" s="209"/>
      <c r="AN182" s="209"/>
      <c r="AO182" s="209"/>
    </row>
    <row r="183" spans="38:41" ht="15.75" customHeight="1" x14ac:dyDescent="0.15">
      <c r="AL183" s="209"/>
      <c r="AM183" s="209"/>
      <c r="AN183" s="209"/>
      <c r="AO183" s="209"/>
    </row>
    <row r="184" spans="38:41" ht="15.75" customHeight="1" x14ac:dyDescent="0.15">
      <c r="AL184" s="209"/>
      <c r="AM184" s="209"/>
      <c r="AN184" s="209"/>
      <c r="AO184" s="209"/>
    </row>
    <row r="185" spans="38:41" ht="15.75" customHeight="1" x14ac:dyDescent="0.15">
      <c r="AL185" s="209"/>
      <c r="AM185" s="209"/>
      <c r="AN185" s="209"/>
      <c r="AO185" s="209"/>
    </row>
    <row r="186" spans="38:41" ht="15.75" customHeight="1" x14ac:dyDescent="0.15">
      <c r="AL186" s="209"/>
      <c r="AM186" s="209"/>
      <c r="AN186" s="209"/>
      <c r="AO186" s="209"/>
    </row>
    <row r="187" spans="38:41" ht="15.75" customHeight="1" x14ac:dyDescent="0.15">
      <c r="AL187" s="209"/>
      <c r="AM187" s="209"/>
      <c r="AN187" s="209"/>
      <c r="AO187" s="209"/>
    </row>
    <row r="188" spans="38:41" ht="15.75" customHeight="1" x14ac:dyDescent="0.15">
      <c r="AL188" s="209"/>
      <c r="AM188" s="209"/>
      <c r="AN188" s="209"/>
      <c r="AO188" s="209"/>
    </row>
    <row r="189" spans="38:41" ht="15.75" customHeight="1" x14ac:dyDescent="0.15">
      <c r="AL189" s="209"/>
      <c r="AM189" s="209"/>
      <c r="AN189" s="209"/>
      <c r="AO189" s="209"/>
    </row>
    <row r="190" spans="38:41" ht="15.75" customHeight="1" x14ac:dyDescent="0.15">
      <c r="AL190" s="209"/>
      <c r="AM190" s="209"/>
      <c r="AN190" s="209"/>
      <c r="AO190" s="209"/>
    </row>
    <row r="191" spans="38:41" ht="15.75" customHeight="1" x14ac:dyDescent="0.15">
      <c r="AL191" s="209"/>
      <c r="AM191" s="209"/>
      <c r="AN191" s="209"/>
      <c r="AO191" s="209"/>
    </row>
    <row r="192" spans="38:41" ht="15.75" customHeight="1" x14ac:dyDescent="0.15">
      <c r="AL192" s="209"/>
      <c r="AM192" s="209"/>
      <c r="AN192" s="209"/>
      <c r="AO192" s="209"/>
    </row>
    <row r="193" spans="38:41" ht="15.75" customHeight="1" x14ac:dyDescent="0.15">
      <c r="AL193" s="209"/>
      <c r="AM193" s="209"/>
      <c r="AN193" s="209"/>
      <c r="AO193" s="209"/>
    </row>
    <row r="194" spans="38:41" ht="15.75" customHeight="1" x14ac:dyDescent="0.15">
      <c r="AL194" s="209"/>
      <c r="AM194" s="209"/>
      <c r="AN194" s="209"/>
      <c r="AO194" s="209"/>
    </row>
    <row r="195" spans="38:41" ht="15.75" customHeight="1" x14ac:dyDescent="0.15">
      <c r="AL195" s="209"/>
      <c r="AM195" s="209"/>
      <c r="AN195" s="209"/>
      <c r="AO195" s="209"/>
    </row>
    <row r="196" spans="38:41" ht="15.75" customHeight="1" x14ac:dyDescent="0.15">
      <c r="AL196" s="209"/>
      <c r="AM196" s="209"/>
      <c r="AN196" s="209"/>
      <c r="AO196" s="209"/>
    </row>
    <row r="197" spans="38:41" ht="15.75" customHeight="1" x14ac:dyDescent="0.15">
      <c r="AL197" s="209"/>
      <c r="AM197" s="209"/>
      <c r="AN197" s="209"/>
      <c r="AO197" s="209"/>
    </row>
    <row r="198" spans="38:41" ht="15.75" customHeight="1" x14ac:dyDescent="0.15">
      <c r="AL198" s="209"/>
      <c r="AM198" s="209"/>
      <c r="AN198" s="209"/>
      <c r="AO198" s="209"/>
    </row>
    <row r="199" spans="38:41" ht="15.75" customHeight="1" x14ac:dyDescent="0.15">
      <c r="AL199" s="209"/>
      <c r="AM199" s="209"/>
      <c r="AN199" s="209"/>
      <c r="AO199" s="209"/>
    </row>
    <row r="200" spans="38:41" ht="15.75" customHeight="1" x14ac:dyDescent="0.15">
      <c r="AL200" s="209"/>
      <c r="AM200" s="209"/>
      <c r="AN200" s="209"/>
      <c r="AO200" s="209"/>
    </row>
    <row r="201" spans="38:41" ht="15.75" customHeight="1" x14ac:dyDescent="0.15">
      <c r="AL201" s="209"/>
      <c r="AM201" s="209"/>
      <c r="AN201" s="209"/>
      <c r="AO201" s="209"/>
    </row>
    <row r="202" spans="38:41" ht="15.75" customHeight="1" x14ac:dyDescent="0.15">
      <c r="AL202" s="209"/>
      <c r="AM202" s="209"/>
      <c r="AN202" s="209"/>
      <c r="AO202" s="209"/>
    </row>
    <row r="203" spans="38:41" ht="15.75" customHeight="1" x14ac:dyDescent="0.15">
      <c r="AL203" s="209"/>
      <c r="AM203" s="209"/>
      <c r="AN203" s="209"/>
      <c r="AO203" s="209"/>
    </row>
    <row r="204" spans="38:41" ht="15.75" customHeight="1" x14ac:dyDescent="0.15">
      <c r="AL204" s="209"/>
      <c r="AM204" s="209"/>
      <c r="AN204" s="209"/>
      <c r="AO204" s="209"/>
    </row>
    <row r="205" spans="38:41" ht="15.75" customHeight="1" x14ac:dyDescent="0.15">
      <c r="AL205" s="209"/>
      <c r="AM205" s="209"/>
      <c r="AN205" s="209"/>
      <c r="AO205" s="209"/>
    </row>
    <row r="206" spans="38:41" ht="15.75" customHeight="1" x14ac:dyDescent="0.15">
      <c r="AL206" s="209"/>
      <c r="AM206" s="209"/>
      <c r="AN206" s="209"/>
      <c r="AO206" s="209"/>
    </row>
    <row r="207" spans="38:41" ht="15.75" customHeight="1" x14ac:dyDescent="0.15">
      <c r="AL207" s="209"/>
      <c r="AM207" s="209"/>
      <c r="AN207" s="209"/>
      <c r="AO207" s="209"/>
    </row>
    <row r="208" spans="38:41" ht="15.75" customHeight="1" x14ac:dyDescent="0.15">
      <c r="AL208" s="209"/>
      <c r="AM208" s="209"/>
      <c r="AN208" s="209"/>
      <c r="AO208" s="209"/>
    </row>
    <row r="209" spans="38:41" ht="15.75" customHeight="1" x14ac:dyDescent="0.15">
      <c r="AL209" s="209"/>
      <c r="AM209" s="209"/>
      <c r="AN209" s="209"/>
      <c r="AO209" s="209"/>
    </row>
    <row r="210" spans="38:41" ht="15.75" customHeight="1" x14ac:dyDescent="0.15">
      <c r="AL210" s="209"/>
      <c r="AM210" s="209"/>
      <c r="AN210" s="209"/>
      <c r="AO210" s="209"/>
    </row>
    <row r="211" spans="38:41" ht="15.75" customHeight="1" x14ac:dyDescent="0.15">
      <c r="AL211" s="209"/>
      <c r="AM211" s="209"/>
      <c r="AN211" s="209"/>
      <c r="AO211" s="209"/>
    </row>
    <row r="212" spans="38:41" ht="15.75" customHeight="1" x14ac:dyDescent="0.15">
      <c r="AL212" s="209"/>
      <c r="AM212" s="209"/>
      <c r="AN212" s="209"/>
      <c r="AO212" s="209"/>
    </row>
    <row r="213" spans="38:41" ht="15.75" customHeight="1" x14ac:dyDescent="0.15">
      <c r="AL213" s="209"/>
      <c r="AM213" s="209"/>
      <c r="AN213" s="209"/>
      <c r="AO213" s="209"/>
    </row>
    <row r="214" spans="38:41" ht="15.75" customHeight="1" x14ac:dyDescent="0.15">
      <c r="AL214" s="209"/>
      <c r="AM214" s="209"/>
      <c r="AN214" s="209"/>
      <c r="AO214" s="209"/>
    </row>
    <row r="215" spans="38:41" ht="15.75" customHeight="1" x14ac:dyDescent="0.15">
      <c r="AL215" s="209"/>
      <c r="AM215" s="209"/>
      <c r="AN215" s="209"/>
      <c r="AO215" s="209"/>
    </row>
    <row r="216" spans="38:41" ht="15.75" customHeight="1" x14ac:dyDescent="0.15">
      <c r="AL216" s="209"/>
      <c r="AM216" s="209"/>
      <c r="AN216" s="209"/>
      <c r="AO216" s="209"/>
    </row>
    <row r="217" spans="38:41" ht="15.75" customHeight="1" x14ac:dyDescent="0.15">
      <c r="AL217" s="209"/>
      <c r="AM217" s="209"/>
      <c r="AN217" s="209"/>
      <c r="AO217" s="209"/>
    </row>
    <row r="218" spans="38:41" ht="15.75" customHeight="1" x14ac:dyDescent="0.15">
      <c r="AL218" s="209"/>
      <c r="AM218" s="209"/>
      <c r="AN218" s="209"/>
      <c r="AO218" s="209"/>
    </row>
    <row r="219" spans="38:41" ht="15.75" customHeight="1" x14ac:dyDescent="0.15">
      <c r="AL219" s="209"/>
      <c r="AM219" s="209"/>
      <c r="AN219" s="209"/>
      <c r="AO219" s="209"/>
    </row>
    <row r="220" spans="38:41" ht="15.75" customHeight="1" x14ac:dyDescent="0.15">
      <c r="AL220" s="209"/>
      <c r="AM220" s="209"/>
      <c r="AN220" s="209"/>
      <c r="AO220" s="209"/>
    </row>
    <row r="221" spans="38:41" ht="15.75" customHeight="1" x14ac:dyDescent="0.15">
      <c r="AL221" s="209"/>
      <c r="AM221" s="209"/>
      <c r="AN221" s="209"/>
      <c r="AO221" s="209"/>
    </row>
    <row r="222" spans="38:41" ht="15.75" customHeight="1" x14ac:dyDescent="0.15">
      <c r="AL222" s="209"/>
      <c r="AM222" s="209"/>
      <c r="AN222" s="209"/>
      <c r="AO222" s="209"/>
    </row>
    <row r="223" spans="38:41" ht="15.75" customHeight="1" x14ac:dyDescent="0.15">
      <c r="AL223" s="209"/>
      <c r="AM223" s="209"/>
      <c r="AN223" s="209"/>
      <c r="AO223" s="209"/>
    </row>
    <row r="224" spans="38:41" ht="15.75" customHeight="1" x14ac:dyDescent="0.15">
      <c r="AL224" s="209"/>
      <c r="AM224" s="209"/>
      <c r="AN224" s="209"/>
      <c r="AO224" s="209"/>
    </row>
    <row r="225" spans="38:41" ht="15.75" customHeight="1" x14ac:dyDescent="0.15">
      <c r="AL225" s="209"/>
      <c r="AM225" s="209"/>
      <c r="AN225" s="209"/>
      <c r="AO225" s="209"/>
    </row>
    <row r="226" spans="38:41" ht="15.75" customHeight="1" x14ac:dyDescent="0.15">
      <c r="AL226" s="209"/>
      <c r="AM226" s="209"/>
      <c r="AN226" s="209"/>
      <c r="AO226" s="209"/>
    </row>
    <row r="227" spans="38:41" ht="15.75" customHeight="1" x14ac:dyDescent="0.15">
      <c r="AL227" s="209"/>
      <c r="AM227" s="209"/>
      <c r="AN227" s="209"/>
      <c r="AO227" s="209"/>
    </row>
    <row r="228" spans="38:41" ht="15.75" customHeight="1" x14ac:dyDescent="0.15">
      <c r="AL228" s="209"/>
      <c r="AM228" s="209"/>
      <c r="AN228" s="209"/>
      <c r="AO228" s="209"/>
    </row>
    <row r="229" spans="38:41" ht="15.75" customHeight="1" x14ac:dyDescent="0.15">
      <c r="AL229" s="209"/>
      <c r="AM229" s="209"/>
      <c r="AN229" s="209"/>
      <c r="AO229" s="209"/>
    </row>
    <row r="230" spans="38:41" ht="15.75" customHeight="1" x14ac:dyDescent="0.15">
      <c r="AL230" s="209"/>
      <c r="AM230" s="209"/>
      <c r="AN230" s="209"/>
      <c r="AO230" s="209"/>
    </row>
    <row r="231" spans="38:41" ht="15.75" customHeight="1" x14ac:dyDescent="0.15">
      <c r="AL231" s="209"/>
      <c r="AM231" s="209"/>
      <c r="AN231" s="209"/>
      <c r="AO231" s="209"/>
    </row>
    <row r="232" spans="38:41" ht="15.75" customHeight="1" x14ac:dyDescent="0.15">
      <c r="AL232" s="209"/>
      <c r="AM232" s="209"/>
      <c r="AN232" s="209"/>
      <c r="AO232" s="209"/>
    </row>
    <row r="233" spans="38:41" ht="15.75" customHeight="1" x14ac:dyDescent="0.15">
      <c r="AL233" s="209"/>
      <c r="AM233" s="209"/>
      <c r="AN233" s="209"/>
      <c r="AO233" s="209"/>
    </row>
    <row r="234" spans="38:41" ht="15.75" customHeight="1" x14ac:dyDescent="0.15">
      <c r="AL234" s="209"/>
      <c r="AM234" s="209"/>
      <c r="AN234" s="209"/>
      <c r="AO234" s="209"/>
    </row>
    <row r="235" spans="38:41" ht="15.75" customHeight="1" x14ac:dyDescent="0.15">
      <c r="AL235" s="209"/>
      <c r="AM235" s="209"/>
      <c r="AN235" s="209"/>
      <c r="AO235" s="209"/>
    </row>
    <row r="236" spans="38:41" ht="15.75" customHeight="1" x14ac:dyDescent="0.15">
      <c r="AL236" s="209"/>
      <c r="AM236" s="209"/>
      <c r="AN236" s="209"/>
      <c r="AO236" s="209"/>
    </row>
    <row r="237" spans="38:41" ht="15.75" customHeight="1" x14ac:dyDescent="0.15">
      <c r="AL237" s="209"/>
      <c r="AM237" s="209"/>
      <c r="AN237" s="209"/>
      <c r="AO237" s="209"/>
    </row>
    <row r="238" spans="38:41" ht="15.75" customHeight="1" x14ac:dyDescent="0.15">
      <c r="AL238" s="209"/>
      <c r="AM238" s="209"/>
      <c r="AN238" s="209"/>
      <c r="AO238" s="209"/>
    </row>
    <row r="239" spans="38:41" ht="15.75" customHeight="1" x14ac:dyDescent="0.15">
      <c r="AL239" s="209"/>
      <c r="AM239" s="209"/>
      <c r="AN239" s="209"/>
      <c r="AO239" s="209"/>
    </row>
    <row r="240" spans="38:41" ht="15.75" customHeight="1" x14ac:dyDescent="0.15">
      <c r="AL240" s="209"/>
      <c r="AM240" s="209"/>
      <c r="AN240" s="209"/>
      <c r="AO240" s="209"/>
    </row>
    <row r="241" spans="38:41" ht="15.75" customHeight="1" x14ac:dyDescent="0.15">
      <c r="AL241" s="209"/>
      <c r="AM241" s="209"/>
      <c r="AN241" s="209"/>
      <c r="AO241" s="209"/>
    </row>
    <row r="242" spans="38:41" ht="15.75" customHeight="1" x14ac:dyDescent="0.15">
      <c r="AL242" s="209"/>
      <c r="AM242" s="209"/>
      <c r="AN242" s="209"/>
      <c r="AO242" s="209"/>
    </row>
    <row r="243" spans="38:41" ht="15.75" customHeight="1" x14ac:dyDescent="0.15">
      <c r="AL243" s="209"/>
      <c r="AM243" s="209"/>
      <c r="AN243" s="209"/>
      <c r="AO243" s="209"/>
    </row>
    <row r="244" spans="38:41" ht="15.75" customHeight="1" x14ac:dyDescent="0.15">
      <c r="AL244" s="209"/>
      <c r="AM244" s="209"/>
      <c r="AN244" s="209"/>
      <c r="AO244" s="209"/>
    </row>
    <row r="245" spans="38:41" ht="15.75" customHeight="1" x14ac:dyDescent="0.15">
      <c r="AL245" s="209"/>
      <c r="AM245" s="209"/>
      <c r="AN245" s="209"/>
      <c r="AO245" s="209"/>
    </row>
    <row r="246" spans="38:41" ht="15.75" customHeight="1" x14ac:dyDescent="0.15">
      <c r="AL246" s="209"/>
      <c r="AM246" s="209"/>
      <c r="AN246" s="209"/>
      <c r="AO246" s="209"/>
    </row>
    <row r="247" spans="38:41" ht="15.75" customHeight="1" x14ac:dyDescent="0.15">
      <c r="AL247" s="209"/>
      <c r="AM247" s="209"/>
      <c r="AN247" s="209"/>
      <c r="AO247" s="209"/>
    </row>
    <row r="248" spans="38:41" ht="15.75" customHeight="1" x14ac:dyDescent="0.15">
      <c r="AL248" s="209"/>
      <c r="AM248" s="209"/>
      <c r="AN248" s="209"/>
      <c r="AO248" s="209"/>
    </row>
    <row r="249" spans="38:41" ht="15.75" customHeight="1" x14ac:dyDescent="0.15">
      <c r="AL249" s="209"/>
      <c r="AM249" s="209"/>
      <c r="AN249" s="209"/>
      <c r="AO249" s="209"/>
    </row>
    <row r="250" spans="38:41" ht="15.75" customHeight="1" x14ac:dyDescent="0.15">
      <c r="AL250" s="209"/>
      <c r="AM250" s="209"/>
      <c r="AN250" s="209"/>
      <c r="AO250" s="209"/>
    </row>
    <row r="251" spans="38:41" ht="15.75" customHeight="1" x14ac:dyDescent="0.15">
      <c r="AL251" s="209"/>
      <c r="AM251" s="209"/>
      <c r="AN251" s="209"/>
      <c r="AO251" s="209"/>
    </row>
    <row r="252" spans="38:41" ht="15.75" customHeight="1" x14ac:dyDescent="0.15">
      <c r="AL252" s="209"/>
      <c r="AM252" s="209"/>
      <c r="AN252" s="209"/>
      <c r="AO252" s="209"/>
    </row>
    <row r="253" spans="38:41" ht="15.75" customHeight="1" x14ac:dyDescent="0.15">
      <c r="AL253" s="209"/>
      <c r="AM253" s="209"/>
      <c r="AN253" s="209"/>
      <c r="AO253" s="209"/>
    </row>
    <row r="254" spans="38:41" ht="15.75" customHeight="1" x14ac:dyDescent="0.15">
      <c r="AL254" s="209"/>
      <c r="AM254" s="209"/>
      <c r="AN254" s="209"/>
      <c r="AO254" s="209"/>
    </row>
    <row r="255" spans="38:41" ht="15.75" customHeight="1" x14ac:dyDescent="0.15">
      <c r="AL255" s="209"/>
      <c r="AM255" s="209"/>
      <c r="AN255" s="209"/>
      <c r="AO255" s="209"/>
    </row>
    <row r="256" spans="38:41" ht="15.75" customHeight="1" x14ac:dyDescent="0.15">
      <c r="AL256" s="209"/>
      <c r="AM256" s="209"/>
      <c r="AN256" s="209"/>
      <c r="AO256" s="209"/>
    </row>
    <row r="257" spans="38:41" ht="15.75" customHeight="1" x14ac:dyDescent="0.15">
      <c r="AL257" s="209"/>
      <c r="AM257" s="209"/>
      <c r="AN257" s="209"/>
      <c r="AO257" s="209"/>
    </row>
    <row r="258" spans="38:41" ht="15.75" customHeight="1" x14ac:dyDescent="0.15">
      <c r="AL258" s="209"/>
      <c r="AM258" s="209"/>
      <c r="AN258" s="209"/>
      <c r="AO258" s="209"/>
    </row>
    <row r="259" spans="38:41" ht="15.75" customHeight="1" x14ac:dyDescent="0.15">
      <c r="AL259" s="209"/>
      <c r="AM259" s="209"/>
      <c r="AN259" s="209"/>
      <c r="AO259" s="209"/>
    </row>
    <row r="260" spans="38:41" ht="15.75" customHeight="1" x14ac:dyDescent="0.15">
      <c r="AL260" s="209"/>
      <c r="AM260" s="209"/>
      <c r="AN260" s="209"/>
      <c r="AO260" s="209"/>
    </row>
    <row r="261" spans="38:41" ht="15.75" customHeight="1" x14ac:dyDescent="0.15">
      <c r="AL261" s="209"/>
      <c r="AM261" s="209"/>
      <c r="AN261" s="209"/>
      <c r="AO261" s="209"/>
    </row>
    <row r="262" spans="38:41" ht="15.75" customHeight="1" x14ac:dyDescent="0.15">
      <c r="AL262" s="209"/>
      <c r="AM262" s="209"/>
      <c r="AN262" s="209"/>
      <c r="AO262" s="209"/>
    </row>
    <row r="263" spans="38:41" ht="15.75" customHeight="1" x14ac:dyDescent="0.15">
      <c r="AL263" s="209"/>
      <c r="AM263" s="209"/>
      <c r="AN263" s="209"/>
      <c r="AO263" s="209"/>
    </row>
    <row r="264" spans="38:41" ht="15.75" customHeight="1" x14ac:dyDescent="0.15">
      <c r="AL264" s="209"/>
      <c r="AM264" s="209"/>
      <c r="AN264" s="209"/>
      <c r="AO264" s="209"/>
    </row>
    <row r="265" spans="38:41" ht="15.75" customHeight="1" x14ac:dyDescent="0.15">
      <c r="AL265" s="209"/>
      <c r="AM265" s="209"/>
      <c r="AN265" s="209"/>
      <c r="AO265" s="209"/>
    </row>
    <row r="266" spans="38:41" ht="15.75" customHeight="1" x14ac:dyDescent="0.15">
      <c r="AL266" s="209"/>
      <c r="AM266" s="209"/>
      <c r="AN266" s="209"/>
      <c r="AO266" s="209"/>
    </row>
    <row r="267" spans="38:41" ht="15.75" customHeight="1" x14ac:dyDescent="0.15">
      <c r="AL267" s="209"/>
      <c r="AM267" s="209"/>
      <c r="AN267" s="209"/>
      <c r="AO267" s="209"/>
    </row>
    <row r="268" spans="38:41" ht="15.75" customHeight="1" x14ac:dyDescent="0.15">
      <c r="AL268" s="209"/>
      <c r="AM268" s="209"/>
      <c r="AN268" s="209"/>
      <c r="AO268" s="209"/>
    </row>
    <row r="269" spans="38:41" ht="15.75" customHeight="1" x14ac:dyDescent="0.15">
      <c r="AL269" s="209"/>
      <c r="AM269" s="209"/>
      <c r="AN269" s="209"/>
      <c r="AO269" s="209"/>
    </row>
    <row r="270" spans="38:41" ht="15.75" customHeight="1" x14ac:dyDescent="0.15">
      <c r="AL270" s="209"/>
      <c r="AM270" s="209"/>
      <c r="AN270" s="209"/>
      <c r="AO270" s="209"/>
    </row>
    <row r="271" spans="38:41" ht="15.75" customHeight="1" x14ac:dyDescent="0.15">
      <c r="AL271" s="209"/>
      <c r="AM271" s="209"/>
      <c r="AN271" s="209"/>
      <c r="AO271" s="209"/>
    </row>
    <row r="272" spans="38:41" ht="15.75" customHeight="1" x14ac:dyDescent="0.15">
      <c r="AL272" s="209"/>
      <c r="AM272" s="209"/>
      <c r="AN272" s="209"/>
      <c r="AO272" s="209"/>
    </row>
    <row r="273" spans="38:41" ht="15.75" customHeight="1" x14ac:dyDescent="0.15">
      <c r="AL273" s="209"/>
      <c r="AM273" s="209"/>
      <c r="AN273" s="209"/>
      <c r="AO273" s="209"/>
    </row>
    <row r="274" spans="38:41" ht="15.75" customHeight="1" x14ac:dyDescent="0.15">
      <c r="AL274" s="209"/>
      <c r="AM274" s="209"/>
      <c r="AN274" s="209"/>
      <c r="AO274" s="209"/>
    </row>
    <row r="275" spans="38:41" ht="15.75" customHeight="1" x14ac:dyDescent="0.15">
      <c r="AL275" s="209"/>
      <c r="AM275" s="209"/>
      <c r="AN275" s="209"/>
      <c r="AO275" s="209"/>
    </row>
    <row r="276" spans="38:41" ht="15.75" customHeight="1" x14ac:dyDescent="0.15">
      <c r="AL276" s="209"/>
      <c r="AM276" s="209"/>
      <c r="AN276" s="209"/>
      <c r="AO276" s="209"/>
    </row>
    <row r="277" spans="38:41" ht="15.75" customHeight="1" x14ac:dyDescent="0.15">
      <c r="AL277" s="209"/>
      <c r="AM277" s="209"/>
      <c r="AN277" s="209"/>
      <c r="AO277" s="209"/>
    </row>
    <row r="278" spans="38:41" ht="15.75" customHeight="1" x14ac:dyDescent="0.15">
      <c r="AL278" s="209"/>
      <c r="AM278" s="209"/>
      <c r="AN278" s="209"/>
      <c r="AO278" s="209"/>
    </row>
    <row r="279" spans="38:41" ht="15.75" customHeight="1" x14ac:dyDescent="0.15">
      <c r="AL279" s="209"/>
      <c r="AM279" s="209"/>
      <c r="AN279" s="209"/>
      <c r="AO279" s="209"/>
    </row>
    <row r="280" spans="38:41" ht="15.75" customHeight="1" x14ac:dyDescent="0.15">
      <c r="AL280" s="209"/>
      <c r="AM280" s="209"/>
      <c r="AN280" s="209"/>
      <c r="AO280" s="209"/>
    </row>
    <row r="281" spans="38:41" ht="15.75" customHeight="1" x14ac:dyDescent="0.15">
      <c r="AL281" s="209"/>
      <c r="AM281" s="209"/>
      <c r="AN281" s="209"/>
      <c r="AO281" s="209"/>
    </row>
    <row r="282" spans="38:41" ht="15.75" customHeight="1" x14ac:dyDescent="0.15">
      <c r="AL282" s="209"/>
      <c r="AM282" s="209"/>
      <c r="AN282" s="209"/>
      <c r="AO282" s="209"/>
    </row>
    <row r="283" spans="38:41" ht="15.75" customHeight="1" x14ac:dyDescent="0.15">
      <c r="AL283" s="209"/>
      <c r="AM283" s="209"/>
      <c r="AN283" s="209"/>
      <c r="AO283" s="209"/>
    </row>
    <row r="284" spans="38:41" ht="15.75" customHeight="1" x14ac:dyDescent="0.15">
      <c r="AL284" s="209"/>
      <c r="AM284" s="209"/>
      <c r="AN284" s="209"/>
      <c r="AO284" s="209"/>
    </row>
    <row r="285" spans="38:41" ht="15.75" customHeight="1" x14ac:dyDescent="0.15">
      <c r="AL285" s="209"/>
      <c r="AM285" s="209"/>
      <c r="AN285" s="209"/>
      <c r="AO285" s="209"/>
    </row>
    <row r="286" spans="38:41" ht="15.75" customHeight="1" x14ac:dyDescent="0.15">
      <c r="AL286" s="209"/>
      <c r="AM286" s="209"/>
      <c r="AN286" s="209"/>
      <c r="AO286" s="209"/>
    </row>
    <row r="287" spans="38:41" ht="15.75" customHeight="1" x14ac:dyDescent="0.15">
      <c r="AL287" s="209"/>
      <c r="AM287" s="209"/>
      <c r="AN287" s="209"/>
      <c r="AO287" s="209"/>
    </row>
    <row r="288" spans="38:41" ht="15.75" customHeight="1" x14ac:dyDescent="0.15">
      <c r="AL288" s="209"/>
      <c r="AM288" s="209"/>
      <c r="AN288" s="209"/>
      <c r="AO288" s="209"/>
    </row>
    <row r="289" spans="38:41" ht="15.75" customHeight="1" x14ac:dyDescent="0.15">
      <c r="AL289" s="209"/>
      <c r="AM289" s="209"/>
      <c r="AN289" s="209"/>
      <c r="AO289" s="209"/>
    </row>
    <row r="290" spans="38:41" ht="15.75" customHeight="1" x14ac:dyDescent="0.15">
      <c r="AL290" s="209"/>
      <c r="AM290" s="209"/>
      <c r="AN290" s="209"/>
      <c r="AO290" s="209"/>
    </row>
    <row r="291" spans="38:41" ht="15.75" customHeight="1" x14ac:dyDescent="0.15">
      <c r="AL291" s="209"/>
      <c r="AM291" s="209"/>
      <c r="AN291" s="209"/>
      <c r="AO291" s="209"/>
    </row>
    <row r="292" spans="38:41" ht="15.75" customHeight="1" x14ac:dyDescent="0.15">
      <c r="AL292" s="209"/>
      <c r="AM292" s="209"/>
      <c r="AN292" s="209"/>
      <c r="AO292" s="209"/>
    </row>
    <row r="293" spans="38:41" ht="15.75" customHeight="1" x14ac:dyDescent="0.15">
      <c r="AL293" s="209"/>
      <c r="AM293" s="209"/>
      <c r="AN293" s="209"/>
      <c r="AO293" s="209"/>
    </row>
    <row r="294" spans="38:41" ht="15.75" customHeight="1" x14ac:dyDescent="0.15">
      <c r="AL294" s="209"/>
      <c r="AM294" s="209"/>
      <c r="AN294" s="209"/>
      <c r="AO294" s="209"/>
    </row>
    <row r="295" spans="38:41" ht="15.75" customHeight="1" x14ac:dyDescent="0.15">
      <c r="AL295" s="209"/>
      <c r="AM295" s="209"/>
      <c r="AN295" s="209"/>
      <c r="AO295" s="209"/>
    </row>
    <row r="296" spans="38:41" ht="15.75" customHeight="1" x14ac:dyDescent="0.15">
      <c r="AL296" s="209"/>
      <c r="AM296" s="209"/>
      <c r="AN296" s="209"/>
      <c r="AO296" s="209"/>
    </row>
    <row r="297" spans="38:41" ht="15.75" customHeight="1" x14ac:dyDescent="0.15">
      <c r="AL297" s="209"/>
      <c r="AM297" s="209"/>
      <c r="AN297" s="209"/>
      <c r="AO297" s="209"/>
    </row>
    <row r="298" spans="38:41" ht="15.75" customHeight="1" x14ac:dyDescent="0.15">
      <c r="AL298" s="209"/>
      <c r="AM298" s="209"/>
      <c r="AN298" s="209"/>
      <c r="AO298" s="209"/>
    </row>
    <row r="299" spans="38:41" ht="15.75" customHeight="1" x14ac:dyDescent="0.15">
      <c r="AL299" s="209"/>
      <c r="AM299" s="209"/>
      <c r="AN299" s="209"/>
      <c r="AO299" s="209"/>
    </row>
    <row r="300" spans="38:41" ht="15.75" customHeight="1" x14ac:dyDescent="0.15">
      <c r="AL300" s="209"/>
      <c r="AM300" s="209"/>
      <c r="AN300" s="209"/>
      <c r="AO300" s="209"/>
    </row>
    <row r="301" spans="38:41" ht="15.75" customHeight="1" x14ac:dyDescent="0.15">
      <c r="AL301" s="209"/>
      <c r="AM301" s="209"/>
      <c r="AN301" s="209"/>
      <c r="AO301" s="209"/>
    </row>
    <row r="302" spans="38:41" ht="15.75" customHeight="1" x14ac:dyDescent="0.15">
      <c r="AL302" s="209"/>
      <c r="AM302" s="209"/>
      <c r="AN302" s="209"/>
      <c r="AO302" s="209"/>
    </row>
    <row r="303" spans="38:41" ht="15.75" customHeight="1" x14ac:dyDescent="0.15">
      <c r="AL303" s="209"/>
      <c r="AM303" s="209"/>
      <c r="AN303" s="209"/>
      <c r="AO303" s="209"/>
    </row>
    <row r="304" spans="38:41" ht="15.75" customHeight="1" x14ac:dyDescent="0.15">
      <c r="AL304" s="209"/>
      <c r="AM304" s="209"/>
      <c r="AN304" s="209"/>
      <c r="AO304" s="209"/>
    </row>
    <row r="305" spans="38:41" ht="15.75" customHeight="1" x14ac:dyDescent="0.15">
      <c r="AL305" s="209"/>
      <c r="AM305" s="209"/>
      <c r="AN305" s="209"/>
      <c r="AO305" s="209"/>
    </row>
    <row r="306" spans="38:41" ht="15.75" customHeight="1" x14ac:dyDescent="0.15">
      <c r="AL306" s="209"/>
      <c r="AM306" s="209"/>
      <c r="AN306" s="209"/>
      <c r="AO306" s="209"/>
    </row>
    <row r="307" spans="38:41" ht="15.75" customHeight="1" x14ac:dyDescent="0.15">
      <c r="AL307" s="209"/>
      <c r="AM307" s="209"/>
      <c r="AN307" s="209"/>
      <c r="AO307" s="209"/>
    </row>
    <row r="308" spans="38:41" ht="15.75" customHeight="1" x14ac:dyDescent="0.15">
      <c r="AL308" s="209"/>
      <c r="AM308" s="209"/>
      <c r="AN308" s="209"/>
      <c r="AO308" s="209"/>
    </row>
    <row r="309" spans="38:41" ht="15.75" customHeight="1" x14ac:dyDescent="0.15">
      <c r="AL309" s="209"/>
      <c r="AM309" s="209"/>
      <c r="AN309" s="209"/>
      <c r="AO309" s="209"/>
    </row>
    <row r="310" spans="38:41" ht="15.75" customHeight="1" x14ac:dyDescent="0.15">
      <c r="AL310" s="209"/>
      <c r="AM310" s="209"/>
      <c r="AN310" s="209"/>
      <c r="AO310" s="209"/>
    </row>
    <row r="311" spans="38:41" ht="15.75" customHeight="1" x14ac:dyDescent="0.15">
      <c r="AL311" s="209"/>
      <c r="AM311" s="209"/>
      <c r="AN311" s="209"/>
      <c r="AO311" s="209"/>
    </row>
    <row r="312" spans="38:41" ht="15.75" customHeight="1" x14ac:dyDescent="0.15">
      <c r="AL312" s="209"/>
      <c r="AM312" s="209"/>
      <c r="AN312" s="209"/>
      <c r="AO312" s="209"/>
    </row>
    <row r="313" spans="38:41" ht="15.75" customHeight="1" x14ac:dyDescent="0.15">
      <c r="AL313" s="209"/>
      <c r="AM313" s="209"/>
      <c r="AN313" s="209"/>
      <c r="AO313" s="209"/>
    </row>
    <row r="314" spans="38:41" ht="15.75" customHeight="1" x14ac:dyDescent="0.15">
      <c r="AL314" s="209"/>
      <c r="AM314" s="209"/>
      <c r="AN314" s="209"/>
      <c r="AO314" s="209"/>
    </row>
    <row r="315" spans="38:41" ht="15.75" customHeight="1" x14ac:dyDescent="0.15">
      <c r="AL315" s="209"/>
      <c r="AM315" s="209"/>
      <c r="AN315" s="209"/>
      <c r="AO315" s="209"/>
    </row>
    <row r="316" spans="38:41" ht="15.75" customHeight="1" x14ac:dyDescent="0.15">
      <c r="AL316" s="209"/>
      <c r="AM316" s="209"/>
      <c r="AN316" s="209"/>
      <c r="AO316" s="209"/>
    </row>
    <row r="317" spans="38:41" ht="15.75" customHeight="1" x14ac:dyDescent="0.15">
      <c r="AL317" s="209"/>
      <c r="AM317" s="209"/>
      <c r="AN317" s="209"/>
      <c r="AO317" s="209"/>
    </row>
    <row r="318" spans="38:41" ht="15.75" customHeight="1" x14ac:dyDescent="0.15">
      <c r="AL318" s="209"/>
      <c r="AM318" s="209"/>
      <c r="AN318" s="209"/>
      <c r="AO318" s="209"/>
    </row>
    <row r="319" spans="38:41" ht="15.75" customHeight="1" x14ac:dyDescent="0.15">
      <c r="AL319" s="209"/>
      <c r="AM319" s="209"/>
      <c r="AN319" s="209"/>
      <c r="AO319" s="209"/>
    </row>
    <row r="320" spans="38:41" ht="15.75" customHeight="1" x14ac:dyDescent="0.15">
      <c r="AL320" s="209"/>
      <c r="AM320" s="209"/>
      <c r="AN320" s="209"/>
      <c r="AO320" s="209"/>
    </row>
    <row r="321" spans="38:41" ht="15.75" customHeight="1" x14ac:dyDescent="0.15">
      <c r="AL321" s="209"/>
      <c r="AM321" s="209"/>
      <c r="AN321" s="209"/>
      <c r="AO321" s="209"/>
    </row>
    <row r="322" spans="38:41" ht="15.75" customHeight="1" x14ac:dyDescent="0.15">
      <c r="AL322" s="209"/>
      <c r="AM322" s="209"/>
      <c r="AN322" s="209"/>
      <c r="AO322" s="209"/>
    </row>
    <row r="323" spans="38:41" ht="15.75" customHeight="1" x14ac:dyDescent="0.15">
      <c r="AL323" s="209"/>
      <c r="AM323" s="209"/>
      <c r="AN323" s="209"/>
      <c r="AO323" s="209"/>
    </row>
    <row r="324" spans="38:41" ht="15.75" customHeight="1" x14ac:dyDescent="0.15">
      <c r="AL324" s="209"/>
      <c r="AM324" s="209"/>
      <c r="AN324" s="209"/>
      <c r="AO324" s="209"/>
    </row>
    <row r="325" spans="38:41" ht="15.75" customHeight="1" x14ac:dyDescent="0.15">
      <c r="AL325" s="209"/>
      <c r="AM325" s="209"/>
      <c r="AN325" s="209"/>
      <c r="AO325" s="209"/>
    </row>
    <row r="326" spans="38:41" ht="15.75" customHeight="1" x14ac:dyDescent="0.15">
      <c r="AL326" s="209"/>
      <c r="AM326" s="209"/>
      <c r="AN326" s="209"/>
      <c r="AO326" s="209"/>
    </row>
    <row r="327" spans="38:41" ht="15.75" customHeight="1" x14ac:dyDescent="0.15">
      <c r="AL327" s="209"/>
      <c r="AM327" s="209"/>
      <c r="AN327" s="209"/>
      <c r="AO327" s="209"/>
    </row>
    <row r="328" spans="38:41" ht="15.75" customHeight="1" x14ac:dyDescent="0.15">
      <c r="AL328" s="209"/>
      <c r="AM328" s="209"/>
      <c r="AN328" s="209"/>
      <c r="AO328" s="209"/>
    </row>
    <row r="329" spans="38:41" ht="15.75" customHeight="1" x14ac:dyDescent="0.15">
      <c r="AL329" s="209"/>
      <c r="AM329" s="209"/>
      <c r="AN329" s="209"/>
      <c r="AO329" s="209"/>
    </row>
    <row r="330" spans="38:41" ht="15.75" customHeight="1" x14ac:dyDescent="0.15">
      <c r="AL330" s="209"/>
      <c r="AM330" s="209"/>
      <c r="AN330" s="209"/>
      <c r="AO330" s="209"/>
    </row>
    <row r="331" spans="38:41" ht="15.75" customHeight="1" x14ac:dyDescent="0.15">
      <c r="AL331" s="209"/>
      <c r="AM331" s="209"/>
      <c r="AN331" s="209"/>
      <c r="AO331" s="209"/>
    </row>
    <row r="332" spans="38:41" ht="15.75" customHeight="1" x14ac:dyDescent="0.15">
      <c r="AL332" s="209"/>
      <c r="AM332" s="209"/>
      <c r="AN332" s="209"/>
      <c r="AO332" s="209"/>
    </row>
    <row r="333" spans="38:41" ht="15.75" customHeight="1" x14ac:dyDescent="0.15">
      <c r="AL333" s="209"/>
      <c r="AM333" s="209"/>
      <c r="AN333" s="209"/>
      <c r="AO333" s="209"/>
    </row>
    <row r="334" spans="38:41" ht="15.75" customHeight="1" x14ac:dyDescent="0.15">
      <c r="AL334" s="209"/>
      <c r="AM334" s="209"/>
      <c r="AN334" s="209"/>
      <c r="AO334" s="209"/>
    </row>
    <row r="335" spans="38:41" ht="15.75" customHeight="1" x14ac:dyDescent="0.15">
      <c r="AL335" s="209"/>
      <c r="AM335" s="209"/>
      <c r="AN335" s="209"/>
      <c r="AO335" s="209"/>
    </row>
    <row r="336" spans="38:41" ht="15.75" customHeight="1" x14ac:dyDescent="0.15">
      <c r="AL336" s="209"/>
      <c r="AM336" s="209"/>
      <c r="AN336" s="209"/>
      <c r="AO336" s="209"/>
    </row>
    <row r="337" spans="38:41" ht="15.75" customHeight="1" x14ac:dyDescent="0.15">
      <c r="AL337" s="209"/>
      <c r="AM337" s="209"/>
      <c r="AN337" s="209"/>
      <c r="AO337" s="209"/>
    </row>
    <row r="338" spans="38:41" ht="15.75" customHeight="1" x14ac:dyDescent="0.15">
      <c r="AL338" s="209"/>
      <c r="AM338" s="209"/>
      <c r="AN338" s="209"/>
      <c r="AO338" s="209"/>
    </row>
    <row r="339" spans="38:41" ht="15.75" customHeight="1" x14ac:dyDescent="0.15">
      <c r="AL339" s="209"/>
      <c r="AM339" s="209"/>
      <c r="AN339" s="209"/>
      <c r="AO339" s="209"/>
    </row>
    <row r="340" spans="38:41" ht="15.75" customHeight="1" x14ac:dyDescent="0.15">
      <c r="AL340" s="209"/>
      <c r="AM340" s="209"/>
      <c r="AN340" s="209"/>
      <c r="AO340" s="209"/>
    </row>
    <row r="341" spans="38:41" ht="15.75" customHeight="1" x14ac:dyDescent="0.15">
      <c r="AL341" s="209"/>
      <c r="AM341" s="209"/>
      <c r="AN341" s="209"/>
      <c r="AO341" s="209"/>
    </row>
    <row r="342" spans="38:41" ht="15.75" customHeight="1" x14ac:dyDescent="0.15">
      <c r="AL342" s="209"/>
      <c r="AM342" s="209"/>
      <c r="AN342" s="209"/>
      <c r="AO342" s="209"/>
    </row>
    <row r="343" spans="38:41" ht="15.75" customHeight="1" x14ac:dyDescent="0.15">
      <c r="AL343" s="209"/>
      <c r="AM343" s="209"/>
      <c r="AN343" s="209"/>
      <c r="AO343" s="209"/>
    </row>
    <row r="344" spans="38:41" ht="15.75" customHeight="1" x14ac:dyDescent="0.15">
      <c r="AL344" s="209"/>
      <c r="AM344" s="209"/>
      <c r="AN344" s="209"/>
      <c r="AO344" s="209"/>
    </row>
    <row r="345" spans="38:41" ht="15.75" customHeight="1" x14ac:dyDescent="0.15">
      <c r="AL345" s="209"/>
      <c r="AM345" s="209"/>
      <c r="AN345" s="209"/>
      <c r="AO345" s="209"/>
    </row>
    <row r="346" spans="38:41" ht="15.75" customHeight="1" x14ac:dyDescent="0.15">
      <c r="AL346" s="209"/>
      <c r="AM346" s="209"/>
      <c r="AN346" s="209"/>
      <c r="AO346" s="209"/>
    </row>
    <row r="347" spans="38:41" ht="15.75" customHeight="1" x14ac:dyDescent="0.15">
      <c r="AL347" s="209"/>
      <c r="AM347" s="209"/>
      <c r="AN347" s="209"/>
      <c r="AO347" s="209"/>
    </row>
    <row r="348" spans="38:41" ht="15.75" customHeight="1" x14ac:dyDescent="0.15">
      <c r="AL348" s="209"/>
      <c r="AM348" s="209"/>
      <c r="AN348" s="209"/>
      <c r="AO348" s="209"/>
    </row>
    <row r="349" spans="38:41" ht="15.75" customHeight="1" x14ac:dyDescent="0.15">
      <c r="AL349" s="209"/>
      <c r="AM349" s="209"/>
      <c r="AN349" s="209"/>
      <c r="AO349" s="209"/>
    </row>
    <row r="350" spans="38:41" ht="15.75" customHeight="1" x14ac:dyDescent="0.15">
      <c r="AL350" s="209"/>
      <c r="AM350" s="209"/>
      <c r="AN350" s="209"/>
      <c r="AO350" s="209"/>
    </row>
    <row r="351" spans="38:41" ht="15.75" customHeight="1" x14ac:dyDescent="0.15">
      <c r="AL351" s="209"/>
      <c r="AM351" s="209"/>
      <c r="AN351" s="209"/>
      <c r="AO351" s="209"/>
    </row>
    <row r="352" spans="38:41" ht="15.75" customHeight="1" x14ac:dyDescent="0.15">
      <c r="AL352" s="209"/>
      <c r="AM352" s="209"/>
      <c r="AN352" s="209"/>
      <c r="AO352" s="209"/>
    </row>
    <row r="353" spans="38:41" ht="15.75" customHeight="1" x14ac:dyDescent="0.15">
      <c r="AL353" s="209"/>
      <c r="AM353" s="209"/>
      <c r="AN353" s="209"/>
      <c r="AO353" s="209"/>
    </row>
    <row r="354" spans="38:41" ht="15.75" customHeight="1" x14ac:dyDescent="0.15">
      <c r="AL354" s="209"/>
      <c r="AM354" s="209"/>
      <c r="AN354" s="209"/>
      <c r="AO354" s="209"/>
    </row>
    <row r="355" spans="38:41" ht="15.75" customHeight="1" x14ac:dyDescent="0.15">
      <c r="AL355" s="209"/>
      <c r="AM355" s="209"/>
      <c r="AN355" s="209"/>
      <c r="AO355" s="209"/>
    </row>
    <row r="356" spans="38:41" ht="15.75" customHeight="1" x14ac:dyDescent="0.15">
      <c r="AL356" s="209"/>
      <c r="AM356" s="209"/>
      <c r="AN356" s="209"/>
      <c r="AO356" s="209"/>
    </row>
    <row r="357" spans="38:41" ht="15.75" customHeight="1" x14ac:dyDescent="0.15">
      <c r="AL357" s="209"/>
      <c r="AM357" s="209"/>
      <c r="AN357" s="209"/>
      <c r="AO357" s="209"/>
    </row>
    <row r="358" spans="38:41" ht="15.75" customHeight="1" x14ac:dyDescent="0.15">
      <c r="AL358" s="209"/>
      <c r="AM358" s="209"/>
      <c r="AN358" s="209"/>
      <c r="AO358" s="209"/>
    </row>
    <row r="359" spans="38:41" ht="15.75" customHeight="1" x14ac:dyDescent="0.15">
      <c r="AL359" s="209"/>
      <c r="AM359" s="209"/>
      <c r="AN359" s="209"/>
      <c r="AO359" s="209"/>
    </row>
    <row r="360" spans="38:41" ht="15.75" customHeight="1" x14ac:dyDescent="0.15">
      <c r="AL360" s="209"/>
      <c r="AM360" s="209"/>
      <c r="AN360" s="209"/>
      <c r="AO360" s="209"/>
    </row>
    <row r="361" spans="38:41" ht="15.75" customHeight="1" x14ac:dyDescent="0.15">
      <c r="AL361" s="209"/>
      <c r="AM361" s="209"/>
      <c r="AN361" s="209"/>
      <c r="AO361" s="209"/>
    </row>
    <row r="362" spans="38:41" ht="15.75" customHeight="1" x14ac:dyDescent="0.15">
      <c r="AL362" s="209"/>
      <c r="AM362" s="209"/>
      <c r="AN362" s="209"/>
      <c r="AO362" s="209"/>
    </row>
    <row r="363" spans="38:41" ht="15.75" customHeight="1" x14ac:dyDescent="0.15">
      <c r="AL363" s="209"/>
      <c r="AM363" s="209"/>
      <c r="AN363" s="209"/>
      <c r="AO363" s="209"/>
    </row>
    <row r="364" spans="38:41" ht="15.75" customHeight="1" x14ac:dyDescent="0.15">
      <c r="AL364" s="209"/>
      <c r="AM364" s="209"/>
      <c r="AN364" s="209"/>
      <c r="AO364" s="209"/>
    </row>
    <row r="365" spans="38:41" ht="15.75" customHeight="1" x14ac:dyDescent="0.15">
      <c r="AL365" s="209"/>
      <c r="AM365" s="209"/>
      <c r="AN365" s="209"/>
      <c r="AO365" s="209"/>
    </row>
    <row r="366" spans="38:41" ht="15.75" customHeight="1" x14ac:dyDescent="0.15">
      <c r="AL366" s="209"/>
      <c r="AM366" s="209"/>
      <c r="AN366" s="209"/>
      <c r="AO366" s="209"/>
    </row>
    <row r="367" spans="38:41" ht="15.75" customHeight="1" x14ac:dyDescent="0.15">
      <c r="AL367" s="209"/>
      <c r="AM367" s="209"/>
      <c r="AN367" s="209"/>
      <c r="AO367" s="209"/>
    </row>
    <row r="368" spans="38:41" ht="15.75" customHeight="1" x14ac:dyDescent="0.15">
      <c r="AL368" s="209"/>
      <c r="AM368" s="209"/>
      <c r="AN368" s="209"/>
      <c r="AO368" s="209"/>
    </row>
    <row r="369" spans="38:41" ht="15.75" customHeight="1" x14ac:dyDescent="0.15">
      <c r="AL369" s="209"/>
      <c r="AM369" s="209"/>
      <c r="AN369" s="209"/>
      <c r="AO369" s="209"/>
    </row>
    <row r="370" spans="38:41" ht="15.75" customHeight="1" x14ac:dyDescent="0.15">
      <c r="AL370" s="209"/>
      <c r="AM370" s="209"/>
      <c r="AN370" s="209"/>
      <c r="AO370" s="209"/>
    </row>
    <row r="371" spans="38:41" ht="15.75" customHeight="1" x14ac:dyDescent="0.15">
      <c r="AL371" s="209"/>
      <c r="AM371" s="209"/>
      <c r="AN371" s="209"/>
      <c r="AO371" s="209"/>
    </row>
    <row r="372" spans="38:41" ht="15.75" customHeight="1" x14ac:dyDescent="0.15">
      <c r="AL372" s="209"/>
      <c r="AM372" s="209"/>
      <c r="AN372" s="209"/>
      <c r="AO372" s="209"/>
    </row>
    <row r="373" spans="38:41" ht="15.75" customHeight="1" x14ac:dyDescent="0.15">
      <c r="AL373" s="209"/>
      <c r="AM373" s="209"/>
      <c r="AN373" s="209"/>
      <c r="AO373" s="209"/>
    </row>
    <row r="374" spans="38:41" ht="15.75" customHeight="1" x14ac:dyDescent="0.15">
      <c r="AL374" s="209"/>
      <c r="AM374" s="209"/>
      <c r="AN374" s="209"/>
      <c r="AO374" s="209"/>
    </row>
    <row r="375" spans="38:41" ht="15.75" customHeight="1" x14ac:dyDescent="0.15">
      <c r="AL375" s="209"/>
      <c r="AM375" s="209"/>
      <c r="AN375" s="209"/>
      <c r="AO375" s="209"/>
    </row>
    <row r="376" spans="38:41" ht="15.75" customHeight="1" x14ac:dyDescent="0.15">
      <c r="AL376" s="209"/>
      <c r="AM376" s="209"/>
      <c r="AN376" s="209"/>
      <c r="AO376" s="209"/>
    </row>
    <row r="377" spans="38:41" ht="15.75" customHeight="1" x14ac:dyDescent="0.15">
      <c r="AL377" s="209"/>
      <c r="AM377" s="209"/>
      <c r="AN377" s="209"/>
      <c r="AO377" s="209"/>
    </row>
    <row r="378" spans="38:41" ht="15.75" customHeight="1" x14ac:dyDescent="0.15">
      <c r="AL378" s="209"/>
      <c r="AM378" s="209"/>
      <c r="AN378" s="209"/>
      <c r="AO378" s="209"/>
    </row>
    <row r="379" spans="38:41" ht="15.75" customHeight="1" x14ac:dyDescent="0.15">
      <c r="AL379" s="209"/>
      <c r="AM379" s="209"/>
      <c r="AN379" s="209"/>
      <c r="AO379" s="209"/>
    </row>
    <row r="380" spans="38:41" ht="15.75" customHeight="1" x14ac:dyDescent="0.15">
      <c r="AL380" s="209"/>
      <c r="AM380" s="209"/>
      <c r="AN380" s="209"/>
      <c r="AO380" s="209"/>
    </row>
    <row r="381" spans="38:41" ht="15.75" customHeight="1" x14ac:dyDescent="0.15">
      <c r="AL381" s="209"/>
      <c r="AM381" s="209"/>
      <c r="AN381" s="209"/>
      <c r="AO381" s="209"/>
    </row>
    <row r="382" spans="38:41" ht="15.75" customHeight="1" x14ac:dyDescent="0.15">
      <c r="AL382" s="209"/>
      <c r="AM382" s="209"/>
      <c r="AN382" s="209"/>
      <c r="AO382" s="209"/>
    </row>
    <row r="383" spans="38:41" ht="15.75" customHeight="1" x14ac:dyDescent="0.15">
      <c r="AL383" s="209"/>
      <c r="AM383" s="209"/>
      <c r="AN383" s="209"/>
      <c r="AO383" s="209"/>
    </row>
    <row r="384" spans="38:41" ht="15.75" customHeight="1" x14ac:dyDescent="0.15">
      <c r="AL384" s="209"/>
      <c r="AM384" s="209"/>
      <c r="AN384" s="209"/>
      <c r="AO384" s="209"/>
    </row>
    <row r="385" spans="38:41" ht="15.75" customHeight="1" x14ac:dyDescent="0.15">
      <c r="AL385" s="209"/>
      <c r="AM385" s="209"/>
      <c r="AN385" s="209"/>
      <c r="AO385" s="209"/>
    </row>
    <row r="386" spans="38:41" ht="15.75" customHeight="1" x14ac:dyDescent="0.15">
      <c r="AL386" s="209"/>
      <c r="AM386" s="209"/>
      <c r="AN386" s="209"/>
      <c r="AO386" s="209"/>
    </row>
    <row r="387" spans="38:41" ht="15.75" customHeight="1" x14ac:dyDescent="0.15">
      <c r="AL387" s="209"/>
      <c r="AM387" s="209"/>
      <c r="AN387" s="209"/>
      <c r="AO387" s="209"/>
    </row>
    <row r="388" spans="38:41" ht="15.75" customHeight="1" x14ac:dyDescent="0.15">
      <c r="AL388" s="209"/>
      <c r="AM388" s="209"/>
      <c r="AN388" s="209"/>
      <c r="AO388" s="209"/>
    </row>
    <row r="389" spans="38:41" ht="15.75" customHeight="1" x14ac:dyDescent="0.15">
      <c r="AL389" s="209"/>
      <c r="AM389" s="209"/>
      <c r="AN389" s="209"/>
      <c r="AO389" s="209"/>
    </row>
    <row r="390" spans="38:41" ht="15.75" customHeight="1" x14ac:dyDescent="0.15">
      <c r="AL390" s="209"/>
      <c r="AM390" s="209"/>
      <c r="AN390" s="209"/>
      <c r="AO390" s="209"/>
    </row>
    <row r="391" spans="38:41" ht="15.75" customHeight="1" x14ac:dyDescent="0.15">
      <c r="AL391" s="209"/>
      <c r="AM391" s="209"/>
      <c r="AN391" s="209"/>
      <c r="AO391" s="209"/>
    </row>
    <row r="392" spans="38:41" ht="15.75" customHeight="1" x14ac:dyDescent="0.15">
      <c r="AL392" s="209"/>
      <c r="AM392" s="209"/>
      <c r="AN392" s="209"/>
      <c r="AO392" s="209"/>
    </row>
    <row r="393" spans="38:41" ht="15.75" customHeight="1" x14ac:dyDescent="0.15">
      <c r="AL393" s="209"/>
      <c r="AM393" s="209"/>
      <c r="AN393" s="209"/>
      <c r="AO393" s="209"/>
    </row>
    <row r="394" spans="38:41" ht="15.75" customHeight="1" x14ac:dyDescent="0.15">
      <c r="AL394" s="209"/>
      <c r="AM394" s="209"/>
      <c r="AN394" s="209"/>
      <c r="AO394" s="209"/>
    </row>
    <row r="395" spans="38:41" ht="15.75" customHeight="1" x14ac:dyDescent="0.15">
      <c r="AL395" s="209"/>
      <c r="AM395" s="209"/>
      <c r="AN395" s="209"/>
      <c r="AO395" s="209"/>
    </row>
    <row r="396" spans="38:41" ht="15.75" customHeight="1" x14ac:dyDescent="0.15">
      <c r="AL396" s="209"/>
      <c r="AM396" s="209"/>
      <c r="AN396" s="209"/>
      <c r="AO396" s="209"/>
    </row>
    <row r="397" spans="38:41" ht="15.75" customHeight="1" x14ac:dyDescent="0.15">
      <c r="AL397" s="209"/>
      <c r="AM397" s="209"/>
      <c r="AN397" s="209"/>
      <c r="AO397" s="209"/>
    </row>
    <row r="398" spans="38:41" ht="15.75" customHeight="1" x14ac:dyDescent="0.15">
      <c r="AL398" s="209"/>
      <c r="AM398" s="209"/>
      <c r="AN398" s="209"/>
      <c r="AO398" s="209"/>
    </row>
    <row r="399" spans="38:41" ht="15.75" customHeight="1" x14ac:dyDescent="0.15">
      <c r="AL399" s="209"/>
      <c r="AM399" s="209"/>
      <c r="AN399" s="209"/>
      <c r="AO399" s="209"/>
    </row>
    <row r="400" spans="38:41" ht="15.75" customHeight="1" x14ac:dyDescent="0.15">
      <c r="AL400" s="209"/>
      <c r="AM400" s="209"/>
      <c r="AN400" s="209"/>
      <c r="AO400" s="209"/>
    </row>
    <row r="401" spans="38:41" ht="15.75" customHeight="1" x14ac:dyDescent="0.15">
      <c r="AL401" s="209"/>
      <c r="AM401" s="209"/>
      <c r="AN401" s="209"/>
      <c r="AO401" s="209"/>
    </row>
    <row r="402" spans="38:41" ht="15.75" customHeight="1" x14ac:dyDescent="0.15">
      <c r="AL402" s="209"/>
      <c r="AM402" s="209"/>
      <c r="AN402" s="209"/>
      <c r="AO402" s="209"/>
    </row>
    <row r="403" spans="38:41" ht="15.75" customHeight="1" x14ac:dyDescent="0.15">
      <c r="AL403" s="209"/>
      <c r="AM403" s="209"/>
      <c r="AN403" s="209"/>
      <c r="AO403" s="209"/>
    </row>
    <row r="404" spans="38:41" ht="15.75" customHeight="1" x14ac:dyDescent="0.15">
      <c r="AL404" s="209"/>
      <c r="AM404" s="209"/>
      <c r="AN404" s="209"/>
      <c r="AO404" s="209"/>
    </row>
    <row r="405" spans="38:41" ht="15.75" customHeight="1" x14ac:dyDescent="0.15">
      <c r="AL405" s="209"/>
      <c r="AM405" s="209"/>
      <c r="AN405" s="209"/>
      <c r="AO405" s="209"/>
    </row>
    <row r="406" spans="38:41" ht="15.75" customHeight="1" x14ac:dyDescent="0.15">
      <c r="AL406" s="209"/>
      <c r="AM406" s="209"/>
      <c r="AN406" s="209"/>
      <c r="AO406" s="209"/>
    </row>
    <row r="407" spans="38:41" ht="15.75" customHeight="1" x14ac:dyDescent="0.15">
      <c r="AL407" s="209"/>
      <c r="AM407" s="209"/>
      <c r="AN407" s="209"/>
      <c r="AO407" s="209"/>
    </row>
    <row r="408" spans="38:41" ht="15.75" customHeight="1" x14ac:dyDescent="0.15">
      <c r="AL408" s="209"/>
      <c r="AM408" s="209"/>
      <c r="AN408" s="209"/>
      <c r="AO408" s="209"/>
    </row>
    <row r="409" spans="38:41" ht="15.75" customHeight="1" x14ac:dyDescent="0.15">
      <c r="AL409" s="209"/>
      <c r="AM409" s="209"/>
      <c r="AN409" s="209"/>
      <c r="AO409" s="209"/>
    </row>
    <row r="410" spans="38:41" ht="15.75" customHeight="1" x14ac:dyDescent="0.15">
      <c r="AL410" s="209"/>
      <c r="AM410" s="209"/>
      <c r="AN410" s="209"/>
      <c r="AO410" s="209"/>
    </row>
    <row r="411" spans="38:41" ht="15.75" customHeight="1" x14ac:dyDescent="0.15">
      <c r="AL411" s="209"/>
      <c r="AM411" s="209"/>
      <c r="AN411" s="209"/>
      <c r="AO411" s="209"/>
    </row>
    <row r="412" spans="38:41" ht="15.75" customHeight="1" x14ac:dyDescent="0.15">
      <c r="AL412" s="209"/>
      <c r="AM412" s="209"/>
      <c r="AN412" s="209"/>
      <c r="AO412" s="209"/>
    </row>
    <row r="413" spans="38:41" ht="15.75" customHeight="1" x14ac:dyDescent="0.15">
      <c r="AL413" s="209"/>
      <c r="AM413" s="209"/>
      <c r="AN413" s="209"/>
      <c r="AO413" s="209"/>
    </row>
    <row r="414" spans="38:41" ht="15.75" customHeight="1" x14ac:dyDescent="0.15">
      <c r="AL414" s="209"/>
      <c r="AM414" s="209"/>
      <c r="AN414" s="209"/>
      <c r="AO414" s="209"/>
    </row>
    <row r="415" spans="38:41" ht="15.75" customHeight="1" x14ac:dyDescent="0.15">
      <c r="AL415" s="209"/>
      <c r="AM415" s="209"/>
      <c r="AN415" s="209"/>
      <c r="AO415" s="209"/>
    </row>
    <row r="416" spans="38:41" ht="15.75" customHeight="1" x14ac:dyDescent="0.15">
      <c r="AL416" s="209"/>
      <c r="AM416" s="209"/>
      <c r="AN416" s="209"/>
      <c r="AO416" s="209"/>
    </row>
    <row r="417" spans="38:41" ht="15.75" customHeight="1" x14ac:dyDescent="0.15">
      <c r="AL417" s="209"/>
      <c r="AM417" s="209"/>
      <c r="AN417" s="209"/>
      <c r="AO417" s="209"/>
    </row>
    <row r="418" spans="38:41" ht="15.75" customHeight="1" x14ac:dyDescent="0.15">
      <c r="AL418" s="209"/>
      <c r="AM418" s="209"/>
      <c r="AN418" s="209"/>
      <c r="AO418" s="209"/>
    </row>
    <row r="419" spans="38:41" ht="15.75" customHeight="1" x14ac:dyDescent="0.15">
      <c r="AL419" s="209"/>
      <c r="AM419" s="209"/>
      <c r="AN419" s="209"/>
      <c r="AO419" s="209"/>
    </row>
    <row r="420" spans="38:41" ht="15.75" customHeight="1" x14ac:dyDescent="0.15">
      <c r="AL420" s="209"/>
      <c r="AM420" s="209"/>
      <c r="AN420" s="209"/>
      <c r="AO420" s="209"/>
    </row>
    <row r="421" spans="38:41" ht="15.75" customHeight="1" x14ac:dyDescent="0.15">
      <c r="AL421" s="209"/>
      <c r="AM421" s="209"/>
      <c r="AN421" s="209"/>
      <c r="AO421" s="209"/>
    </row>
    <row r="422" spans="38:41" ht="15.75" customHeight="1" x14ac:dyDescent="0.15">
      <c r="AL422" s="209"/>
      <c r="AM422" s="209"/>
      <c r="AN422" s="209"/>
      <c r="AO422" s="209"/>
    </row>
    <row r="423" spans="38:41" ht="15.75" customHeight="1" x14ac:dyDescent="0.15">
      <c r="AL423" s="209"/>
      <c r="AM423" s="209"/>
      <c r="AN423" s="209"/>
      <c r="AO423" s="209"/>
    </row>
    <row r="424" spans="38:41" ht="15.75" customHeight="1" x14ac:dyDescent="0.15">
      <c r="AL424" s="209"/>
      <c r="AM424" s="209"/>
      <c r="AN424" s="209"/>
      <c r="AO424" s="209"/>
    </row>
    <row r="425" spans="38:41" ht="15.75" customHeight="1" x14ac:dyDescent="0.15">
      <c r="AL425" s="209"/>
      <c r="AM425" s="209"/>
      <c r="AN425" s="209"/>
      <c r="AO425" s="209"/>
    </row>
    <row r="426" spans="38:41" ht="15.75" customHeight="1" x14ac:dyDescent="0.15">
      <c r="AL426" s="209"/>
      <c r="AM426" s="209"/>
      <c r="AN426" s="209"/>
      <c r="AO426" s="209"/>
    </row>
    <row r="427" spans="38:41" ht="15.75" customHeight="1" x14ac:dyDescent="0.15">
      <c r="AL427" s="209"/>
      <c r="AM427" s="209"/>
      <c r="AN427" s="209"/>
      <c r="AO427" s="209"/>
    </row>
    <row r="428" spans="38:41" ht="15.75" customHeight="1" x14ac:dyDescent="0.15">
      <c r="AL428" s="209"/>
      <c r="AM428" s="209"/>
      <c r="AN428" s="209"/>
      <c r="AO428" s="209"/>
    </row>
    <row r="429" spans="38:41" ht="15.75" customHeight="1" x14ac:dyDescent="0.15">
      <c r="AL429" s="209"/>
      <c r="AM429" s="209"/>
      <c r="AN429" s="209"/>
      <c r="AO429" s="209"/>
    </row>
    <row r="430" spans="38:41" ht="15.75" customHeight="1" x14ac:dyDescent="0.15">
      <c r="AL430" s="209"/>
      <c r="AM430" s="209"/>
      <c r="AN430" s="209"/>
      <c r="AO430" s="209"/>
    </row>
    <row r="431" spans="38:41" ht="15.75" customHeight="1" x14ac:dyDescent="0.15">
      <c r="AL431" s="209"/>
      <c r="AM431" s="209"/>
      <c r="AN431" s="209"/>
      <c r="AO431" s="209"/>
    </row>
    <row r="432" spans="38:41" ht="15.75" customHeight="1" x14ac:dyDescent="0.15">
      <c r="AL432" s="209"/>
      <c r="AM432" s="209"/>
      <c r="AN432" s="209"/>
      <c r="AO432" s="209"/>
    </row>
    <row r="433" spans="38:41" ht="15.75" customHeight="1" x14ac:dyDescent="0.15">
      <c r="AL433" s="209"/>
      <c r="AM433" s="209"/>
      <c r="AN433" s="209"/>
      <c r="AO433" s="209"/>
    </row>
    <row r="434" spans="38:41" ht="15.75" customHeight="1" x14ac:dyDescent="0.15">
      <c r="AL434" s="209"/>
      <c r="AM434" s="209"/>
      <c r="AN434" s="209"/>
      <c r="AO434" s="209"/>
    </row>
    <row r="435" spans="38:41" ht="15.75" customHeight="1" x14ac:dyDescent="0.15">
      <c r="AL435" s="209"/>
      <c r="AM435" s="209"/>
      <c r="AN435" s="209"/>
      <c r="AO435" s="209"/>
    </row>
    <row r="436" spans="38:41" ht="15.75" customHeight="1" x14ac:dyDescent="0.15">
      <c r="AL436" s="209"/>
      <c r="AM436" s="209"/>
      <c r="AN436" s="209"/>
      <c r="AO436" s="209"/>
    </row>
    <row r="437" spans="38:41" ht="15.75" customHeight="1" x14ac:dyDescent="0.15">
      <c r="AL437" s="209"/>
      <c r="AM437" s="209"/>
      <c r="AN437" s="209"/>
      <c r="AO437" s="209"/>
    </row>
    <row r="438" spans="38:41" ht="15.75" customHeight="1" x14ac:dyDescent="0.15">
      <c r="AL438" s="209"/>
      <c r="AM438" s="209"/>
      <c r="AN438" s="209"/>
      <c r="AO438" s="209"/>
    </row>
    <row r="439" spans="38:41" ht="15.75" customHeight="1" x14ac:dyDescent="0.15">
      <c r="AL439" s="209"/>
      <c r="AM439" s="209"/>
      <c r="AN439" s="209"/>
      <c r="AO439" s="209"/>
    </row>
    <row r="440" spans="38:41" ht="15.75" customHeight="1" x14ac:dyDescent="0.15">
      <c r="AL440" s="209"/>
      <c r="AM440" s="209"/>
      <c r="AN440" s="209"/>
      <c r="AO440" s="209"/>
    </row>
    <row r="441" spans="38:41" ht="15.75" customHeight="1" x14ac:dyDescent="0.15">
      <c r="AL441" s="209"/>
      <c r="AM441" s="209"/>
      <c r="AN441" s="209"/>
      <c r="AO441" s="209"/>
    </row>
    <row r="442" spans="38:41" ht="15.75" customHeight="1" x14ac:dyDescent="0.15">
      <c r="AL442" s="209"/>
      <c r="AM442" s="209"/>
      <c r="AN442" s="209"/>
      <c r="AO442" s="209"/>
    </row>
    <row r="443" spans="38:41" ht="15.75" customHeight="1" x14ac:dyDescent="0.15">
      <c r="AL443" s="209"/>
      <c r="AM443" s="209"/>
      <c r="AN443" s="209"/>
      <c r="AO443" s="209"/>
    </row>
    <row r="444" spans="38:41" ht="15.75" customHeight="1" x14ac:dyDescent="0.15">
      <c r="AL444" s="209"/>
      <c r="AM444" s="209"/>
      <c r="AN444" s="209"/>
      <c r="AO444" s="209"/>
    </row>
    <row r="445" spans="38:41" ht="15.75" customHeight="1" x14ac:dyDescent="0.15">
      <c r="AL445" s="209"/>
      <c r="AM445" s="209"/>
      <c r="AN445" s="209"/>
      <c r="AO445" s="209"/>
    </row>
    <row r="446" spans="38:41" ht="15.75" customHeight="1" x14ac:dyDescent="0.15">
      <c r="AL446" s="209"/>
      <c r="AM446" s="209"/>
      <c r="AN446" s="209"/>
      <c r="AO446" s="209"/>
    </row>
    <row r="447" spans="38:41" ht="15.75" customHeight="1" x14ac:dyDescent="0.15">
      <c r="AL447" s="209"/>
      <c r="AM447" s="209"/>
      <c r="AN447" s="209"/>
      <c r="AO447" s="209"/>
    </row>
    <row r="448" spans="38:41" ht="15.75" customHeight="1" x14ac:dyDescent="0.15">
      <c r="AL448" s="209"/>
      <c r="AM448" s="209"/>
      <c r="AN448" s="209"/>
      <c r="AO448" s="209"/>
    </row>
    <row r="449" spans="38:41" ht="15.75" customHeight="1" x14ac:dyDescent="0.15">
      <c r="AL449" s="209"/>
      <c r="AM449" s="209"/>
      <c r="AN449" s="209"/>
      <c r="AO449" s="209"/>
    </row>
    <row r="450" spans="38:41" ht="15.75" customHeight="1" x14ac:dyDescent="0.15">
      <c r="AL450" s="209"/>
      <c r="AM450" s="209"/>
      <c r="AN450" s="209"/>
      <c r="AO450" s="209"/>
    </row>
    <row r="451" spans="38:41" ht="15.75" customHeight="1" x14ac:dyDescent="0.15">
      <c r="AL451" s="209"/>
      <c r="AM451" s="209"/>
      <c r="AN451" s="209"/>
      <c r="AO451" s="209"/>
    </row>
    <row r="452" spans="38:41" ht="15.75" customHeight="1" x14ac:dyDescent="0.15">
      <c r="AL452" s="209"/>
      <c r="AM452" s="209"/>
      <c r="AN452" s="209"/>
      <c r="AO452" s="209"/>
    </row>
    <row r="453" spans="38:41" ht="15.75" customHeight="1" x14ac:dyDescent="0.15">
      <c r="AL453" s="209"/>
      <c r="AM453" s="209"/>
      <c r="AN453" s="209"/>
      <c r="AO453" s="209"/>
    </row>
    <row r="454" spans="38:41" ht="15.75" customHeight="1" x14ac:dyDescent="0.15">
      <c r="AL454" s="209"/>
      <c r="AM454" s="209"/>
      <c r="AN454" s="209"/>
      <c r="AO454" s="209"/>
    </row>
    <row r="455" spans="38:41" ht="15.75" customHeight="1" x14ac:dyDescent="0.15">
      <c r="AL455" s="209"/>
      <c r="AM455" s="209"/>
      <c r="AN455" s="209"/>
      <c r="AO455" s="209"/>
    </row>
    <row r="456" spans="38:41" ht="15.75" customHeight="1" x14ac:dyDescent="0.15">
      <c r="AL456" s="209"/>
      <c r="AM456" s="209"/>
      <c r="AN456" s="209"/>
      <c r="AO456" s="209"/>
    </row>
    <row r="457" spans="38:41" ht="15.75" customHeight="1" x14ac:dyDescent="0.15">
      <c r="AL457" s="209"/>
      <c r="AM457" s="209"/>
      <c r="AN457" s="209"/>
      <c r="AO457" s="209"/>
    </row>
    <row r="458" spans="38:41" ht="15.75" customHeight="1" x14ac:dyDescent="0.15">
      <c r="AL458" s="209"/>
      <c r="AM458" s="209"/>
      <c r="AN458" s="209"/>
      <c r="AO458" s="209"/>
    </row>
    <row r="459" spans="38:41" ht="15.75" customHeight="1" x14ac:dyDescent="0.15">
      <c r="AL459" s="209"/>
      <c r="AM459" s="209"/>
      <c r="AN459" s="209"/>
      <c r="AO459" s="209"/>
    </row>
    <row r="460" spans="38:41" ht="15.75" customHeight="1" x14ac:dyDescent="0.15">
      <c r="AL460" s="209"/>
      <c r="AM460" s="209"/>
      <c r="AN460" s="209"/>
      <c r="AO460" s="209"/>
    </row>
    <row r="461" spans="38:41" ht="15.75" customHeight="1" x14ac:dyDescent="0.15">
      <c r="AL461" s="209"/>
      <c r="AM461" s="209"/>
      <c r="AN461" s="209"/>
      <c r="AO461" s="209"/>
    </row>
    <row r="462" spans="38:41" ht="15.75" customHeight="1" x14ac:dyDescent="0.15">
      <c r="AL462" s="209"/>
      <c r="AM462" s="209"/>
      <c r="AN462" s="209"/>
      <c r="AO462" s="209"/>
    </row>
    <row r="463" spans="38:41" ht="15.75" customHeight="1" x14ac:dyDescent="0.15">
      <c r="AL463" s="209"/>
      <c r="AM463" s="209"/>
      <c r="AN463" s="209"/>
      <c r="AO463" s="209"/>
    </row>
    <row r="464" spans="38:41" ht="15.75" customHeight="1" x14ac:dyDescent="0.15">
      <c r="AL464" s="209"/>
      <c r="AM464" s="209"/>
      <c r="AN464" s="209"/>
      <c r="AO464" s="209"/>
    </row>
    <row r="465" spans="38:41" ht="15.75" customHeight="1" x14ac:dyDescent="0.15">
      <c r="AL465" s="209"/>
      <c r="AM465" s="209"/>
      <c r="AN465" s="209"/>
      <c r="AO465" s="209"/>
    </row>
    <row r="466" spans="38:41" ht="15.75" customHeight="1" x14ac:dyDescent="0.15">
      <c r="AL466" s="209"/>
      <c r="AM466" s="209"/>
      <c r="AN466" s="209"/>
      <c r="AO466" s="209"/>
    </row>
    <row r="467" spans="38:41" ht="15.75" customHeight="1" x14ac:dyDescent="0.15">
      <c r="AL467" s="209"/>
      <c r="AM467" s="209"/>
      <c r="AN467" s="209"/>
      <c r="AO467" s="209"/>
    </row>
    <row r="468" spans="38:41" ht="15.75" customHeight="1" x14ac:dyDescent="0.15">
      <c r="AL468" s="209"/>
      <c r="AM468" s="209"/>
      <c r="AN468" s="209"/>
      <c r="AO468" s="209"/>
    </row>
    <row r="469" spans="38:41" ht="15.75" customHeight="1" x14ac:dyDescent="0.15">
      <c r="AL469" s="209"/>
      <c r="AM469" s="209"/>
      <c r="AN469" s="209"/>
      <c r="AO469" s="209"/>
    </row>
    <row r="470" spans="38:41" ht="15.75" customHeight="1" x14ac:dyDescent="0.15">
      <c r="AL470" s="209"/>
      <c r="AM470" s="209"/>
      <c r="AN470" s="209"/>
      <c r="AO470" s="209"/>
    </row>
    <row r="471" spans="38:41" ht="15.75" customHeight="1" x14ac:dyDescent="0.15">
      <c r="AL471" s="209"/>
      <c r="AM471" s="209"/>
      <c r="AN471" s="209"/>
      <c r="AO471" s="209"/>
    </row>
    <row r="472" spans="38:41" ht="15.75" customHeight="1" x14ac:dyDescent="0.15">
      <c r="AL472" s="209"/>
      <c r="AM472" s="209"/>
      <c r="AN472" s="209"/>
      <c r="AO472" s="209"/>
    </row>
    <row r="473" spans="38:41" ht="15.75" customHeight="1" x14ac:dyDescent="0.15">
      <c r="AL473" s="209"/>
      <c r="AM473" s="209"/>
      <c r="AN473" s="209"/>
      <c r="AO473" s="209"/>
    </row>
    <row r="474" spans="38:41" ht="15.75" customHeight="1" x14ac:dyDescent="0.15">
      <c r="AL474" s="209"/>
      <c r="AM474" s="209"/>
      <c r="AN474" s="209"/>
      <c r="AO474" s="209"/>
    </row>
    <row r="475" spans="38:41" ht="15.75" customHeight="1" x14ac:dyDescent="0.15">
      <c r="AL475" s="209"/>
      <c r="AM475" s="209"/>
      <c r="AN475" s="209"/>
      <c r="AO475" s="209"/>
    </row>
    <row r="476" spans="38:41" ht="15.75" customHeight="1" x14ac:dyDescent="0.15">
      <c r="AL476" s="209"/>
      <c r="AM476" s="209"/>
      <c r="AN476" s="209"/>
      <c r="AO476" s="209"/>
    </row>
    <row r="477" spans="38:41" ht="15.75" customHeight="1" x14ac:dyDescent="0.15">
      <c r="AL477" s="209"/>
      <c r="AM477" s="209"/>
      <c r="AN477" s="209"/>
      <c r="AO477" s="209"/>
    </row>
    <row r="478" spans="38:41" ht="15.75" customHeight="1" x14ac:dyDescent="0.15">
      <c r="AL478" s="209"/>
      <c r="AM478" s="209"/>
      <c r="AN478" s="209"/>
      <c r="AO478" s="209"/>
    </row>
    <row r="479" spans="38:41" ht="15.75" customHeight="1" x14ac:dyDescent="0.15">
      <c r="AL479" s="209"/>
      <c r="AM479" s="209"/>
      <c r="AN479" s="209"/>
      <c r="AO479" s="209"/>
    </row>
    <row r="480" spans="38:41" ht="15.75" customHeight="1" x14ac:dyDescent="0.15">
      <c r="AL480" s="209"/>
      <c r="AM480" s="209"/>
      <c r="AN480" s="209"/>
      <c r="AO480" s="209"/>
    </row>
    <row r="481" spans="38:41" ht="15.75" customHeight="1" x14ac:dyDescent="0.15">
      <c r="AL481" s="209"/>
      <c r="AM481" s="209"/>
      <c r="AN481" s="209"/>
      <c r="AO481" s="209"/>
    </row>
    <row r="482" spans="38:41" ht="15.75" customHeight="1" x14ac:dyDescent="0.15">
      <c r="AL482" s="209"/>
      <c r="AM482" s="209"/>
      <c r="AN482" s="209"/>
      <c r="AO482" s="209"/>
    </row>
    <row r="483" spans="38:41" ht="15.75" customHeight="1" x14ac:dyDescent="0.15">
      <c r="AL483" s="209"/>
      <c r="AM483" s="209"/>
      <c r="AN483" s="209"/>
      <c r="AO483" s="209"/>
    </row>
    <row r="484" spans="38:41" ht="15.75" customHeight="1" x14ac:dyDescent="0.15">
      <c r="AL484" s="209"/>
      <c r="AM484" s="209"/>
      <c r="AN484" s="209"/>
      <c r="AO484" s="209"/>
    </row>
    <row r="485" spans="38:41" ht="15.75" customHeight="1" x14ac:dyDescent="0.15">
      <c r="AL485" s="209"/>
      <c r="AM485" s="209"/>
      <c r="AN485" s="209"/>
      <c r="AO485" s="209"/>
    </row>
    <row r="486" spans="38:41" ht="15.75" customHeight="1" x14ac:dyDescent="0.15">
      <c r="AL486" s="209"/>
      <c r="AM486" s="209"/>
      <c r="AN486" s="209"/>
      <c r="AO486" s="209"/>
    </row>
    <row r="487" spans="38:41" ht="15.75" customHeight="1" x14ac:dyDescent="0.15">
      <c r="AL487" s="209"/>
      <c r="AM487" s="209"/>
      <c r="AN487" s="209"/>
      <c r="AO487" s="209"/>
    </row>
    <row r="488" spans="38:41" ht="15.75" customHeight="1" x14ac:dyDescent="0.15">
      <c r="AL488" s="209"/>
      <c r="AM488" s="209"/>
      <c r="AN488" s="209"/>
      <c r="AO488" s="209"/>
    </row>
    <row r="489" spans="38:41" ht="15.75" customHeight="1" x14ac:dyDescent="0.15">
      <c r="AL489" s="209"/>
      <c r="AM489" s="209"/>
      <c r="AN489" s="209"/>
      <c r="AO489" s="209"/>
    </row>
    <row r="490" spans="38:41" ht="15.75" customHeight="1" x14ac:dyDescent="0.15">
      <c r="AL490" s="209"/>
      <c r="AM490" s="209"/>
      <c r="AN490" s="209"/>
      <c r="AO490" s="209"/>
    </row>
    <row r="491" spans="38:41" ht="15.75" customHeight="1" x14ac:dyDescent="0.15">
      <c r="AL491" s="209"/>
      <c r="AM491" s="209"/>
      <c r="AN491" s="209"/>
      <c r="AO491" s="209"/>
    </row>
    <row r="492" spans="38:41" ht="15.75" customHeight="1" x14ac:dyDescent="0.15">
      <c r="AL492" s="209"/>
      <c r="AM492" s="209"/>
      <c r="AN492" s="209"/>
      <c r="AO492" s="209"/>
    </row>
    <row r="493" spans="38:41" ht="15.75" customHeight="1" x14ac:dyDescent="0.15">
      <c r="AL493" s="209"/>
      <c r="AM493" s="209"/>
      <c r="AN493" s="209"/>
      <c r="AO493" s="209"/>
    </row>
    <row r="494" spans="38:41" ht="15.75" customHeight="1" x14ac:dyDescent="0.15">
      <c r="AL494" s="209"/>
      <c r="AM494" s="209"/>
      <c r="AN494" s="209"/>
      <c r="AO494" s="209"/>
    </row>
    <row r="495" spans="38:41" ht="15.75" customHeight="1" x14ac:dyDescent="0.15">
      <c r="AL495" s="209"/>
      <c r="AM495" s="209"/>
      <c r="AN495" s="209"/>
      <c r="AO495" s="209"/>
    </row>
    <row r="496" spans="38:41" ht="15.75" customHeight="1" x14ac:dyDescent="0.15">
      <c r="AL496" s="209"/>
      <c r="AM496" s="209"/>
      <c r="AN496" s="209"/>
      <c r="AO496" s="209"/>
    </row>
    <row r="497" spans="38:41" ht="15.75" customHeight="1" x14ac:dyDescent="0.15">
      <c r="AL497" s="209"/>
      <c r="AM497" s="209"/>
      <c r="AN497" s="209"/>
      <c r="AO497" s="209"/>
    </row>
    <row r="498" spans="38:41" ht="15.75" customHeight="1" x14ac:dyDescent="0.15">
      <c r="AL498" s="209"/>
      <c r="AM498" s="209"/>
      <c r="AN498" s="209"/>
      <c r="AO498" s="209"/>
    </row>
    <row r="499" spans="38:41" ht="15.75" customHeight="1" x14ac:dyDescent="0.15">
      <c r="AL499" s="209"/>
      <c r="AM499" s="209"/>
      <c r="AN499" s="209"/>
      <c r="AO499" s="209"/>
    </row>
    <row r="500" spans="38:41" ht="15.75" customHeight="1" x14ac:dyDescent="0.15">
      <c r="AL500" s="209"/>
      <c r="AM500" s="209"/>
      <c r="AN500" s="209"/>
      <c r="AO500" s="209"/>
    </row>
    <row r="501" spans="38:41" ht="15.75" customHeight="1" x14ac:dyDescent="0.15">
      <c r="AL501" s="209"/>
      <c r="AM501" s="209"/>
      <c r="AN501" s="209"/>
      <c r="AO501" s="209"/>
    </row>
    <row r="502" spans="38:41" ht="15.75" customHeight="1" x14ac:dyDescent="0.15">
      <c r="AL502" s="209"/>
      <c r="AM502" s="209"/>
      <c r="AN502" s="209"/>
      <c r="AO502" s="209"/>
    </row>
    <row r="503" spans="38:41" ht="15.75" customHeight="1" x14ac:dyDescent="0.15">
      <c r="AL503" s="209"/>
      <c r="AM503" s="209"/>
      <c r="AN503" s="209"/>
      <c r="AO503" s="209"/>
    </row>
    <row r="504" spans="38:41" ht="15.75" customHeight="1" x14ac:dyDescent="0.15">
      <c r="AL504" s="209"/>
      <c r="AM504" s="209"/>
      <c r="AN504" s="209"/>
      <c r="AO504" s="209"/>
    </row>
    <row r="505" spans="38:41" ht="15.75" customHeight="1" x14ac:dyDescent="0.15">
      <c r="AL505" s="209"/>
      <c r="AM505" s="209"/>
      <c r="AN505" s="209"/>
      <c r="AO505" s="209"/>
    </row>
    <row r="506" spans="38:41" ht="15.75" customHeight="1" x14ac:dyDescent="0.15">
      <c r="AL506" s="209"/>
      <c r="AM506" s="209"/>
      <c r="AN506" s="209"/>
      <c r="AO506" s="209"/>
    </row>
    <row r="507" spans="38:41" ht="15.75" customHeight="1" x14ac:dyDescent="0.15">
      <c r="AL507" s="209"/>
      <c r="AM507" s="209"/>
      <c r="AN507" s="209"/>
      <c r="AO507" s="209"/>
    </row>
    <row r="508" spans="38:41" ht="15.75" customHeight="1" x14ac:dyDescent="0.15">
      <c r="AL508" s="209"/>
      <c r="AM508" s="209"/>
      <c r="AN508" s="209"/>
      <c r="AO508" s="209"/>
    </row>
    <row r="509" spans="38:41" ht="15.75" customHeight="1" x14ac:dyDescent="0.15">
      <c r="AL509" s="209"/>
      <c r="AM509" s="209"/>
      <c r="AN509" s="209"/>
      <c r="AO509" s="209"/>
    </row>
    <row r="510" spans="38:41" ht="15.75" customHeight="1" x14ac:dyDescent="0.15">
      <c r="AL510" s="209"/>
      <c r="AM510" s="209"/>
      <c r="AN510" s="209"/>
      <c r="AO510" s="209"/>
    </row>
    <row r="511" spans="38:41" ht="15.75" customHeight="1" x14ac:dyDescent="0.15">
      <c r="AL511" s="209"/>
      <c r="AM511" s="209"/>
      <c r="AN511" s="209"/>
      <c r="AO511" s="209"/>
    </row>
    <row r="512" spans="38:41" ht="15.75" customHeight="1" x14ac:dyDescent="0.15">
      <c r="AL512" s="209"/>
      <c r="AM512" s="209"/>
      <c r="AN512" s="209"/>
      <c r="AO512" s="209"/>
    </row>
    <row r="513" spans="38:41" ht="15.75" customHeight="1" x14ac:dyDescent="0.15">
      <c r="AL513" s="209"/>
      <c r="AM513" s="209"/>
      <c r="AN513" s="209"/>
      <c r="AO513" s="209"/>
    </row>
    <row r="514" spans="38:41" ht="15.75" customHeight="1" x14ac:dyDescent="0.15">
      <c r="AL514" s="209"/>
      <c r="AM514" s="209"/>
      <c r="AN514" s="209"/>
      <c r="AO514" s="209"/>
    </row>
    <row r="515" spans="38:41" ht="15.75" customHeight="1" x14ac:dyDescent="0.15">
      <c r="AL515" s="209"/>
      <c r="AM515" s="209"/>
      <c r="AN515" s="209"/>
      <c r="AO515" s="209"/>
    </row>
    <row r="516" spans="38:41" ht="15.75" customHeight="1" x14ac:dyDescent="0.15">
      <c r="AL516" s="209"/>
      <c r="AM516" s="209"/>
      <c r="AN516" s="209"/>
      <c r="AO516" s="209"/>
    </row>
    <row r="517" spans="38:41" ht="15.75" customHeight="1" x14ac:dyDescent="0.15">
      <c r="AL517" s="209"/>
      <c r="AM517" s="209"/>
      <c r="AN517" s="209"/>
      <c r="AO517" s="209"/>
    </row>
    <row r="518" spans="38:41" ht="15.75" customHeight="1" x14ac:dyDescent="0.15">
      <c r="AL518" s="209"/>
      <c r="AM518" s="209"/>
      <c r="AN518" s="209"/>
      <c r="AO518" s="209"/>
    </row>
    <row r="519" spans="38:41" ht="15.75" customHeight="1" x14ac:dyDescent="0.15">
      <c r="AL519" s="209"/>
      <c r="AM519" s="209"/>
      <c r="AN519" s="209"/>
      <c r="AO519" s="209"/>
    </row>
    <row r="520" spans="38:41" ht="15.75" customHeight="1" x14ac:dyDescent="0.15">
      <c r="AL520" s="209"/>
      <c r="AM520" s="209"/>
      <c r="AN520" s="209"/>
      <c r="AO520" s="209"/>
    </row>
    <row r="521" spans="38:41" ht="15.75" customHeight="1" x14ac:dyDescent="0.15">
      <c r="AL521" s="209"/>
      <c r="AM521" s="209"/>
      <c r="AN521" s="209"/>
      <c r="AO521" s="209"/>
    </row>
    <row r="522" spans="38:41" ht="15.75" customHeight="1" x14ac:dyDescent="0.15">
      <c r="AL522" s="209"/>
      <c r="AM522" s="209"/>
      <c r="AN522" s="209"/>
      <c r="AO522" s="209"/>
    </row>
    <row r="523" spans="38:41" ht="15.75" customHeight="1" x14ac:dyDescent="0.15">
      <c r="AL523" s="209"/>
      <c r="AM523" s="209"/>
      <c r="AN523" s="209"/>
      <c r="AO523" s="209"/>
    </row>
    <row r="524" spans="38:41" ht="15.75" customHeight="1" x14ac:dyDescent="0.15">
      <c r="AL524" s="209"/>
      <c r="AM524" s="209"/>
      <c r="AN524" s="209"/>
      <c r="AO524" s="209"/>
    </row>
    <row r="525" spans="38:41" ht="15.75" customHeight="1" x14ac:dyDescent="0.15">
      <c r="AL525" s="209"/>
      <c r="AM525" s="209"/>
      <c r="AN525" s="209"/>
      <c r="AO525" s="209"/>
    </row>
    <row r="526" spans="38:41" ht="15.75" customHeight="1" x14ac:dyDescent="0.15">
      <c r="AL526" s="209"/>
      <c r="AM526" s="209"/>
      <c r="AN526" s="209"/>
      <c r="AO526" s="209"/>
    </row>
    <row r="527" spans="38:41" ht="15.75" customHeight="1" x14ac:dyDescent="0.15">
      <c r="AL527" s="209"/>
      <c r="AM527" s="209"/>
      <c r="AN527" s="209"/>
      <c r="AO527" s="209"/>
    </row>
    <row r="528" spans="38:41" ht="15.75" customHeight="1" x14ac:dyDescent="0.15">
      <c r="AL528" s="209"/>
      <c r="AM528" s="209"/>
      <c r="AN528" s="209"/>
      <c r="AO528" s="209"/>
    </row>
    <row r="529" spans="38:41" ht="15.75" customHeight="1" x14ac:dyDescent="0.15">
      <c r="AL529" s="209"/>
      <c r="AM529" s="209"/>
      <c r="AN529" s="209"/>
      <c r="AO529" s="209"/>
    </row>
    <row r="530" spans="38:41" ht="15.75" customHeight="1" x14ac:dyDescent="0.15">
      <c r="AL530" s="209"/>
      <c r="AM530" s="209"/>
      <c r="AN530" s="209"/>
      <c r="AO530" s="209"/>
    </row>
    <row r="531" spans="38:41" ht="15.75" customHeight="1" x14ac:dyDescent="0.15">
      <c r="AL531" s="209"/>
      <c r="AM531" s="209"/>
      <c r="AN531" s="209"/>
      <c r="AO531" s="209"/>
    </row>
    <row r="532" spans="38:41" ht="15.75" customHeight="1" x14ac:dyDescent="0.15">
      <c r="AL532" s="209"/>
      <c r="AM532" s="209"/>
      <c r="AN532" s="209"/>
      <c r="AO532" s="209"/>
    </row>
    <row r="533" spans="38:41" ht="15.75" customHeight="1" x14ac:dyDescent="0.15">
      <c r="AL533" s="209"/>
      <c r="AM533" s="209"/>
      <c r="AN533" s="209"/>
      <c r="AO533" s="209"/>
    </row>
    <row r="534" spans="38:41" ht="15.75" customHeight="1" x14ac:dyDescent="0.15">
      <c r="AL534" s="209"/>
      <c r="AM534" s="209"/>
      <c r="AN534" s="209"/>
      <c r="AO534" s="209"/>
    </row>
    <row r="535" spans="38:41" ht="15.75" customHeight="1" x14ac:dyDescent="0.15">
      <c r="AL535" s="209"/>
      <c r="AM535" s="209"/>
      <c r="AN535" s="209"/>
      <c r="AO535" s="209"/>
    </row>
    <row r="536" spans="38:41" ht="15.75" customHeight="1" x14ac:dyDescent="0.15">
      <c r="AL536" s="209"/>
      <c r="AM536" s="209"/>
      <c r="AN536" s="209"/>
      <c r="AO536" s="209"/>
    </row>
    <row r="537" spans="38:41" ht="15.75" customHeight="1" x14ac:dyDescent="0.15">
      <c r="AL537" s="209"/>
      <c r="AM537" s="209"/>
      <c r="AN537" s="209"/>
      <c r="AO537" s="209"/>
    </row>
    <row r="538" spans="38:41" ht="15.75" customHeight="1" x14ac:dyDescent="0.15">
      <c r="AL538" s="209"/>
      <c r="AM538" s="209"/>
      <c r="AN538" s="209"/>
      <c r="AO538" s="209"/>
    </row>
    <row r="539" spans="38:41" ht="15.75" customHeight="1" x14ac:dyDescent="0.15">
      <c r="AL539" s="209"/>
      <c r="AM539" s="209"/>
      <c r="AN539" s="209"/>
      <c r="AO539" s="209"/>
    </row>
    <row r="540" spans="38:41" ht="15.75" customHeight="1" x14ac:dyDescent="0.15">
      <c r="AL540" s="209"/>
      <c r="AM540" s="209"/>
      <c r="AN540" s="209"/>
      <c r="AO540" s="209"/>
    </row>
    <row r="541" spans="38:41" ht="15.75" customHeight="1" x14ac:dyDescent="0.15">
      <c r="AL541" s="209"/>
      <c r="AM541" s="209"/>
      <c r="AN541" s="209"/>
      <c r="AO541" s="209"/>
    </row>
    <row r="542" spans="38:41" ht="15.75" customHeight="1" x14ac:dyDescent="0.15">
      <c r="AL542" s="209"/>
      <c r="AM542" s="209"/>
      <c r="AN542" s="209"/>
      <c r="AO542" s="209"/>
    </row>
    <row r="543" spans="38:41" ht="15.75" customHeight="1" x14ac:dyDescent="0.15">
      <c r="AL543" s="209"/>
      <c r="AM543" s="209"/>
      <c r="AN543" s="209"/>
      <c r="AO543" s="209"/>
    </row>
    <row r="544" spans="38:41" ht="15.75" customHeight="1" x14ac:dyDescent="0.15">
      <c r="AL544" s="209"/>
      <c r="AM544" s="209"/>
      <c r="AN544" s="209"/>
      <c r="AO544" s="209"/>
    </row>
    <row r="545" spans="38:41" ht="15.75" customHeight="1" x14ac:dyDescent="0.15">
      <c r="AL545" s="209"/>
      <c r="AM545" s="209"/>
      <c r="AN545" s="209"/>
      <c r="AO545" s="209"/>
    </row>
    <row r="546" spans="38:41" ht="15.75" customHeight="1" x14ac:dyDescent="0.15">
      <c r="AL546" s="209"/>
      <c r="AM546" s="209"/>
      <c r="AN546" s="209"/>
      <c r="AO546" s="209"/>
    </row>
    <row r="547" spans="38:41" ht="15.75" customHeight="1" x14ac:dyDescent="0.15">
      <c r="AL547" s="209"/>
      <c r="AM547" s="209"/>
      <c r="AN547" s="209"/>
      <c r="AO547" s="209"/>
    </row>
    <row r="548" spans="38:41" ht="15.75" customHeight="1" x14ac:dyDescent="0.15">
      <c r="AL548" s="209"/>
      <c r="AM548" s="209"/>
      <c r="AN548" s="209"/>
      <c r="AO548" s="209"/>
    </row>
    <row r="549" spans="38:41" ht="15.75" customHeight="1" x14ac:dyDescent="0.15">
      <c r="AL549" s="209"/>
      <c r="AM549" s="209"/>
      <c r="AN549" s="209"/>
      <c r="AO549" s="209"/>
    </row>
    <row r="550" spans="38:41" ht="15.75" customHeight="1" x14ac:dyDescent="0.15">
      <c r="AL550" s="209"/>
      <c r="AM550" s="209"/>
      <c r="AN550" s="209"/>
      <c r="AO550" s="209"/>
    </row>
    <row r="551" spans="38:41" ht="15.75" customHeight="1" x14ac:dyDescent="0.15">
      <c r="AL551" s="209"/>
      <c r="AM551" s="209"/>
      <c r="AN551" s="209"/>
      <c r="AO551" s="209"/>
    </row>
    <row r="552" spans="38:41" ht="15.75" customHeight="1" x14ac:dyDescent="0.15">
      <c r="AL552" s="209"/>
      <c r="AM552" s="209"/>
      <c r="AN552" s="209"/>
      <c r="AO552" s="209"/>
    </row>
    <row r="553" spans="38:41" ht="15.75" customHeight="1" x14ac:dyDescent="0.15">
      <c r="AL553" s="209"/>
      <c r="AM553" s="209"/>
      <c r="AN553" s="209"/>
      <c r="AO553" s="209"/>
    </row>
    <row r="554" spans="38:41" ht="15.75" customHeight="1" x14ac:dyDescent="0.15">
      <c r="AL554" s="209"/>
      <c r="AM554" s="209"/>
      <c r="AN554" s="209"/>
      <c r="AO554" s="209"/>
    </row>
    <row r="555" spans="38:41" ht="15.75" customHeight="1" x14ac:dyDescent="0.15">
      <c r="AL555" s="209"/>
      <c r="AM555" s="209"/>
      <c r="AN555" s="209"/>
      <c r="AO555" s="209"/>
    </row>
    <row r="556" spans="38:41" ht="15.75" customHeight="1" x14ac:dyDescent="0.15">
      <c r="AL556" s="209"/>
      <c r="AM556" s="209"/>
      <c r="AN556" s="209"/>
      <c r="AO556" s="209"/>
    </row>
    <row r="557" spans="38:41" ht="15.75" customHeight="1" x14ac:dyDescent="0.15">
      <c r="AL557" s="209"/>
      <c r="AM557" s="209"/>
      <c r="AN557" s="209"/>
      <c r="AO557" s="209"/>
    </row>
    <row r="558" spans="38:41" ht="15.75" customHeight="1" x14ac:dyDescent="0.15">
      <c r="AL558" s="209"/>
      <c r="AM558" s="209"/>
      <c r="AN558" s="209"/>
      <c r="AO558" s="209"/>
    </row>
    <row r="559" spans="38:41" ht="15.75" customHeight="1" x14ac:dyDescent="0.15">
      <c r="AL559" s="209"/>
      <c r="AM559" s="209"/>
      <c r="AN559" s="209"/>
      <c r="AO559" s="209"/>
    </row>
    <row r="560" spans="38:41" ht="15.75" customHeight="1" x14ac:dyDescent="0.15">
      <c r="AL560" s="209"/>
      <c r="AM560" s="209"/>
      <c r="AN560" s="209"/>
      <c r="AO560" s="209"/>
    </row>
    <row r="561" spans="38:41" ht="15.75" customHeight="1" x14ac:dyDescent="0.15">
      <c r="AL561" s="209"/>
      <c r="AM561" s="209"/>
      <c r="AN561" s="209"/>
      <c r="AO561" s="209"/>
    </row>
    <row r="562" spans="38:41" ht="15.75" customHeight="1" x14ac:dyDescent="0.15">
      <c r="AL562" s="209"/>
      <c r="AM562" s="209"/>
      <c r="AN562" s="209"/>
      <c r="AO562" s="209"/>
    </row>
    <row r="563" spans="38:41" ht="15.75" customHeight="1" x14ac:dyDescent="0.15">
      <c r="AL563" s="209"/>
      <c r="AM563" s="209"/>
      <c r="AN563" s="209"/>
      <c r="AO563" s="209"/>
    </row>
    <row r="564" spans="38:41" ht="15.75" customHeight="1" x14ac:dyDescent="0.15">
      <c r="AL564" s="209"/>
      <c r="AM564" s="209"/>
      <c r="AN564" s="209"/>
      <c r="AO564" s="209"/>
    </row>
    <row r="565" spans="38:41" ht="15.75" customHeight="1" x14ac:dyDescent="0.15">
      <c r="AL565" s="209"/>
      <c r="AM565" s="209"/>
      <c r="AN565" s="209"/>
      <c r="AO565" s="209"/>
    </row>
    <row r="566" spans="38:41" ht="15.75" customHeight="1" x14ac:dyDescent="0.15">
      <c r="AL566" s="209"/>
      <c r="AM566" s="209"/>
      <c r="AN566" s="209"/>
      <c r="AO566" s="209"/>
    </row>
    <row r="567" spans="38:41" ht="15.75" customHeight="1" x14ac:dyDescent="0.15">
      <c r="AL567" s="209"/>
      <c r="AM567" s="209"/>
      <c r="AN567" s="209"/>
      <c r="AO567" s="209"/>
    </row>
    <row r="568" spans="38:41" ht="15.75" customHeight="1" x14ac:dyDescent="0.15">
      <c r="AL568" s="209"/>
      <c r="AM568" s="209"/>
      <c r="AN568" s="209"/>
      <c r="AO568" s="209"/>
    </row>
    <row r="569" spans="38:41" ht="15.75" customHeight="1" x14ac:dyDescent="0.15">
      <c r="AL569" s="209"/>
      <c r="AM569" s="209"/>
      <c r="AN569" s="209"/>
      <c r="AO569" s="209"/>
    </row>
    <row r="570" spans="38:41" ht="15.75" customHeight="1" x14ac:dyDescent="0.15">
      <c r="AL570" s="209"/>
      <c r="AM570" s="209"/>
      <c r="AN570" s="209"/>
      <c r="AO570" s="209"/>
    </row>
    <row r="571" spans="38:41" ht="15.75" customHeight="1" x14ac:dyDescent="0.15">
      <c r="AL571" s="209"/>
      <c r="AM571" s="209"/>
      <c r="AN571" s="209"/>
      <c r="AO571" s="209"/>
    </row>
    <row r="572" spans="38:41" ht="15.75" customHeight="1" x14ac:dyDescent="0.15">
      <c r="AL572" s="209"/>
      <c r="AM572" s="209"/>
      <c r="AN572" s="209"/>
      <c r="AO572" s="209"/>
    </row>
    <row r="573" spans="38:41" ht="15.75" customHeight="1" x14ac:dyDescent="0.15">
      <c r="AL573" s="209"/>
      <c r="AM573" s="209"/>
      <c r="AN573" s="209"/>
      <c r="AO573" s="209"/>
    </row>
    <row r="574" spans="38:41" ht="15.75" customHeight="1" x14ac:dyDescent="0.15">
      <c r="AL574" s="209"/>
      <c r="AM574" s="209"/>
      <c r="AN574" s="209"/>
      <c r="AO574" s="209"/>
    </row>
    <row r="575" spans="38:41" ht="15.75" customHeight="1" x14ac:dyDescent="0.15">
      <c r="AL575" s="209"/>
      <c r="AM575" s="209"/>
      <c r="AN575" s="209"/>
      <c r="AO575" s="209"/>
    </row>
    <row r="576" spans="38:41" ht="15.75" customHeight="1" x14ac:dyDescent="0.15">
      <c r="AL576" s="209"/>
      <c r="AM576" s="209"/>
      <c r="AN576" s="209"/>
      <c r="AO576" s="209"/>
    </row>
    <row r="577" spans="38:41" ht="15.75" customHeight="1" x14ac:dyDescent="0.15">
      <c r="AL577" s="209"/>
      <c r="AM577" s="209"/>
      <c r="AN577" s="209"/>
      <c r="AO577" s="209"/>
    </row>
    <row r="578" spans="38:41" ht="15.75" customHeight="1" x14ac:dyDescent="0.15">
      <c r="AL578" s="209"/>
      <c r="AM578" s="209"/>
      <c r="AN578" s="209"/>
      <c r="AO578" s="209"/>
    </row>
    <row r="579" spans="38:41" ht="15.75" customHeight="1" x14ac:dyDescent="0.15">
      <c r="AL579" s="209"/>
      <c r="AM579" s="209"/>
      <c r="AN579" s="209"/>
      <c r="AO579" s="209"/>
    </row>
    <row r="580" spans="38:41" ht="15.75" customHeight="1" x14ac:dyDescent="0.15">
      <c r="AL580" s="209"/>
      <c r="AM580" s="209"/>
      <c r="AN580" s="209"/>
      <c r="AO580" s="209"/>
    </row>
    <row r="581" spans="38:41" ht="15.75" customHeight="1" x14ac:dyDescent="0.15">
      <c r="AL581" s="209"/>
      <c r="AM581" s="209"/>
      <c r="AN581" s="209"/>
      <c r="AO581" s="209"/>
    </row>
    <row r="582" spans="38:41" ht="15.75" customHeight="1" x14ac:dyDescent="0.15">
      <c r="AL582" s="209"/>
      <c r="AM582" s="209"/>
      <c r="AN582" s="209"/>
      <c r="AO582" s="209"/>
    </row>
    <row r="583" spans="38:41" ht="15.75" customHeight="1" x14ac:dyDescent="0.15">
      <c r="AL583" s="209"/>
      <c r="AM583" s="209"/>
      <c r="AN583" s="209"/>
      <c r="AO583" s="209"/>
    </row>
    <row r="584" spans="38:41" ht="15.75" customHeight="1" x14ac:dyDescent="0.15">
      <c r="AL584" s="209"/>
      <c r="AM584" s="209"/>
      <c r="AN584" s="209"/>
      <c r="AO584" s="209"/>
    </row>
    <row r="585" spans="38:41" ht="15.75" customHeight="1" x14ac:dyDescent="0.15">
      <c r="AL585" s="209"/>
      <c r="AM585" s="209"/>
      <c r="AN585" s="209"/>
      <c r="AO585" s="209"/>
    </row>
    <row r="586" spans="38:41" ht="15.75" customHeight="1" x14ac:dyDescent="0.15">
      <c r="AL586" s="209"/>
      <c r="AM586" s="209"/>
      <c r="AN586" s="209"/>
      <c r="AO586" s="209"/>
    </row>
    <row r="587" spans="38:41" ht="15.75" customHeight="1" x14ac:dyDescent="0.15">
      <c r="AL587" s="209"/>
      <c r="AM587" s="209"/>
      <c r="AN587" s="209"/>
      <c r="AO587" s="209"/>
    </row>
    <row r="588" spans="38:41" ht="15.75" customHeight="1" x14ac:dyDescent="0.15">
      <c r="AL588" s="209"/>
      <c r="AM588" s="209"/>
      <c r="AN588" s="209"/>
      <c r="AO588" s="209"/>
    </row>
    <row r="589" spans="38:41" ht="15.75" customHeight="1" x14ac:dyDescent="0.15">
      <c r="AL589" s="209"/>
      <c r="AM589" s="209"/>
      <c r="AN589" s="209"/>
      <c r="AO589" s="209"/>
    </row>
    <row r="590" spans="38:41" ht="15.75" customHeight="1" x14ac:dyDescent="0.15">
      <c r="AL590" s="209"/>
      <c r="AM590" s="209"/>
      <c r="AN590" s="209"/>
      <c r="AO590" s="209"/>
    </row>
    <row r="591" spans="38:41" ht="15.75" customHeight="1" x14ac:dyDescent="0.15">
      <c r="AL591" s="209"/>
      <c r="AM591" s="209"/>
      <c r="AN591" s="209"/>
      <c r="AO591" s="209"/>
    </row>
    <row r="592" spans="38:41" ht="15.75" customHeight="1" x14ac:dyDescent="0.15">
      <c r="AL592" s="209"/>
      <c r="AM592" s="209"/>
      <c r="AN592" s="209"/>
      <c r="AO592" s="209"/>
    </row>
    <row r="593" spans="38:41" ht="15.75" customHeight="1" x14ac:dyDescent="0.15">
      <c r="AL593" s="209"/>
      <c r="AM593" s="209"/>
      <c r="AN593" s="209"/>
      <c r="AO593" s="209"/>
    </row>
    <row r="594" spans="38:41" ht="15.75" customHeight="1" x14ac:dyDescent="0.15">
      <c r="AL594" s="209"/>
      <c r="AM594" s="209"/>
      <c r="AN594" s="209"/>
      <c r="AO594" s="209"/>
    </row>
    <row r="595" spans="38:41" ht="15.75" customHeight="1" x14ac:dyDescent="0.15">
      <c r="AL595" s="209"/>
      <c r="AM595" s="209"/>
      <c r="AN595" s="209"/>
      <c r="AO595" s="209"/>
    </row>
    <row r="596" spans="38:41" ht="15.75" customHeight="1" x14ac:dyDescent="0.15">
      <c r="AL596" s="209"/>
      <c r="AM596" s="209"/>
      <c r="AN596" s="209"/>
      <c r="AO596" s="209"/>
    </row>
    <row r="597" spans="38:41" ht="15.75" customHeight="1" x14ac:dyDescent="0.15">
      <c r="AL597" s="209"/>
      <c r="AM597" s="209"/>
      <c r="AN597" s="209"/>
      <c r="AO597" s="209"/>
    </row>
    <row r="598" spans="38:41" ht="15.75" customHeight="1" x14ac:dyDescent="0.15">
      <c r="AL598" s="209"/>
      <c r="AM598" s="209"/>
      <c r="AN598" s="209"/>
      <c r="AO598" s="209"/>
    </row>
    <row r="599" spans="38:41" ht="15.75" customHeight="1" x14ac:dyDescent="0.15">
      <c r="AL599" s="209"/>
      <c r="AM599" s="209"/>
      <c r="AN599" s="209"/>
      <c r="AO599" s="209"/>
    </row>
    <row r="600" spans="38:41" ht="15.75" customHeight="1" x14ac:dyDescent="0.15">
      <c r="AL600" s="209"/>
      <c r="AM600" s="209"/>
      <c r="AN600" s="209"/>
      <c r="AO600" s="209"/>
    </row>
    <row r="601" spans="38:41" ht="15.75" customHeight="1" x14ac:dyDescent="0.15">
      <c r="AL601" s="209"/>
      <c r="AM601" s="209"/>
      <c r="AN601" s="209"/>
      <c r="AO601" s="209"/>
    </row>
    <row r="602" spans="38:41" ht="15.75" customHeight="1" x14ac:dyDescent="0.15">
      <c r="AL602" s="209"/>
      <c r="AM602" s="209"/>
      <c r="AN602" s="209"/>
      <c r="AO602" s="209"/>
    </row>
    <row r="603" spans="38:41" ht="15.75" customHeight="1" x14ac:dyDescent="0.15">
      <c r="AL603" s="209"/>
      <c r="AM603" s="209"/>
      <c r="AN603" s="209"/>
      <c r="AO603" s="209"/>
    </row>
    <row r="604" spans="38:41" ht="15.75" customHeight="1" x14ac:dyDescent="0.15">
      <c r="AL604" s="209"/>
      <c r="AM604" s="209"/>
      <c r="AN604" s="209"/>
      <c r="AO604" s="209"/>
    </row>
    <row r="605" spans="38:41" ht="15.75" customHeight="1" x14ac:dyDescent="0.15">
      <c r="AL605" s="209"/>
      <c r="AM605" s="209"/>
      <c r="AN605" s="209"/>
      <c r="AO605" s="209"/>
    </row>
    <row r="606" spans="38:41" ht="15.75" customHeight="1" x14ac:dyDescent="0.15">
      <c r="AL606" s="209"/>
      <c r="AM606" s="209"/>
      <c r="AN606" s="209"/>
      <c r="AO606" s="209"/>
    </row>
    <row r="607" spans="38:41" ht="15.75" customHeight="1" x14ac:dyDescent="0.15">
      <c r="AL607" s="209"/>
      <c r="AM607" s="209"/>
      <c r="AN607" s="209"/>
      <c r="AO607" s="209"/>
    </row>
    <row r="608" spans="38:41" ht="15.75" customHeight="1" x14ac:dyDescent="0.15">
      <c r="AL608" s="209"/>
      <c r="AM608" s="209"/>
      <c r="AN608" s="209"/>
      <c r="AO608" s="209"/>
    </row>
    <row r="609" spans="38:41" ht="15.75" customHeight="1" x14ac:dyDescent="0.15">
      <c r="AL609" s="209"/>
      <c r="AM609" s="209"/>
      <c r="AN609" s="209"/>
      <c r="AO609" s="209"/>
    </row>
    <row r="610" spans="38:41" ht="15.75" customHeight="1" x14ac:dyDescent="0.15">
      <c r="AL610" s="209"/>
      <c r="AM610" s="209"/>
      <c r="AN610" s="209"/>
      <c r="AO610" s="209"/>
    </row>
    <row r="611" spans="38:41" ht="15.75" customHeight="1" x14ac:dyDescent="0.15">
      <c r="AL611" s="209"/>
      <c r="AM611" s="209"/>
      <c r="AN611" s="209"/>
      <c r="AO611" s="209"/>
    </row>
    <row r="612" spans="38:41" ht="15.75" customHeight="1" x14ac:dyDescent="0.15">
      <c r="AL612" s="209"/>
      <c r="AM612" s="209"/>
      <c r="AN612" s="209"/>
      <c r="AO612" s="209"/>
    </row>
    <row r="613" spans="38:41" ht="15.75" customHeight="1" x14ac:dyDescent="0.15">
      <c r="AL613" s="209"/>
      <c r="AM613" s="209"/>
      <c r="AN613" s="209"/>
      <c r="AO613" s="209"/>
    </row>
    <row r="614" spans="38:41" ht="15.75" customHeight="1" x14ac:dyDescent="0.15">
      <c r="AL614" s="209"/>
      <c r="AM614" s="209"/>
      <c r="AN614" s="209"/>
      <c r="AO614" s="209"/>
    </row>
    <row r="615" spans="38:41" ht="15.75" customHeight="1" x14ac:dyDescent="0.15">
      <c r="AL615" s="209"/>
      <c r="AM615" s="209"/>
      <c r="AN615" s="209"/>
      <c r="AO615" s="209"/>
    </row>
    <row r="616" spans="38:41" ht="15.75" customHeight="1" x14ac:dyDescent="0.15">
      <c r="AL616" s="209"/>
      <c r="AM616" s="209"/>
      <c r="AN616" s="209"/>
      <c r="AO616" s="209"/>
    </row>
    <row r="617" spans="38:41" ht="15.75" customHeight="1" x14ac:dyDescent="0.15">
      <c r="AL617" s="209"/>
      <c r="AM617" s="209"/>
      <c r="AN617" s="209"/>
      <c r="AO617" s="209"/>
    </row>
    <row r="618" spans="38:41" ht="15.75" customHeight="1" x14ac:dyDescent="0.15">
      <c r="AL618" s="209"/>
      <c r="AM618" s="209"/>
      <c r="AN618" s="209"/>
      <c r="AO618" s="209"/>
    </row>
    <row r="619" spans="38:41" ht="15.75" customHeight="1" x14ac:dyDescent="0.15">
      <c r="AL619" s="209"/>
      <c r="AM619" s="209"/>
      <c r="AN619" s="209"/>
      <c r="AO619" s="209"/>
    </row>
    <row r="620" spans="38:41" ht="15.75" customHeight="1" x14ac:dyDescent="0.15">
      <c r="AL620" s="209"/>
      <c r="AM620" s="209"/>
      <c r="AN620" s="209"/>
      <c r="AO620" s="209"/>
    </row>
    <row r="621" spans="38:41" ht="15.75" customHeight="1" x14ac:dyDescent="0.15">
      <c r="AL621" s="209"/>
      <c r="AM621" s="209"/>
      <c r="AN621" s="209"/>
      <c r="AO621" s="209"/>
    </row>
    <row r="622" spans="38:41" ht="15.75" customHeight="1" x14ac:dyDescent="0.15">
      <c r="AL622" s="209"/>
      <c r="AM622" s="209"/>
      <c r="AN622" s="209"/>
      <c r="AO622" s="209"/>
    </row>
    <row r="623" spans="38:41" ht="15.75" customHeight="1" x14ac:dyDescent="0.15">
      <c r="AL623" s="209"/>
      <c r="AM623" s="209"/>
      <c r="AN623" s="209"/>
      <c r="AO623" s="209"/>
    </row>
    <row r="624" spans="38:41" ht="15.75" customHeight="1" x14ac:dyDescent="0.15">
      <c r="AL624" s="209"/>
      <c r="AM624" s="209"/>
      <c r="AN624" s="209"/>
      <c r="AO624" s="209"/>
    </row>
    <row r="625" spans="38:41" ht="15.75" customHeight="1" x14ac:dyDescent="0.15">
      <c r="AL625" s="209"/>
      <c r="AM625" s="209"/>
      <c r="AN625" s="209"/>
      <c r="AO625" s="209"/>
    </row>
    <row r="626" spans="38:41" ht="15.75" customHeight="1" x14ac:dyDescent="0.15">
      <c r="AL626" s="209"/>
      <c r="AM626" s="209"/>
      <c r="AN626" s="209"/>
      <c r="AO626" s="209"/>
    </row>
    <row r="627" spans="38:41" ht="15.75" customHeight="1" x14ac:dyDescent="0.15">
      <c r="AL627" s="209"/>
      <c r="AM627" s="209"/>
      <c r="AN627" s="209"/>
      <c r="AO627" s="209"/>
    </row>
    <row r="628" spans="38:41" ht="15.75" customHeight="1" x14ac:dyDescent="0.15">
      <c r="AL628" s="209"/>
      <c r="AM628" s="209"/>
      <c r="AN628" s="209"/>
      <c r="AO628" s="209"/>
    </row>
    <row r="629" spans="38:41" ht="15.75" customHeight="1" x14ac:dyDescent="0.15">
      <c r="AL629" s="209"/>
      <c r="AM629" s="209"/>
      <c r="AN629" s="209"/>
      <c r="AO629" s="209"/>
    </row>
    <row r="630" spans="38:41" ht="15.75" customHeight="1" x14ac:dyDescent="0.15">
      <c r="AL630" s="209"/>
      <c r="AM630" s="209"/>
      <c r="AN630" s="209"/>
      <c r="AO630" s="209"/>
    </row>
    <row r="631" spans="38:41" ht="15.75" customHeight="1" x14ac:dyDescent="0.15">
      <c r="AL631" s="209"/>
      <c r="AM631" s="209"/>
      <c r="AN631" s="209"/>
      <c r="AO631" s="209"/>
    </row>
    <row r="632" spans="38:41" ht="15.75" customHeight="1" x14ac:dyDescent="0.15">
      <c r="AL632" s="209"/>
      <c r="AM632" s="209"/>
      <c r="AN632" s="209"/>
      <c r="AO632" s="209"/>
    </row>
    <row r="633" spans="38:41" ht="15.75" customHeight="1" x14ac:dyDescent="0.15">
      <c r="AL633" s="209"/>
      <c r="AM633" s="209"/>
      <c r="AN633" s="209"/>
      <c r="AO633" s="209"/>
    </row>
    <row r="634" spans="38:41" ht="15.75" customHeight="1" x14ac:dyDescent="0.15">
      <c r="AL634" s="209"/>
      <c r="AM634" s="209"/>
      <c r="AN634" s="209"/>
      <c r="AO634" s="209"/>
    </row>
    <row r="635" spans="38:41" ht="15.75" customHeight="1" x14ac:dyDescent="0.15">
      <c r="AL635" s="209"/>
      <c r="AM635" s="209"/>
      <c r="AN635" s="209"/>
      <c r="AO635" s="209"/>
    </row>
    <row r="636" spans="38:41" ht="15.75" customHeight="1" x14ac:dyDescent="0.15">
      <c r="AL636" s="209"/>
      <c r="AM636" s="209"/>
      <c r="AN636" s="209"/>
      <c r="AO636" s="209"/>
    </row>
    <row r="637" spans="38:41" ht="15.75" customHeight="1" x14ac:dyDescent="0.15">
      <c r="AL637" s="209"/>
      <c r="AM637" s="209"/>
      <c r="AN637" s="209"/>
      <c r="AO637" s="209"/>
    </row>
    <row r="638" spans="38:41" ht="15.75" customHeight="1" x14ac:dyDescent="0.15">
      <c r="AL638" s="209"/>
      <c r="AM638" s="209"/>
      <c r="AN638" s="209"/>
      <c r="AO638" s="209"/>
    </row>
    <row r="639" spans="38:41" ht="15.75" customHeight="1" x14ac:dyDescent="0.15">
      <c r="AL639" s="209"/>
      <c r="AM639" s="209"/>
      <c r="AN639" s="209"/>
      <c r="AO639" s="209"/>
    </row>
    <row r="640" spans="38:41" ht="15.75" customHeight="1" x14ac:dyDescent="0.15">
      <c r="AL640" s="209"/>
      <c r="AM640" s="209"/>
      <c r="AN640" s="209"/>
      <c r="AO640" s="209"/>
    </row>
    <row r="641" spans="38:41" ht="15.75" customHeight="1" x14ac:dyDescent="0.15">
      <c r="AL641" s="209"/>
      <c r="AM641" s="209"/>
      <c r="AN641" s="209"/>
      <c r="AO641" s="209"/>
    </row>
    <row r="642" spans="38:41" ht="15.75" customHeight="1" x14ac:dyDescent="0.15">
      <c r="AL642" s="209"/>
      <c r="AM642" s="209"/>
      <c r="AN642" s="209"/>
      <c r="AO642" s="209"/>
    </row>
    <row r="643" spans="38:41" ht="15.75" customHeight="1" x14ac:dyDescent="0.15">
      <c r="AL643" s="209"/>
      <c r="AM643" s="209"/>
      <c r="AN643" s="209"/>
      <c r="AO643" s="209"/>
    </row>
    <row r="644" spans="38:41" ht="15.75" customHeight="1" x14ac:dyDescent="0.15">
      <c r="AL644" s="209"/>
      <c r="AM644" s="209"/>
      <c r="AN644" s="209"/>
      <c r="AO644" s="209"/>
    </row>
    <row r="645" spans="38:41" ht="15.75" customHeight="1" x14ac:dyDescent="0.15">
      <c r="AL645" s="209"/>
      <c r="AM645" s="209"/>
      <c r="AN645" s="209"/>
      <c r="AO645" s="209"/>
    </row>
    <row r="646" spans="38:41" ht="15.75" customHeight="1" x14ac:dyDescent="0.15">
      <c r="AL646" s="209"/>
      <c r="AM646" s="209"/>
      <c r="AN646" s="209"/>
      <c r="AO646" s="209"/>
    </row>
    <row r="647" spans="38:41" ht="15.75" customHeight="1" x14ac:dyDescent="0.15">
      <c r="AL647" s="209"/>
      <c r="AM647" s="209"/>
      <c r="AN647" s="209"/>
      <c r="AO647" s="209"/>
    </row>
    <row r="648" spans="38:41" ht="15.75" customHeight="1" x14ac:dyDescent="0.15">
      <c r="AL648" s="209"/>
      <c r="AM648" s="209"/>
      <c r="AN648" s="209"/>
      <c r="AO648" s="209"/>
    </row>
    <row r="649" spans="38:41" ht="15.75" customHeight="1" x14ac:dyDescent="0.15">
      <c r="AL649" s="209"/>
      <c r="AM649" s="209"/>
      <c r="AN649" s="209"/>
      <c r="AO649" s="209"/>
    </row>
    <row r="650" spans="38:41" ht="15.75" customHeight="1" x14ac:dyDescent="0.15">
      <c r="AL650" s="209"/>
      <c r="AM650" s="209"/>
      <c r="AN650" s="209"/>
      <c r="AO650" s="209"/>
    </row>
    <row r="651" spans="38:41" ht="15.75" customHeight="1" x14ac:dyDescent="0.15">
      <c r="AL651" s="209"/>
      <c r="AM651" s="209"/>
      <c r="AN651" s="209"/>
      <c r="AO651" s="209"/>
    </row>
    <row r="652" spans="38:41" ht="15.75" customHeight="1" x14ac:dyDescent="0.15">
      <c r="AL652" s="209"/>
      <c r="AM652" s="209"/>
      <c r="AN652" s="209"/>
      <c r="AO652" s="209"/>
    </row>
    <row r="653" spans="38:41" ht="15.75" customHeight="1" x14ac:dyDescent="0.15">
      <c r="AL653" s="209"/>
      <c r="AM653" s="209"/>
      <c r="AN653" s="209"/>
      <c r="AO653" s="209"/>
    </row>
    <row r="654" spans="38:41" ht="15.75" customHeight="1" x14ac:dyDescent="0.15">
      <c r="AL654" s="209"/>
      <c r="AM654" s="209"/>
      <c r="AN654" s="209"/>
      <c r="AO654" s="209"/>
    </row>
    <row r="655" spans="38:41" ht="15.75" customHeight="1" x14ac:dyDescent="0.15">
      <c r="AL655" s="209"/>
      <c r="AM655" s="209"/>
      <c r="AN655" s="209"/>
      <c r="AO655" s="209"/>
    </row>
    <row r="656" spans="38:41" ht="15.75" customHeight="1" x14ac:dyDescent="0.15">
      <c r="AL656" s="209"/>
      <c r="AM656" s="209"/>
      <c r="AN656" s="209"/>
      <c r="AO656" s="209"/>
    </row>
    <row r="657" spans="38:41" ht="15.75" customHeight="1" x14ac:dyDescent="0.15">
      <c r="AL657" s="209"/>
      <c r="AM657" s="209"/>
      <c r="AN657" s="209"/>
      <c r="AO657" s="209"/>
    </row>
    <row r="658" spans="38:41" ht="15.75" customHeight="1" x14ac:dyDescent="0.15">
      <c r="AL658" s="209"/>
      <c r="AM658" s="209"/>
      <c r="AN658" s="209"/>
      <c r="AO658" s="209"/>
    </row>
    <row r="659" spans="38:41" ht="15.75" customHeight="1" x14ac:dyDescent="0.15">
      <c r="AL659" s="209"/>
      <c r="AM659" s="209"/>
      <c r="AN659" s="209"/>
      <c r="AO659" s="209"/>
    </row>
    <row r="660" spans="38:41" ht="15.75" customHeight="1" x14ac:dyDescent="0.15">
      <c r="AL660" s="209"/>
      <c r="AM660" s="209"/>
      <c r="AN660" s="209"/>
      <c r="AO660" s="209"/>
    </row>
    <row r="661" spans="38:41" ht="15.75" customHeight="1" x14ac:dyDescent="0.15">
      <c r="AL661" s="209"/>
      <c r="AM661" s="209"/>
      <c r="AN661" s="209"/>
      <c r="AO661" s="209"/>
    </row>
    <row r="662" spans="38:41" ht="15.75" customHeight="1" x14ac:dyDescent="0.15">
      <c r="AL662" s="209"/>
      <c r="AM662" s="209"/>
      <c r="AN662" s="209"/>
      <c r="AO662" s="209"/>
    </row>
    <row r="663" spans="38:41" ht="15.75" customHeight="1" x14ac:dyDescent="0.15">
      <c r="AL663" s="209"/>
      <c r="AM663" s="209"/>
      <c r="AN663" s="209"/>
      <c r="AO663" s="209"/>
    </row>
    <row r="664" spans="38:41" ht="15.75" customHeight="1" x14ac:dyDescent="0.15">
      <c r="AL664" s="209"/>
      <c r="AM664" s="209"/>
      <c r="AN664" s="209"/>
      <c r="AO664" s="209"/>
    </row>
    <row r="665" spans="38:41" ht="15.75" customHeight="1" x14ac:dyDescent="0.15">
      <c r="AL665" s="209"/>
      <c r="AM665" s="209"/>
      <c r="AN665" s="209"/>
      <c r="AO665" s="209"/>
    </row>
    <row r="666" spans="38:41" ht="15.75" customHeight="1" x14ac:dyDescent="0.15">
      <c r="AL666" s="209"/>
      <c r="AM666" s="209"/>
      <c r="AN666" s="209"/>
      <c r="AO666" s="209"/>
    </row>
    <row r="667" spans="38:41" ht="15.75" customHeight="1" x14ac:dyDescent="0.15">
      <c r="AL667" s="209"/>
      <c r="AM667" s="209"/>
      <c r="AN667" s="209"/>
      <c r="AO667" s="209"/>
    </row>
    <row r="668" spans="38:41" ht="15.75" customHeight="1" x14ac:dyDescent="0.15">
      <c r="AL668" s="209"/>
      <c r="AM668" s="209"/>
      <c r="AN668" s="209"/>
      <c r="AO668" s="209"/>
    </row>
    <row r="669" spans="38:41" ht="15.75" customHeight="1" x14ac:dyDescent="0.15">
      <c r="AL669" s="209"/>
      <c r="AM669" s="209"/>
      <c r="AN669" s="209"/>
      <c r="AO669" s="209"/>
    </row>
    <row r="670" spans="38:41" ht="15.75" customHeight="1" x14ac:dyDescent="0.15">
      <c r="AL670" s="209"/>
      <c r="AM670" s="209"/>
      <c r="AN670" s="209"/>
      <c r="AO670" s="209"/>
    </row>
    <row r="671" spans="38:41" ht="15.75" customHeight="1" x14ac:dyDescent="0.15">
      <c r="AL671" s="209"/>
      <c r="AM671" s="209"/>
      <c r="AN671" s="209"/>
      <c r="AO671" s="209"/>
    </row>
    <row r="672" spans="38:41" ht="15.75" customHeight="1" x14ac:dyDescent="0.15">
      <c r="AL672" s="209"/>
      <c r="AM672" s="209"/>
      <c r="AN672" s="209"/>
      <c r="AO672" s="209"/>
    </row>
    <row r="673" spans="38:41" ht="15.75" customHeight="1" x14ac:dyDescent="0.15">
      <c r="AL673" s="209"/>
      <c r="AM673" s="209"/>
      <c r="AN673" s="209"/>
      <c r="AO673" s="209"/>
    </row>
    <row r="674" spans="38:41" ht="15.75" customHeight="1" x14ac:dyDescent="0.15">
      <c r="AL674" s="209"/>
      <c r="AM674" s="209"/>
      <c r="AN674" s="209"/>
      <c r="AO674" s="209"/>
    </row>
    <row r="675" spans="38:41" ht="15.75" customHeight="1" x14ac:dyDescent="0.15">
      <c r="AL675" s="209"/>
      <c r="AM675" s="209"/>
      <c r="AN675" s="209"/>
      <c r="AO675" s="209"/>
    </row>
    <row r="676" spans="38:41" ht="15.75" customHeight="1" x14ac:dyDescent="0.15">
      <c r="AL676" s="209"/>
      <c r="AM676" s="209"/>
      <c r="AN676" s="209"/>
      <c r="AO676" s="209"/>
    </row>
    <row r="677" spans="38:41" ht="15.75" customHeight="1" x14ac:dyDescent="0.15">
      <c r="AL677" s="209"/>
      <c r="AM677" s="209"/>
      <c r="AN677" s="209"/>
      <c r="AO677" s="209"/>
    </row>
    <row r="678" spans="38:41" ht="15.75" customHeight="1" x14ac:dyDescent="0.15">
      <c r="AL678" s="209"/>
      <c r="AM678" s="209"/>
      <c r="AN678" s="209"/>
      <c r="AO678" s="209"/>
    </row>
    <row r="679" spans="38:41" ht="15.75" customHeight="1" x14ac:dyDescent="0.15">
      <c r="AL679" s="209"/>
      <c r="AM679" s="209"/>
      <c r="AN679" s="209"/>
      <c r="AO679" s="209"/>
    </row>
    <row r="680" spans="38:41" ht="15.75" customHeight="1" x14ac:dyDescent="0.15">
      <c r="AL680" s="209"/>
      <c r="AM680" s="209"/>
      <c r="AN680" s="209"/>
      <c r="AO680" s="209"/>
    </row>
    <row r="681" spans="38:41" ht="15.75" customHeight="1" x14ac:dyDescent="0.15">
      <c r="AL681" s="209"/>
      <c r="AM681" s="209"/>
      <c r="AN681" s="209"/>
      <c r="AO681" s="209"/>
    </row>
    <row r="682" spans="38:41" ht="15.75" customHeight="1" x14ac:dyDescent="0.15">
      <c r="AL682" s="209"/>
      <c r="AM682" s="209"/>
      <c r="AN682" s="209"/>
      <c r="AO682" s="209"/>
    </row>
    <row r="683" spans="38:41" ht="15.75" customHeight="1" x14ac:dyDescent="0.15">
      <c r="AL683" s="209"/>
      <c r="AM683" s="209"/>
      <c r="AN683" s="209"/>
      <c r="AO683" s="209"/>
    </row>
    <row r="684" spans="38:41" ht="15.75" customHeight="1" x14ac:dyDescent="0.15">
      <c r="AL684" s="209"/>
      <c r="AM684" s="209"/>
      <c r="AN684" s="209"/>
      <c r="AO684" s="209"/>
    </row>
    <row r="685" spans="38:41" ht="15.75" customHeight="1" x14ac:dyDescent="0.15">
      <c r="AL685" s="209"/>
      <c r="AM685" s="209"/>
      <c r="AN685" s="209"/>
      <c r="AO685" s="209"/>
    </row>
    <row r="686" spans="38:41" ht="15.75" customHeight="1" x14ac:dyDescent="0.15">
      <c r="AL686" s="209"/>
      <c r="AM686" s="209"/>
      <c r="AN686" s="209"/>
      <c r="AO686" s="209"/>
    </row>
    <row r="687" spans="38:41" ht="15.75" customHeight="1" x14ac:dyDescent="0.15">
      <c r="AL687" s="209"/>
      <c r="AM687" s="209"/>
      <c r="AN687" s="209"/>
      <c r="AO687" s="209"/>
    </row>
    <row r="688" spans="38:41" ht="15.75" customHeight="1" x14ac:dyDescent="0.15">
      <c r="AL688" s="209"/>
      <c r="AM688" s="209"/>
      <c r="AN688" s="209"/>
      <c r="AO688" s="209"/>
    </row>
    <row r="689" spans="38:41" ht="15.75" customHeight="1" x14ac:dyDescent="0.15">
      <c r="AL689" s="209"/>
      <c r="AM689" s="209"/>
      <c r="AN689" s="209"/>
      <c r="AO689" s="209"/>
    </row>
    <row r="690" spans="38:41" ht="15.75" customHeight="1" x14ac:dyDescent="0.15">
      <c r="AL690" s="209"/>
      <c r="AM690" s="209"/>
      <c r="AN690" s="209"/>
      <c r="AO690" s="209"/>
    </row>
    <row r="691" spans="38:41" ht="15.75" customHeight="1" x14ac:dyDescent="0.15">
      <c r="AL691" s="209"/>
      <c r="AM691" s="209"/>
      <c r="AN691" s="209"/>
      <c r="AO691" s="209"/>
    </row>
    <row r="692" spans="38:41" ht="15.75" customHeight="1" x14ac:dyDescent="0.15">
      <c r="AL692" s="209"/>
      <c r="AM692" s="209"/>
      <c r="AN692" s="209"/>
      <c r="AO692" s="209"/>
    </row>
    <row r="693" spans="38:41" ht="15.75" customHeight="1" x14ac:dyDescent="0.15">
      <c r="AL693" s="209"/>
      <c r="AM693" s="209"/>
      <c r="AN693" s="209"/>
      <c r="AO693" s="209"/>
    </row>
    <row r="694" spans="38:41" ht="15.75" customHeight="1" x14ac:dyDescent="0.15">
      <c r="AL694" s="209"/>
      <c r="AM694" s="209"/>
      <c r="AN694" s="209"/>
      <c r="AO694" s="209"/>
    </row>
    <row r="695" spans="38:41" ht="15.75" customHeight="1" x14ac:dyDescent="0.15">
      <c r="AL695" s="209"/>
      <c r="AM695" s="209"/>
      <c r="AN695" s="209"/>
      <c r="AO695" s="209"/>
    </row>
    <row r="696" spans="38:41" ht="15.75" customHeight="1" x14ac:dyDescent="0.15">
      <c r="AL696" s="209"/>
      <c r="AM696" s="209"/>
      <c r="AN696" s="209"/>
      <c r="AO696" s="209"/>
    </row>
    <row r="697" spans="38:41" ht="15.75" customHeight="1" x14ac:dyDescent="0.15">
      <c r="AL697" s="209"/>
      <c r="AM697" s="209"/>
      <c r="AN697" s="209"/>
      <c r="AO697" s="209"/>
    </row>
    <row r="698" spans="38:41" ht="15.75" customHeight="1" x14ac:dyDescent="0.15">
      <c r="AL698" s="209"/>
      <c r="AM698" s="209"/>
      <c r="AN698" s="209"/>
      <c r="AO698" s="209"/>
    </row>
    <row r="699" spans="38:41" ht="15.75" customHeight="1" x14ac:dyDescent="0.15">
      <c r="AL699" s="209"/>
      <c r="AM699" s="209"/>
      <c r="AN699" s="209"/>
      <c r="AO699" s="209"/>
    </row>
    <row r="700" spans="38:41" ht="15.75" customHeight="1" x14ac:dyDescent="0.15">
      <c r="AL700" s="209"/>
      <c r="AM700" s="209"/>
      <c r="AN700" s="209"/>
      <c r="AO700" s="209"/>
    </row>
    <row r="701" spans="38:41" ht="15.75" customHeight="1" x14ac:dyDescent="0.15">
      <c r="AL701" s="209"/>
      <c r="AM701" s="209"/>
      <c r="AN701" s="209"/>
      <c r="AO701" s="209"/>
    </row>
    <row r="702" spans="38:41" ht="15.75" customHeight="1" x14ac:dyDescent="0.15">
      <c r="AL702" s="209"/>
      <c r="AM702" s="209"/>
      <c r="AN702" s="209"/>
      <c r="AO702" s="209"/>
    </row>
    <row r="703" spans="38:41" ht="15.75" customHeight="1" x14ac:dyDescent="0.15">
      <c r="AL703" s="209"/>
      <c r="AM703" s="209"/>
      <c r="AN703" s="209"/>
      <c r="AO703" s="209"/>
    </row>
    <row r="704" spans="38:41" ht="15.75" customHeight="1" x14ac:dyDescent="0.15">
      <c r="AL704" s="209"/>
      <c r="AM704" s="209"/>
      <c r="AN704" s="209"/>
      <c r="AO704" s="209"/>
    </row>
    <row r="705" spans="38:41" ht="15.75" customHeight="1" x14ac:dyDescent="0.15">
      <c r="AL705" s="209"/>
      <c r="AM705" s="209"/>
      <c r="AN705" s="209"/>
      <c r="AO705" s="209"/>
    </row>
    <row r="706" spans="38:41" ht="15.75" customHeight="1" x14ac:dyDescent="0.15">
      <c r="AL706" s="209"/>
      <c r="AM706" s="209"/>
      <c r="AN706" s="209"/>
      <c r="AO706" s="209"/>
    </row>
    <row r="707" spans="38:41" ht="15.75" customHeight="1" x14ac:dyDescent="0.15">
      <c r="AL707" s="209"/>
      <c r="AM707" s="209"/>
      <c r="AN707" s="209"/>
      <c r="AO707" s="209"/>
    </row>
    <row r="708" spans="38:41" ht="15.75" customHeight="1" x14ac:dyDescent="0.15">
      <c r="AL708" s="209"/>
      <c r="AM708" s="209"/>
      <c r="AN708" s="209"/>
      <c r="AO708" s="209"/>
    </row>
    <row r="709" spans="38:41" ht="15.75" customHeight="1" x14ac:dyDescent="0.15">
      <c r="AL709" s="209"/>
      <c r="AM709" s="209"/>
      <c r="AN709" s="209"/>
      <c r="AO709" s="209"/>
    </row>
    <row r="710" spans="38:41" ht="15.75" customHeight="1" x14ac:dyDescent="0.15">
      <c r="AL710" s="209"/>
      <c r="AM710" s="209"/>
      <c r="AN710" s="209"/>
      <c r="AO710" s="209"/>
    </row>
    <row r="711" spans="38:41" ht="15.75" customHeight="1" x14ac:dyDescent="0.15">
      <c r="AL711" s="209"/>
      <c r="AM711" s="209"/>
      <c r="AN711" s="209"/>
      <c r="AO711" s="209"/>
    </row>
    <row r="712" spans="38:41" ht="15.75" customHeight="1" x14ac:dyDescent="0.15">
      <c r="AL712" s="209"/>
      <c r="AM712" s="209"/>
      <c r="AN712" s="209"/>
      <c r="AO712" s="209"/>
    </row>
    <row r="713" spans="38:41" ht="15.75" customHeight="1" x14ac:dyDescent="0.15">
      <c r="AL713" s="209"/>
      <c r="AM713" s="209"/>
      <c r="AN713" s="209"/>
      <c r="AO713" s="209"/>
    </row>
    <row r="714" spans="38:41" ht="15.75" customHeight="1" x14ac:dyDescent="0.15">
      <c r="AL714" s="209"/>
      <c r="AM714" s="209"/>
      <c r="AN714" s="209"/>
      <c r="AO714" s="209"/>
    </row>
    <row r="715" spans="38:41" ht="15.75" customHeight="1" x14ac:dyDescent="0.15">
      <c r="AL715" s="209"/>
      <c r="AM715" s="209"/>
      <c r="AN715" s="209"/>
      <c r="AO715" s="209"/>
    </row>
    <row r="716" spans="38:41" ht="15.75" customHeight="1" x14ac:dyDescent="0.15">
      <c r="AL716" s="209"/>
      <c r="AM716" s="209"/>
      <c r="AN716" s="209"/>
      <c r="AO716" s="209"/>
    </row>
    <row r="717" spans="38:41" ht="15.75" customHeight="1" x14ac:dyDescent="0.15">
      <c r="AL717" s="209"/>
      <c r="AM717" s="209"/>
      <c r="AN717" s="209"/>
      <c r="AO717" s="209"/>
    </row>
    <row r="718" spans="38:41" ht="15.75" customHeight="1" x14ac:dyDescent="0.15">
      <c r="AL718" s="209"/>
      <c r="AM718" s="209"/>
      <c r="AN718" s="209"/>
      <c r="AO718" s="209"/>
    </row>
    <row r="719" spans="38:41" ht="15.75" customHeight="1" x14ac:dyDescent="0.15">
      <c r="AL719" s="209"/>
      <c r="AM719" s="209"/>
      <c r="AN719" s="209"/>
      <c r="AO719" s="209"/>
    </row>
    <row r="720" spans="38:41" ht="15.75" customHeight="1" x14ac:dyDescent="0.15">
      <c r="AL720" s="209"/>
      <c r="AM720" s="209"/>
      <c r="AN720" s="209"/>
      <c r="AO720" s="209"/>
    </row>
    <row r="721" spans="38:41" ht="15.75" customHeight="1" x14ac:dyDescent="0.15">
      <c r="AL721" s="209"/>
      <c r="AM721" s="209"/>
      <c r="AN721" s="209"/>
      <c r="AO721" s="209"/>
    </row>
    <row r="722" spans="38:41" ht="15.75" customHeight="1" x14ac:dyDescent="0.15">
      <c r="AL722" s="209"/>
      <c r="AM722" s="209"/>
      <c r="AN722" s="209"/>
      <c r="AO722" s="209"/>
    </row>
    <row r="723" spans="38:41" ht="15.75" customHeight="1" x14ac:dyDescent="0.15">
      <c r="AL723" s="209"/>
      <c r="AM723" s="209"/>
      <c r="AN723" s="209"/>
      <c r="AO723" s="209"/>
    </row>
    <row r="724" spans="38:41" ht="15.75" customHeight="1" x14ac:dyDescent="0.15">
      <c r="AL724" s="209"/>
      <c r="AM724" s="209"/>
      <c r="AN724" s="209"/>
      <c r="AO724" s="209"/>
    </row>
    <row r="725" spans="38:41" ht="15.75" customHeight="1" x14ac:dyDescent="0.15">
      <c r="AL725" s="209"/>
      <c r="AM725" s="209"/>
      <c r="AN725" s="209"/>
      <c r="AO725" s="209"/>
    </row>
    <row r="726" spans="38:41" ht="15.75" customHeight="1" x14ac:dyDescent="0.15">
      <c r="AL726" s="209"/>
      <c r="AM726" s="209"/>
      <c r="AN726" s="209"/>
      <c r="AO726" s="209"/>
    </row>
    <row r="727" spans="38:41" ht="15.75" customHeight="1" x14ac:dyDescent="0.15">
      <c r="AL727" s="209"/>
      <c r="AM727" s="209"/>
      <c r="AN727" s="209"/>
      <c r="AO727" s="209"/>
    </row>
    <row r="728" spans="38:41" ht="15.75" customHeight="1" x14ac:dyDescent="0.15">
      <c r="AL728" s="209"/>
      <c r="AM728" s="209"/>
      <c r="AN728" s="209"/>
      <c r="AO728" s="209"/>
    </row>
    <row r="729" spans="38:41" ht="15.75" customHeight="1" x14ac:dyDescent="0.15">
      <c r="AL729" s="209"/>
      <c r="AM729" s="209"/>
      <c r="AN729" s="209"/>
      <c r="AO729" s="209"/>
    </row>
    <row r="730" spans="38:41" ht="15.75" customHeight="1" x14ac:dyDescent="0.15">
      <c r="AL730" s="209"/>
      <c r="AM730" s="209"/>
      <c r="AN730" s="209"/>
      <c r="AO730" s="209"/>
    </row>
    <row r="731" spans="38:41" ht="15.75" customHeight="1" x14ac:dyDescent="0.15">
      <c r="AL731" s="209"/>
      <c r="AM731" s="209"/>
      <c r="AN731" s="209"/>
      <c r="AO731" s="209"/>
    </row>
    <row r="732" spans="38:41" ht="15.75" customHeight="1" x14ac:dyDescent="0.15">
      <c r="AL732" s="209"/>
      <c r="AM732" s="209"/>
      <c r="AN732" s="209"/>
      <c r="AO732" s="209"/>
    </row>
    <row r="733" spans="38:41" ht="15.75" customHeight="1" x14ac:dyDescent="0.15">
      <c r="AL733" s="209"/>
      <c r="AM733" s="209"/>
      <c r="AN733" s="209"/>
      <c r="AO733" s="209"/>
    </row>
    <row r="734" spans="38:41" ht="15.75" customHeight="1" x14ac:dyDescent="0.15">
      <c r="AL734" s="209"/>
      <c r="AM734" s="209"/>
      <c r="AN734" s="209"/>
      <c r="AO734" s="209"/>
    </row>
    <row r="735" spans="38:41" ht="15.75" customHeight="1" x14ac:dyDescent="0.15">
      <c r="AL735" s="209"/>
      <c r="AM735" s="209"/>
      <c r="AN735" s="209"/>
      <c r="AO735" s="209"/>
    </row>
    <row r="736" spans="38:41" ht="15.75" customHeight="1" x14ac:dyDescent="0.15">
      <c r="AL736" s="209"/>
      <c r="AM736" s="209"/>
      <c r="AN736" s="209"/>
      <c r="AO736" s="209"/>
    </row>
    <row r="737" spans="38:41" ht="15.75" customHeight="1" x14ac:dyDescent="0.15">
      <c r="AL737" s="209"/>
      <c r="AM737" s="209"/>
      <c r="AN737" s="209"/>
      <c r="AO737" s="209"/>
    </row>
    <row r="738" spans="38:41" ht="15.75" customHeight="1" x14ac:dyDescent="0.15">
      <c r="AL738" s="209"/>
      <c r="AM738" s="209"/>
      <c r="AN738" s="209"/>
      <c r="AO738" s="209"/>
    </row>
    <row r="739" spans="38:41" ht="15.75" customHeight="1" x14ac:dyDescent="0.15">
      <c r="AL739" s="209"/>
      <c r="AM739" s="209"/>
      <c r="AN739" s="209"/>
      <c r="AO739" s="209"/>
    </row>
    <row r="740" spans="38:41" ht="15.75" customHeight="1" x14ac:dyDescent="0.15">
      <c r="AL740" s="209"/>
      <c r="AM740" s="209"/>
      <c r="AN740" s="209"/>
      <c r="AO740" s="209"/>
    </row>
    <row r="741" spans="38:41" ht="15.75" customHeight="1" x14ac:dyDescent="0.15">
      <c r="AL741" s="209"/>
      <c r="AM741" s="209"/>
      <c r="AN741" s="209"/>
      <c r="AO741" s="209"/>
    </row>
    <row r="742" spans="38:41" ht="15.75" customHeight="1" x14ac:dyDescent="0.15">
      <c r="AL742" s="209"/>
      <c r="AM742" s="209"/>
      <c r="AN742" s="209"/>
      <c r="AO742" s="209"/>
    </row>
    <row r="743" spans="38:41" ht="15.75" customHeight="1" x14ac:dyDescent="0.15">
      <c r="AL743" s="209"/>
      <c r="AM743" s="209"/>
      <c r="AN743" s="209"/>
      <c r="AO743" s="209"/>
    </row>
    <row r="744" spans="38:41" ht="15.75" customHeight="1" x14ac:dyDescent="0.15">
      <c r="AL744" s="209"/>
      <c r="AM744" s="209"/>
      <c r="AN744" s="209"/>
      <c r="AO744" s="209"/>
    </row>
    <row r="745" spans="38:41" ht="15.75" customHeight="1" x14ac:dyDescent="0.15">
      <c r="AL745" s="209"/>
      <c r="AM745" s="209"/>
      <c r="AN745" s="209"/>
      <c r="AO745" s="209"/>
    </row>
    <row r="746" spans="38:41" ht="15.75" customHeight="1" x14ac:dyDescent="0.15">
      <c r="AL746" s="209"/>
      <c r="AM746" s="209"/>
      <c r="AN746" s="209"/>
      <c r="AO746" s="209"/>
    </row>
    <row r="747" spans="38:41" ht="15.75" customHeight="1" x14ac:dyDescent="0.15">
      <c r="AL747" s="209"/>
      <c r="AM747" s="209"/>
      <c r="AN747" s="209"/>
      <c r="AO747" s="209"/>
    </row>
    <row r="748" spans="38:41" ht="15.75" customHeight="1" x14ac:dyDescent="0.15">
      <c r="AL748" s="209"/>
      <c r="AM748" s="209"/>
      <c r="AN748" s="209"/>
      <c r="AO748" s="209"/>
    </row>
    <row r="749" spans="38:41" ht="15.75" customHeight="1" x14ac:dyDescent="0.15">
      <c r="AL749" s="209"/>
      <c r="AM749" s="209"/>
      <c r="AN749" s="209"/>
      <c r="AO749" s="209"/>
    </row>
    <row r="750" spans="38:41" ht="15.75" customHeight="1" x14ac:dyDescent="0.15">
      <c r="AL750" s="209"/>
      <c r="AM750" s="209"/>
      <c r="AN750" s="209"/>
      <c r="AO750" s="209"/>
    </row>
    <row r="751" spans="38:41" ht="15.75" customHeight="1" x14ac:dyDescent="0.15">
      <c r="AL751" s="209"/>
      <c r="AM751" s="209"/>
      <c r="AN751" s="209"/>
      <c r="AO751" s="209"/>
    </row>
    <row r="752" spans="38:41" ht="15.75" customHeight="1" x14ac:dyDescent="0.15">
      <c r="AL752" s="209"/>
      <c r="AM752" s="209"/>
      <c r="AN752" s="209"/>
      <c r="AO752" s="209"/>
    </row>
    <row r="753" spans="38:41" ht="15.75" customHeight="1" x14ac:dyDescent="0.15">
      <c r="AL753" s="209"/>
      <c r="AM753" s="209"/>
      <c r="AN753" s="209"/>
      <c r="AO753" s="209"/>
    </row>
    <row r="754" spans="38:41" ht="15.75" customHeight="1" x14ac:dyDescent="0.15">
      <c r="AL754" s="209"/>
      <c r="AM754" s="209"/>
      <c r="AN754" s="209"/>
      <c r="AO754" s="209"/>
    </row>
    <row r="755" spans="38:41" ht="15.75" customHeight="1" x14ac:dyDescent="0.15">
      <c r="AL755" s="209"/>
      <c r="AM755" s="209"/>
      <c r="AN755" s="209"/>
      <c r="AO755" s="209"/>
    </row>
    <row r="756" spans="38:41" ht="15.75" customHeight="1" x14ac:dyDescent="0.15">
      <c r="AL756" s="209"/>
      <c r="AM756" s="209"/>
      <c r="AN756" s="209"/>
      <c r="AO756" s="209"/>
    </row>
    <row r="757" spans="38:41" ht="15.75" customHeight="1" x14ac:dyDescent="0.15">
      <c r="AL757" s="209"/>
      <c r="AM757" s="209"/>
      <c r="AN757" s="209"/>
      <c r="AO757" s="209"/>
    </row>
    <row r="758" spans="38:41" ht="15.75" customHeight="1" x14ac:dyDescent="0.15">
      <c r="AL758" s="209"/>
      <c r="AM758" s="209"/>
      <c r="AN758" s="209"/>
      <c r="AO758" s="209"/>
    </row>
    <row r="759" spans="38:41" ht="15.75" customHeight="1" x14ac:dyDescent="0.15">
      <c r="AL759" s="209"/>
      <c r="AM759" s="209"/>
      <c r="AN759" s="209"/>
      <c r="AO759" s="209"/>
    </row>
    <row r="760" spans="38:41" ht="15.75" customHeight="1" x14ac:dyDescent="0.15">
      <c r="AL760" s="209"/>
      <c r="AM760" s="209"/>
      <c r="AN760" s="209"/>
      <c r="AO760" s="209"/>
    </row>
    <row r="761" spans="38:41" ht="15.75" customHeight="1" x14ac:dyDescent="0.15">
      <c r="AL761" s="209"/>
      <c r="AM761" s="209"/>
      <c r="AN761" s="209"/>
      <c r="AO761" s="209"/>
    </row>
    <row r="762" spans="38:41" ht="15.75" customHeight="1" x14ac:dyDescent="0.15">
      <c r="AL762" s="209"/>
      <c r="AM762" s="209"/>
      <c r="AN762" s="209"/>
      <c r="AO762" s="209"/>
    </row>
    <row r="763" spans="38:41" ht="15.75" customHeight="1" x14ac:dyDescent="0.15">
      <c r="AL763" s="209"/>
      <c r="AM763" s="209"/>
      <c r="AN763" s="209"/>
      <c r="AO763" s="209"/>
    </row>
    <row r="764" spans="38:41" ht="15.75" customHeight="1" x14ac:dyDescent="0.15">
      <c r="AL764" s="209"/>
      <c r="AM764" s="209"/>
      <c r="AN764" s="209"/>
      <c r="AO764" s="209"/>
    </row>
    <row r="765" spans="38:41" ht="15.75" customHeight="1" x14ac:dyDescent="0.15">
      <c r="AL765" s="209"/>
      <c r="AM765" s="209"/>
      <c r="AN765" s="209"/>
      <c r="AO765" s="209"/>
    </row>
    <row r="766" spans="38:41" ht="15.75" customHeight="1" x14ac:dyDescent="0.15">
      <c r="AL766" s="209"/>
      <c r="AM766" s="209"/>
      <c r="AN766" s="209"/>
      <c r="AO766" s="209"/>
    </row>
    <row r="767" spans="38:41" ht="15.75" customHeight="1" x14ac:dyDescent="0.15">
      <c r="AL767" s="209"/>
      <c r="AM767" s="209"/>
      <c r="AN767" s="209"/>
      <c r="AO767" s="209"/>
    </row>
    <row r="768" spans="38:41" ht="15.75" customHeight="1" x14ac:dyDescent="0.15">
      <c r="AL768" s="209"/>
      <c r="AM768" s="209"/>
      <c r="AN768" s="209"/>
      <c r="AO768" s="209"/>
    </row>
    <row r="769" spans="38:41" ht="15.75" customHeight="1" x14ac:dyDescent="0.15">
      <c r="AL769" s="209"/>
      <c r="AM769" s="209"/>
      <c r="AN769" s="209"/>
      <c r="AO769" s="209"/>
    </row>
    <row r="770" spans="38:41" ht="15.75" customHeight="1" x14ac:dyDescent="0.15">
      <c r="AL770" s="209"/>
      <c r="AM770" s="209"/>
      <c r="AN770" s="209"/>
      <c r="AO770" s="209"/>
    </row>
    <row r="771" spans="38:41" ht="15.75" customHeight="1" x14ac:dyDescent="0.15">
      <c r="AL771" s="209"/>
      <c r="AM771" s="209"/>
      <c r="AN771" s="209"/>
      <c r="AO771" s="209"/>
    </row>
    <row r="772" spans="38:41" ht="15.75" customHeight="1" x14ac:dyDescent="0.15">
      <c r="AL772" s="209"/>
      <c r="AM772" s="209"/>
      <c r="AN772" s="209"/>
      <c r="AO772" s="209"/>
    </row>
    <row r="773" spans="38:41" ht="15.75" customHeight="1" x14ac:dyDescent="0.15">
      <c r="AL773" s="209"/>
      <c r="AM773" s="209"/>
      <c r="AN773" s="209"/>
      <c r="AO773" s="209"/>
    </row>
    <row r="774" spans="38:41" ht="15.75" customHeight="1" x14ac:dyDescent="0.15">
      <c r="AL774" s="209"/>
      <c r="AM774" s="209"/>
      <c r="AN774" s="209"/>
      <c r="AO774" s="209"/>
    </row>
    <row r="775" spans="38:41" ht="15.75" customHeight="1" x14ac:dyDescent="0.15">
      <c r="AL775" s="209"/>
      <c r="AM775" s="209"/>
      <c r="AN775" s="209"/>
      <c r="AO775" s="209"/>
    </row>
    <row r="776" spans="38:41" ht="15.75" customHeight="1" x14ac:dyDescent="0.15">
      <c r="AL776" s="209"/>
      <c r="AM776" s="209"/>
      <c r="AN776" s="209"/>
      <c r="AO776" s="209"/>
    </row>
    <row r="777" spans="38:41" ht="15.75" customHeight="1" x14ac:dyDescent="0.15">
      <c r="AL777" s="209"/>
      <c r="AM777" s="209"/>
      <c r="AN777" s="209"/>
      <c r="AO777" s="209"/>
    </row>
    <row r="778" spans="38:41" ht="15.75" customHeight="1" x14ac:dyDescent="0.15">
      <c r="AL778" s="209"/>
      <c r="AM778" s="209"/>
      <c r="AN778" s="209"/>
      <c r="AO778" s="209"/>
    </row>
    <row r="779" spans="38:41" ht="15.75" customHeight="1" x14ac:dyDescent="0.15">
      <c r="AL779" s="209"/>
      <c r="AM779" s="209"/>
      <c r="AN779" s="209"/>
      <c r="AO779" s="209"/>
    </row>
    <row r="780" spans="38:41" ht="15.75" customHeight="1" x14ac:dyDescent="0.15">
      <c r="AL780" s="209"/>
      <c r="AM780" s="209"/>
      <c r="AN780" s="209"/>
      <c r="AO780" s="209"/>
    </row>
    <row r="781" spans="38:41" ht="15.75" customHeight="1" x14ac:dyDescent="0.15">
      <c r="AL781" s="209"/>
      <c r="AM781" s="209"/>
      <c r="AN781" s="209"/>
      <c r="AO781" s="209"/>
    </row>
    <row r="782" spans="38:41" ht="15.75" customHeight="1" x14ac:dyDescent="0.15">
      <c r="AL782" s="209"/>
      <c r="AM782" s="209"/>
      <c r="AN782" s="209"/>
      <c r="AO782" s="209"/>
    </row>
    <row r="783" spans="38:41" ht="15.75" customHeight="1" x14ac:dyDescent="0.15">
      <c r="AL783" s="209"/>
      <c r="AM783" s="209"/>
      <c r="AN783" s="209"/>
      <c r="AO783" s="209"/>
    </row>
    <row r="784" spans="38:41" ht="15.75" customHeight="1" x14ac:dyDescent="0.15">
      <c r="AL784" s="209"/>
      <c r="AM784" s="209"/>
      <c r="AN784" s="209"/>
      <c r="AO784" s="209"/>
    </row>
    <row r="785" spans="38:41" ht="15.75" customHeight="1" x14ac:dyDescent="0.15">
      <c r="AL785" s="209"/>
      <c r="AM785" s="209"/>
      <c r="AN785" s="209"/>
      <c r="AO785" s="209"/>
    </row>
    <row r="786" spans="38:41" ht="15.75" customHeight="1" x14ac:dyDescent="0.15">
      <c r="AL786" s="209"/>
      <c r="AM786" s="209"/>
      <c r="AN786" s="209"/>
      <c r="AO786" s="209"/>
    </row>
    <row r="787" spans="38:41" ht="15.75" customHeight="1" x14ac:dyDescent="0.15">
      <c r="AL787" s="209"/>
      <c r="AM787" s="209"/>
      <c r="AN787" s="209"/>
      <c r="AO787" s="209"/>
    </row>
    <row r="788" spans="38:41" ht="15.75" customHeight="1" x14ac:dyDescent="0.15">
      <c r="AL788" s="209"/>
      <c r="AM788" s="209"/>
      <c r="AN788" s="209"/>
      <c r="AO788" s="209"/>
    </row>
    <row r="789" spans="38:41" ht="15.75" customHeight="1" x14ac:dyDescent="0.15">
      <c r="AL789" s="209"/>
      <c r="AM789" s="209"/>
      <c r="AN789" s="209"/>
      <c r="AO789" s="209"/>
    </row>
    <row r="790" spans="38:41" ht="15.75" customHeight="1" x14ac:dyDescent="0.15">
      <c r="AL790" s="209"/>
      <c r="AM790" s="209"/>
      <c r="AN790" s="209"/>
      <c r="AO790" s="209"/>
    </row>
    <row r="791" spans="38:41" ht="15.75" customHeight="1" x14ac:dyDescent="0.15">
      <c r="AL791" s="209"/>
      <c r="AM791" s="209"/>
      <c r="AN791" s="209"/>
      <c r="AO791" s="209"/>
    </row>
    <row r="792" spans="38:41" ht="15.75" customHeight="1" x14ac:dyDescent="0.15">
      <c r="AL792" s="209"/>
      <c r="AM792" s="209"/>
      <c r="AN792" s="209"/>
      <c r="AO792" s="209"/>
    </row>
    <row r="793" spans="38:41" ht="15.75" customHeight="1" x14ac:dyDescent="0.15">
      <c r="AL793" s="209"/>
      <c r="AM793" s="209"/>
      <c r="AN793" s="209"/>
      <c r="AO793" s="209"/>
    </row>
    <row r="794" spans="38:41" ht="15.75" customHeight="1" x14ac:dyDescent="0.15">
      <c r="AL794" s="209"/>
      <c r="AM794" s="209"/>
      <c r="AN794" s="209"/>
      <c r="AO794" s="209"/>
    </row>
    <row r="795" spans="38:41" ht="15.75" customHeight="1" x14ac:dyDescent="0.15">
      <c r="AL795" s="209"/>
      <c r="AM795" s="209"/>
      <c r="AN795" s="209"/>
      <c r="AO795" s="209"/>
    </row>
    <row r="796" spans="38:41" ht="15.75" customHeight="1" x14ac:dyDescent="0.15">
      <c r="AL796" s="209"/>
      <c r="AM796" s="209"/>
      <c r="AN796" s="209"/>
      <c r="AO796" s="209"/>
    </row>
    <row r="797" spans="38:41" ht="15.75" customHeight="1" x14ac:dyDescent="0.15">
      <c r="AL797" s="209"/>
      <c r="AM797" s="209"/>
      <c r="AN797" s="209"/>
      <c r="AO797" s="209"/>
    </row>
    <row r="798" spans="38:41" ht="15.75" customHeight="1" x14ac:dyDescent="0.15">
      <c r="AL798" s="209"/>
      <c r="AM798" s="209"/>
      <c r="AN798" s="209"/>
      <c r="AO798" s="209"/>
    </row>
    <row r="799" spans="38:41" ht="15.75" customHeight="1" x14ac:dyDescent="0.15">
      <c r="AL799" s="209"/>
      <c r="AM799" s="209"/>
      <c r="AN799" s="209"/>
      <c r="AO799" s="209"/>
    </row>
    <row r="800" spans="38:41" ht="15.75" customHeight="1" x14ac:dyDescent="0.15">
      <c r="AL800" s="209"/>
      <c r="AM800" s="209"/>
      <c r="AN800" s="209"/>
      <c r="AO800" s="209"/>
    </row>
    <row r="801" spans="38:41" ht="15.75" customHeight="1" x14ac:dyDescent="0.15">
      <c r="AL801" s="209"/>
      <c r="AM801" s="209"/>
      <c r="AN801" s="209"/>
      <c r="AO801" s="209"/>
    </row>
    <row r="802" spans="38:41" ht="15.75" customHeight="1" x14ac:dyDescent="0.15">
      <c r="AL802" s="209"/>
      <c r="AM802" s="209"/>
      <c r="AN802" s="209"/>
      <c r="AO802" s="209"/>
    </row>
    <row r="803" spans="38:41" ht="15.75" customHeight="1" x14ac:dyDescent="0.15">
      <c r="AL803" s="209"/>
      <c r="AM803" s="209"/>
      <c r="AN803" s="209"/>
      <c r="AO803" s="209"/>
    </row>
    <row r="804" spans="38:41" ht="15.75" customHeight="1" x14ac:dyDescent="0.15">
      <c r="AL804" s="209"/>
      <c r="AM804" s="209"/>
      <c r="AN804" s="209"/>
      <c r="AO804" s="209"/>
    </row>
    <row r="805" spans="38:41" ht="15.75" customHeight="1" x14ac:dyDescent="0.15">
      <c r="AL805" s="209"/>
      <c r="AM805" s="209"/>
      <c r="AN805" s="209"/>
      <c r="AO805" s="209"/>
    </row>
    <row r="806" spans="38:41" ht="15.75" customHeight="1" x14ac:dyDescent="0.15">
      <c r="AL806" s="209"/>
      <c r="AM806" s="209"/>
      <c r="AN806" s="209"/>
      <c r="AO806" s="209"/>
    </row>
    <row r="807" spans="38:41" ht="15.75" customHeight="1" x14ac:dyDescent="0.15">
      <c r="AL807" s="209"/>
      <c r="AM807" s="209"/>
      <c r="AN807" s="209"/>
      <c r="AO807" s="209"/>
    </row>
    <row r="808" spans="38:41" ht="15.75" customHeight="1" x14ac:dyDescent="0.15">
      <c r="AL808" s="209"/>
      <c r="AM808" s="209"/>
      <c r="AN808" s="209"/>
      <c r="AO808" s="209"/>
    </row>
    <row r="809" spans="38:41" ht="15.75" customHeight="1" x14ac:dyDescent="0.15">
      <c r="AL809" s="209"/>
      <c r="AM809" s="209"/>
      <c r="AN809" s="209"/>
      <c r="AO809" s="209"/>
    </row>
    <row r="810" spans="38:41" ht="15.75" customHeight="1" x14ac:dyDescent="0.15">
      <c r="AL810" s="209"/>
      <c r="AM810" s="209"/>
      <c r="AN810" s="209"/>
      <c r="AO810" s="209"/>
    </row>
    <row r="811" spans="38:41" ht="15.75" customHeight="1" x14ac:dyDescent="0.15">
      <c r="AL811" s="209"/>
      <c r="AM811" s="209"/>
      <c r="AN811" s="209"/>
      <c r="AO811" s="209"/>
    </row>
    <row r="812" spans="38:41" ht="15.75" customHeight="1" x14ac:dyDescent="0.15">
      <c r="AL812" s="209"/>
      <c r="AM812" s="209"/>
      <c r="AN812" s="209"/>
      <c r="AO812" s="209"/>
    </row>
    <row r="813" spans="38:41" ht="15.75" customHeight="1" x14ac:dyDescent="0.15">
      <c r="AL813" s="209"/>
      <c r="AM813" s="209"/>
      <c r="AN813" s="209"/>
      <c r="AO813" s="209"/>
    </row>
    <row r="814" spans="38:41" ht="15.75" customHeight="1" x14ac:dyDescent="0.15">
      <c r="AL814" s="209"/>
      <c r="AM814" s="209"/>
      <c r="AN814" s="209"/>
      <c r="AO814" s="209"/>
    </row>
    <row r="815" spans="38:41" ht="15.75" customHeight="1" x14ac:dyDescent="0.15">
      <c r="AL815" s="209"/>
      <c r="AM815" s="209"/>
      <c r="AN815" s="209"/>
      <c r="AO815" s="209"/>
    </row>
    <row r="816" spans="38:41" ht="15.75" customHeight="1" x14ac:dyDescent="0.15">
      <c r="AL816" s="209"/>
      <c r="AM816" s="209"/>
      <c r="AN816" s="209"/>
      <c r="AO816" s="209"/>
    </row>
    <row r="817" spans="38:41" ht="15.75" customHeight="1" x14ac:dyDescent="0.15">
      <c r="AL817" s="209"/>
      <c r="AM817" s="209"/>
      <c r="AN817" s="209"/>
      <c r="AO817" s="209"/>
    </row>
    <row r="818" spans="38:41" ht="15.75" customHeight="1" x14ac:dyDescent="0.15">
      <c r="AL818" s="209"/>
      <c r="AM818" s="209"/>
      <c r="AN818" s="209"/>
      <c r="AO818" s="209"/>
    </row>
    <row r="819" spans="38:41" ht="15.75" customHeight="1" x14ac:dyDescent="0.15">
      <c r="AL819" s="209"/>
      <c r="AM819" s="209"/>
      <c r="AN819" s="209"/>
      <c r="AO819" s="209"/>
    </row>
    <row r="820" spans="38:41" ht="15.75" customHeight="1" x14ac:dyDescent="0.15">
      <c r="AL820" s="209"/>
      <c r="AM820" s="209"/>
      <c r="AN820" s="209"/>
      <c r="AO820" s="209"/>
    </row>
    <row r="821" spans="38:41" ht="15.75" customHeight="1" x14ac:dyDescent="0.15">
      <c r="AL821" s="209"/>
      <c r="AM821" s="209"/>
      <c r="AN821" s="209"/>
      <c r="AO821" s="209"/>
    </row>
    <row r="822" spans="38:41" ht="15.75" customHeight="1" x14ac:dyDescent="0.15">
      <c r="AL822" s="209"/>
      <c r="AM822" s="209"/>
      <c r="AN822" s="209"/>
      <c r="AO822" s="209"/>
    </row>
    <row r="823" spans="38:41" ht="15.75" customHeight="1" x14ac:dyDescent="0.15">
      <c r="AL823" s="209"/>
      <c r="AM823" s="209"/>
      <c r="AN823" s="209"/>
      <c r="AO823" s="209"/>
    </row>
    <row r="824" spans="38:41" ht="15.75" customHeight="1" x14ac:dyDescent="0.15">
      <c r="AL824" s="209"/>
      <c r="AM824" s="209"/>
      <c r="AN824" s="209"/>
      <c r="AO824" s="209"/>
    </row>
    <row r="825" spans="38:41" ht="15.75" customHeight="1" x14ac:dyDescent="0.15">
      <c r="AL825" s="209"/>
      <c r="AM825" s="209"/>
      <c r="AN825" s="209"/>
      <c r="AO825" s="209"/>
    </row>
    <row r="826" spans="38:41" ht="15.75" customHeight="1" x14ac:dyDescent="0.15">
      <c r="AL826" s="209"/>
      <c r="AM826" s="209"/>
      <c r="AN826" s="209"/>
      <c r="AO826" s="209"/>
    </row>
    <row r="827" spans="38:41" ht="15.75" customHeight="1" x14ac:dyDescent="0.15">
      <c r="AL827" s="209"/>
      <c r="AM827" s="209"/>
      <c r="AN827" s="209"/>
      <c r="AO827" s="209"/>
    </row>
    <row r="828" spans="38:41" ht="15.75" customHeight="1" x14ac:dyDescent="0.15">
      <c r="AL828" s="209"/>
      <c r="AM828" s="209"/>
      <c r="AN828" s="209"/>
      <c r="AO828" s="209"/>
    </row>
    <row r="829" spans="38:41" ht="15.75" customHeight="1" x14ac:dyDescent="0.15">
      <c r="AL829" s="209"/>
      <c r="AM829" s="209"/>
      <c r="AN829" s="209"/>
      <c r="AO829" s="209"/>
    </row>
    <row r="830" spans="38:41" ht="15.75" customHeight="1" x14ac:dyDescent="0.15">
      <c r="AL830" s="209"/>
      <c r="AM830" s="209"/>
      <c r="AN830" s="209"/>
      <c r="AO830" s="209"/>
    </row>
    <row r="831" spans="38:41" ht="15.75" customHeight="1" x14ac:dyDescent="0.15">
      <c r="AL831" s="209"/>
      <c r="AM831" s="209"/>
      <c r="AN831" s="209"/>
      <c r="AO831" s="209"/>
    </row>
    <row r="832" spans="38:41" ht="15.75" customHeight="1" x14ac:dyDescent="0.15">
      <c r="AL832" s="209"/>
      <c r="AM832" s="209"/>
      <c r="AN832" s="209"/>
      <c r="AO832" s="209"/>
    </row>
    <row r="833" spans="38:41" ht="15.75" customHeight="1" x14ac:dyDescent="0.15">
      <c r="AL833" s="209"/>
      <c r="AM833" s="209"/>
      <c r="AN833" s="209"/>
      <c r="AO833" s="209"/>
    </row>
    <row r="834" spans="38:41" ht="15.75" customHeight="1" x14ac:dyDescent="0.15">
      <c r="AL834" s="209"/>
      <c r="AM834" s="209"/>
      <c r="AN834" s="209"/>
      <c r="AO834" s="209"/>
    </row>
    <row r="835" spans="38:41" ht="15.75" customHeight="1" x14ac:dyDescent="0.15">
      <c r="AL835" s="209"/>
      <c r="AM835" s="209"/>
      <c r="AN835" s="209"/>
      <c r="AO835" s="209"/>
    </row>
    <row r="836" spans="38:41" ht="15.75" customHeight="1" x14ac:dyDescent="0.15">
      <c r="AL836" s="209"/>
      <c r="AM836" s="209"/>
      <c r="AN836" s="209"/>
      <c r="AO836" s="209"/>
    </row>
    <row r="837" spans="38:41" ht="15.75" customHeight="1" x14ac:dyDescent="0.15">
      <c r="AL837" s="209"/>
      <c r="AM837" s="209"/>
      <c r="AN837" s="209"/>
      <c r="AO837" s="209"/>
    </row>
    <row r="838" spans="38:41" ht="15.75" customHeight="1" x14ac:dyDescent="0.15">
      <c r="AL838" s="209"/>
      <c r="AM838" s="209"/>
      <c r="AN838" s="209"/>
      <c r="AO838" s="209"/>
    </row>
    <row r="839" spans="38:41" ht="15.75" customHeight="1" x14ac:dyDescent="0.15">
      <c r="AL839" s="209"/>
      <c r="AM839" s="209"/>
      <c r="AN839" s="209"/>
      <c r="AO839" s="209"/>
    </row>
    <row r="840" spans="38:41" ht="15.75" customHeight="1" x14ac:dyDescent="0.15">
      <c r="AL840" s="209"/>
      <c r="AM840" s="209"/>
      <c r="AN840" s="209"/>
      <c r="AO840" s="209"/>
    </row>
    <row r="841" spans="38:41" ht="15.75" customHeight="1" x14ac:dyDescent="0.15">
      <c r="AL841" s="209"/>
      <c r="AM841" s="209"/>
      <c r="AN841" s="209"/>
      <c r="AO841" s="209"/>
    </row>
    <row r="842" spans="38:41" ht="15.75" customHeight="1" x14ac:dyDescent="0.15">
      <c r="AL842" s="209"/>
      <c r="AM842" s="209"/>
      <c r="AN842" s="209"/>
      <c r="AO842" s="209"/>
    </row>
    <row r="843" spans="38:41" ht="15.75" customHeight="1" x14ac:dyDescent="0.15">
      <c r="AL843" s="209"/>
      <c r="AM843" s="209"/>
      <c r="AN843" s="209"/>
      <c r="AO843" s="209"/>
    </row>
    <row r="844" spans="38:41" ht="15.75" customHeight="1" x14ac:dyDescent="0.15">
      <c r="AL844" s="209"/>
      <c r="AM844" s="209"/>
      <c r="AN844" s="209"/>
      <c r="AO844" s="209"/>
    </row>
    <row r="845" spans="38:41" ht="15.75" customHeight="1" x14ac:dyDescent="0.15">
      <c r="AL845" s="209"/>
      <c r="AM845" s="209"/>
      <c r="AN845" s="209"/>
      <c r="AO845" s="209"/>
    </row>
    <row r="846" spans="38:41" ht="15.75" customHeight="1" x14ac:dyDescent="0.15">
      <c r="AL846" s="209"/>
      <c r="AM846" s="209"/>
      <c r="AN846" s="209"/>
      <c r="AO846" s="209"/>
    </row>
    <row r="847" spans="38:41" ht="15.75" customHeight="1" x14ac:dyDescent="0.15">
      <c r="AL847" s="209"/>
      <c r="AM847" s="209"/>
      <c r="AN847" s="209"/>
      <c r="AO847" s="209"/>
    </row>
    <row r="848" spans="38:41" ht="15.75" customHeight="1" x14ac:dyDescent="0.15">
      <c r="AL848" s="209"/>
      <c r="AM848" s="209"/>
      <c r="AN848" s="209"/>
      <c r="AO848" s="209"/>
    </row>
    <row r="849" spans="38:41" ht="15.75" customHeight="1" x14ac:dyDescent="0.15">
      <c r="AL849" s="209"/>
      <c r="AM849" s="209"/>
      <c r="AN849" s="209"/>
      <c r="AO849" s="209"/>
    </row>
    <row r="850" spans="38:41" ht="15.75" customHeight="1" x14ac:dyDescent="0.15">
      <c r="AL850" s="209"/>
      <c r="AM850" s="209"/>
      <c r="AN850" s="209"/>
      <c r="AO850" s="209"/>
    </row>
    <row r="851" spans="38:41" ht="15.75" customHeight="1" x14ac:dyDescent="0.15">
      <c r="AL851" s="209"/>
      <c r="AM851" s="209"/>
      <c r="AN851" s="209"/>
      <c r="AO851" s="209"/>
    </row>
    <row r="852" spans="38:41" ht="15.75" customHeight="1" x14ac:dyDescent="0.15">
      <c r="AL852" s="209"/>
      <c r="AM852" s="209"/>
      <c r="AN852" s="209"/>
      <c r="AO852" s="209"/>
    </row>
    <row r="853" spans="38:41" ht="15.75" customHeight="1" x14ac:dyDescent="0.15">
      <c r="AL853" s="209"/>
      <c r="AM853" s="209"/>
      <c r="AN853" s="209"/>
      <c r="AO853" s="209"/>
    </row>
    <row r="854" spans="38:41" ht="15.75" customHeight="1" x14ac:dyDescent="0.15">
      <c r="AL854" s="209"/>
      <c r="AM854" s="209"/>
      <c r="AN854" s="209"/>
      <c r="AO854" s="209"/>
    </row>
    <row r="855" spans="38:41" ht="15.75" customHeight="1" x14ac:dyDescent="0.15">
      <c r="AL855" s="209"/>
      <c r="AM855" s="209"/>
      <c r="AN855" s="209"/>
      <c r="AO855" s="209"/>
    </row>
    <row r="856" spans="38:41" ht="15.75" customHeight="1" x14ac:dyDescent="0.15">
      <c r="AL856" s="209"/>
      <c r="AM856" s="209"/>
      <c r="AN856" s="209"/>
      <c r="AO856" s="209"/>
    </row>
    <row r="857" spans="38:41" ht="15.75" customHeight="1" x14ac:dyDescent="0.15">
      <c r="AL857" s="209"/>
      <c r="AM857" s="209"/>
      <c r="AN857" s="209"/>
      <c r="AO857" s="209"/>
    </row>
    <row r="858" spans="38:41" ht="15.75" customHeight="1" x14ac:dyDescent="0.15">
      <c r="AL858" s="209"/>
      <c r="AM858" s="209"/>
      <c r="AN858" s="209"/>
      <c r="AO858" s="209"/>
    </row>
    <row r="859" spans="38:41" ht="15.75" customHeight="1" x14ac:dyDescent="0.15">
      <c r="AL859" s="209"/>
      <c r="AM859" s="209"/>
      <c r="AN859" s="209"/>
      <c r="AO859" s="209"/>
    </row>
    <row r="860" spans="38:41" ht="15.75" customHeight="1" x14ac:dyDescent="0.15">
      <c r="AL860" s="209"/>
      <c r="AM860" s="209"/>
      <c r="AN860" s="209"/>
      <c r="AO860" s="209"/>
    </row>
    <row r="861" spans="38:41" ht="15.75" customHeight="1" x14ac:dyDescent="0.15">
      <c r="AL861" s="209"/>
      <c r="AM861" s="209"/>
      <c r="AN861" s="209"/>
      <c r="AO861" s="209"/>
    </row>
    <row r="862" spans="38:41" ht="15.75" customHeight="1" x14ac:dyDescent="0.15">
      <c r="AL862" s="209"/>
      <c r="AM862" s="209"/>
      <c r="AN862" s="209"/>
      <c r="AO862" s="209"/>
    </row>
    <row r="863" spans="38:41" ht="15.75" customHeight="1" x14ac:dyDescent="0.15">
      <c r="AL863" s="209"/>
      <c r="AM863" s="209"/>
      <c r="AN863" s="209"/>
      <c r="AO863" s="209"/>
    </row>
    <row r="864" spans="38:41" ht="15.75" customHeight="1" x14ac:dyDescent="0.15">
      <c r="AL864" s="209"/>
      <c r="AM864" s="209"/>
      <c r="AN864" s="209"/>
      <c r="AO864" s="209"/>
    </row>
    <row r="865" spans="38:41" ht="15.75" customHeight="1" x14ac:dyDescent="0.15">
      <c r="AL865" s="209"/>
      <c r="AM865" s="209"/>
      <c r="AN865" s="209"/>
      <c r="AO865" s="209"/>
    </row>
    <row r="866" spans="38:41" ht="15.75" customHeight="1" x14ac:dyDescent="0.15">
      <c r="AL866" s="209"/>
      <c r="AM866" s="209"/>
      <c r="AN866" s="209"/>
      <c r="AO866" s="209"/>
    </row>
    <row r="867" spans="38:41" ht="15.75" customHeight="1" x14ac:dyDescent="0.15">
      <c r="AL867" s="209"/>
      <c r="AM867" s="209"/>
      <c r="AN867" s="209"/>
      <c r="AO867" s="209"/>
    </row>
    <row r="868" spans="38:41" ht="15.75" customHeight="1" x14ac:dyDescent="0.15">
      <c r="AL868" s="209"/>
      <c r="AM868" s="209"/>
      <c r="AN868" s="209"/>
      <c r="AO868" s="209"/>
    </row>
    <row r="869" spans="38:41" ht="15.75" customHeight="1" x14ac:dyDescent="0.15">
      <c r="AL869" s="209"/>
      <c r="AM869" s="209"/>
      <c r="AN869" s="209"/>
      <c r="AO869" s="209"/>
    </row>
    <row r="870" spans="38:41" ht="15.75" customHeight="1" x14ac:dyDescent="0.15">
      <c r="AL870" s="209"/>
      <c r="AM870" s="209"/>
      <c r="AN870" s="209"/>
      <c r="AO870" s="209"/>
    </row>
    <row r="871" spans="38:41" ht="15.75" customHeight="1" x14ac:dyDescent="0.15">
      <c r="AL871" s="209"/>
      <c r="AM871" s="209"/>
      <c r="AN871" s="209"/>
      <c r="AO871" s="209"/>
    </row>
    <row r="872" spans="38:41" ht="15.75" customHeight="1" x14ac:dyDescent="0.15">
      <c r="AL872" s="209"/>
      <c r="AM872" s="209"/>
      <c r="AN872" s="209"/>
      <c r="AO872" s="209"/>
    </row>
    <row r="873" spans="38:41" ht="15.75" customHeight="1" x14ac:dyDescent="0.15">
      <c r="AL873" s="209"/>
      <c r="AM873" s="209"/>
      <c r="AN873" s="209"/>
      <c r="AO873" s="209"/>
    </row>
    <row r="874" spans="38:41" ht="15.75" customHeight="1" x14ac:dyDescent="0.15">
      <c r="AL874" s="209"/>
      <c r="AM874" s="209"/>
      <c r="AN874" s="209"/>
      <c r="AO874" s="209"/>
    </row>
    <row r="875" spans="38:41" ht="15.75" customHeight="1" x14ac:dyDescent="0.15">
      <c r="AL875" s="209"/>
      <c r="AM875" s="209"/>
      <c r="AN875" s="209"/>
      <c r="AO875" s="209"/>
    </row>
    <row r="876" spans="38:41" ht="15.75" customHeight="1" x14ac:dyDescent="0.15">
      <c r="AL876" s="209"/>
      <c r="AM876" s="209"/>
      <c r="AN876" s="209"/>
      <c r="AO876" s="209"/>
    </row>
    <row r="877" spans="38:41" ht="15.75" customHeight="1" x14ac:dyDescent="0.15">
      <c r="AL877" s="209"/>
      <c r="AM877" s="209"/>
      <c r="AN877" s="209"/>
      <c r="AO877" s="209"/>
    </row>
    <row r="878" spans="38:41" ht="15.75" customHeight="1" x14ac:dyDescent="0.15">
      <c r="AL878" s="209"/>
      <c r="AM878" s="209"/>
      <c r="AN878" s="209"/>
      <c r="AO878" s="209"/>
    </row>
    <row r="879" spans="38:41" ht="15.75" customHeight="1" x14ac:dyDescent="0.15">
      <c r="AL879" s="209"/>
      <c r="AM879" s="209"/>
      <c r="AN879" s="209"/>
      <c r="AO879" s="209"/>
    </row>
    <row r="880" spans="38:41" ht="15.75" customHeight="1" x14ac:dyDescent="0.15">
      <c r="AL880" s="209"/>
      <c r="AM880" s="209"/>
      <c r="AN880" s="209"/>
      <c r="AO880" s="209"/>
    </row>
    <row r="881" spans="38:41" ht="15.75" customHeight="1" x14ac:dyDescent="0.15">
      <c r="AL881" s="209"/>
      <c r="AM881" s="209"/>
      <c r="AN881" s="209"/>
      <c r="AO881" s="209"/>
    </row>
    <row r="882" spans="38:41" ht="15.75" customHeight="1" x14ac:dyDescent="0.15">
      <c r="AL882" s="209"/>
      <c r="AM882" s="209"/>
      <c r="AN882" s="209"/>
      <c r="AO882" s="209"/>
    </row>
    <row r="883" spans="38:41" ht="15.75" customHeight="1" x14ac:dyDescent="0.15">
      <c r="AL883" s="209"/>
      <c r="AM883" s="209"/>
      <c r="AN883" s="209"/>
      <c r="AO883" s="209"/>
    </row>
    <row r="884" spans="38:41" ht="15.75" customHeight="1" x14ac:dyDescent="0.15">
      <c r="AL884" s="209"/>
      <c r="AM884" s="209"/>
      <c r="AN884" s="209"/>
      <c r="AO884" s="209"/>
    </row>
    <row r="885" spans="38:41" ht="15.75" customHeight="1" x14ac:dyDescent="0.15">
      <c r="AL885" s="209"/>
      <c r="AM885" s="209"/>
      <c r="AN885" s="209"/>
      <c r="AO885" s="209"/>
    </row>
    <row r="886" spans="38:41" ht="15.75" customHeight="1" x14ac:dyDescent="0.15">
      <c r="AL886" s="209"/>
      <c r="AM886" s="209"/>
      <c r="AN886" s="209"/>
      <c r="AO886" s="209"/>
    </row>
    <row r="887" spans="38:41" ht="15.75" customHeight="1" x14ac:dyDescent="0.15">
      <c r="AL887" s="209"/>
      <c r="AM887" s="209"/>
      <c r="AN887" s="209"/>
      <c r="AO887" s="209"/>
    </row>
    <row r="888" spans="38:41" ht="15.75" customHeight="1" x14ac:dyDescent="0.15">
      <c r="AL888" s="209"/>
      <c r="AM888" s="209"/>
      <c r="AN888" s="209"/>
      <c r="AO888" s="209"/>
    </row>
    <row r="889" spans="38:41" ht="15.75" customHeight="1" x14ac:dyDescent="0.15">
      <c r="AL889" s="209"/>
      <c r="AM889" s="209"/>
      <c r="AN889" s="209"/>
      <c r="AO889" s="209"/>
    </row>
    <row r="890" spans="38:41" ht="15.75" customHeight="1" x14ac:dyDescent="0.15">
      <c r="AL890" s="209"/>
      <c r="AM890" s="209"/>
      <c r="AN890" s="209"/>
      <c r="AO890" s="209"/>
    </row>
    <row r="891" spans="38:41" ht="15.75" customHeight="1" x14ac:dyDescent="0.15">
      <c r="AL891" s="209"/>
      <c r="AM891" s="209"/>
      <c r="AN891" s="209"/>
      <c r="AO891" s="209"/>
    </row>
    <row r="892" spans="38:41" ht="15.75" customHeight="1" x14ac:dyDescent="0.15">
      <c r="AL892" s="209"/>
      <c r="AM892" s="209"/>
      <c r="AN892" s="209"/>
      <c r="AO892" s="209"/>
    </row>
    <row r="893" spans="38:41" ht="15.75" customHeight="1" x14ac:dyDescent="0.15">
      <c r="AL893" s="209"/>
      <c r="AM893" s="209"/>
      <c r="AN893" s="209"/>
      <c r="AO893" s="209"/>
    </row>
    <row r="894" spans="38:41" ht="15.75" customHeight="1" x14ac:dyDescent="0.15">
      <c r="AL894" s="209"/>
      <c r="AM894" s="209"/>
      <c r="AN894" s="209"/>
      <c r="AO894" s="209"/>
    </row>
    <row r="895" spans="38:41" ht="15.75" customHeight="1" x14ac:dyDescent="0.15">
      <c r="AL895" s="209"/>
      <c r="AM895" s="209"/>
      <c r="AN895" s="209"/>
      <c r="AO895" s="209"/>
    </row>
    <row r="896" spans="38:41" ht="15.75" customHeight="1" x14ac:dyDescent="0.15">
      <c r="AL896" s="209"/>
      <c r="AM896" s="209"/>
      <c r="AN896" s="209"/>
      <c r="AO896" s="209"/>
    </row>
    <row r="897" spans="38:41" ht="15.75" customHeight="1" x14ac:dyDescent="0.15">
      <c r="AL897" s="209"/>
      <c r="AM897" s="209"/>
      <c r="AN897" s="209"/>
      <c r="AO897" s="209"/>
    </row>
    <row r="898" spans="38:41" ht="15.75" customHeight="1" x14ac:dyDescent="0.15">
      <c r="AL898" s="209"/>
      <c r="AM898" s="209"/>
      <c r="AN898" s="209"/>
      <c r="AO898" s="209"/>
    </row>
    <row r="899" spans="38:41" ht="15.75" customHeight="1" x14ac:dyDescent="0.15">
      <c r="AL899" s="209"/>
      <c r="AM899" s="209"/>
      <c r="AN899" s="209"/>
      <c r="AO899" s="209"/>
    </row>
    <row r="900" spans="38:41" ht="15.75" customHeight="1" x14ac:dyDescent="0.15">
      <c r="AL900" s="209"/>
      <c r="AM900" s="209"/>
      <c r="AN900" s="209"/>
      <c r="AO900" s="209"/>
    </row>
    <row r="901" spans="38:41" ht="15.75" customHeight="1" x14ac:dyDescent="0.15">
      <c r="AL901" s="209"/>
      <c r="AM901" s="209"/>
      <c r="AN901" s="209"/>
      <c r="AO901" s="209"/>
    </row>
    <row r="902" spans="38:41" ht="15.75" customHeight="1" x14ac:dyDescent="0.15">
      <c r="AL902" s="209"/>
      <c r="AM902" s="209"/>
      <c r="AN902" s="209"/>
      <c r="AO902" s="209"/>
    </row>
    <row r="903" spans="38:41" ht="15.75" customHeight="1" x14ac:dyDescent="0.15">
      <c r="AL903" s="209"/>
      <c r="AM903" s="209"/>
      <c r="AN903" s="209"/>
      <c r="AO903" s="209"/>
    </row>
    <row r="904" spans="38:41" ht="15.75" customHeight="1" x14ac:dyDescent="0.15">
      <c r="AL904" s="209"/>
      <c r="AM904" s="209"/>
      <c r="AN904" s="209"/>
      <c r="AO904" s="209"/>
    </row>
    <row r="905" spans="38:41" ht="15.75" customHeight="1" x14ac:dyDescent="0.15">
      <c r="AL905" s="209"/>
      <c r="AM905" s="209"/>
      <c r="AN905" s="209"/>
      <c r="AO905" s="209"/>
    </row>
    <row r="906" spans="38:41" ht="15.75" customHeight="1" x14ac:dyDescent="0.15">
      <c r="AL906" s="209"/>
      <c r="AM906" s="209"/>
      <c r="AN906" s="209"/>
      <c r="AO906" s="209"/>
    </row>
    <row r="907" spans="38:41" ht="15.75" customHeight="1" x14ac:dyDescent="0.15">
      <c r="AL907" s="209"/>
      <c r="AM907" s="209"/>
      <c r="AN907" s="209"/>
      <c r="AO907" s="209"/>
    </row>
    <row r="908" spans="38:41" ht="15.75" customHeight="1" x14ac:dyDescent="0.15">
      <c r="AL908" s="209"/>
      <c r="AM908" s="209"/>
      <c r="AN908" s="209"/>
      <c r="AO908" s="209"/>
    </row>
    <row r="909" spans="38:41" ht="15.75" customHeight="1" x14ac:dyDescent="0.15">
      <c r="AL909" s="209"/>
      <c r="AM909" s="209"/>
      <c r="AN909" s="209"/>
      <c r="AO909" s="209"/>
    </row>
    <row r="910" spans="38:41" ht="15.75" customHeight="1" x14ac:dyDescent="0.15">
      <c r="AL910" s="209"/>
      <c r="AM910" s="209"/>
      <c r="AN910" s="209"/>
      <c r="AO910" s="209"/>
    </row>
    <row r="911" spans="38:41" ht="15.75" customHeight="1" x14ac:dyDescent="0.15">
      <c r="AL911" s="209"/>
      <c r="AM911" s="209"/>
      <c r="AN911" s="209"/>
      <c r="AO911" s="209"/>
    </row>
    <row r="912" spans="38:41" ht="15.75" customHeight="1" x14ac:dyDescent="0.15">
      <c r="AL912" s="209"/>
      <c r="AM912" s="209"/>
      <c r="AN912" s="209"/>
      <c r="AO912" s="209"/>
    </row>
    <row r="913" spans="38:41" ht="15.75" customHeight="1" x14ac:dyDescent="0.15">
      <c r="AL913" s="209"/>
      <c r="AM913" s="209"/>
      <c r="AN913" s="209"/>
      <c r="AO913" s="209"/>
    </row>
    <row r="914" spans="38:41" ht="15.75" customHeight="1" x14ac:dyDescent="0.15">
      <c r="AL914" s="209"/>
      <c r="AM914" s="209"/>
      <c r="AN914" s="209"/>
      <c r="AO914" s="209"/>
    </row>
    <row r="915" spans="38:41" ht="15.75" customHeight="1" x14ac:dyDescent="0.15">
      <c r="AL915" s="209"/>
      <c r="AM915" s="209"/>
      <c r="AN915" s="209"/>
      <c r="AO915" s="209"/>
    </row>
    <row r="916" spans="38:41" ht="15.75" customHeight="1" x14ac:dyDescent="0.15">
      <c r="AL916" s="209"/>
      <c r="AM916" s="209"/>
      <c r="AN916" s="209"/>
      <c r="AO916" s="209"/>
    </row>
    <row r="917" spans="38:41" ht="15.75" customHeight="1" x14ac:dyDescent="0.15">
      <c r="AL917" s="209"/>
      <c r="AM917" s="209"/>
      <c r="AN917" s="209"/>
      <c r="AO917" s="209"/>
    </row>
    <row r="918" spans="38:41" ht="15.75" customHeight="1" x14ac:dyDescent="0.15">
      <c r="AL918" s="209"/>
      <c r="AM918" s="209"/>
      <c r="AN918" s="209"/>
      <c r="AO918" s="209"/>
    </row>
    <row r="919" spans="38:41" ht="15.75" customHeight="1" x14ac:dyDescent="0.15">
      <c r="AL919" s="209"/>
      <c r="AM919" s="209"/>
      <c r="AN919" s="209"/>
      <c r="AO919" s="209"/>
    </row>
    <row r="920" spans="38:41" ht="15.75" customHeight="1" x14ac:dyDescent="0.15">
      <c r="AL920" s="209"/>
      <c r="AM920" s="209"/>
      <c r="AN920" s="209"/>
      <c r="AO920" s="209"/>
    </row>
    <row r="921" spans="38:41" ht="15.75" customHeight="1" x14ac:dyDescent="0.15">
      <c r="AL921" s="209"/>
      <c r="AM921" s="209"/>
      <c r="AN921" s="209"/>
      <c r="AO921" s="209"/>
    </row>
    <row r="922" spans="38:41" ht="15.75" customHeight="1" x14ac:dyDescent="0.15">
      <c r="AL922" s="209"/>
      <c r="AM922" s="209"/>
      <c r="AN922" s="209"/>
      <c r="AO922" s="209"/>
    </row>
    <row r="923" spans="38:41" ht="15.75" customHeight="1" x14ac:dyDescent="0.15">
      <c r="AL923" s="209"/>
      <c r="AM923" s="209"/>
      <c r="AN923" s="209"/>
      <c r="AO923" s="209"/>
    </row>
    <row r="924" spans="38:41" ht="15.75" customHeight="1" x14ac:dyDescent="0.15">
      <c r="AL924" s="209"/>
      <c r="AM924" s="209"/>
      <c r="AN924" s="209"/>
      <c r="AO924" s="209"/>
    </row>
    <row r="925" spans="38:41" ht="15.75" customHeight="1" x14ac:dyDescent="0.15">
      <c r="AL925" s="209"/>
      <c r="AM925" s="209"/>
      <c r="AN925" s="209"/>
      <c r="AO925" s="209"/>
    </row>
    <row r="926" spans="38:41" ht="15.75" customHeight="1" x14ac:dyDescent="0.15">
      <c r="AL926" s="209"/>
      <c r="AM926" s="209"/>
      <c r="AN926" s="209"/>
      <c r="AO926" s="209"/>
    </row>
    <row r="927" spans="38:41" ht="15.75" customHeight="1" x14ac:dyDescent="0.15">
      <c r="AL927" s="209"/>
      <c r="AM927" s="209"/>
      <c r="AN927" s="209"/>
      <c r="AO927" s="209"/>
    </row>
    <row r="928" spans="38:41" ht="15.75" customHeight="1" x14ac:dyDescent="0.15">
      <c r="AL928" s="209"/>
      <c r="AM928" s="209"/>
      <c r="AN928" s="209"/>
      <c r="AO928" s="209"/>
    </row>
    <row r="929" spans="38:41" ht="15.75" customHeight="1" x14ac:dyDescent="0.15">
      <c r="AL929" s="209"/>
      <c r="AM929" s="209"/>
      <c r="AN929" s="209"/>
      <c r="AO929" s="209"/>
    </row>
    <row r="930" spans="38:41" ht="15.75" customHeight="1" x14ac:dyDescent="0.15">
      <c r="AL930" s="209"/>
      <c r="AM930" s="209"/>
      <c r="AN930" s="209"/>
      <c r="AO930" s="209"/>
    </row>
    <row r="931" spans="38:41" ht="15.75" customHeight="1" x14ac:dyDescent="0.15">
      <c r="AL931" s="209"/>
      <c r="AM931" s="209"/>
      <c r="AN931" s="209"/>
      <c r="AO931" s="209"/>
    </row>
    <row r="932" spans="38:41" ht="15.75" customHeight="1" x14ac:dyDescent="0.15">
      <c r="AL932" s="209"/>
      <c r="AM932" s="209"/>
      <c r="AN932" s="209"/>
      <c r="AO932" s="209"/>
    </row>
    <row r="933" spans="38:41" ht="15.75" customHeight="1" x14ac:dyDescent="0.15">
      <c r="AL933" s="209"/>
      <c r="AM933" s="209"/>
      <c r="AN933" s="209"/>
      <c r="AO933" s="209"/>
    </row>
    <row r="934" spans="38:41" ht="15.75" customHeight="1" x14ac:dyDescent="0.15">
      <c r="AL934" s="209"/>
      <c r="AM934" s="209"/>
      <c r="AN934" s="209"/>
      <c r="AO934" s="209"/>
    </row>
    <row r="935" spans="38:41" ht="15.75" customHeight="1" x14ac:dyDescent="0.15">
      <c r="AL935" s="209"/>
      <c r="AM935" s="209"/>
      <c r="AN935" s="209"/>
      <c r="AO935" s="209"/>
    </row>
    <row r="936" spans="38:41" ht="15.75" customHeight="1" x14ac:dyDescent="0.15">
      <c r="AL936" s="209"/>
      <c r="AM936" s="209"/>
      <c r="AN936" s="209"/>
      <c r="AO936" s="209"/>
    </row>
    <row r="937" spans="38:41" ht="15.75" customHeight="1" x14ac:dyDescent="0.15">
      <c r="AL937" s="209"/>
      <c r="AM937" s="209"/>
      <c r="AN937" s="209"/>
      <c r="AO937" s="209"/>
    </row>
    <row r="938" spans="38:41" ht="15.75" customHeight="1" x14ac:dyDescent="0.15">
      <c r="AL938" s="209"/>
      <c r="AM938" s="209"/>
      <c r="AN938" s="209"/>
      <c r="AO938" s="209"/>
    </row>
    <row r="939" spans="38:41" ht="15.75" customHeight="1" x14ac:dyDescent="0.15">
      <c r="AL939" s="209"/>
      <c r="AM939" s="209"/>
      <c r="AN939" s="209"/>
      <c r="AO939" s="209"/>
    </row>
    <row r="940" spans="38:41" ht="15.75" customHeight="1" x14ac:dyDescent="0.15">
      <c r="AL940" s="209"/>
      <c r="AM940" s="209"/>
      <c r="AN940" s="209"/>
      <c r="AO940" s="209"/>
    </row>
    <row r="941" spans="38:41" ht="15.75" customHeight="1" x14ac:dyDescent="0.15">
      <c r="AL941" s="209"/>
      <c r="AM941" s="209"/>
      <c r="AN941" s="209"/>
      <c r="AO941" s="209"/>
    </row>
    <row r="942" spans="38:41" ht="15.75" customHeight="1" x14ac:dyDescent="0.15">
      <c r="AL942" s="209"/>
      <c r="AM942" s="209"/>
      <c r="AN942" s="209"/>
      <c r="AO942" s="209"/>
    </row>
    <row r="943" spans="38:41" ht="15.75" customHeight="1" x14ac:dyDescent="0.15">
      <c r="AL943" s="209"/>
      <c r="AM943" s="209"/>
      <c r="AN943" s="209"/>
      <c r="AO943" s="209"/>
    </row>
    <row r="944" spans="38:41" ht="15.75" customHeight="1" x14ac:dyDescent="0.15">
      <c r="AL944" s="209"/>
      <c r="AM944" s="209"/>
      <c r="AN944" s="209"/>
      <c r="AO944" s="209"/>
    </row>
    <row r="945" spans="38:41" ht="15.75" customHeight="1" x14ac:dyDescent="0.15">
      <c r="AL945" s="209"/>
      <c r="AM945" s="209"/>
      <c r="AN945" s="209"/>
      <c r="AO945" s="209"/>
    </row>
    <row r="946" spans="38:41" ht="15.75" customHeight="1" x14ac:dyDescent="0.15">
      <c r="AL946" s="209"/>
      <c r="AM946" s="209"/>
      <c r="AN946" s="209"/>
      <c r="AO946" s="209"/>
    </row>
    <row r="947" spans="38:41" ht="15.75" customHeight="1" x14ac:dyDescent="0.15">
      <c r="AL947" s="209"/>
      <c r="AM947" s="209"/>
      <c r="AN947" s="209"/>
      <c r="AO947" s="209"/>
    </row>
    <row r="948" spans="38:41" ht="15.75" customHeight="1" x14ac:dyDescent="0.15">
      <c r="AL948" s="209"/>
      <c r="AM948" s="209"/>
      <c r="AN948" s="209"/>
      <c r="AO948" s="209"/>
    </row>
    <row r="949" spans="38:41" ht="15.75" customHeight="1" x14ac:dyDescent="0.15">
      <c r="AL949" s="209"/>
      <c r="AM949" s="209"/>
      <c r="AN949" s="209"/>
      <c r="AO949" s="209"/>
    </row>
    <row r="950" spans="38:41" ht="15.75" customHeight="1" x14ac:dyDescent="0.15">
      <c r="AL950" s="209"/>
      <c r="AM950" s="209"/>
      <c r="AN950" s="209"/>
      <c r="AO950" s="209"/>
    </row>
    <row r="951" spans="38:41" ht="15.75" customHeight="1" x14ac:dyDescent="0.15">
      <c r="AL951" s="209"/>
      <c r="AM951" s="209"/>
      <c r="AN951" s="209"/>
      <c r="AO951" s="209"/>
    </row>
    <row r="952" spans="38:41" ht="15.75" customHeight="1" x14ac:dyDescent="0.15">
      <c r="AL952" s="209"/>
      <c r="AM952" s="209"/>
      <c r="AN952" s="209"/>
      <c r="AO952" s="209"/>
    </row>
    <row r="953" spans="38:41" ht="15.75" customHeight="1" x14ac:dyDescent="0.15">
      <c r="AL953" s="209"/>
      <c r="AM953" s="209"/>
      <c r="AN953" s="209"/>
      <c r="AO953" s="209"/>
    </row>
    <row r="954" spans="38:41" ht="15.75" customHeight="1" x14ac:dyDescent="0.15">
      <c r="AL954" s="209"/>
      <c r="AM954" s="209"/>
      <c r="AN954" s="209"/>
      <c r="AO954" s="209"/>
    </row>
    <row r="955" spans="38:41" ht="15.75" customHeight="1" x14ac:dyDescent="0.15">
      <c r="AL955" s="209"/>
      <c r="AM955" s="209"/>
      <c r="AN955" s="209"/>
      <c r="AO955" s="209"/>
    </row>
    <row r="956" spans="38:41" ht="15.75" customHeight="1" x14ac:dyDescent="0.15">
      <c r="AL956" s="209"/>
      <c r="AM956" s="209"/>
      <c r="AN956" s="209"/>
      <c r="AO956" s="209"/>
    </row>
    <row r="957" spans="38:41" ht="15.75" customHeight="1" x14ac:dyDescent="0.15">
      <c r="AL957" s="209"/>
      <c r="AM957" s="209"/>
      <c r="AN957" s="209"/>
      <c r="AO957" s="209"/>
    </row>
    <row r="958" spans="38:41" ht="15.75" customHeight="1" x14ac:dyDescent="0.15">
      <c r="AL958" s="209"/>
      <c r="AM958" s="209"/>
      <c r="AN958" s="209"/>
      <c r="AO958" s="209"/>
    </row>
    <row r="959" spans="38:41" ht="15.75" customHeight="1" x14ac:dyDescent="0.15">
      <c r="AL959" s="209"/>
      <c r="AM959" s="209"/>
      <c r="AN959" s="209"/>
      <c r="AO959" s="209"/>
    </row>
    <row r="960" spans="38:41" ht="15.75" customHeight="1" x14ac:dyDescent="0.15">
      <c r="AL960" s="209"/>
      <c r="AM960" s="209"/>
      <c r="AN960" s="209"/>
      <c r="AO960" s="209"/>
    </row>
    <row r="961" spans="38:41" ht="15.75" customHeight="1" x14ac:dyDescent="0.15">
      <c r="AL961" s="209"/>
      <c r="AM961" s="209"/>
      <c r="AN961" s="209"/>
      <c r="AO961" s="209"/>
    </row>
    <row r="962" spans="38:41" ht="15.75" customHeight="1" x14ac:dyDescent="0.15">
      <c r="AL962" s="209"/>
      <c r="AM962" s="209"/>
      <c r="AN962" s="209"/>
      <c r="AO962" s="209"/>
    </row>
    <row r="963" spans="38:41" ht="15.75" customHeight="1" x14ac:dyDescent="0.15">
      <c r="AL963" s="209"/>
      <c r="AM963" s="209"/>
      <c r="AN963" s="209"/>
      <c r="AO963" s="209"/>
    </row>
    <row r="964" spans="38:41" ht="15.75" customHeight="1" x14ac:dyDescent="0.15">
      <c r="AL964" s="209"/>
      <c r="AM964" s="209"/>
      <c r="AN964" s="209"/>
      <c r="AO964" s="209"/>
    </row>
    <row r="965" spans="38:41" ht="15.75" customHeight="1" x14ac:dyDescent="0.15">
      <c r="AL965" s="209"/>
      <c r="AM965" s="209"/>
      <c r="AN965" s="209"/>
      <c r="AO965" s="209"/>
    </row>
    <row r="966" spans="38:41" ht="15.75" customHeight="1" x14ac:dyDescent="0.15">
      <c r="AL966" s="209"/>
      <c r="AM966" s="209"/>
      <c r="AN966" s="209"/>
      <c r="AO966" s="209"/>
    </row>
    <row r="967" spans="38:41" ht="15.75" customHeight="1" x14ac:dyDescent="0.15">
      <c r="AL967" s="209"/>
      <c r="AM967" s="209"/>
      <c r="AN967" s="209"/>
      <c r="AO967" s="209"/>
    </row>
    <row r="968" spans="38:41" ht="15.75" customHeight="1" x14ac:dyDescent="0.15">
      <c r="AL968" s="209"/>
      <c r="AM968" s="209"/>
      <c r="AN968" s="209"/>
      <c r="AO968" s="209"/>
    </row>
    <row r="969" spans="38:41" ht="15.75" customHeight="1" x14ac:dyDescent="0.15">
      <c r="AL969" s="209"/>
      <c r="AM969" s="209"/>
      <c r="AN969" s="209"/>
      <c r="AO969" s="209"/>
    </row>
    <row r="970" spans="38:41" ht="15.75" customHeight="1" x14ac:dyDescent="0.15">
      <c r="AL970" s="209"/>
      <c r="AM970" s="209"/>
      <c r="AN970" s="209"/>
      <c r="AO970" s="209"/>
    </row>
    <row r="971" spans="38:41" ht="15.75" customHeight="1" x14ac:dyDescent="0.15">
      <c r="AL971" s="209"/>
      <c r="AM971" s="209"/>
      <c r="AN971" s="209"/>
      <c r="AO971" s="209"/>
    </row>
    <row r="972" spans="38:41" ht="15.75" customHeight="1" x14ac:dyDescent="0.15">
      <c r="AL972" s="209"/>
      <c r="AM972" s="209"/>
      <c r="AN972" s="209"/>
      <c r="AO972" s="209"/>
    </row>
    <row r="973" spans="38:41" ht="15.75" customHeight="1" x14ac:dyDescent="0.15">
      <c r="AL973" s="209"/>
      <c r="AM973" s="209"/>
      <c r="AN973" s="209"/>
      <c r="AO973" s="209"/>
    </row>
    <row r="974" spans="38:41" ht="15.75" customHeight="1" x14ac:dyDescent="0.15">
      <c r="AL974" s="209"/>
      <c r="AM974" s="209"/>
      <c r="AN974" s="209"/>
      <c r="AO974" s="209"/>
    </row>
    <row r="975" spans="38:41" ht="15.75" customHeight="1" x14ac:dyDescent="0.15">
      <c r="AL975" s="209"/>
      <c r="AM975" s="209"/>
      <c r="AN975" s="209"/>
      <c r="AO975" s="209"/>
    </row>
    <row r="976" spans="38:41" ht="15.75" customHeight="1" x14ac:dyDescent="0.15">
      <c r="AL976" s="209"/>
      <c r="AM976" s="209"/>
      <c r="AN976" s="209"/>
      <c r="AO976" s="209"/>
    </row>
    <row r="977" spans="38:41" ht="15.75" customHeight="1" x14ac:dyDescent="0.15">
      <c r="AL977" s="209"/>
      <c r="AM977" s="209"/>
      <c r="AN977" s="209"/>
      <c r="AO977" s="209"/>
    </row>
    <row r="978" spans="38:41" ht="15.75" customHeight="1" x14ac:dyDescent="0.15">
      <c r="AL978" s="209"/>
      <c r="AM978" s="209"/>
      <c r="AN978" s="209"/>
      <c r="AO978" s="209"/>
    </row>
    <row r="979" spans="38:41" ht="15.75" customHeight="1" x14ac:dyDescent="0.15">
      <c r="AL979" s="209"/>
      <c r="AM979" s="209"/>
      <c r="AN979" s="209"/>
      <c r="AO979" s="209"/>
    </row>
    <row r="980" spans="38:41" ht="15.75" customHeight="1" x14ac:dyDescent="0.15">
      <c r="AL980" s="209"/>
      <c r="AM980" s="209"/>
      <c r="AN980" s="209"/>
      <c r="AO980" s="209"/>
    </row>
    <row r="981" spans="38:41" ht="15.75" customHeight="1" x14ac:dyDescent="0.15">
      <c r="AL981" s="209"/>
      <c r="AM981" s="209"/>
      <c r="AN981" s="209"/>
      <c r="AO981" s="209"/>
    </row>
    <row r="982" spans="38:41" ht="15.75" customHeight="1" x14ac:dyDescent="0.15">
      <c r="AL982" s="209"/>
      <c r="AM982" s="209"/>
      <c r="AN982" s="209"/>
      <c r="AO982" s="209"/>
    </row>
    <row r="983" spans="38:41" ht="15.75" customHeight="1" x14ac:dyDescent="0.15">
      <c r="AL983" s="209"/>
      <c r="AM983" s="209"/>
      <c r="AN983" s="209"/>
      <c r="AO983" s="209"/>
    </row>
    <row r="984" spans="38:41" ht="15.75" customHeight="1" x14ac:dyDescent="0.15">
      <c r="AL984" s="209"/>
      <c r="AM984" s="209"/>
      <c r="AN984" s="209"/>
      <c r="AO984" s="209"/>
    </row>
    <row r="985" spans="38:41" ht="15.75" customHeight="1" x14ac:dyDescent="0.15">
      <c r="AL985" s="209"/>
      <c r="AM985" s="209"/>
      <c r="AN985" s="209"/>
      <c r="AO985" s="209"/>
    </row>
    <row r="986" spans="38:41" ht="15.75" customHeight="1" x14ac:dyDescent="0.15">
      <c r="AL986" s="209"/>
      <c r="AM986" s="209"/>
      <c r="AN986" s="209"/>
      <c r="AO986" s="209"/>
    </row>
    <row r="987" spans="38:41" ht="15.75" customHeight="1" x14ac:dyDescent="0.15">
      <c r="AL987" s="209"/>
      <c r="AM987" s="209"/>
      <c r="AN987" s="209"/>
      <c r="AO987" s="209"/>
    </row>
    <row r="988" spans="38:41" ht="15.75" customHeight="1" x14ac:dyDescent="0.15">
      <c r="AL988" s="209"/>
      <c r="AM988" s="209"/>
      <c r="AN988" s="209"/>
      <c r="AO988" s="209"/>
    </row>
    <row r="989" spans="38:41" ht="15.75" customHeight="1" x14ac:dyDescent="0.15">
      <c r="AL989" s="209"/>
      <c r="AM989" s="209"/>
      <c r="AN989" s="209"/>
      <c r="AO989" s="209"/>
    </row>
    <row r="990" spans="38:41" ht="15.75" customHeight="1" x14ac:dyDescent="0.15">
      <c r="AL990" s="209"/>
      <c r="AM990" s="209"/>
      <c r="AN990" s="209"/>
      <c r="AO990" s="209"/>
    </row>
    <row r="991" spans="38:41" ht="15.75" customHeight="1" x14ac:dyDescent="0.15">
      <c r="AL991" s="209"/>
      <c r="AM991" s="209"/>
      <c r="AN991" s="209"/>
      <c r="AO991" s="209"/>
    </row>
    <row r="992" spans="38:41" ht="15.75" customHeight="1" x14ac:dyDescent="0.15">
      <c r="AL992" s="209"/>
      <c r="AM992" s="209"/>
      <c r="AN992" s="209"/>
      <c r="AO992" s="209"/>
    </row>
    <row r="993" spans="38:41" ht="15.75" customHeight="1" x14ac:dyDescent="0.15">
      <c r="AL993" s="209"/>
      <c r="AM993" s="209"/>
      <c r="AN993" s="209"/>
      <c r="AO993" s="209"/>
    </row>
    <row r="994" spans="38:41" ht="15.75" customHeight="1" x14ac:dyDescent="0.15">
      <c r="AL994" s="209"/>
      <c r="AM994" s="209"/>
      <c r="AN994" s="209"/>
      <c r="AO994" s="209"/>
    </row>
    <row r="995" spans="38:41" ht="15.75" customHeight="1" x14ac:dyDescent="0.15">
      <c r="AL995" s="209"/>
      <c r="AM995" s="209"/>
      <c r="AN995" s="209"/>
      <c r="AO995" s="209"/>
    </row>
    <row r="996" spans="38:41" ht="15.75" customHeight="1" x14ac:dyDescent="0.15">
      <c r="AL996" s="209"/>
      <c r="AM996" s="209"/>
      <c r="AN996" s="209"/>
      <c r="AO996" s="209"/>
    </row>
    <row r="997" spans="38:41" ht="15.75" customHeight="1" x14ac:dyDescent="0.15">
      <c r="AL997" s="209"/>
      <c r="AM997" s="209"/>
      <c r="AN997" s="209"/>
      <c r="AO997" s="209"/>
    </row>
    <row r="998" spans="38:41" ht="15.75" customHeight="1" x14ac:dyDescent="0.15">
      <c r="AL998" s="209"/>
      <c r="AM998" s="209"/>
      <c r="AN998" s="209"/>
      <c r="AO998" s="209"/>
    </row>
    <row r="999" spans="38:41" ht="15.75" customHeight="1" x14ac:dyDescent="0.15">
      <c r="AL999" s="209"/>
      <c r="AM999" s="209"/>
      <c r="AN999" s="209"/>
      <c r="AO999" s="209"/>
    </row>
    <row r="1000" spans="38:41" ht="15.75" customHeight="1" x14ac:dyDescent="0.15">
      <c r="AL1000" s="209"/>
      <c r="AM1000" s="209"/>
      <c r="AN1000" s="209"/>
      <c r="AO1000" s="209"/>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55"/>
  <sheetViews>
    <sheetView workbookViewId="0"/>
  </sheetViews>
  <sheetFormatPr baseColWidth="10" defaultColWidth="12.6640625" defaultRowHeight="15" customHeight="1" x14ac:dyDescent="0.15"/>
  <sheetData>
    <row r="1" spans="1:9" ht="15" customHeight="1" x14ac:dyDescent="0.15">
      <c r="A1" s="1" t="s">
        <v>0</v>
      </c>
      <c r="B1" s="1" t="s">
        <v>1</v>
      </c>
      <c r="C1" s="1" t="s">
        <v>110</v>
      </c>
    </row>
    <row r="2" spans="1:9" ht="15" customHeight="1" x14ac:dyDescent="0.15">
      <c r="A2" s="216" t="s">
        <v>10</v>
      </c>
      <c r="B2" s="13">
        <v>2417</v>
      </c>
      <c r="C2" s="13">
        <v>2060</v>
      </c>
      <c r="F2" s="13">
        <v>2060</v>
      </c>
      <c r="I2" s="13">
        <v>2060</v>
      </c>
    </row>
    <row r="3" spans="1:9" ht="15" customHeight="1" x14ac:dyDescent="0.15">
      <c r="A3" s="216" t="s">
        <v>11</v>
      </c>
      <c r="B3" s="13">
        <v>1837</v>
      </c>
      <c r="C3" s="13">
        <v>1703</v>
      </c>
      <c r="F3" s="13">
        <v>1703</v>
      </c>
      <c r="I3" s="13">
        <v>1703</v>
      </c>
    </row>
    <row r="4" spans="1:9" ht="15" customHeight="1" x14ac:dyDescent="0.15">
      <c r="A4" s="217" t="s">
        <v>12</v>
      </c>
      <c r="B4" s="12">
        <v>1148</v>
      </c>
      <c r="C4" s="12">
        <v>1303</v>
      </c>
      <c r="F4" s="12">
        <v>1303</v>
      </c>
      <c r="I4" s="12">
        <v>1303</v>
      </c>
    </row>
    <row r="5" spans="1:9" ht="15" customHeight="1" x14ac:dyDescent="0.15">
      <c r="A5" s="216" t="s">
        <v>14</v>
      </c>
      <c r="B5" s="13">
        <v>1174</v>
      </c>
      <c r="C5" s="13">
        <v>1086</v>
      </c>
      <c r="F5" s="13">
        <v>1086</v>
      </c>
      <c r="I5" s="13">
        <v>1086</v>
      </c>
    </row>
    <row r="6" spans="1:9" ht="15" customHeight="1" x14ac:dyDescent="0.15">
      <c r="A6" s="216" t="s">
        <v>16</v>
      </c>
      <c r="B6" s="13">
        <v>1271</v>
      </c>
      <c r="C6" s="13">
        <v>983</v>
      </c>
      <c r="F6" s="13">
        <v>983</v>
      </c>
      <c r="I6" s="13">
        <v>983</v>
      </c>
    </row>
    <row r="7" spans="1:9" ht="15" customHeight="1" x14ac:dyDescent="0.15">
      <c r="A7" s="218" t="s">
        <v>18</v>
      </c>
      <c r="B7" s="219">
        <v>763</v>
      </c>
      <c r="C7" s="219">
        <v>754</v>
      </c>
      <c r="F7" s="219">
        <v>754</v>
      </c>
      <c r="I7" s="219"/>
    </row>
    <row r="8" spans="1:9" ht="15" customHeight="1" x14ac:dyDescent="0.15">
      <c r="A8" s="216" t="s">
        <v>21</v>
      </c>
      <c r="B8" s="13">
        <v>780</v>
      </c>
      <c r="C8" s="13">
        <v>660</v>
      </c>
      <c r="F8" s="13">
        <v>660</v>
      </c>
      <c r="I8" s="13">
        <v>660</v>
      </c>
    </row>
    <row r="9" spans="1:9" ht="15" customHeight="1" x14ac:dyDescent="0.15">
      <c r="A9" s="216" t="s">
        <v>22</v>
      </c>
      <c r="B9" s="13">
        <v>621</v>
      </c>
      <c r="C9" s="13">
        <v>548.20000000000005</v>
      </c>
      <c r="F9" s="13">
        <v>548.20000000000005</v>
      </c>
      <c r="I9" s="13">
        <v>548.20000000000005</v>
      </c>
    </row>
    <row r="10" spans="1:9" ht="15" customHeight="1" x14ac:dyDescent="0.15">
      <c r="A10" s="216" t="s">
        <v>23</v>
      </c>
      <c r="B10" s="13">
        <v>500</v>
      </c>
      <c r="C10" s="13">
        <v>535</v>
      </c>
      <c r="F10" s="13">
        <v>535</v>
      </c>
      <c r="I10" s="13">
        <v>535</v>
      </c>
    </row>
    <row r="11" spans="1:9" ht="15" customHeight="1" x14ac:dyDescent="0.15">
      <c r="A11" s="216" t="s">
        <v>24</v>
      </c>
      <c r="B11" s="13">
        <v>519</v>
      </c>
      <c r="C11" s="13">
        <v>414</v>
      </c>
      <c r="F11" s="13">
        <v>414</v>
      </c>
      <c r="I11" s="13">
        <v>414</v>
      </c>
    </row>
    <row r="12" spans="1:9" ht="15" customHeight="1" x14ac:dyDescent="0.15">
      <c r="A12" s="216" t="s">
        <v>25</v>
      </c>
      <c r="B12" s="13">
        <v>436</v>
      </c>
      <c r="C12" s="13">
        <v>311.10000000000002</v>
      </c>
      <c r="F12" s="13"/>
      <c r="H12" s="210">
        <v>12745.080000000002</v>
      </c>
      <c r="I12" s="13">
        <v>311.10000000000002</v>
      </c>
    </row>
    <row r="13" spans="1:9" ht="15" customHeight="1" x14ac:dyDescent="0.15">
      <c r="A13" s="216" t="s">
        <v>26</v>
      </c>
      <c r="B13" s="13">
        <v>279</v>
      </c>
      <c r="C13" s="13">
        <v>201.3</v>
      </c>
      <c r="F13" s="13"/>
      <c r="I13" s="13">
        <v>201.3</v>
      </c>
    </row>
    <row r="14" spans="1:9" ht="15" customHeight="1" x14ac:dyDescent="0.15">
      <c r="A14" s="216" t="s">
        <v>27</v>
      </c>
      <c r="B14" s="13">
        <v>220</v>
      </c>
      <c r="C14" s="13">
        <v>167.6</v>
      </c>
      <c r="F14" s="13"/>
      <c r="I14" s="13">
        <v>167.6</v>
      </c>
    </row>
    <row r="15" spans="1:9" ht="15" customHeight="1" x14ac:dyDescent="0.15">
      <c r="A15" s="216" t="s">
        <v>28</v>
      </c>
      <c r="B15" s="13">
        <v>240</v>
      </c>
      <c r="C15" s="13">
        <v>163</v>
      </c>
      <c r="F15" s="13"/>
      <c r="I15" s="13">
        <v>163</v>
      </c>
    </row>
    <row r="16" spans="1:9" ht="15" customHeight="1" x14ac:dyDescent="0.15">
      <c r="A16" s="216" t="s">
        <v>29</v>
      </c>
      <c r="B16" s="13">
        <v>120</v>
      </c>
      <c r="C16" s="13">
        <v>114</v>
      </c>
      <c r="F16" s="210">
        <f>SUM(F2:F15)</f>
        <v>10046.200000000001</v>
      </c>
      <c r="I16" s="13">
        <v>114</v>
      </c>
    </row>
    <row r="17" spans="1:9" ht="15" customHeight="1" x14ac:dyDescent="0.15">
      <c r="A17" s="217" t="s">
        <v>78</v>
      </c>
      <c r="B17" s="12">
        <v>204</v>
      </c>
      <c r="C17" s="12">
        <v>111</v>
      </c>
      <c r="I17" s="210">
        <f>SUM(I2:I16)</f>
        <v>10249.200000000001</v>
      </c>
    </row>
    <row r="18" spans="1:9" ht="15" customHeight="1" x14ac:dyDescent="0.15">
      <c r="A18" s="216" t="s">
        <v>86</v>
      </c>
      <c r="B18" s="13">
        <v>104</v>
      </c>
      <c r="C18" s="13">
        <v>108</v>
      </c>
    </row>
    <row r="19" spans="1:9" ht="15" customHeight="1" x14ac:dyDescent="0.15">
      <c r="A19" s="217" t="s">
        <v>69</v>
      </c>
      <c r="B19" s="12">
        <v>218</v>
      </c>
      <c r="C19" s="12">
        <v>99</v>
      </c>
      <c r="I19" s="220">
        <f>SUM(I6,I16)</f>
        <v>1097</v>
      </c>
    </row>
    <row r="20" spans="1:9" ht="15" customHeight="1" x14ac:dyDescent="0.15">
      <c r="A20" s="216" t="s">
        <v>88</v>
      </c>
      <c r="B20" s="13">
        <v>124</v>
      </c>
      <c r="C20" s="13">
        <v>99</v>
      </c>
    </row>
    <row r="21" spans="1:9" ht="15" customHeight="1" x14ac:dyDescent="0.15">
      <c r="A21" s="217" t="s">
        <v>98</v>
      </c>
      <c r="B21" s="12">
        <v>514</v>
      </c>
      <c r="C21" s="12">
        <v>99</v>
      </c>
    </row>
    <row r="22" spans="1:9" ht="15" customHeight="1" x14ac:dyDescent="0.15">
      <c r="A22" s="216" t="s">
        <v>87</v>
      </c>
      <c r="B22" s="13">
        <v>149</v>
      </c>
      <c r="C22" s="13">
        <v>93</v>
      </c>
    </row>
    <row r="23" spans="1:9" ht="15" customHeight="1" x14ac:dyDescent="0.15">
      <c r="A23" s="216" t="s">
        <v>71</v>
      </c>
      <c r="B23" s="13">
        <v>105</v>
      </c>
      <c r="C23" s="13">
        <v>92</v>
      </c>
    </row>
    <row r="24" spans="1:9" ht="15" customHeight="1" x14ac:dyDescent="0.15">
      <c r="A24" s="216" t="s">
        <v>67</v>
      </c>
      <c r="B24" s="13">
        <v>163</v>
      </c>
      <c r="C24" s="13">
        <v>77</v>
      </c>
    </row>
    <row r="25" spans="1:9" ht="15" customHeight="1" x14ac:dyDescent="0.15">
      <c r="A25" s="217" t="s">
        <v>70</v>
      </c>
      <c r="B25" s="12">
        <v>105</v>
      </c>
      <c r="C25" s="12">
        <v>77</v>
      </c>
    </row>
    <row r="26" spans="1:9" ht="15" customHeight="1" x14ac:dyDescent="0.15">
      <c r="A26" s="216" t="s">
        <v>92</v>
      </c>
      <c r="B26" s="13">
        <v>57</v>
      </c>
      <c r="C26" s="13">
        <v>65</v>
      </c>
    </row>
    <row r="27" spans="1:9" ht="15" customHeight="1" x14ac:dyDescent="0.15">
      <c r="A27" s="216" t="s">
        <v>75</v>
      </c>
      <c r="B27" s="13">
        <v>63</v>
      </c>
      <c r="C27" s="13">
        <v>60</v>
      </c>
    </row>
    <row r="28" spans="1:9" ht="15" customHeight="1" x14ac:dyDescent="0.15">
      <c r="A28" s="217" t="s">
        <v>76</v>
      </c>
      <c r="B28" s="12">
        <v>112</v>
      </c>
      <c r="C28" s="12">
        <v>58</v>
      </c>
    </row>
    <row r="29" spans="1:9" ht="15" customHeight="1" x14ac:dyDescent="0.15">
      <c r="A29" s="217" t="s">
        <v>79</v>
      </c>
      <c r="B29" s="12">
        <v>91</v>
      </c>
      <c r="C29" s="12">
        <v>55.96</v>
      </c>
    </row>
    <row r="30" spans="1:9" ht="15" customHeight="1" x14ac:dyDescent="0.15">
      <c r="A30" s="217" t="s">
        <v>97</v>
      </c>
      <c r="B30" s="12">
        <v>94</v>
      </c>
      <c r="C30" s="12">
        <v>55</v>
      </c>
    </row>
    <row r="31" spans="1:9" ht="15" customHeight="1" x14ac:dyDescent="0.15">
      <c r="A31" s="217" t="s">
        <v>109</v>
      </c>
      <c r="B31" s="12">
        <v>60</v>
      </c>
      <c r="C31" s="12">
        <v>49</v>
      </c>
    </row>
    <row r="32" spans="1:9" ht="15" customHeight="1" x14ac:dyDescent="0.15">
      <c r="A32" s="216" t="s">
        <v>83</v>
      </c>
      <c r="B32" s="13">
        <v>110</v>
      </c>
      <c r="C32" s="13">
        <v>47</v>
      </c>
    </row>
    <row r="33" spans="1:3" ht="15" customHeight="1" x14ac:dyDescent="0.15">
      <c r="A33" s="217" t="s">
        <v>85</v>
      </c>
      <c r="B33" s="12">
        <v>101</v>
      </c>
      <c r="C33" s="12">
        <v>46.8</v>
      </c>
    </row>
    <row r="34" spans="1:3" ht="15" customHeight="1" x14ac:dyDescent="0.15">
      <c r="A34" s="217" t="s">
        <v>95</v>
      </c>
      <c r="B34" s="12">
        <v>57</v>
      </c>
      <c r="C34" s="12">
        <v>41.08</v>
      </c>
    </row>
    <row r="35" spans="1:3" ht="15" customHeight="1" x14ac:dyDescent="0.15">
      <c r="A35" s="217" t="s">
        <v>84</v>
      </c>
      <c r="B35" s="12">
        <v>40</v>
      </c>
      <c r="C35" s="12">
        <v>41.04</v>
      </c>
    </row>
    <row r="36" spans="1:3" ht="15" customHeight="1" x14ac:dyDescent="0.15">
      <c r="A36" s="216" t="s">
        <v>90</v>
      </c>
      <c r="B36" s="13">
        <v>255</v>
      </c>
      <c r="C36" s="13">
        <v>40.9</v>
      </c>
    </row>
    <row r="37" spans="1:3" ht="15" customHeight="1" x14ac:dyDescent="0.15">
      <c r="A37" s="99" t="s">
        <v>103</v>
      </c>
      <c r="B37" s="51">
        <v>55</v>
      </c>
      <c r="C37" s="51">
        <v>39</v>
      </c>
    </row>
    <row r="38" spans="1:3" ht="15" customHeight="1" x14ac:dyDescent="0.15">
      <c r="A38" s="216" t="s">
        <v>94</v>
      </c>
      <c r="B38" s="13">
        <v>36</v>
      </c>
      <c r="C38" s="13">
        <v>32</v>
      </c>
    </row>
    <row r="39" spans="1:3" ht="15" customHeight="1" x14ac:dyDescent="0.15">
      <c r="A39" s="217" t="s">
        <v>106</v>
      </c>
      <c r="B39" s="12">
        <v>35</v>
      </c>
      <c r="C39" s="12">
        <v>32</v>
      </c>
    </row>
    <row r="40" spans="1:3" ht="15" customHeight="1" x14ac:dyDescent="0.15">
      <c r="A40" s="217" t="s">
        <v>72</v>
      </c>
      <c r="B40" s="12">
        <v>82</v>
      </c>
      <c r="C40" s="12">
        <v>27</v>
      </c>
    </row>
    <row r="41" spans="1:3" ht="15" customHeight="1" x14ac:dyDescent="0.15">
      <c r="A41" s="216" t="s">
        <v>77</v>
      </c>
      <c r="B41" s="13">
        <v>35</v>
      </c>
      <c r="C41" s="13">
        <v>24</v>
      </c>
    </row>
    <row r="42" spans="1:3" ht="15" customHeight="1" x14ac:dyDescent="0.15">
      <c r="A42" s="217" t="s">
        <v>80</v>
      </c>
      <c r="B42" s="12">
        <v>85</v>
      </c>
      <c r="C42" s="12">
        <v>22</v>
      </c>
    </row>
    <row r="43" spans="1:3" ht="15" customHeight="1" x14ac:dyDescent="0.15">
      <c r="A43" s="99" t="s">
        <v>93</v>
      </c>
      <c r="B43" s="51">
        <v>34</v>
      </c>
      <c r="C43" s="51">
        <v>18.899999999999999</v>
      </c>
    </row>
    <row r="44" spans="1:3" ht="15" customHeight="1" x14ac:dyDescent="0.15">
      <c r="A44" s="217" t="s">
        <v>91</v>
      </c>
      <c r="B44" s="12">
        <v>30</v>
      </c>
      <c r="C44" s="12">
        <v>18.18</v>
      </c>
    </row>
    <row r="45" spans="1:3" ht="15" customHeight="1" x14ac:dyDescent="0.15">
      <c r="A45" s="217" t="s">
        <v>104</v>
      </c>
      <c r="B45" s="12">
        <v>18</v>
      </c>
      <c r="C45" s="12">
        <v>18</v>
      </c>
    </row>
    <row r="46" spans="1:3" ht="15" customHeight="1" x14ac:dyDescent="0.15">
      <c r="A46" s="99" t="s">
        <v>108</v>
      </c>
      <c r="B46" s="51">
        <v>42</v>
      </c>
      <c r="C46" s="51">
        <v>18</v>
      </c>
    </row>
    <row r="47" spans="1:3" ht="15" customHeight="1" x14ac:dyDescent="0.15">
      <c r="A47" s="99" t="s">
        <v>82</v>
      </c>
      <c r="B47" s="51">
        <v>52</v>
      </c>
      <c r="C47" s="51">
        <v>16</v>
      </c>
    </row>
    <row r="48" spans="1:3" ht="15" customHeight="1" x14ac:dyDescent="0.15">
      <c r="A48" s="99" t="s">
        <v>107</v>
      </c>
      <c r="B48" s="51">
        <v>21</v>
      </c>
      <c r="C48" s="51">
        <v>11</v>
      </c>
    </row>
    <row r="49" spans="1:3" ht="15" customHeight="1" x14ac:dyDescent="0.15">
      <c r="A49" s="216" t="s">
        <v>105</v>
      </c>
      <c r="B49" s="13">
        <v>50</v>
      </c>
      <c r="C49" s="13">
        <v>10</v>
      </c>
    </row>
    <row r="50" spans="1:3" ht="15" customHeight="1" x14ac:dyDescent="0.15">
      <c r="A50" s="216" t="s">
        <v>96</v>
      </c>
      <c r="B50" s="13">
        <v>32</v>
      </c>
      <c r="C50" s="13">
        <v>9</v>
      </c>
    </row>
    <row r="51" spans="1:3" ht="14" x14ac:dyDescent="0.15">
      <c r="A51" s="217" t="s">
        <v>74</v>
      </c>
      <c r="B51" s="12">
        <v>12</v>
      </c>
      <c r="C51" s="12">
        <v>8.14</v>
      </c>
    </row>
    <row r="52" spans="1:3" ht="14" x14ac:dyDescent="0.15">
      <c r="A52" s="99" t="s">
        <v>89</v>
      </c>
      <c r="B52" s="51">
        <v>34</v>
      </c>
      <c r="C52" s="51">
        <v>8</v>
      </c>
    </row>
    <row r="53" spans="1:3" ht="14" x14ac:dyDescent="0.15">
      <c r="A53" s="216" t="s">
        <v>68</v>
      </c>
      <c r="B53" s="13">
        <v>26</v>
      </c>
      <c r="C53" s="13">
        <v>7</v>
      </c>
    </row>
    <row r="54" spans="1:3" ht="14" x14ac:dyDescent="0.15">
      <c r="A54" s="216" t="s">
        <v>73</v>
      </c>
      <c r="B54" s="13">
        <v>12</v>
      </c>
      <c r="C54" s="13">
        <v>5.88</v>
      </c>
    </row>
    <row r="55" spans="1:3" ht="14" x14ac:dyDescent="0.15">
      <c r="A55" s="217" t="s">
        <v>81</v>
      </c>
      <c r="B55" s="12">
        <v>4</v>
      </c>
      <c r="C55" s="13">
        <v>3</v>
      </c>
    </row>
  </sheetData>
  <autoFilter ref="A1:C5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3"/>
  <sheetViews>
    <sheetView workbookViewId="0"/>
  </sheetViews>
  <sheetFormatPr baseColWidth="10" defaultColWidth="12.6640625" defaultRowHeight="15" customHeight="1" x14ac:dyDescent="0.15"/>
  <cols>
    <col min="1" max="1" width="11" customWidth="1"/>
    <col min="2" max="2" width="4.6640625" customWidth="1"/>
    <col min="3" max="3" width="4.33203125" customWidth="1"/>
    <col min="4" max="4" width="6" customWidth="1"/>
    <col min="5" max="5" width="3.83203125" customWidth="1"/>
    <col min="6" max="6" width="3.6640625" customWidth="1"/>
    <col min="7" max="7" width="6.1640625" customWidth="1"/>
    <col min="8" max="8" width="5.83203125" customWidth="1"/>
    <col min="9" max="9" width="5.6640625" customWidth="1"/>
    <col min="10" max="10" width="6.1640625" customWidth="1"/>
  </cols>
  <sheetData>
    <row r="1" spans="1:32" ht="15" customHeight="1" x14ac:dyDescent="0.15">
      <c r="A1" s="1" t="s">
        <v>0</v>
      </c>
      <c r="B1" s="1" t="s">
        <v>1</v>
      </c>
      <c r="C1" s="1" t="s">
        <v>110</v>
      </c>
      <c r="D1" s="8" t="s">
        <v>41</v>
      </c>
      <c r="E1" s="221">
        <v>43916</v>
      </c>
      <c r="F1" s="221">
        <v>43923</v>
      </c>
      <c r="G1" s="221">
        <v>43930</v>
      </c>
      <c r="H1" s="5">
        <v>43937</v>
      </c>
      <c r="I1" s="5">
        <v>43944</v>
      </c>
      <c r="J1" s="5">
        <v>43951</v>
      </c>
      <c r="K1" s="6">
        <v>43958</v>
      </c>
      <c r="L1" s="6">
        <v>43965</v>
      </c>
      <c r="M1" s="6">
        <v>43972</v>
      </c>
      <c r="N1" s="6">
        <v>43979</v>
      </c>
      <c r="O1" s="7">
        <v>43986</v>
      </c>
      <c r="P1" s="7">
        <v>43993</v>
      </c>
      <c r="Q1" s="7">
        <v>44000</v>
      </c>
      <c r="R1" s="7">
        <v>44007</v>
      </c>
      <c r="S1" s="7">
        <v>44014</v>
      </c>
      <c r="T1" s="7">
        <v>44021</v>
      </c>
      <c r="U1" s="7">
        <v>44028</v>
      </c>
      <c r="V1" s="7">
        <v>44035</v>
      </c>
      <c r="W1" s="7">
        <v>44042</v>
      </c>
      <c r="X1" s="7">
        <v>44049</v>
      </c>
      <c r="Y1" s="8" t="s">
        <v>63</v>
      </c>
      <c r="Z1" s="8" t="s">
        <v>115</v>
      </c>
      <c r="AA1" s="8" t="s">
        <v>64</v>
      </c>
      <c r="AB1" s="8" t="s">
        <v>41</v>
      </c>
      <c r="AC1" s="8" t="s">
        <v>51</v>
      </c>
      <c r="AD1" s="8" t="s">
        <v>116</v>
      </c>
      <c r="AE1" s="8" t="s">
        <v>117</v>
      </c>
      <c r="AF1" s="2" t="s">
        <v>8</v>
      </c>
    </row>
    <row r="2" spans="1:32" x14ac:dyDescent="0.2">
      <c r="A2" s="218" t="s">
        <v>18</v>
      </c>
      <c r="B2" s="219">
        <v>763</v>
      </c>
      <c r="C2" s="219">
        <v>754</v>
      </c>
      <c r="D2" s="115">
        <f>C2/B2</f>
        <v>0.98820445609436436</v>
      </c>
      <c r="E2" s="219">
        <v>657</v>
      </c>
      <c r="F2" s="219">
        <v>621</v>
      </c>
      <c r="G2" s="219">
        <v>528</v>
      </c>
      <c r="H2" s="219">
        <v>486</v>
      </c>
      <c r="I2" s="219">
        <v>465</v>
      </c>
      <c r="J2" s="219">
        <v>478</v>
      </c>
      <c r="K2" s="219">
        <v>487</v>
      </c>
      <c r="L2" s="222"/>
      <c r="M2" s="222"/>
      <c r="N2" s="222"/>
      <c r="O2" s="219">
        <v>475</v>
      </c>
      <c r="P2" s="223">
        <v>707</v>
      </c>
      <c r="Q2" s="224">
        <v>506</v>
      </c>
      <c r="R2" s="224">
        <v>515</v>
      </c>
      <c r="S2" s="224">
        <v>499</v>
      </c>
      <c r="T2" s="224">
        <v>507</v>
      </c>
      <c r="U2" s="224">
        <v>521</v>
      </c>
      <c r="V2" s="222"/>
      <c r="W2" s="224"/>
      <c r="X2" s="224"/>
      <c r="Y2" s="114">
        <f>SUM(E2:K2,O2:U2)/14</f>
        <v>532.28571428571433</v>
      </c>
      <c r="Z2" s="114">
        <f>Y2-C2</f>
        <v>-221.71428571428567</v>
      </c>
      <c r="AA2" s="115">
        <f>Z2/C2</f>
        <v>-0.29405077680939745</v>
      </c>
      <c r="AB2" s="115">
        <f>Y2/B2</f>
        <v>0.69762216813330846</v>
      </c>
      <c r="AC2" s="115">
        <f>AB2-D2</f>
        <v>-0.2905822879610559</v>
      </c>
      <c r="AD2" s="219">
        <f>O2-C2</f>
        <v>-279</v>
      </c>
      <c r="AE2" s="115">
        <f>AD2/C2</f>
        <v>-0.37002652519893897</v>
      </c>
      <c r="AF2" s="115">
        <f>O2/B2</f>
        <v>0.62254259501965925</v>
      </c>
    </row>
    <row r="6" spans="1:32" ht="15" customHeight="1" x14ac:dyDescent="0.15">
      <c r="A6" s="225"/>
      <c r="B6" s="519" t="s">
        <v>118</v>
      </c>
      <c r="C6" s="520"/>
      <c r="D6" s="520"/>
      <c r="E6" s="519" t="s">
        <v>119</v>
      </c>
      <c r="F6" s="520"/>
      <c r="G6" s="520"/>
      <c r="H6" s="519" t="s">
        <v>120</v>
      </c>
      <c r="I6" s="520"/>
      <c r="J6" s="520"/>
    </row>
    <row r="7" spans="1:32" ht="15" customHeight="1" x14ac:dyDescent="0.15">
      <c r="A7" s="226" t="s">
        <v>0</v>
      </c>
      <c r="B7" s="226" t="s">
        <v>121</v>
      </c>
      <c r="C7" s="226" t="s">
        <v>122</v>
      </c>
      <c r="D7" s="226" t="s">
        <v>123</v>
      </c>
      <c r="E7" s="226" t="s">
        <v>121</v>
      </c>
      <c r="F7" s="226" t="s">
        <v>122</v>
      </c>
      <c r="G7" s="226" t="s">
        <v>123</v>
      </c>
      <c r="H7" s="226" t="s">
        <v>121</v>
      </c>
      <c r="I7" s="226" t="s">
        <v>122</v>
      </c>
      <c r="J7" s="226" t="s">
        <v>123</v>
      </c>
    </row>
    <row r="8" spans="1:32" ht="15" customHeight="1" x14ac:dyDescent="0.15">
      <c r="A8" s="227" t="s">
        <v>16</v>
      </c>
      <c r="B8" s="228">
        <v>321</v>
      </c>
      <c r="C8" s="228">
        <v>35</v>
      </c>
      <c r="D8" s="228">
        <v>600</v>
      </c>
      <c r="E8" s="228">
        <v>211</v>
      </c>
      <c r="F8" s="228">
        <v>30</v>
      </c>
      <c r="G8" s="228">
        <v>359</v>
      </c>
      <c r="H8" s="229">
        <f t="shared" ref="H8:J8" si="0">(E8-B8)/E8</f>
        <v>-0.52132701421800953</v>
      </c>
      <c r="I8" s="229">
        <f t="shared" si="0"/>
        <v>-0.16666666666666666</v>
      </c>
      <c r="J8" s="229">
        <f t="shared" si="0"/>
        <v>-0.67130919220055707</v>
      </c>
      <c r="K8" s="131"/>
    </row>
    <row r="9" spans="1:32" ht="15" customHeight="1" x14ac:dyDescent="0.15">
      <c r="A9" s="230" t="s">
        <v>14</v>
      </c>
      <c r="B9" s="137">
        <v>278</v>
      </c>
      <c r="C9" s="137">
        <v>237</v>
      </c>
      <c r="D9" s="137">
        <v>600</v>
      </c>
      <c r="E9" s="137">
        <v>111</v>
      </c>
      <c r="F9" s="137">
        <v>110</v>
      </c>
      <c r="G9" s="137">
        <v>407</v>
      </c>
      <c r="H9" s="231">
        <f t="shared" ref="H9:J9" si="1">(E9-B9)/E9</f>
        <v>-1.5045045045045045</v>
      </c>
      <c r="I9" s="231">
        <f t="shared" si="1"/>
        <v>-1.1545454545454545</v>
      </c>
      <c r="J9" s="231">
        <f t="shared" si="1"/>
        <v>-0.47420147420147418</v>
      </c>
    </row>
    <row r="10" spans="1:32" ht="15" customHeight="1" x14ac:dyDescent="0.15">
      <c r="A10" s="227" t="s">
        <v>24</v>
      </c>
      <c r="B10" s="228">
        <v>118</v>
      </c>
      <c r="C10" s="228">
        <v>173</v>
      </c>
      <c r="D10" s="228">
        <v>109</v>
      </c>
      <c r="E10" s="228">
        <v>40</v>
      </c>
      <c r="F10" s="228">
        <v>127</v>
      </c>
      <c r="G10" s="228">
        <v>56</v>
      </c>
      <c r="H10" s="229">
        <f t="shared" ref="H10:J10" si="2">(E10-B10)/E10</f>
        <v>-1.95</v>
      </c>
      <c r="I10" s="229">
        <f t="shared" si="2"/>
        <v>-0.36220472440944884</v>
      </c>
      <c r="J10" s="229">
        <f t="shared" si="2"/>
        <v>-0.9464285714285714</v>
      </c>
    </row>
    <row r="11" spans="1:32" ht="15" customHeight="1" x14ac:dyDescent="0.15">
      <c r="A11" s="230" t="s">
        <v>10</v>
      </c>
      <c r="B11" s="232" t="s">
        <v>124</v>
      </c>
      <c r="C11" s="232" t="s">
        <v>124</v>
      </c>
      <c r="D11" s="232" t="s">
        <v>124</v>
      </c>
      <c r="E11" s="232">
        <v>183</v>
      </c>
      <c r="F11" s="232">
        <v>411</v>
      </c>
      <c r="G11" s="232">
        <v>377</v>
      </c>
      <c r="H11" s="233"/>
      <c r="I11" s="233"/>
      <c r="J11" s="233"/>
    </row>
    <row r="12" spans="1:32" ht="15" customHeight="1" x14ac:dyDescent="0.15">
      <c r="A12" s="227" t="s">
        <v>25</v>
      </c>
      <c r="B12" s="228">
        <v>88</v>
      </c>
      <c r="C12" s="228">
        <v>68</v>
      </c>
      <c r="D12" s="228">
        <v>182</v>
      </c>
      <c r="E12" s="228">
        <v>37</v>
      </c>
      <c r="F12" s="228">
        <v>41</v>
      </c>
      <c r="G12" s="228">
        <v>145</v>
      </c>
      <c r="H12" s="229">
        <f t="shared" ref="H12:J12" si="3">(E12-B12)/E12</f>
        <v>-1.3783783783783783</v>
      </c>
      <c r="I12" s="229">
        <f t="shared" si="3"/>
        <v>-0.65853658536585369</v>
      </c>
      <c r="J12" s="229">
        <f t="shared" si="3"/>
        <v>-0.25517241379310346</v>
      </c>
    </row>
    <row r="13" spans="1:32" ht="15" customHeight="1" x14ac:dyDescent="0.15">
      <c r="A13" s="230" t="s">
        <v>11</v>
      </c>
      <c r="B13" s="137">
        <v>385</v>
      </c>
      <c r="C13" s="137">
        <v>734</v>
      </c>
      <c r="D13" s="137">
        <v>400</v>
      </c>
      <c r="E13" s="137">
        <v>100</v>
      </c>
      <c r="F13" s="137">
        <v>662</v>
      </c>
      <c r="G13" s="137">
        <v>259</v>
      </c>
      <c r="H13" s="231">
        <f t="shared" ref="H13:J13" si="4">(E13-B13)/E13</f>
        <v>-2.85</v>
      </c>
      <c r="I13" s="231">
        <f t="shared" si="4"/>
        <v>-0.10876132930513595</v>
      </c>
      <c r="J13" s="231">
        <f t="shared" si="4"/>
        <v>-0.54440154440154442</v>
      </c>
    </row>
    <row r="14" spans="1:32" ht="15" customHeight="1" x14ac:dyDescent="0.15">
      <c r="A14" s="227" t="s">
        <v>28</v>
      </c>
      <c r="B14" s="228">
        <v>24</v>
      </c>
      <c r="C14" s="228">
        <v>42</v>
      </c>
      <c r="D14" s="228">
        <v>46</v>
      </c>
      <c r="E14" s="228">
        <v>40</v>
      </c>
      <c r="F14" s="228">
        <v>41</v>
      </c>
      <c r="G14" s="228">
        <v>34</v>
      </c>
      <c r="H14" s="229">
        <f t="shared" ref="H14:J14" si="5">(E14-B14)/E14</f>
        <v>0.4</v>
      </c>
      <c r="I14" s="229">
        <f t="shared" si="5"/>
        <v>-2.4390243902439025E-2</v>
      </c>
      <c r="J14" s="229">
        <f t="shared" si="5"/>
        <v>-0.35294117647058826</v>
      </c>
    </row>
    <row r="15" spans="1:32" ht="15" customHeight="1" x14ac:dyDescent="0.15">
      <c r="A15" s="230" t="s">
        <v>12</v>
      </c>
      <c r="B15" s="137">
        <v>431</v>
      </c>
      <c r="C15" s="137">
        <v>29</v>
      </c>
      <c r="D15" s="137">
        <v>542</v>
      </c>
      <c r="E15" s="137">
        <v>154</v>
      </c>
      <c r="F15" s="137">
        <v>16</v>
      </c>
      <c r="G15" s="137">
        <v>409</v>
      </c>
      <c r="H15" s="231">
        <f t="shared" ref="H15:J15" si="6">(E15-B15)/E15</f>
        <v>-1.7987012987012987</v>
      </c>
      <c r="I15" s="231">
        <f t="shared" si="6"/>
        <v>-0.8125</v>
      </c>
      <c r="J15" s="231">
        <f t="shared" si="6"/>
        <v>-0.32518337408312958</v>
      </c>
    </row>
    <row r="16" spans="1:32" ht="15" customHeight="1" x14ac:dyDescent="0.15">
      <c r="A16" s="227" t="s">
        <v>26</v>
      </c>
      <c r="B16" s="228">
        <v>19</v>
      </c>
      <c r="C16" s="228">
        <v>107</v>
      </c>
      <c r="D16" s="228">
        <v>70</v>
      </c>
      <c r="E16" s="228">
        <v>24</v>
      </c>
      <c r="F16" s="228">
        <v>32</v>
      </c>
      <c r="G16" s="228">
        <v>67</v>
      </c>
      <c r="H16" s="229">
        <f t="shared" ref="H16:J16" si="7">(E16-B16)/E16</f>
        <v>0.20833333333333334</v>
      </c>
      <c r="I16" s="229">
        <f t="shared" si="7"/>
        <v>-2.34375</v>
      </c>
      <c r="J16" s="229">
        <f t="shared" si="7"/>
        <v>-4.4776119402985072E-2</v>
      </c>
    </row>
    <row r="17" spans="1:10" ht="15" customHeight="1" x14ac:dyDescent="0.15">
      <c r="A17" s="230" t="s">
        <v>23</v>
      </c>
      <c r="B17" s="137">
        <v>136</v>
      </c>
      <c r="C17" s="137">
        <v>169</v>
      </c>
      <c r="D17" s="137">
        <v>184</v>
      </c>
      <c r="E17" s="137">
        <v>73</v>
      </c>
      <c r="F17" s="137">
        <v>141</v>
      </c>
      <c r="G17" s="137">
        <v>156</v>
      </c>
      <c r="H17" s="231">
        <f t="shared" ref="H17:J17" si="8">(E17-B17)/E17</f>
        <v>-0.86301369863013699</v>
      </c>
      <c r="I17" s="231">
        <f t="shared" si="8"/>
        <v>-0.19858156028368795</v>
      </c>
      <c r="J17" s="231">
        <f t="shared" si="8"/>
        <v>-0.17948717948717949</v>
      </c>
    </row>
    <row r="18" spans="1:10" ht="15" customHeight="1" x14ac:dyDescent="0.15">
      <c r="A18" s="227" t="s">
        <v>29</v>
      </c>
      <c r="B18" s="228">
        <v>4</v>
      </c>
      <c r="C18" s="228">
        <v>0</v>
      </c>
      <c r="D18" s="228">
        <v>102</v>
      </c>
      <c r="E18" s="228">
        <v>8</v>
      </c>
      <c r="F18" s="228">
        <v>40</v>
      </c>
      <c r="G18" s="228">
        <v>23</v>
      </c>
      <c r="H18" s="229">
        <f t="shared" ref="H18:J18" si="9">(E18-B18)/E18</f>
        <v>0.5</v>
      </c>
      <c r="I18" s="229">
        <f t="shared" si="9"/>
        <v>1</v>
      </c>
      <c r="J18" s="229">
        <f t="shared" si="9"/>
        <v>-3.4347826086956523</v>
      </c>
    </row>
    <row r="19" spans="1:10" ht="15" customHeight="1" x14ac:dyDescent="0.15">
      <c r="A19" s="230" t="s">
        <v>22</v>
      </c>
      <c r="B19" s="137">
        <v>26</v>
      </c>
      <c r="C19" s="137">
        <v>115</v>
      </c>
      <c r="D19" s="137">
        <v>385</v>
      </c>
      <c r="E19" s="137">
        <v>47</v>
      </c>
      <c r="F19" s="137">
        <v>33</v>
      </c>
      <c r="G19" s="137">
        <v>230</v>
      </c>
      <c r="H19" s="231">
        <f t="shared" ref="H19:J19" si="10">(E19-B19)/E19</f>
        <v>0.44680851063829785</v>
      </c>
      <c r="I19" s="231">
        <f t="shared" si="10"/>
        <v>-2.4848484848484849</v>
      </c>
      <c r="J19" s="231">
        <f t="shared" si="10"/>
        <v>-0.67391304347826086</v>
      </c>
    </row>
    <row r="20" spans="1:10" ht="15" customHeight="1" x14ac:dyDescent="0.15">
      <c r="A20" s="227" t="s">
        <v>21</v>
      </c>
      <c r="B20" s="228">
        <v>169</v>
      </c>
      <c r="C20" s="228">
        <v>49</v>
      </c>
      <c r="D20" s="228">
        <v>433</v>
      </c>
      <c r="E20" s="228">
        <v>129</v>
      </c>
      <c r="F20" s="228">
        <v>34</v>
      </c>
      <c r="G20" s="228">
        <v>216</v>
      </c>
      <c r="H20" s="229">
        <f t="shared" ref="H20:J20" si="11">(E20-B20)/E20</f>
        <v>-0.31007751937984496</v>
      </c>
      <c r="I20" s="229">
        <f t="shared" si="11"/>
        <v>-0.44117647058823528</v>
      </c>
      <c r="J20" s="229">
        <f t="shared" si="11"/>
        <v>-1.0046296296296295</v>
      </c>
    </row>
    <row r="21" spans="1:10" ht="15" customHeight="1" x14ac:dyDescent="0.15">
      <c r="A21" s="230" t="s">
        <v>27</v>
      </c>
      <c r="B21" s="137">
        <v>14</v>
      </c>
      <c r="C21" s="137">
        <v>96</v>
      </c>
      <c r="D21" s="137">
        <v>3</v>
      </c>
      <c r="E21" s="137">
        <v>15</v>
      </c>
      <c r="F21" s="137">
        <v>60</v>
      </c>
      <c r="G21" s="137">
        <v>0</v>
      </c>
      <c r="H21" s="231">
        <f t="shared" ref="H21:I21" si="12">(E21-B21)/E21</f>
        <v>6.6666666666666666E-2</v>
      </c>
      <c r="I21" s="231">
        <f t="shared" si="12"/>
        <v>-0.6</v>
      </c>
      <c r="J21" s="231"/>
    </row>
    <row r="22" spans="1:10" ht="15" customHeight="1" x14ac:dyDescent="0.15">
      <c r="A22" s="227" t="s">
        <v>18</v>
      </c>
      <c r="B22" s="228">
        <v>139</v>
      </c>
      <c r="C22" s="228">
        <v>74</v>
      </c>
      <c r="D22" s="228">
        <v>521</v>
      </c>
      <c r="E22" s="228">
        <v>276</v>
      </c>
      <c r="F22" s="228">
        <v>38</v>
      </c>
      <c r="G22" s="228">
        <v>202</v>
      </c>
      <c r="H22" s="229">
        <f t="shared" ref="H22:J22" si="13">(E22-B22)/E22</f>
        <v>0.49637681159420288</v>
      </c>
      <c r="I22" s="229">
        <f t="shared" si="13"/>
        <v>-0.94736842105263153</v>
      </c>
      <c r="J22" s="229">
        <f t="shared" si="13"/>
        <v>-1.5792079207920793</v>
      </c>
    </row>
    <row r="23" spans="1:10" ht="15" customHeight="1" x14ac:dyDescent="0.15">
      <c r="I23" s="131"/>
    </row>
  </sheetData>
  <mergeCells count="3">
    <mergeCell ref="B6:D6"/>
    <mergeCell ref="E6:G6"/>
    <mergeCell ref="H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I996"/>
  <sheetViews>
    <sheetView workbookViewId="0"/>
  </sheetViews>
  <sheetFormatPr baseColWidth="10" defaultColWidth="12.6640625" defaultRowHeight="15" customHeight="1" x14ac:dyDescent="0.15"/>
  <cols>
    <col min="1" max="1" width="12.6640625" customWidth="1"/>
    <col min="2" max="6" width="7.83203125" customWidth="1"/>
    <col min="7" max="7" width="7.33203125" customWidth="1"/>
    <col min="8" max="8" width="5.6640625" customWidth="1"/>
    <col min="9" max="9" width="7.33203125" customWidth="1"/>
    <col min="10" max="10" width="8" customWidth="1"/>
    <col min="11" max="11" width="7.83203125" customWidth="1"/>
    <col min="12" max="12" width="8.1640625" customWidth="1"/>
    <col min="13" max="13" width="7.33203125" customWidth="1"/>
    <col min="14" max="15" width="8.1640625" customWidth="1"/>
    <col min="16" max="16" width="7.1640625" customWidth="1"/>
    <col min="17" max="17" width="8.1640625" customWidth="1"/>
    <col min="18" max="18" width="6.1640625" customWidth="1"/>
    <col min="19" max="19" width="7.33203125" customWidth="1"/>
    <col min="20" max="20" width="6.1640625" customWidth="1"/>
    <col min="21" max="21" width="7.83203125" customWidth="1"/>
    <col min="22" max="22" width="6" customWidth="1"/>
    <col min="23" max="23" width="6.83203125" customWidth="1"/>
    <col min="24" max="24" width="7.6640625" customWidth="1"/>
    <col min="25" max="25" width="8.33203125" customWidth="1"/>
    <col min="26" max="26" width="6.6640625" customWidth="1"/>
    <col min="27" max="28" width="7.1640625" customWidth="1"/>
    <col min="29" max="29" width="6.6640625" customWidth="1"/>
    <col min="30" max="30" width="5.83203125" customWidth="1"/>
    <col min="31" max="31" width="7" customWidth="1"/>
    <col min="32" max="32" width="8.1640625" customWidth="1"/>
    <col min="33" max="61" width="5.33203125" customWidth="1"/>
  </cols>
  <sheetData>
    <row r="1" spans="1:61" ht="14" x14ac:dyDescent="0.15">
      <c r="A1" s="234"/>
      <c r="B1" s="521">
        <v>43944</v>
      </c>
      <c r="C1" s="522"/>
      <c r="D1" s="522"/>
      <c r="E1" s="523"/>
      <c r="F1" s="521">
        <v>43945</v>
      </c>
      <c r="G1" s="522"/>
      <c r="H1" s="522"/>
      <c r="I1" s="523"/>
      <c r="J1" s="521">
        <v>43946</v>
      </c>
      <c r="K1" s="522"/>
      <c r="L1" s="522"/>
      <c r="M1" s="523"/>
      <c r="N1" s="521">
        <v>43947</v>
      </c>
      <c r="O1" s="522"/>
      <c r="P1" s="522"/>
      <c r="Q1" s="523"/>
      <c r="R1" s="521">
        <v>43948</v>
      </c>
      <c r="S1" s="522"/>
      <c r="T1" s="522"/>
      <c r="U1" s="523"/>
      <c r="V1" s="521">
        <v>43949</v>
      </c>
      <c r="W1" s="522"/>
      <c r="X1" s="522"/>
      <c r="Y1" s="523"/>
      <c r="Z1" s="524">
        <v>43950</v>
      </c>
      <c r="AA1" s="522"/>
      <c r="AB1" s="522"/>
      <c r="AC1" s="523"/>
      <c r="AD1" s="521">
        <v>43951</v>
      </c>
      <c r="AE1" s="522"/>
      <c r="AF1" s="522"/>
      <c r="AG1" s="523"/>
      <c r="AH1" s="521">
        <v>43952</v>
      </c>
      <c r="AI1" s="522"/>
      <c r="AJ1" s="522"/>
      <c r="AK1" s="523"/>
      <c r="AL1" s="521">
        <v>43953</v>
      </c>
      <c r="AM1" s="522"/>
      <c r="AN1" s="522"/>
      <c r="AO1" s="523"/>
      <c r="AP1" s="521">
        <v>43954</v>
      </c>
      <c r="AQ1" s="522"/>
      <c r="AR1" s="522"/>
      <c r="AS1" s="523"/>
      <c r="AT1" s="521">
        <v>43955</v>
      </c>
      <c r="AU1" s="522"/>
      <c r="AV1" s="522"/>
      <c r="AW1" s="523"/>
      <c r="AX1" s="521">
        <v>43956</v>
      </c>
      <c r="AY1" s="522"/>
      <c r="AZ1" s="522"/>
      <c r="BA1" s="523"/>
      <c r="BB1" s="521">
        <v>43957</v>
      </c>
      <c r="BC1" s="522"/>
      <c r="BD1" s="522"/>
      <c r="BE1" s="523"/>
      <c r="BF1" s="521">
        <v>43958</v>
      </c>
      <c r="BG1" s="522"/>
      <c r="BH1" s="522"/>
      <c r="BI1" s="523"/>
    </row>
    <row r="2" spans="1:61" ht="14" x14ac:dyDescent="0.15">
      <c r="A2" s="235"/>
      <c r="B2" s="236" t="s">
        <v>125</v>
      </c>
      <c r="C2" s="237" t="s">
        <v>126</v>
      </c>
      <c r="D2" s="238" t="s">
        <v>127</v>
      </c>
      <c r="E2" s="239" t="s">
        <v>128</v>
      </c>
      <c r="F2" s="236" t="s">
        <v>125</v>
      </c>
      <c r="G2" s="237" t="s">
        <v>126</v>
      </c>
      <c r="H2" s="238" t="s">
        <v>127</v>
      </c>
      <c r="I2" s="239" t="s">
        <v>128</v>
      </c>
      <c r="J2" s="236" t="s">
        <v>125</v>
      </c>
      <c r="K2" s="237" t="s">
        <v>126</v>
      </c>
      <c r="L2" s="238" t="s">
        <v>127</v>
      </c>
      <c r="M2" s="239" t="s">
        <v>128</v>
      </c>
      <c r="N2" s="236" t="s">
        <v>125</v>
      </c>
      <c r="O2" s="237" t="s">
        <v>126</v>
      </c>
      <c r="P2" s="238" t="s">
        <v>127</v>
      </c>
      <c r="Q2" s="239" t="s">
        <v>128</v>
      </c>
      <c r="R2" s="236" t="s">
        <v>125</v>
      </c>
      <c r="S2" s="237" t="s">
        <v>126</v>
      </c>
      <c r="T2" s="238" t="s">
        <v>127</v>
      </c>
      <c r="U2" s="239" t="s">
        <v>128</v>
      </c>
      <c r="V2" s="236" t="s">
        <v>125</v>
      </c>
      <c r="W2" s="237" t="s">
        <v>126</v>
      </c>
      <c r="X2" s="238" t="s">
        <v>127</v>
      </c>
      <c r="Y2" s="239" t="s">
        <v>128</v>
      </c>
      <c r="Z2" s="236" t="s">
        <v>125</v>
      </c>
      <c r="AA2" s="237" t="s">
        <v>126</v>
      </c>
      <c r="AB2" s="238" t="s">
        <v>127</v>
      </c>
      <c r="AC2" s="239" t="s">
        <v>128</v>
      </c>
      <c r="AD2" s="236" t="s">
        <v>125</v>
      </c>
      <c r="AE2" s="237" t="s">
        <v>126</v>
      </c>
      <c r="AF2" s="238" t="s">
        <v>127</v>
      </c>
      <c r="AG2" s="239" t="s">
        <v>128</v>
      </c>
      <c r="AH2" s="236" t="s">
        <v>125</v>
      </c>
      <c r="AI2" s="237" t="s">
        <v>126</v>
      </c>
      <c r="AJ2" s="238" t="s">
        <v>127</v>
      </c>
      <c r="AK2" s="239" t="s">
        <v>128</v>
      </c>
      <c r="AL2" s="236" t="s">
        <v>125</v>
      </c>
      <c r="AM2" s="237" t="s">
        <v>126</v>
      </c>
      <c r="AN2" s="238" t="s">
        <v>127</v>
      </c>
      <c r="AO2" s="239" t="s">
        <v>128</v>
      </c>
      <c r="AP2" s="236" t="s">
        <v>125</v>
      </c>
      <c r="AQ2" s="237" t="s">
        <v>126</v>
      </c>
      <c r="AR2" s="238" t="s">
        <v>127</v>
      </c>
      <c r="AS2" s="239" t="s">
        <v>128</v>
      </c>
      <c r="AT2" s="236" t="s">
        <v>125</v>
      </c>
      <c r="AU2" s="237" t="s">
        <v>126</v>
      </c>
      <c r="AV2" s="238" t="s">
        <v>127</v>
      </c>
      <c r="AW2" s="239" t="s">
        <v>128</v>
      </c>
      <c r="AX2" s="236" t="s">
        <v>125</v>
      </c>
      <c r="AY2" s="237" t="s">
        <v>126</v>
      </c>
      <c r="AZ2" s="238" t="s">
        <v>127</v>
      </c>
      <c r="BA2" s="239" t="s">
        <v>128</v>
      </c>
      <c r="BB2" s="236" t="s">
        <v>125</v>
      </c>
      <c r="BC2" s="237" t="s">
        <v>126</v>
      </c>
      <c r="BD2" s="238" t="s">
        <v>127</v>
      </c>
      <c r="BE2" s="239" t="s">
        <v>128</v>
      </c>
      <c r="BF2" s="236" t="s">
        <v>125</v>
      </c>
      <c r="BG2" s="237" t="s">
        <v>126</v>
      </c>
      <c r="BH2" s="238" t="s">
        <v>128</v>
      </c>
      <c r="BI2" s="239" t="s">
        <v>127</v>
      </c>
    </row>
    <row r="3" spans="1:61" ht="14" x14ac:dyDescent="0.15">
      <c r="A3" s="235" t="s">
        <v>129</v>
      </c>
      <c r="B3" s="240" t="s">
        <v>124</v>
      </c>
      <c r="C3" s="241" t="s">
        <v>124</v>
      </c>
      <c r="D3" s="242" t="s">
        <v>124</v>
      </c>
      <c r="E3" s="243">
        <v>45</v>
      </c>
      <c r="F3" s="244" t="s">
        <v>124</v>
      </c>
      <c r="G3" s="245" t="s">
        <v>124</v>
      </c>
      <c r="H3" s="246" t="s">
        <v>124</v>
      </c>
      <c r="I3" s="243">
        <v>47</v>
      </c>
      <c r="J3" s="247" t="s">
        <v>124</v>
      </c>
      <c r="K3" s="248" t="s">
        <v>124</v>
      </c>
      <c r="L3" s="249" t="s">
        <v>124</v>
      </c>
      <c r="M3" s="243">
        <v>53</v>
      </c>
      <c r="N3" s="247" t="s">
        <v>124</v>
      </c>
      <c r="O3" s="248" t="s">
        <v>124</v>
      </c>
      <c r="P3" s="249" t="s">
        <v>124</v>
      </c>
      <c r="Q3" s="243">
        <v>55</v>
      </c>
      <c r="R3" s="247" t="s">
        <v>124</v>
      </c>
      <c r="S3" s="248" t="s">
        <v>124</v>
      </c>
      <c r="T3" s="249" t="s">
        <v>124</v>
      </c>
      <c r="U3" s="243">
        <v>59</v>
      </c>
      <c r="V3" s="247" t="s">
        <v>124</v>
      </c>
      <c r="W3" s="248" t="s">
        <v>124</v>
      </c>
      <c r="X3" s="249" t="s">
        <v>124</v>
      </c>
      <c r="Y3" s="243">
        <v>61</v>
      </c>
      <c r="Z3" s="247" t="s">
        <v>124</v>
      </c>
      <c r="AA3" s="248" t="s">
        <v>124</v>
      </c>
      <c r="AB3" s="249" t="s">
        <v>124</v>
      </c>
      <c r="AC3" s="243">
        <v>64</v>
      </c>
      <c r="AD3" s="247" t="s">
        <v>124</v>
      </c>
      <c r="AE3" s="248" t="s">
        <v>124</v>
      </c>
      <c r="AF3" s="249" t="s">
        <v>124</v>
      </c>
      <c r="AG3" s="243">
        <v>64</v>
      </c>
      <c r="AH3" s="247" t="s">
        <v>124</v>
      </c>
      <c r="AI3" s="248" t="s">
        <v>124</v>
      </c>
      <c r="AJ3" s="249" t="s">
        <v>124</v>
      </c>
      <c r="AK3" s="243">
        <v>63</v>
      </c>
      <c r="AL3" s="247" t="s">
        <v>124</v>
      </c>
      <c r="AM3" s="248" t="s">
        <v>124</v>
      </c>
      <c r="AN3" s="249" t="s">
        <v>124</v>
      </c>
      <c r="AO3" s="243">
        <v>72</v>
      </c>
      <c r="AP3" s="247" t="s">
        <v>124</v>
      </c>
      <c r="AQ3" s="248" t="s">
        <v>124</v>
      </c>
      <c r="AR3" s="249" t="s">
        <v>124</v>
      </c>
      <c r="AS3" s="243">
        <v>84</v>
      </c>
      <c r="AT3" s="247" t="s">
        <v>124</v>
      </c>
      <c r="AU3" s="248" t="s">
        <v>124</v>
      </c>
      <c r="AV3" s="249" t="s">
        <v>124</v>
      </c>
      <c r="AW3" s="243">
        <v>87</v>
      </c>
      <c r="AX3" s="247" t="s">
        <v>124</v>
      </c>
      <c r="AY3" s="248" t="s">
        <v>124</v>
      </c>
      <c r="AZ3" s="249" t="s">
        <v>124</v>
      </c>
      <c r="BA3" s="243">
        <v>96</v>
      </c>
      <c r="BB3" s="247" t="s">
        <v>124</v>
      </c>
      <c r="BC3" s="248" t="s">
        <v>124</v>
      </c>
      <c r="BD3" s="249" t="s">
        <v>124</v>
      </c>
      <c r="BE3" s="243">
        <v>103</v>
      </c>
      <c r="BF3" s="247" t="s">
        <v>124</v>
      </c>
      <c r="BG3" s="248" t="s">
        <v>124</v>
      </c>
      <c r="BH3" s="249" t="s">
        <v>124</v>
      </c>
      <c r="BI3" s="243">
        <v>107</v>
      </c>
    </row>
    <row r="4" spans="1:61" ht="14" x14ac:dyDescent="0.15">
      <c r="A4" s="235" t="s">
        <v>130</v>
      </c>
      <c r="B4" s="240" t="s">
        <v>124</v>
      </c>
      <c r="C4" s="241" t="s">
        <v>124</v>
      </c>
      <c r="D4" s="242" t="s">
        <v>124</v>
      </c>
      <c r="E4" s="243">
        <v>43</v>
      </c>
      <c r="F4" s="244" t="s">
        <v>124</v>
      </c>
      <c r="G4" s="245" t="s">
        <v>124</v>
      </c>
      <c r="H4" s="246" t="s">
        <v>124</v>
      </c>
      <c r="I4" s="243">
        <v>45</v>
      </c>
      <c r="J4" s="240" t="s">
        <v>124</v>
      </c>
      <c r="K4" s="241" t="s">
        <v>124</v>
      </c>
      <c r="L4" s="242" t="s">
        <v>124</v>
      </c>
      <c r="M4" s="243">
        <v>51</v>
      </c>
      <c r="N4" s="240" t="s">
        <v>124</v>
      </c>
      <c r="O4" s="241" t="s">
        <v>124</v>
      </c>
      <c r="P4" s="242" t="s">
        <v>124</v>
      </c>
      <c r="Q4" s="243">
        <v>53</v>
      </c>
      <c r="R4" s="240" t="s">
        <v>124</v>
      </c>
      <c r="S4" s="241" t="s">
        <v>124</v>
      </c>
      <c r="T4" s="242" t="s">
        <v>124</v>
      </c>
      <c r="U4" s="243">
        <v>57</v>
      </c>
      <c r="V4" s="240" t="s">
        <v>124</v>
      </c>
      <c r="W4" s="241" t="s">
        <v>124</v>
      </c>
      <c r="X4" s="242" t="s">
        <v>124</v>
      </c>
      <c r="Y4" s="243">
        <v>59</v>
      </c>
      <c r="Z4" s="240" t="s">
        <v>124</v>
      </c>
      <c r="AA4" s="241" t="s">
        <v>124</v>
      </c>
      <c r="AB4" s="242" t="s">
        <v>124</v>
      </c>
      <c r="AC4" s="243">
        <v>62</v>
      </c>
      <c r="AD4" s="240" t="s">
        <v>124</v>
      </c>
      <c r="AE4" s="241" t="s">
        <v>124</v>
      </c>
      <c r="AF4" s="242" t="s">
        <v>124</v>
      </c>
      <c r="AG4" s="243">
        <v>62</v>
      </c>
      <c r="AH4" s="240" t="s">
        <v>124</v>
      </c>
      <c r="AI4" s="241" t="s">
        <v>124</v>
      </c>
      <c r="AJ4" s="242" t="s">
        <v>124</v>
      </c>
      <c r="AK4" s="243">
        <v>60</v>
      </c>
      <c r="AL4" s="240" t="s">
        <v>124</v>
      </c>
      <c r="AM4" s="241" t="s">
        <v>124</v>
      </c>
      <c r="AN4" s="242" t="s">
        <v>124</v>
      </c>
      <c r="AO4" s="243">
        <v>69</v>
      </c>
      <c r="AP4" s="240" t="s">
        <v>124</v>
      </c>
      <c r="AQ4" s="241" t="s">
        <v>124</v>
      </c>
      <c r="AR4" s="242" t="s">
        <v>124</v>
      </c>
      <c r="AS4" s="243">
        <v>81</v>
      </c>
      <c r="AT4" s="240" t="s">
        <v>124</v>
      </c>
      <c r="AU4" s="241" t="s">
        <v>124</v>
      </c>
      <c r="AV4" s="242" t="s">
        <v>124</v>
      </c>
      <c r="AW4" s="243">
        <v>83</v>
      </c>
      <c r="AX4" s="240" t="s">
        <v>124</v>
      </c>
      <c r="AY4" s="241" t="s">
        <v>124</v>
      </c>
      <c r="AZ4" s="242" t="s">
        <v>124</v>
      </c>
      <c r="BA4" s="243">
        <v>90</v>
      </c>
      <c r="BB4" s="240" t="s">
        <v>124</v>
      </c>
      <c r="BC4" s="241" t="s">
        <v>124</v>
      </c>
      <c r="BD4" s="242" t="s">
        <v>124</v>
      </c>
      <c r="BE4" s="243">
        <v>95</v>
      </c>
      <c r="BF4" s="240" t="s">
        <v>124</v>
      </c>
      <c r="BG4" s="241" t="s">
        <v>124</v>
      </c>
      <c r="BH4" s="242" t="s">
        <v>124</v>
      </c>
      <c r="BI4" s="243">
        <v>99</v>
      </c>
    </row>
    <row r="5" spans="1:61" ht="14" x14ac:dyDescent="0.15">
      <c r="A5" s="235" t="s">
        <v>131</v>
      </c>
      <c r="B5" s="240" t="s">
        <v>124</v>
      </c>
      <c r="C5" s="241" t="s">
        <v>124</v>
      </c>
      <c r="D5" s="242" t="s">
        <v>124</v>
      </c>
      <c r="E5" s="243">
        <v>2</v>
      </c>
      <c r="F5" s="244" t="s">
        <v>124</v>
      </c>
      <c r="G5" s="245" t="s">
        <v>124</v>
      </c>
      <c r="H5" s="246" t="s">
        <v>124</v>
      </c>
      <c r="I5" s="243">
        <v>2</v>
      </c>
      <c r="J5" s="240" t="s">
        <v>124</v>
      </c>
      <c r="K5" s="241" t="s">
        <v>124</v>
      </c>
      <c r="L5" s="242" t="s">
        <v>124</v>
      </c>
      <c r="M5" s="243">
        <v>2</v>
      </c>
      <c r="N5" s="240" t="s">
        <v>124</v>
      </c>
      <c r="O5" s="241" t="s">
        <v>124</v>
      </c>
      <c r="P5" s="242" t="s">
        <v>124</v>
      </c>
      <c r="Q5" s="243">
        <v>2</v>
      </c>
      <c r="R5" s="240" t="s">
        <v>124</v>
      </c>
      <c r="S5" s="241" t="s">
        <v>124</v>
      </c>
      <c r="T5" s="242" t="s">
        <v>124</v>
      </c>
      <c r="U5" s="243">
        <v>2</v>
      </c>
      <c r="V5" s="240" t="s">
        <v>124</v>
      </c>
      <c r="W5" s="241" t="s">
        <v>124</v>
      </c>
      <c r="X5" s="242" t="s">
        <v>124</v>
      </c>
      <c r="Y5" s="243">
        <v>2</v>
      </c>
      <c r="Z5" s="240" t="s">
        <v>124</v>
      </c>
      <c r="AA5" s="241" t="s">
        <v>124</v>
      </c>
      <c r="AB5" s="242" t="s">
        <v>124</v>
      </c>
      <c r="AC5" s="243">
        <v>2</v>
      </c>
      <c r="AD5" s="240" t="s">
        <v>124</v>
      </c>
      <c r="AE5" s="241" t="s">
        <v>124</v>
      </c>
      <c r="AF5" s="242" t="s">
        <v>124</v>
      </c>
      <c r="AG5" s="243">
        <v>2</v>
      </c>
      <c r="AH5" s="240" t="s">
        <v>124</v>
      </c>
      <c r="AI5" s="241" t="s">
        <v>124</v>
      </c>
      <c r="AJ5" s="242" t="s">
        <v>124</v>
      </c>
      <c r="AK5" s="243">
        <v>3</v>
      </c>
      <c r="AL5" s="240" t="s">
        <v>124</v>
      </c>
      <c r="AM5" s="241" t="s">
        <v>124</v>
      </c>
      <c r="AN5" s="242" t="s">
        <v>124</v>
      </c>
      <c r="AO5" s="243">
        <v>3</v>
      </c>
      <c r="AP5" s="240" t="s">
        <v>124</v>
      </c>
      <c r="AQ5" s="241" t="s">
        <v>124</v>
      </c>
      <c r="AR5" s="242" t="s">
        <v>124</v>
      </c>
      <c r="AS5" s="243">
        <v>3</v>
      </c>
      <c r="AT5" s="240" t="s">
        <v>124</v>
      </c>
      <c r="AU5" s="241" t="s">
        <v>124</v>
      </c>
      <c r="AV5" s="242" t="s">
        <v>124</v>
      </c>
      <c r="AW5" s="243">
        <v>4</v>
      </c>
      <c r="AX5" s="240" t="s">
        <v>124</v>
      </c>
      <c r="AY5" s="241" t="s">
        <v>124</v>
      </c>
      <c r="AZ5" s="242" t="s">
        <v>124</v>
      </c>
      <c r="BA5" s="243">
        <v>6</v>
      </c>
      <c r="BB5" s="240" t="s">
        <v>124</v>
      </c>
      <c r="BC5" s="241" t="s">
        <v>124</v>
      </c>
      <c r="BD5" s="242" t="s">
        <v>124</v>
      </c>
      <c r="BE5" s="243">
        <v>8</v>
      </c>
      <c r="BF5" s="240" t="s">
        <v>124</v>
      </c>
      <c r="BG5" s="241" t="s">
        <v>124</v>
      </c>
      <c r="BH5" s="242" t="s">
        <v>124</v>
      </c>
      <c r="BI5" s="243">
        <v>8</v>
      </c>
    </row>
    <row r="6" spans="1:61" ht="14" x14ac:dyDescent="0.15">
      <c r="A6" s="235" t="s">
        <v>11</v>
      </c>
      <c r="B6" s="240" t="s">
        <v>124</v>
      </c>
      <c r="C6" s="241">
        <v>14</v>
      </c>
      <c r="D6" s="242">
        <v>10</v>
      </c>
      <c r="E6" s="243">
        <v>0</v>
      </c>
      <c r="F6" s="240" t="s">
        <v>124</v>
      </c>
      <c r="G6" s="241">
        <v>8</v>
      </c>
      <c r="H6" s="242">
        <v>10</v>
      </c>
      <c r="I6" s="243">
        <v>0</v>
      </c>
      <c r="J6" s="240" t="s">
        <v>124</v>
      </c>
      <c r="K6" s="241">
        <v>8</v>
      </c>
      <c r="L6" s="242">
        <v>10</v>
      </c>
      <c r="M6" s="243">
        <v>0</v>
      </c>
      <c r="N6" s="240" t="s">
        <v>124</v>
      </c>
      <c r="O6" s="241">
        <v>8</v>
      </c>
      <c r="P6" s="242">
        <v>10</v>
      </c>
      <c r="Q6" s="243">
        <v>0</v>
      </c>
      <c r="R6" s="240" t="s">
        <v>124</v>
      </c>
      <c r="S6" s="241">
        <v>10</v>
      </c>
      <c r="T6" s="242">
        <v>10</v>
      </c>
      <c r="U6" s="243">
        <v>0</v>
      </c>
      <c r="V6" s="240" t="s">
        <v>124</v>
      </c>
      <c r="W6" s="250">
        <v>8</v>
      </c>
      <c r="X6" s="251">
        <v>10</v>
      </c>
      <c r="Y6" s="243">
        <v>0</v>
      </c>
      <c r="Z6" s="240" t="s">
        <v>124</v>
      </c>
      <c r="AA6" s="250">
        <v>5</v>
      </c>
      <c r="AB6" s="242">
        <v>10</v>
      </c>
      <c r="AC6" s="243">
        <v>0</v>
      </c>
      <c r="AD6" s="240" t="s">
        <v>124</v>
      </c>
      <c r="AE6" s="241">
        <v>5</v>
      </c>
      <c r="AF6" s="242">
        <v>10</v>
      </c>
      <c r="AG6" s="243">
        <v>0</v>
      </c>
      <c r="AH6" s="240" t="s">
        <v>124</v>
      </c>
      <c r="AI6" s="241">
        <v>5</v>
      </c>
      <c r="AJ6" s="242">
        <v>10</v>
      </c>
      <c r="AK6" s="243">
        <v>0</v>
      </c>
      <c r="AL6" s="240" t="s">
        <v>124</v>
      </c>
      <c r="AM6" s="241">
        <v>16</v>
      </c>
      <c r="AN6" s="242">
        <v>10</v>
      </c>
      <c r="AO6" s="243">
        <v>0</v>
      </c>
      <c r="AP6" s="240" t="s">
        <v>124</v>
      </c>
      <c r="AQ6" s="250">
        <v>16</v>
      </c>
      <c r="AR6" s="242">
        <v>10</v>
      </c>
      <c r="AS6" s="243">
        <v>0</v>
      </c>
      <c r="AT6" s="240" t="s">
        <v>124</v>
      </c>
      <c r="AU6" s="241">
        <v>14</v>
      </c>
      <c r="AV6" s="242">
        <v>10</v>
      </c>
      <c r="AW6" s="243">
        <v>0</v>
      </c>
      <c r="AX6" s="240" t="s">
        <v>124</v>
      </c>
      <c r="AY6" s="241">
        <v>13</v>
      </c>
      <c r="AZ6" s="242">
        <v>10</v>
      </c>
      <c r="BA6" s="243">
        <v>0</v>
      </c>
      <c r="BB6" s="240" t="s">
        <v>124</v>
      </c>
      <c r="BC6" s="241">
        <v>8</v>
      </c>
      <c r="BD6" s="242">
        <v>10</v>
      </c>
      <c r="BE6" s="243">
        <v>0</v>
      </c>
      <c r="BF6" s="240" t="s">
        <v>124</v>
      </c>
      <c r="BG6" s="241">
        <v>8</v>
      </c>
      <c r="BH6" s="242">
        <v>10</v>
      </c>
      <c r="BI6" s="243">
        <v>0</v>
      </c>
    </row>
    <row r="7" spans="1:61" ht="14" x14ac:dyDescent="0.15">
      <c r="A7" s="235" t="s">
        <v>132</v>
      </c>
      <c r="B7" s="240">
        <v>8</v>
      </c>
      <c r="C7" s="241">
        <v>57</v>
      </c>
      <c r="D7" s="242"/>
      <c r="E7" s="243">
        <v>0</v>
      </c>
      <c r="F7" s="240">
        <v>8</v>
      </c>
      <c r="G7" s="241">
        <v>56</v>
      </c>
      <c r="H7" s="242"/>
      <c r="I7" s="243">
        <v>1</v>
      </c>
      <c r="J7" s="240">
        <v>8</v>
      </c>
      <c r="K7" s="241">
        <v>52</v>
      </c>
      <c r="L7" s="242"/>
      <c r="M7" s="243">
        <v>0</v>
      </c>
      <c r="N7" s="240">
        <v>8</v>
      </c>
      <c r="O7" s="241">
        <v>56</v>
      </c>
      <c r="P7" s="242"/>
      <c r="Q7" s="243">
        <v>0</v>
      </c>
      <c r="R7" s="240">
        <v>8</v>
      </c>
      <c r="S7" s="241">
        <v>52</v>
      </c>
      <c r="T7" s="242"/>
      <c r="U7" s="243">
        <v>0</v>
      </c>
      <c r="V7" s="240">
        <v>8</v>
      </c>
      <c r="W7" s="241">
        <v>56</v>
      </c>
      <c r="X7" s="242"/>
      <c r="Y7" s="243">
        <v>1</v>
      </c>
      <c r="Z7" s="240">
        <v>8</v>
      </c>
      <c r="AA7" s="241">
        <v>60</v>
      </c>
      <c r="AB7" s="242"/>
      <c r="AC7" s="243">
        <v>0</v>
      </c>
      <c r="AD7" s="240">
        <v>8</v>
      </c>
      <c r="AE7" s="241">
        <v>52</v>
      </c>
      <c r="AF7" s="242"/>
      <c r="AG7" s="243">
        <v>0</v>
      </c>
      <c r="AH7" s="240">
        <v>7</v>
      </c>
      <c r="AI7" s="241">
        <v>49</v>
      </c>
      <c r="AJ7" s="242"/>
      <c r="AK7" s="243">
        <v>0</v>
      </c>
      <c r="AL7" s="240">
        <v>5</v>
      </c>
      <c r="AM7" s="241">
        <v>48</v>
      </c>
      <c r="AN7" s="242"/>
      <c r="AO7" s="243">
        <v>0</v>
      </c>
      <c r="AP7" s="240">
        <v>5</v>
      </c>
      <c r="AQ7" s="241">
        <v>47</v>
      </c>
      <c r="AR7" s="242"/>
      <c r="AS7" s="243">
        <v>0</v>
      </c>
      <c r="AT7" s="240">
        <v>5</v>
      </c>
      <c r="AU7" s="241">
        <v>40</v>
      </c>
      <c r="AV7" s="242"/>
      <c r="AW7" s="243">
        <v>1</v>
      </c>
      <c r="AX7" s="240">
        <v>5</v>
      </c>
      <c r="AY7" s="241">
        <v>42</v>
      </c>
      <c r="AZ7" s="242"/>
      <c r="BA7" s="243">
        <v>0</v>
      </c>
      <c r="BB7" s="240">
        <v>4</v>
      </c>
      <c r="BC7" s="241">
        <v>40</v>
      </c>
      <c r="BD7" s="242"/>
      <c r="BE7" s="243">
        <v>1</v>
      </c>
      <c r="BF7" s="240">
        <v>4</v>
      </c>
      <c r="BG7" s="241" t="s">
        <v>133</v>
      </c>
      <c r="BH7" s="242"/>
      <c r="BI7" s="243">
        <v>0</v>
      </c>
    </row>
    <row r="8" spans="1:61" ht="14" x14ac:dyDescent="0.15">
      <c r="A8" s="235" t="s">
        <v>14</v>
      </c>
      <c r="B8" s="240" t="s">
        <v>124</v>
      </c>
      <c r="C8" s="241">
        <v>4</v>
      </c>
      <c r="D8" s="242">
        <v>0</v>
      </c>
      <c r="E8" s="243">
        <v>0</v>
      </c>
      <c r="F8" s="240" t="s">
        <v>124</v>
      </c>
      <c r="G8" s="241">
        <v>4</v>
      </c>
      <c r="H8" s="242">
        <v>0</v>
      </c>
      <c r="I8" s="243">
        <v>0</v>
      </c>
      <c r="J8" s="240" t="s">
        <v>124</v>
      </c>
      <c r="K8" s="241">
        <v>1</v>
      </c>
      <c r="L8" s="242">
        <v>0</v>
      </c>
      <c r="M8" s="243">
        <v>0</v>
      </c>
      <c r="N8" s="240" t="s">
        <v>124</v>
      </c>
      <c r="O8" s="241">
        <v>0</v>
      </c>
      <c r="P8" s="242">
        <v>0</v>
      </c>
      <c r="Q8" s="243">
        <v>0</v>
      </c>
      <c r="R8" s="240" t="s">
        <v>124</v>
      </c>
      <c r="S8" s="241">
        <v>0</v>
      </c>
      <c r="T8" s="242">
        <v>0</v>
      </c>
      <c r="U8" s="243">
        <v>0</v>
      </c>
      <c r="V8" s="240" t="s">
        <v>124</v>
      </c>
      <c r="W8" s="241">
        <v>2</v>
      </c>
      <c r="X8" s="242">
        <v>0</v>
      </c>
      <c r="Y8" s="243">
        <v>0</v>
      </c>
      <c r="Z8" s="240" t="s">
        <v>124</v>
      </c>
      <c r="AA8" s="241">
        <v>1</v>
      </c>
      <c r="AB8" s="242">
        <v>0</v>
      </c>
      <c r="AC8" s="243">
        <v>0</v>
      </c>
      <c r="AD8" s="240" t="s">
        <v>124</v>
      </c>
      <c r="AE8" s="241">
        <v>0</v>
      </c>
      <c r="AF8" s="242">
        <v>0</v>
      </c>
      <c r="AG8" s="243">
        <v>0</v>
      </c>
      <c r="AH8" s="240" t="s">
        <v>124</v>
      </c>
      <c r="AI8" s="241">
        <v>0</v>
      </c>
      <c r="AJ8" s="242">
        <v>0</v>
      </c>
      <c r="AK8" s="243">
        <v>0</v>
      </c>
      <c r="AL8" s="240" t="s">
        <v>124</v>
      </c>
      <c r="AM8" s="241">
        <v>1</v>
      </c>
      <c r="AN8" s="242">
        <v>1</v>
      </c>
      <c r="AO8" s="243">
        <v>0</v>
      </c>
      <c r="AP8" s="240" t="s">
        <v>124</v>
      </c>
      <c r="AQ8" s="241">
        <v>3</v>
      </c>
      <c r="AR8" s="242">
        <v>0</v>
      </c>
      <c r="AS8" s="243">
        <v>0</v>
      </c>
      <c r="AT8" s="240" t="s">
        <v>124</v>
      </c>
      <c r="AU8" s="241">
        <v>3</v>
      </c>
      <c r="AV8" s="242">
        <v>0</v>
      </c>
      <c r="AW8" s="243">
        <v>0</v>
      </c>
      <c r="AX8" s="240" t="s">
        <v>124</v>
      </c>
      <c r="AY8" s="241">
        <v>5</v>
      </c>
      <c r="AZ8" s="242">
        <v>0</v>
      </c>
      <c r="BA8" s="243">
        <v>0</v>
      </c>
      <c r="BB8" s="240" t="s">
        <v>124</v>
      </c>
      <c r="BC8" s="241">
        <v>6</v>
      </c>
      <c r="BD8" s="242">
        <v>0</v>
      </c>
      <c r="BE8" s="243">
        <v>0</v>
      </c>
      <c r="BF8" s="240" t="s">
        <v>124</v>
      </c>
      <c r="BG8" s="241">
        <v>3</v>
      </c>
      <c r="BH8" s="242">
        <v>0</v>
      </c>
      <c r="BI8" s="243">
        <v>0</v>
      </c>
    </row>
    <row r="9" spans="1:61" ht="14" x14ac:dyDescent="0.15">
      <c r="A9" s="235" t="s">
        <v>16</v>
      </c>
      <c r="B9" s="240" t="s">
        <v>124</v>
      </c>
      <c r="C9" s="241">
        <v>16</v>
      </c>
      <c r="D9" s="242">
        <v>1</v>
      </c>
      <c r="E9" s="243">
        <v>0</v>
      </c>
      <c r="F9" s="240" t="s">
        <v>124</v>
      </c>
      <c r="G9" s="250">
        <v>13</v>
      </c>
      <c r="H9" s="242">
        <v>1</v>
      </c>
      <c r="I9" s="243">
        <v>0</v>
      </c>
      <c r="J9" s="240" t="s">
        <v>124</v>
      </c>
      <c r="K9" s="241">
        <v>18</v>
      </c>
      <c r="L9" s="242">
        <v>1</v>
      </c>
      <c r="M9" s="243">
        <v>0</v>
      </c>
      <c r="N9" s="240" t="s">
        <v>124</v>
      </c>
      <c r="O9" s="241">
        <v>17</v>
      </c>
      <c r="P9" s="242">
        <v>1</v>
      </c>
      <c r="Q9" s="243">
        <v>0</v>
      </c>
      <c r="R9" s="240" t="s">
        <v>124</v>
      </c>
      <c r="S9" s="241">
        <v>17</v>
      </c>
      <c r="T9" s="242">
        <v>1</v>
      </c>
      <c r="U9" s="243">
        <v>0</v>
      </c>
      <c r="V9" s="240" t="s">
        <v>124</v>
      </c>
      <c r="W9" s="241">
        <v>13</v>
      </c>
      <c r="X9" s="242">
        <v>1</v>
      </c>
      <c r="Y9" s="243">
        <v>1</v>
      </c>
      <c r="Z9" s="240" t="s">
        <v>133</v>
      </c>
      <c r="AA9" s="241">
        <v>19</v>
      </c>
      <c r="AB9" s="242">
        <v>1</v>
      </c>
      <c r="AC9" s="243">
        <v>1</v>
      </c>
      <c r="AD9" s="240" t="s">
        <v>124</v>
      </c>
      <c r="AE9" s="241">
        <v>22</v>
      </c>
      <c r="AF9" s="242">
        <v>1</v>
      </c>
      <c r="AG9" s="243">
        <v>1</v>
      </c>
      <c r="AH9" s="240" t="s">
        <v>124</v>
      </c>
      <c r="AI9" s="241">
        <v>24</v>
      </c>
      <c r="AJ9" s="242">
        <v>1</v>
      </c>
      <c r="AK9" s="243">
        <v>1</v>
      </c>
      <c r="AL9" s="240" t="s">
        <v>124</v>
      </c>
      <c r="AM9" s="241">
        <v>23</v>
      </c>
      <c r="AN9" s="242">
        <v>1</v>
      </c>
      <c r="AO9" s="243">
        <v>1</v>
      </c>
      <c r="AP9" s="240" t="s">
        <v>124</v>
      </c>
      <c r="AQ9" s="241">
        <v>23</v>
      </c>
      <c r="AR9" s="242">
        <v>1</v>
      </c>
      <c r="AS9" s="243">
        <v>1</v>
      </c>
      <c r="AT9" s="240" t="s">
        <v>124</v>
      </c>
      <c r="AU9" s="241">
        <v>20</v>
      </c>
      <c r="AV9" s="242">
        <v>1</v>
      </c>
      <c r="AW9" s="243">
        <v>1</v>
      </c>
      <c r="AX9" s="240" t="s">
        <v>133</v>
      </c>
      <c r="AY9" s="241">
        <v>21</v>
      </c>
      <c r="AZ9" s="242">
        <v>1</v>
      </c>
      <c r="BA9" s="243">
        <v>1</v>
      </c>
      <c r="BB9" s="240" t="s">
        <v>133</v>
      </c>
      <c r="BC9" s="241">
        <v>23</v>
      </c>
      <c r="BD9" s="242">
        <v>1</v>
      </c>
      <c r="BE9" s="243">
        <v>1</v>
      </c>
      <c r="BF9" s="240" t="s">
        <v>133</v>
      </c>
      <c r="BG9" s="241">
        <v>19</v>
      </c>
      <c r="BH9" s="242">
        <v>1</v>
      </c>
      <c r="BI9" s="243">
        <v>1</v>
      </c>
    </row>
    <row r="10" spans="1:61" ht="14" x14ac:dyDescent="0.15">
      <c r="A10" s="235" t="s">
        <v>18</v>
      </c>
      <c r="B10" s="240"/>
      <c r="C10" s="241"/>
      <c r="D10" s="242"/>
      <c r="E10" s="243"/>
      <c r="F10" s="240"/>
      <c r="G10" s="241"/>
      <c r="H10" s="242"/>
      <c r="I10" s="243"/>
      <c r="J10" s="240"/>
      <c r="K10" s="241"/>
      <c r="L10" s="242"/>
      <c r="M10" s="243"/>
      <c r="N10" s="240"/>
      <c r="O10" s="241"/>
      <c r="P10" s="242"/>
      <c r="Q10" s="243"/>
      <c r="R10" s="240">
        <v>0</v>
      </c>
      <c r="S10" s="241">
        <v>6</v>
      </c>
      <c r="T10" s="242" t="s">
        <v>133</v>
      </c>
      <c r="U10" s="243" t="s">
        <v>133</v>
      </c>
      <c r="V10" s="240"/>
      <c r="W10" s="241"/>
      <c r="X10" s="242"/>
      <c r="Y10" s="243"/>
      <c r="Z10" s="240"/>
      <c r="AA10" s="241"/>
      <c r="AB10" s="242"/>
      <c r="AC10" s="243"/>
      <c r="AD10" s="240"/>
      <c r="AE10" s="241"/>
      <c r="AF10" s="242"/>
      <c r="AG10" s="243"/>
      <c r="AH10" s="240"/>
      <c r="AI10" s="241"/>
      <c r="AJ10" s="242"/>
      <c r="AK10" s="243"/>
      <c r="AL10" s="240"/>
      <c r="AM10" s="241"/>
      <c r="AN10" s="242"/>
      <c r="AO10" s="243"/>
      <c r="AP10" s="240"/>
      <c r="AQ10" s="241"/>
      <c r="AR10" s="242"/>
      <c r="AS10" s="243"/>
      <c r="AT10" s="240"/>
      <c r="AU10" s="241"/>
      <c r="AV10" s="242"/>
      <c r="AW10" s="243"/>
      <c r="AX10" s="240"/>
      <c r="AY10" s="241"/>
      <c r="AZ10" s="242"/>
      <c r="BA10" s="243"/>
      <c r="BB10" s="240"/>
      <c r="BC10" s="241"/>
      <c r="BD10" s="242"/>
      <c r="BE10" s="243"/>
      <c r="BF10" s="240"/>
      <c r="BG10" s="241"/>
      <c r="BH10" s="242"/>
      <c r="BI10" s="243"/>
    </row>
    <row r="11" spans="1:61" ht="14" x14ac:dyDescent="0.15">
      <c r="A11" s="235" t="s">
        <v>21</v>
      </c>
      <c r="B11" s="240" t="s">
        <v>124</v>
      </c>
      <c r="C11" s="241">
        <v>0</v>
      </c>
      <c r="D11" s="242">
        <v>2</v>
      </c>
      <c r="E11" s="243">
        <v>0</v>
      </c>
      <c r="F11" s="240" t="s">
        <v>124</v>
      </c>
      <c r="G11" s="241">
        <v>0</v>
      </c>
      <c r="H11" s="242">
        <v>2</v>
      </c>
      <c r="I11" s="243">
        <v>0</v>
      </c>
      <c r="J11" s="240" t="s">
        <v>124</v>
      </c>
      <c r="K11" s="241">
        <v>0</v>
      </c>
      <c r="L11" s="242">
        <v>2</v>
      </c>
      <c r="M11" s="243">
        <v>0</v>
      </c>
      <c r="N11" s="240" t="s">
        <v>124</v>
      </c>
      <c r="O11" s="241">
        <v>0</v>
      </c>
      <c r="P11" s="242">
        <v>2</v>
      </c>
      <c r="Q11" s="243">
        <v>0</v>
      </c>
      <c r="R11" s="240" t="s">
        <v>124</v>
      </c>
      <c r="S11" s="241">
        <v>0</v>
      </c>
      <c r="T11" s="242">
        <v>2</v>
      </c>
      <c r="U11" s="243">
        <v>0</v>
      </c>
      <c r="V11" s="240" t="s">
        <v>124</v>
      </c>
      <c r="W11" s="241">
        <v>0</v>
      </c>
      <c r="X11" s="242">
        <v>2</v>
      </c>
      <c r="Y11" s="243">
        <v>0</v>
      </c>
      <c r="Z11" s="240" t="s">
        <v>124</v>
      </c>
      <c r="AA11" s="241">
        <v>0</v>
      </c>
      <c r="AB11" s="242">
        <v>2</v>
      </c>
      <c r="AC11" s="243">
        <v>0</v>
      </c>
      <c r="AD11" s="240" t="s">
        <v>124</v>
      </c>
      <c r="AE11" s="241">
        <v>0</v>
      </c>
      <c r="AF11" s="242">
        <v>2</v>
      </c>
      <c r="AG11" s="243">
        <v>0</v>
      </c>
      <c r="AH11" s="240" t="s">
        <v>124</v>
      </c>
      <c r="AI11" s="241">
        <v>0</v>
      </c>
      <c r="AJ11" s="242">
        <v>2</v>
      </c>
      <c r="AK11" s="243">
        <v>0</v>
      </c>
      <c r="AL11" s="240" t="s">
        <v>124</v>
      </c>
      <c r="AM11" s="241">
        <v>0</v>
      </c>
      <c r="AN11" s="242">
        <v>2</v>
      </c>
      <c r="AO11" s="243">
        <v>0</v>
      </c>
      <c r="AP11" s="240" t="s">
        <v>124</v>
      </c>
      <c r="AQ11" s="241">
        <v>0</v>
      </c>
      <c r="AR11" s="242">
        <v>2</v>
      </c>
      <c r="AS11" s="243">
        <v>0</v>
      </c>
      <c r="AT11" s="240" t="s">
        <v>124</v>
      </c>
      <c r="AU11" s="241">
        <v>0</v>
      </c>
      <c r="AV11" s="242">
        <v>2</v>
      </c>
      <c r="AW11" s="243">
        <v>0</v>
      </c>
      <c r="AX11" s="240" t="s">
        <v>124</v>
      </c>
      <c r="AY11" s="241">
        <v>0</v>
      </c>
      <c r="AZ11" s="242">
        <v>2</v>
      </c>
      <c r="BA11" s="243">
        <v>0</v>
      </c>
      <c r="BB11" s="240" t="s">
        <v>124</v>
      </c>
      <c r="BC11" s="241">
        <v>0</v>
      </c>
      <c r="BD11" s="242">
        <v>2</v>
      </c>
      <c r="BE11" s="243">
        <v>0</v>
      </c>
      <c r="BF11" s="240" t="s">
        <v>124</v>
      </c>
      <c r="BG11" s="241">
        <v>0</v>
      </c>
      <c r="BH11" s="242">
        <v>2</v>
      </c>
      <c r="BI11" s="243">
        <v>0</v>
      </c>
    </row>
    <row r="12" spans="1:61" ht="14" x14ac:dyDescent="0.15">
      <c r="A12" s="235" t="s">
        <v>22</v>
      </c>
      <c r="B12" s="240" t="s">
        <v>124</v>
      </c>
      <c r="C12" s="252">
        <v>7</v>
      </c>
      <c r="D12" s="242">
        <v>0</v>
      </c>
      <c r="E12" s="243">
        <v>0</v>
      </c>
      <c r="F12" s="240" t="s">
        <v>133</v>
      </c>
      <c r="G12" s="252">
        <v>10</v>
      </c>
      <c r="H12" s="242">
        <v>0</v>
      </c>
      <c r="I12" s="243">
        <v>0</v>
      </c>
      <c r="J12" s="253" t="s">
        <v>124</v>
      </c>
      <c r="K12" s="252">
        <v>10</v>
      </c>
      <c r="L12" s="242">
        <v>0</v>
      </c>
      <c r="M12" s="243">
        <v>0</v>
      </c>
      <c r="N12" s="253" t="s">
        <v>124</v>
      </c>
      <c r="O12" s="252">
        <v>10</v>
      </c>
      <c r="P12" s="242">
        <v>0</v>
      </c>
      <c r="Q12" s="243">
        <v>0</v>
      </c>
      <c r="R12" s="240" t="s">
        <v>124</v>
      </c>
      <c r="S12" s="241">
        <v>6</v>
      </c>
      <c r="T12" s="242">
        <v>0</v>
      </c>
      <c r="U12" s="243">
        <v>0</v>
      </c>
      <c r="V12" s="240" t="s">
        <v>124</v>
      </c>
      <c r="W12" s="241">
        <v>6</v>
      </c>
      <c r="X12" s="242">
        <v>0</v>
      </c>
      <c r="Y12" s="243">
        <v>0</v>
      </c>
      <c r="Z12" s="240" t="s">
        <v>133</v>
      </c>
      <c r="AA12" s="241">
        <v>7</v>
      </c>
      <c r="AB12" s="242">
        <v>0</v>
      </c>
      <c r="AC12" s="243">
        <v>0</v>
      </c>
      <c r="AD12" s="240" t="s">
        <v>133</v>
      </c>
      <c r="AE12" s="241">
        <v>7</v>
      </c>
      <c r="AF12" s="242">
        <v>0</v>
      </c>
      <c r="AG12" s="243">
        <v>0</v>
      </c>
      <c r="AH12" s="240" t="s">
        <v>133</v>
      </c>
      <c r="AI12" s="241">
        <v>9</v>
      </c>
      <c r="AJ12" s="242">
        <v>0</v>
      </c>
      <c r="AK12" s="243">
        <v>0</v>
      </c>
      <c r="AL12" s="253" t="s">
        <v>124</v>
      </c>
      <c r="AM12" s="252">
        <v>0</v>
      </c>
      <c r="AN12" s="242">
        <v>0</v>
      </c>
      <c r="AO12" s="243">
        <v>0</v>
      </c>
      <c r="AP12" s="253" t="s">
        <v>124</v>
      </c>
      <c r="AQ12" s="252">
        <v>9</v>
      </c>
      <c r="AR12" s="242">
        <v>0</v>
      </c>
      <c r="AS12" s="243">
        <v>0</v>
      </c>
      <c r="AT12" s="240" t="s">
        <v>133</v>
      </c>
      <c r="AU12" s="241">
        <v>7</v>
      </c>
      <c r="AV12" s="242">
        <v>0</v>
      </c>
      <c r="AW12" s="243">
        <v>0</v>
      </c>
      <c r="AX12" s="240" t="s">
        <v>133</v>
      </c>
      <c r="AY12" s="241">
        <v>7</v>
      </c>
      <c r="AZ12" s="242">
        <v>0</v>
      </c>
      <c r="BA12" s="243">
        <v>0</v>
      </c>
      <c r="BB12" s="240" t="s">
        <v>133</v>
      </c>
      <c r="BC12" s="241">
        <v>7</v>
      </c>
      <c r="BD12" s="242">
        <v>0</v>
      </c>
      <c r="BE12" s="243">
        <v>0</v>
      </c>
      <c r="BF12" s="240" t="s">
        <v>133</v>
      </c>
      <c r="BG12" s="241">
        <v>6</v>
      </c>
      <c r="BH12" s="242">
        <v>0</v>
      </c>
      <c r="BI12" s="243">
        <v>0</v>
      </c>
    </row>
    <row r="13" spans="1:61" ht="14" x14ac:dyDescent="0.15">
      <c r="A13" s="235" t="s">
        <v>23</v>
      </c>
      <c r="B13" s="240" t="s">
        <v>124</v>
      </c>
      <c r="C13" s="241">
        <v>9</v>
      </c>
      <c r="D13" s="242">
        <v>0</v>
      </c>
      <c r="E13" s="243">
        <v>0</v>
      </c>
      <c r="F13" s="236" t="s">
        <v>124</v>
      </c>
      <c r="G13" s="237">
        <v>12</v>
      </c>
      <c r="H13" s="238">
        <v>0</v>
      </c>
      <c r="I13" s="239">
        <v>0</v>
      </c>
      <c r="J13" s="236" t="s">
        <v>124</v>
      </c>
      <c r="K13" s="237">
        <v>16</v>
      </c>
      <c r="L13" s="238">
        <v>0</v>
      </c>
      <c r="M13" s="239">
        <v>0</v>
      </c>
      <c r="N13" s="236" t="s">
        <v>124</v>
      </c>
      <c r="O13" s="237">
        <v>15</v>
      </c>
      <c r="P13" s="238">
        <v>0</v>
      </c>
      <c r="Q13" s="239">
        <v>0</v>
      </c>
      <c r="R13" s="236" t="s">
        <v>124</v>
      </c>
      <c r="S13" s="237">
        <v>15</v>
      </c>
      <c r="T13" s="238">
        <v>0</v>
      </c>
      <c r="U13" s="239">
        <v>0</v>
      </c>
      <c r="V13" s="236" t="s">
        <v>124</v>
      </c>
      <c r="W13" s="237">
        <v>12</v>
      </c>
      <c r="X13" s="238">
        <v>0</v>
      </c>
      <c r="Y13" s="239">
        <v>0</v>
      </c>
      <c r="Z13" s="236" t="s">
        <v>124</v>
      </c>
      <c r="AA13" s="237">
        <v>12</v>
      </c>
      <c r="AB13" s="238">
        <v>0</v>
      </c>
      <c r="AC13" s="239">
        <v>0</v>
      </c>
      <c r="AD13" s="236" t="s">
        <v>124</v>
      </c>
      <c r="AE13" s="237">
        <v>6</v>
      </c>
      <c r="AF13" s="238">
        <v>0</v>
      </c>
      <c r="AG13" s="239">
        <v>0</v>
      </c>
      <c r="AH13" s="236" t="s">
        <v>124</v>
      </c>
      <c r="AI13" s="237">
        <v>9</v>
      </c>
      <c r="AJ13" s="238">
        <v>0</v>
      </c>
      <c r="AK13" s="239">
        <v>0</v>
      </c>
      <c r="AL13" s="236" t="s">
        <v>124</v>
      </c>
      <c r="AM13" s="237">
        <v>9</v>
      </c>
      <c r="AN13" s="238">
        <v>0</v>
      </c>
      <c r="AO13" s="239">
        <v>0</v>
      </c>
      <c r="AP13" s="236" t="s">
        <v>124</v>
      </c>
      <c r="AQ13" s="237">
        <v>8</v>
      </c>
      <c r="AR13" s="238">
        <v>0</v>
      </c>
      <c r="AS13" s="239">
        <v>0</v>
      </c>
      <c r="AT13" s="236" t="s">
        <v>124</v>
      </c>
      <c r="AU13" s="237">
        <v>8</v>
      </c>
      <c r="AV13" s="238">
        <v>0</v>
      </c>
      <c r="AW13" s="239">
        <v>0</v>
      </c>
      <c r="AX13" s="236" t="s">
        <v>124</v>
      </c>
      <c r="AY13" s="237">
        <v>9</v>
      </c>
      <c r="AZ13" s="238">
        <v>0</v>
      </c>
      <c r="BA13" s="239">
        <v>0</v>
      </c>
      <c r="BB13" s="236" t="s">
        <v>124</v>
      </c>
      <c r="BC13" s="237">
        <v>10</v>
      </c>
      <c r="BD13" s="238">
        <v>0</v>
      </c>
      <c r="BE13" s="239">
        <v>0</v>
      </c>
      <c r="BF13" s="236" t="s">
        <v>124</v>
      </c>
      <c r="BG13" s="237">
        <v>11</v>
      </c>
      <c r="BH13" s="238">
        <v>0</v>
      </c>
      <c r="BI13" s="239">
        <v>0</v>
      </c>
    </row>
    <row r="14" spans="1:61" ht="14" x14ac:dyDescent="0.15">
      <c r="A14" s="235" t="s">
        <v>24</v>
      </c>
      <c r="B14" s="240" t="s">
        <v>124</v>
      </c>
      <c r="C14" s="241">
        <v>0</v>
      </c>
      <c r="D14" s="242">
        <v>0</v>
      </c>
      <c r="E14" s="243">
        <v>0</v>
      </c>
      <c r="F14" s="236" t="s">
        <v>124</v>
      </c>
      <c r="G14" s="237">
        <v>0</v>
      </c>
      <c r="H14" s="238">
        <v>0</v>
      </c>
      <c r="I14" s="239">
        <v>0</v>
      </c>
      <c r="J14" s="236" t="s">
        <v>124</v>
      </c>
      <c r="K14" s="237">
        <v>0</v>
      </c>
      <c r="L14" s="238">
        <v>0</v>
      </c>
      <c r="M14" s="239">
        <v>0</v>
      </c>
      <c r="N14" s="236" t="s">
        <v>124</v>
      </c>
      <c r="O14" s="237">
        <v>1</v>
      </c>
      <c r="P14" s="238">
        <v>0</v>
      </c>
      <c r="Q14" s="239">
        <v>0</v>
      </c>
      <c r="R14" s="236" t="s">
        <v>124</v>
      </c>
      <c r="S14" s="237">
        <v>1</v>
      </c>
      <c r="T14" s="238">
        <v>0</v>
      </c>
      <c r="U14" s="239">
        <v>0</v>
      </c>
      <c r="V14" s="236" t="s">
        <v>124</v>
      </c>
      <c r="W14" s="237">
        <v>4</v>
      </c>
      <c r="X14" s="238">
        <v>0</v>
      </c>
      <c r="Y14" s="239">
        <v>0</v>
      </c>
      <c r="Z14" s="236" t="s">
        <v>124</v>
      </c>
      <c r="AA14" s="237">
        <v>4</v>
      </c>
      <c r="AB14" s="238">
        <v>0</v>
      </c>
      <c r="AC14" s="239">
        <v>0</v>
      </c>
      <c r="AD14" s="236" t="s">
        <v>124</v>
      </c>
      <c r="AE14" s="237">
        <v>3</v>
      </c>
      <c r="AF14" s="238">
        <v>0</v>
      </c>
      <c r="AG14" s="239">
        <v>0</v>
      </c>
      <c r="AH14" s="236" t="s">
        <v>124</v>
      </c>
      <c r="AI14" s="237">
        <v>0</v>
      </c>
      <c r="AJ14" s="238">
        <v>0</v>
      </c>
      <c r="AK14" s="239">
        <v>0</v>
      </c>
      <c r="AL14" s="236" t="s">
        <v>124</v>
      </c>
      <c r="AM14" s="237">
        <v>0</v>
      </c>
      <c r="AN14" s="238">
        <v>0</v>
      </c>
      <c r="AO14" s="239">
        <v>0</v>
      </c>
      <c r="AP14" s="236" t="s">
        <v>124</v>
      </c>
      <c r="AQ14" s="237">
        <v>0</v>
      </c>
      <c r="AR14" s="238">
        <v>0</v>
      </c>
      <c r="AS14" s="239">
        <v>0</v>
      </c>
      <c r="AT14" s="236" t="s">
        <v>124</v>
      </c>
      <c r="AU14" s="237">
        <v>0</v>
      </c>
      <c r="AV14" s="238">
        <v>0</v>
      </c>
      <c r="AW14" s="239">
        <v>0</v>
      </c>
      <c r="AX14" s="236" t="s">
        <v>124</v>
      </c>
      <c r="AY14" s="237">
        <v>0</v>
      </c>
      <c r="AZ14" s="238">
        <v>0</v>
      </c>
      <c r="BA14" s="239">
        <v>0</v>
      </c>
      <c r="BB14" s="236" t="s">
        <v>124</v>
      </c>
      <c r="BC14" s="237">
        <v>0</v>
      </c>
      <c r="BD14" s="238">
        <v>0</v>
      </c>
      <c r="BE14" s="239">
        <v>0</v>
      </c>
      <c r="BF14" s="236" t="s">
        <v>124</v>
      </c>
      <c r="BG14" s="237">
        <v>0</v>
      </c>
      <c r="BH14" s="238">
        <v>0</v>
      </c>
      <c r="BI14" s="239">
        <v>0</v>
      </c>
    </row>
    <row r="15" spans="1:61" ht="14" x14ac:dyDescent="0.15">
      <c r="A15" s="235" t="s">
        <v>25</v>
      </c>
      <c r="B15" s="253" t="s">
        <v>124</v>
      </c>
      <c r="C15" s="252">
        <v>31</v>
      </c>
      <c r="D15" s="251">
        <v>0</v>
      </c>
      <c r="E15" s="254">
        <v>0</v>
      </c>
      <c r="F15" s="253" t="s">
        <v>124</v>
      </c>
      <c r="G15" s="255">
        <v>31</v>
      </c>
      <c r="H15" s="256">
        <v>0</v>
      </c>
      <c r="I15" s="257">
        <v>0</v>
      </c>
      <c r="J15" s="253" t="s">
        <v>124</v>
      </c>
      <c r="K15" s="255">
        <v>30</v>
      </c>
      <c r="L15" s="256">
        <v>0</v>
      </c>
      <c r="M15" s="257">
        <v>0</v>
      </c>
      <c r="N15" s="253" t="s">
        <v>124</v>
      </c>
      <c r="O15" s="255">
        <v>27</v>
      </c>
      <c r="P15" s="256">
        <v>0</v>
      </c>
      <c r="Q15" s="257">
        <v>0</v>
      </c>
      <c r="R15" s="253" t="s">
        <v>124</v>
      </c>
      <c r="S15" s="255">
        <v>28</v>
      </c>
      <c r="T15" s="256">
        <v>1</v>
      </c>
      <c r="U15" s="257">
        <v>0</v>
      </c>
      <c r="V15" s="253" t="s">
        <v>124</v>
      </c>
      <c r="W15" s="255">
        <v>28</v>
      </c>
      <c r="X15" s="256">
        <v>0</v>
      </c>
      <c r="Y15" s="257">
        <v>0</v>
      </c>
      <c r="Z15" s="253" t="s">
        <v>124</v>
      </c>
      <c r="AA15" s="255">
        <v>28</v>
      </c>
      <c r="AB15" s="256">
        <v>0</v>
      </c>
      <c r="AC15" s="257">
        <v>0</v>
      </c>
      <c r="AD15" s="253" t="s">
        <v>124</v>
      </c>
      <c r="AE15" s="255">
        <v>28</v>
      </c>
      <c r="AF15" s="256">
        <v>0</v>
      </c>
      <c r="AG15" s="257">
        <v>0</v>
      </c>
      <c r="AH15" s="253" t="s">
        <v>124</v>
      </c>
      <c r="AI15" s="255">
        <v>21</v>
      </c>
      <c r="AJ15" s="256">
        <v>0</v>
      </c>
      <c r="AK15" s="257">
        <v>0</v>
      </c>
      <c r="AL15" s="253" t="s">
        <v>124</v>
      </c>
      <c r="AM15" s="255">
        <v>21</v>
      </c>
      <c r="AN15" s="256">
        <v>0</v>
      </c>
      <c r="AO15" s="257">
        <v>0</v>
      </c>
      <c r="AP15" s="253" t="s">
        <v>124</v>
      </c>
      <c r="AQ15" s="255">
        <v>21</v>
      </c>
      <c r="AR15" s="256">
        <v>0</v>
      </c>
      <c r="AS15" s="257">
        <v>0</v>
      </c>
      <c r="AT15" s="253" t="s">
        <v>124</v>
      </c>
      <c r="AU15" s="255">
        <v>21</v>
      </c>
      <c r="AV15" s="256">
        <v>0</v>
      </c>
      <c r="AW15" s="257">
        <v>0</v>
      </c>
      <c r="AX15" s="253" t="s">
        <v>124</v>
      </c>
      <c r="AY15" s="255">
        <v>19</v>
      </c>
      <c r="AZ15" s="256">
        <v>0</v>
      </c>
      <c r="BA15" s="257">
        <v>0</v>
      </c>
      <c r="BB15" s="253" t="s">
        <v>124</v>
      </c>
      <c r="BC15" s="255">
        <v>19</v>
      </c>
      <c r="BD15" s="256">
        <v>0</v>
      </c>
      <c r="BE15" s="257">
        <v>1</v>
      </c>
      <c r="BF15" s="253" t="s">
        <v>124</v>
      </c>
      <c r="BG15" s="255">
        <v>19</v>
      </c>
      <c r="BH15" s="256">
        <v>0</v>
      </c>
      <c r="BI15" s="257">
        <v>0</v>
      </c>
    </row>
    <row r="16" spans="1:61" ht="14" x14ac:dyDescent="0.15">
      <c r="A16" s="235" t="s">
        <v>26</v>
      </c>
      <c r="B16" s="240" t="s">
        <v>124</v>
      </c>
      <c r="C16" s="241">
        <v>2</v>
      </c>
      <c r="D16" s="242">
        <v>0</v>
      </c>
      <c r="E16" s="243">
        <v>0</v>
      </c>
      <c r="F16" s="258" t="s">
        <v>124</v>
      </c>
      <c r="G16" s="237">
        <v>2</v>
      </c>
      <c r="H16" s="238">
        <v>0</v>
      </c>
      <c r="I16" s="239">
        <v>0</v>
      </c>
      <c r="J16" s="258" t="s">
        <v>124</v>
      </c>
      <c r="K16" s="237">
        <v>3</v>
      </c>
      <c r="L16" s="238">
        <v>0</v>
      </c>
      <c r="M16" s="239">
        <v>0</v>
      </c>
      <c r="N16" s="258" t="s">
        <v>124</v>
      </c>
      <c r="O16" s="237">
        <v>3</v>
      </c>
      <c r="P16" s="238">
        <v>0</v>
      </c>
      <c r="Q16" s="239">
        <v>0</v>
      </c>
      <c r="R16" s="258" t="s">
        <v>124</v>
      </c>
      <c r="S16" s="237">
        <v>6</v>
      </c>
      <c r="T16" s="238">
        <v>0</v>
      </c>
      <c r="U16" s="239">
        <v>0</v>
      </c>
      <c r="V16" s="236" t="s">
        <v>124</v>
      </c>
      <c r="W16" s="237">
        <v>7</v>
      </c>
      <c r="X16" s="238">
        <v>0</v>
      </c>
      <c r="Y16" s="239">
        <v>0</v>
      </c>
      <c r="Z16" s="236" t="s">
        <v>124</v>
      </c>
      <c r="AA16" s="237">
        <v>7</v>
      </c>
      <c r="AB16" s="238">
        <v>0</v>
      </c>
      <c r="AC16" s="239">
        <v>0</v>
      </c>
      <c r="AD16" s="236" t="s">
        <v>133</v>
      </c>
      <c r="AE16" s="237">
        <v>6</v>
      </c>
      <c r="AF16" s="238">
        <v>0</v>
      </c>
      <c r="AG16" s="239">
        <v>0</v>
      </c>
      <c r="AH16" s="236" t="s">
        <v>124</v>
      </c>
      <c r="AI16" s="237">
        <v>6</v>
      </c>
      <c r="AJ16" s="238">
        <v>0</v>
      </c>
      <c r="AK16" s="239">
        <v>0</v>
      </c>
      <c r="AL16" s="236" t="s">
        <v>124</v>
      </c>
      <c r="AM16" s="237">
        <v>6</v>
      </c>
      <c r="AN16" s="238">
        <v>0</v>
      </c>
      <c r="AO16" s="239">
        <v>0</v>
      </c>
      <c r="AP16" s="236" t="s">
        <v>124</v>
      </c>
      <c r="AQ16" s="237">
        <v>7</v>
      </c>
      <c r="AR16" s="238">
        <v>0</v>
      </c>
      <c r="AS16" s="239">
        <v>0</v>
      </c>
      <c r="AT16" s="236" t="s">
        <v>133</v>
      </c>
      <c r="AU16" s="237">
        <v>6</v>
      </c>
      <c r="AV16" s="238">
        <v>0</v>
      </c>
      <c r="AW16" s="239">
        <v>0</v>
      </c>
      <c r="AX16" s="236" t="s">
        <v>133</v>
      </c>
      <c r="AY16" s="237">
        <v>6</v>
      </c>
      <c r="AZ16" s="238">
        <v>0</v>
      </c>
      <c r="BA16" s="239">
        <v>0</v>
      </c>
      <c r="BB16" s="236" t="s">
        <v>124</v>
      </c>
      <c r="BC16" s="237">
        <v>4</v>
      </c>
      <c r="BD16" s="238">
        <v>0</v>
      </c>
      <c r="BE16" s="239">
        <v>0</v>
      </c>
      <c r="BF16" s="236" t="s">
        <v>124</v>
      </c>
      <c r="BG16" s="237">
        <v>4</v>
      </c>
      <c r="BH16" s="238">
        <v>0</v>
      </c>
      <c r="BI16" s="239">
        <v>0</v>
      </c>
    </row>
    <row r="17" spans="1:61" ht="14" x14ac:dyDescent="0.15">
      <c r="A17" s="235" t="s">
        <v>27</v>
      </c>
      <c r="B17" s="259" t="s">
        <v>124</v>
      </c>
      <c r="C17" s="260">
        <v>0</v>
      </c>
      <c r="D17" s="261">
        <v>0</v>
      </c>
      <c r="E17" s="262">
        <v>0</v>
      </c>
      <c r="F17" s="263" t="s">
        <v>124</v>
      </c>
      <c r="G17" s="264">
        <v>0</v>
      </c>
      <c r="H17" s="265">
        <v>0</v>
      </c>
      <c r="I17" s="266">
        <v>0</v>
      </c>
      <c r="J17" s="263" t="s">
        <v>124</v>
      </c>
      <c r="K17" s="264">
        <v>0</v>
      </c>
      <c r="L17" s="265">
        <v>0</v>
      </c>
      <c r="M17" s="266">
        <v>0</v>
      </c>
      <c r="N17" s="263" t="s">
        <v>124</v>
      </c>
      <c r="O17" s="264">
        <v>0</v>
      </c>
      <c r="P17" s="265">
        <v>0</v>
      </c>
      <c r="Q17" s="266">
        <v>0</v>
      </c>
      <c r="R17" s="263" t="s">
        <v>124</v>
      </c>
      <c r="S17" s="264">
        <v>0</v>
      </c>
      <c r="T17" s="265">
        <v>0</v>
      </c>
      <c r="U17" s="266">
        <v>0</v>
      </c>
      <c r="V17" s="263" t="s">
        <v>124</v>
      </c>
      <c r="W17" s="264">
        <v>0</v>
      </c>
      <c r="X17" s="265">
        <v>0</v>
      </c>
      <c r="Y17" s="266">
        <v>0</v>
      </c>
      <c r="Z17" s="263" t="s">
        <v>124</v>
      </c>
      <c r="AA17" s="264">
        <v>0</v>
      </c>
      <c r="AB17" s="265">
        <v>0</v>
      </c>
      <c r="AC17" s="266">
        <v>0</v>
      </c>
      <c r="AD17" s="263" t="s">
        <v>124</v>
      </c>
      <c r="AE17" s="264">
        <v>0</v>
      </c>
      <c r="AF17" s="265">
        <v>0</v>
      </c>
      <c r="AG17" s="266">
        <v>0</v>
      </c>
      <c r="AH17" s="263" t="s">
        <v>124</v>
      </c>
      <c r="AI17" s="264">
        <v>0</v>
      </c>
      <c r="AJ17" s="265">
        <v>0</v>
      </c>
      <c r="AK17" s="266">
        <v>0</v>
      </c>
      <c r="AL17" s="263" t="s">
        <v>124</v>
      </c>
      <c r="AM17" s="264">
        <v>0</v>
      </c>
      <c r="AN17" s="265">
        <v>0</v>
      </c>
      <c r="AO17" s="266">
        <v>0</v>
      </c>
      <c r="AP17" s="264" t="s">
        <v>124</v>
      </c>
      <c r="AQ17" s="264">
        <v>0</v>
      </c>
      <c r="AR17" s="265">
        <v>0</v>
      </c>
      <c r="AS17" s="266">
        <v>0</v>
      </c>
      <c r="AT17" s="263" t="s">
        <v>124</v>
      </c>
      <c r="AU17" s="264">
        <v>0</v>
      </c>
      <c r="AV17" s="265">
        <v>0</v>
      </c>
      <c r="AW17" s="266">
        <v>0</v>
      </c>
      <c r="AX17" s="263" t="s">
        <v>124</v>
      </c>
      <c r="AY17" s="264">
        <v>0</v>
      </c>
      <c r="AZ17" s="265">
        <v>0</v>
      </c>
      <c r="BA17" s="266">
        <v>0</v>
      </c>
      <c r="BB17" s="263" t="s">
        <v>124</v>
      </c>
      <c r="BC17" s="264">
        <v>0</v>
      </c>
      <c r="BD17" s="265">
        <v>0</v>
      </c>
      <c r="BE17" s="266">
        <v>0</v>
      </c>
      <c r="BF17" s="263" t="s">
        <v>124</v>
      </c>
      <c r="BG17" s="264">
        <v>0</v>
      </c>
      <c r="BH17" s="265">
        <v>0</v>
      </c>
      <c r="BI17" s="266">
        <v>0</v>
      </c>
    </row>
    <row r="18" spans="1:61" ht="14" x14ac:dyDescent="0.15">
      <c r="A18" s="235" t="s">
        <v>28</v>
      </c>
      <c r="B18" s="240" t="s">
        <v>124</v>
      </c>
      <c r="C18" s="241"/>
      <c r="D18" s="242">
        <v>0</v>
      </c>
      <c r="E18" s="243">
        <v>0</v>
      </c>
      <c r="F18" s="236" t="s">
        <v>124</v>
      </c>
      <c r="G18" s="237"/>
      <c r="H18" s="238">
        <v>0</v>
      </c>
      <c r="I18" s="239">
        <v>0</v>
      </c>
      <c r="J18" s="236" t="s">
        <v>124</v>
      </c>
      <c r="K18" s="237"/>
      <c r="L18" s="238">
        <v>0</v>
      </c>
      <c r="M18" s="239">
        <v>0</v>
      </c>
      <c r="N18" s="236" t="s">
        <v>124</v>
      </c>
      <c r="O18" s="237"/>
      <c r="P18" s="238">
        <v>0</v>
      </c>
      <c r="Q18" s="239">
        <v>0</v>
      </c>
      <c r="R18" s="236" t="s">
        <v>124</v>
      </c>
      <c r="S18" s="237"/>
      <c r="T18" s="238">
        <v>0</v>
      </c>
      <c r="U18" s="239">
        <v>0</v>
      </c>
      <c r="V18" s="236" t="s">
        <v>124</v>
      </c>
      <c r="W18" s="237"/>
      <c r="X18" s="238">
        <v>0</v>
      </c>
      <c r="Y18" s="239">
        <v>0</v>
      </c>
      <c r="Z18" s="236" t="s">
        <v>124</v>
      </c>
      <c r="AA18" s="237"/>
      <c r="AB18" s="238">
        <v>0</v>
      </c>
      <c r="AC18" s="239">
        <v>0</v>
      </c>
      <c r="AD18" s="236" t="s">
        <v>124</v>
      </c>
      <c r="AE18" s="237"/>
      <c r="AF18" s="238">
        <v>0</v>
      </c>
      <c r="AG18" s="239">
        <v>0</v>
      </c>
      <c r="AH18" s="236" t="s">
        <v>124</v>
      </c>
      <c r="AI18" s="237"/>
      <c r="AJ18" s="238">
        <v>0</v>
      </c>
      <c r="AK18" s="239">
        <v>0</v>
      </c>
      <c r="AL18" s="236" t="s">
        <v>124</v>
      </c>
      <c r="AM18" s="237"/>
      <c r="AN18" s="238">
        <v>0</v>
      </c>
      <c r="AO18" s="239">
        <v>0</v>
      </c>
      <c r="AP18" s="236" t="s">
        <v>124</v>
      </c>
      <c r="AQ18" s="237"/>
      <c r="AR18" s="238">
        <v>0</v>
      </c>
      <c r="AS18" s="239">
        <v>0</v>
      </c>
      <c r="AT18" s="264" t="s">
        <v>124</v>
      </c>
      <c r="AU18" s="237"/>
      <c r="AV18" s="238">
        <v>0</v>
      </c>
      <c r="AW18" s="239">
        <v>0</v>
      </c>
      <c r="AX18" s="264" t="s">
        <v>124</v>
      </c>
      <c r="AY18" s="237"/>
      <c r="AZ18" s="238">
        <v>0</v>
      </c>
      <c r="BA18" s="239">
        <v>0</v>
      </c>
      <c r="BB18" s="264" t="s">
        <v>124</v>
      </c>
      <c r="BC18" s="237"/>
      <c r="BD18" s="238">
        <v>0</v>
      </c>
      <c r="BE18" s="239">
        <v>0</v>
      </c>
      <c r="BF18" s="264" t="s">
        <v>124</v>
      </c>
      <c r="BG18" s="237"/>
      <c r="BH18" s="238">
        <v>0</v>
      </c>
      <c r="BI18" s="239">
        <v>0</v>
      </c>
    </row>
    <row r="19" spans="1:61" ht="14" x14ac:dyDescent="0.15">
      <c r="A19" s="235" t="s">
        <v>29</v>
      </c>
      <c r="B19" s="240" t="s">
        <v>124</v>
      </c>
      <c r="C19" s="241">
        <v>0</v>
      </c>
      <c r="D19" s="242">
        <v>0</v>
      </c>
      <c r="E19" s="243">
        <v>0</v>
      </c>
      <c r="F19" s="236" t="s">
        <v>124</v>
      </c>
      <c r="G19" s="255">
        <v>0</v>
      </c>
      <c r="H19" s="238">
        <v>0</v>
      </c>
      <c r="I19" s="239">
        <v>0</v>
      </c>
      <c r="J19" s="236" t="s">
        <v>124</v>
      </c>
      <c r="K19" s="237">
        <v>0</v>
      </c>
      <c r="L19" s="238">
        <v>0</v>
      </c>
      <c r="M19" s="239">
        <v>0</v>
      </c>
      <c r="N19" s="236" t="s">
        <v>124</v>
      </c>
      <c r="O19" s="237">
        <v>0</v>
      </c>
      <c r="P19" s="238">
        <v>0</v>
      </c>
      <c r="Q19" s="239">
        <v>0</v>
      </c>
      <c r="R19" s="236" t="s">
        <v>124</v>
      </c>
      <c r="S19" s="237">
        <v>0</v>
      </c>
      <c r="T19" s="238">
        <v>0</v>
      </c>
      <c r="U19" s="239">
        <v>0</v>
      </c>
      <c r="V19" s="236" t="s">
        <v>124</v>
      </c>
      <c r="W19" s="237">
        <v>0</v>
      </c>
      <c r="X19" s="238">
        <v>0</v>
      </c>
      <c r="Y19" s="239">
        <v>0</v>
      </c>
      <c r="Z19" s="236" t="s">
        <v>124</v>
      </c>
      <c r="AA19" s="237">
        <v>0</v>
      </c>
      <c r="AB19" s="238">
        <v>0</v>
      </c>
      <c r="AC19" s="239">
        <v>0</v>
      </c>
      <c r="AD19" s="236" t="s">
        <v>124</v>
      </c>
      <c r="AE19" s="237">
        <v>0</v>
      </c>
      <c r="AF19" s="238">
        <v>0</v>
      </c>
      <c r="AG19" s="239">
        <v>0</v>
      </c>
      <c r="AH19" s="236" t="s">
        <v>124</v>
      </c>
      <c r="AI19" s="237">
        <v>0</v>
      </c>
      <c r="AJ19" s="238">
        <v>0</v>
      </c>
      <c r="AK19" s="239">
        <v>0</v>
      </c>
      <c r="AL19" s="236" t="s">
        <v>124</v>
      </c>
      <c r="AM19" s="237">
        <v>0</v>
      </c>
      <c r="AN19" s="238">
        <v>0</v>
      </c>
      <c r="AO19" s="239">
        <v>0</v>
      </c>
      <c r="AP19" s="236" t="s">
        <v>124</v>
      </c>
      <c r="AQ19" s="237">
        <v>0</v>
      </c>
      <c r="AR19" s="238">
        <v>0</v>
      </c>
      <c r="AS19" s="239">
        <v>0</v>
      </c>
      <c r="AT19" s="236" t="s">
        <v>124</v>
      </c>
      <c r="AU19" s="237">
        <v>0</v>
      </c>
      <c r="AV19" s="238">
        <v>0</v>
      </c>
      <c r="AW19" s="239">
        <v>0</v>
      </c>
      <c r="AX19" s="236" t="s">
        <v>124</v>
      </c>
      <c r="AY19" s="237">
        <v>0</v>
      </c>
      <c r="AZ19" s="238">
        <v>0</v>
      </c>
      <c r="BA19" s="239">
        <v>0</v>
      </c>
      <c r="BB19" s="236" t="s">
        <v>124</v>
      </c>
      <c r="BC19" s="237">
        <v>0</v>
      </c>
      <c r="BD19" s="238">
        <v>0</v>
      </c>
      <c r="BE19" s="239">
        <v>0</v>
      </c>
      <c r="BF19" s="236" t="s">
        <v>124</v>
      </c>
      <c r="BG19" s="237">
        <v>0</v>
      </c>
      <c r="BH19" s="238">
        <v>0</v>
      </c>
      <c r="BI19" s="239">
        <v>0</v>
      </c>
    </row>
    <row r="20" spans="1:61" ht="14" x14ac:dyDescent="0.15">
      <c r="A20" s="235" t="s">
        <v>30</v>
      </c>
      <c r="B20" s="236">
        <f t="shared" ref="B20:BI20" si="0">SUM(B3:B19)</f>
        <v>8</v>
      </c>
      <c r="C20" s="236">
        <f t="shared" si="0"/>
        <v>140</v>
      </c>
      <c r="D20" s="236">
        <f t="shared" si="0"/>
        <v>13</v>
      </c>
      <c r="E20" s="236">
        <f t="shared" si="0"/>
        <v>90</v>
      </c>
      <c r="F20" s="236">
        <f t="shared" si="0"/>
        <v>8</v>
      </c>
      <c r="G20" s="236">
        <f t="shared" si="0"/>
        <v>136</v>
      </c>
      <c r="H20" s="236">
        <f t="shared" si="0"/>
        <v>13</v>
      </c>
      <c r="I20" s="236">
        <f t="shared" si="0"/>
        <v>95</v>
      </c>
      <c r="J20" s="236">
        <f t="shared" si="0"/>
        <v>8</v>
      </c>
      <c r="K20" s="236">
        <f t="shared" si="0"/>
        <v>138</v>
      </c>
      <c r="L20" s="236">
        <f t="shared" si="0"/>
        <v>13</v>
      </c>
      <c r="M20" s="236">
        <f t="shared" si="0"/>
        <v>106</v>
      </c>
      <c r="N20" s="236">
        <f t="shared" si="0"/>
        <v>8</v>
      </c>
      <c r="O20" s="236">
        <f t="shared" si="0"/>
        <v>137</v>
      </c>
      <c r="P20" s="236">
        <f t="shared" si="0"/>
        <v>13</v>
      </c>
      <c r="Q20" s="236">
        <f t="shared" si="0"/>
        <v>110</v>
      </c>
      <c r="R20" s="236">
        <f t="shared" si="0"/>
        <v>8</v>
      </c>
      <c r="S20" s="236">
        <f t="shared" si="0"/>
        <v>141</v>
      </c>
      <c r="T20" s="236">
        <f t="shared" si="0"/>
        <v>14</v>
      </c>
      <c r="U20" s="236">
        <f t="shared" si="0"/>
        <v>118</v>
      </c>
      <c r="V20" s="236">
        <f t="shared" si="0"/>
        <v>8</v>
      </c>
      <c r="W20" s="236">
        <f t="shared" si="0"/>
        <v>136</v>
      </c>
      <c r="X20" s="236">
        <f t="shared" si="0"/>
        <v>13</v>
      </c>
      <c r="Y20" s="236">
        <f t="shared" si="0"/>
        <v>124</v>
      </c>
      <c r="Z20" s="236">
        <f t="shared" si="0"/>
        <v>8</v>
      </c>
      <c r="AA20" s="236">
        <f t="shared" si="0"/>
        <v>143</v>
      </c>
      <c r="AB20" s="236">
        <f t="shared" si="0"/>
        <v>13</v>
      </c>
      <c r="AC20" s="236">
        <f t="shared" si="0"/>
        <v>129</v>
      </c>
      <c r="AD20" s="236">
        <f t="shared" si="0"/>
        <v>8</v>
      </c>
      <c r="AE20" s="236">
        <f t="shared" si="0"/>
        <v>129</v>
      </c>
      <c r="AF20" s="236">
        <f t="shared" si="0"/>
        <v>13</v>
      </c>
      <c r="AG20" s="236">
        <f t="shared" si="0"/>
        <v>129</v>
      </c>
      <c r="AH20" s="236">
        <f t="shared" si="0"/>
        <v>7</v>
      </c>
      <c r="AI20" s="236">
        <f t="shared" si="0"/>
        <v>123</v>
      </c>
      <c r="AJ20" s="236">
        <f t="shared" si="0"/>
        <v>13</v>
      </c>
      <c r="AK20" s="236">
        <f t="shared" si="0"/>
        <v>127</v>
      </c>
      <c r="AL20" s="236">
        <f t="shared" si="0"/>
        <v>5</v>
      </c>
      <c r="AM20" s="236">
        <f t="shared" si="0"/>
        <v>124</v>
      </c>
      <c r="AN20" s="236">
        <f t="shared" si="0"/>
        <v>14</v>
      </c>
      <c r="AO20" s="236">
        <f t="shared" si="0"/>
        <v>145</v>
      </c>
      <c r="AP20" s="236">
        <f t="shared" si="0"/>
        <v>5</v>
      </c>
      <c r="AQ20" s="236">
        <f t="shared" si="0"/>
        <v>134</v>
      </c>
      <c r="AR20" s="236">
        <f t="shared" si="0"/>
        <v>13</v>
      </c>
      <c r="AS20" s="236">
        <f t="shared" si="0"/>
        <v>169</v>
      </c>
      <c r="AT20" s="236">
        <f t="shared" si="0"/>
        <v>5</v>
      </c>
      <c r="AU20" s="236">
        <f t="shared" si="0"/>
        <v>119</v>
      </c>
      <c r="AV20" s="236">
        <f t="shared" si="0"/>
        <v>13</v>
      </c>
      <c r="AW20" s="236">
        <f t="shared" si="0"/>
        <v>176</v>
      </c>
      <c r="AX20" s="236">
        <f t="shared" si="0"/>
        <v>5</v>
      </c>
      <c r="AY20" s="236">
        <f t="shared" si="0"/>
        <v>122</v>
      </c>
      <c r="AZ20" s="236">
        <f t="shared" si="0"/>
        <v>13</v>
      </c>
      <c r="BA20" s="236">
        <f t="shared" si="0"/>
        <v>193</v>
      </c>
      <c r="BB20" s="236">
        <f t="shared" si="0"/>
        <v>4</v>
      </c>
      <c r="BC20" s="236">
        <f t="shared" si="0"/>
        <v>117</v>
      </c>
      <c r="BD20" s="236">
        <f t="shared" si="0"/>
        <v>13</v>
      </c>
      <c r="BE20" s="236">
        <f t="shared" si="0"/>
        <v>209</v>
      </c>
      <c r="BF20" s="236">
        <f t="shared" si="0"/>
        <v>4</v>
      </c>
      <c r="BG20" s="236">
        <f t="shared" si="0"/>
        <v>70</v>
      </c>
      <c r="BH20" s="236">
        <f t="shared" si="0"/>
        <v>13</v>
      </c>
      <c r="BI20" s="236">
        <f t="shared" si="0"/>
        <v>215</v>
      </c>
    </row>
    <row r="21" spans="1:61" ht="15.75" customHeight="1" x14ac:dyDescent="0.2">
      <c r="AL21" s="267"/>
    </row>
    <row r="22" spans="1:61" ht="15.75" customHeight="1" x14ac:dyDescent="0.2">
      <c r="A22" s="268"/>
      <c r="B22" s="28"/>
      <c r="C22" s="28"/>
      <c r="D22" s="28"/>
      <c r="E22" s="28"/>
      <c r="F22" s="28" t="s">
        <v>134</v>
      </c>
      <c r="AL22" s="267"/>
      <c r="BB22" s="28" t="s">
        <v>135</v>
      </c>
    </row>
    <row r="23" spans="1:61" ht="15.75" customHeight="1" x14ac:dyDescent="0.2">
      <c r="A23" s="269"/>
      <c r="B23" s="28"/>
      <c r="C23" s="28"/>
      <c r="D23" s="28"/>
      <c r="E23" s="28"/>
      <c r="F23" s="240" t="s">
        <v>125</v>
      </c>
      <c r="G23" s="240" t="s">
        <v>136</v>
      </c>
      <c r="H23" s="240"/>
      <c r="AL23" s="267" t="s">
        <v>137</v>
      </c>
    </row>
    <row r="24" spans="1:61" ht="15.75" customHeight="1" x14ac:dyDescent="0.2">
      <c r="A24" s="269"/>
      <c r="B24" s="28"/>
      <c r="C24" s="28"/>
      <c r="D24" s="28"/>
      <c r="E24" s="28"/>
      <c r="F24" s="241" t="s">
        <v>126</v>
      </c>
      <c r="G24" s="241" t="s">
        <v>138</v>
      </c>
      <c r="H24" s="241"/>
      <c r="AL24" s="267"/>
    </row>
    <row r="25" spans="1:61" ht="15.75" customHeight="1" x14ac:dyDescent="0.2">
      <c r="A25" s="269"/>
      <c r="B25" s="28"/>
      <c r="C25" s="28"/>
      <c r="D25" s="28"/>
      <c r="E25" s="28"/>
      <c r="F25" s="242" t="s">
        <v>127</v>
      </c>
      <c r="G25" s="270" t="s">
        <v>139</v>
      </c>
      <c r="H25" s="270"/>
      <c r="AL25" s="267" t="s">
        <v>140</v>
      </c>
    </row>
    <row r="26" spans="1:61" ht="15.75" customHeight="1" x14ac:dyDescent="0.2">
      <c r="A26" s="269"/>
      <c r="B26" s="28"/>
      <c r="C26" s="28"/>
      <c r="D26" s="28"/>
      <c r="E26" s="28"/>
      <c r="F26" s="271" t="s">
        <v>128</v>
      </c>
      <c r="G26" s="525" t="s">
        <v>141</v>
      </c>
      <c r="H26" s="526"/>
      <c r="AL26" s="267"/>
    </row>
    <row r="27" spans="1:61" ht="15.75" customHeight="1" x14ac:dyDescent="0.2">
      <c r="A27" s="269"/>
      <c r="AL27" s="267" t="s">
        <v>142</v>
      </c>
    </row>
    <row r="28" spans="1:61" ht="15.75" customHeight="1" x14ac:dyDescent="0.2">
      <c r="A28" s="269"/>
    </row>
    <row r="29" spans="1:61" ht="15.75" customHeight="1" x14ac:dyDescent="0.2">
      <c r="A29" s="269"/>
      <c r="J29" s="211" t="s">
        <v>143</v>
      </c>
    </row>
    <row r="30" spans="1:61" ht="15.75" customHeight="1" x14ac:dyDescent="0.2">
      <c r="A30" s="269"/>
    </row>
    <row r="31" spans="1:61" ht="15.75" customHeight="1" x14ac:dyDescent="0.2">
      <c r="A31" s="28" t="s">
        <v>144</v>
      </c>
    </row>
    <row r="32" spans="1:61" ht="15.75" customHeight="1" x14ac:dyDescent="0.15"/>
    <row r="33" spans="1:61" ht="15.75" customHeight="1" x14ac:dyDescent="0.15"/>
    <row r="34" spans="1:61" ht="15.75" customHeight="1" x14ac:dyDescent="0.15"/>
    <row r="35" spans="1:61" ht="15.75" customHeight="1" x14ac:dyDescent="0.15">
      <c r="A35" s="234"/>
      <c r="B35" s="521">
        <v>43944</v>
      </c>
      <c r="C35" s="522"/>
      <c r="D35" s="522"/>
      <c r="E35" s="523"/>
      <c r="F35" s="521">
        <v>43945</v>
      </c>
      <c r="G35" s="522"/>
      <c r="H35" s="522"/>
      <c r="I35" s="523"/>
      <c r="J35" s="521">
        <v>43946</v>
      </c>
      <c r="K35" s="522"/>
      <c r="L35" s="522"/>
      <c r="M35" s="523"/>
      <c r="N35" s="521">
        <v>43947</v>
      </c>
      <c r="O35" s="522"/>
      <c r="P35" s="522"/>
      <c r="Q35" s="523"/>
      <c r="R35" s="521">
        <v>43948</v>
      </c>
      <c r="S35" s="522"/>
      <c r="T35" s="522"/>
      <c r="U35" s="523"/>
      <c r="V35" s="521">
        <v>43949</v>
      </c>
      <c r="W35" s="522"/>
      <c r="X35" s="522"/>
      <c r="Y35" s="523"/>
      <c r="Z35" s="524">
        <v>43950</v>
      </c>
      <c r="AA35" s="522"/>
      <c r="AB35" s="522"/>
      <c r="AC35" s="523"/>
      <c r="AD35" s="521">
        <v>43951</v>
      </c>
      <c r="AE35" s="522"/>
      <c r="AF35" s="522"/>
      <c r="AG35" s="523"/>
      <c r="AH35" s="521">
        <v>43952</v>
      </c>
      <c r="AI35" s="522"/>
      <c r="AJ35" s="522"/>
      <c r="AK35" s="523"/>
      <c r="AL35" s="521">
        <v>43953</v>
      </c>
      <c r="AM35" s="522"/>
      <c r="AN35" s="522"/>
      <c r="AO35" s="523"/>
      <c r="AP35" s="521">
        <v>43954</v>
      </c>
      <c r="AQ35" s="522"/>
      <c r="AR35" s="522"/>
      <c r="AS35" s="523"/>
      <c r="AT35" s="521">
        <v>43955</v>
      </c>
      <c r="AU35" s="522"/>
      <c r="AV35" s="522"/>
      <c r="AW35" s="523"/>
      <c r="AX35" s="521">
        <v>43956</v>
      </c>
      <c r="AY35" s="522"/>
      <c r="AZ35" s="522"/>
      <c r="BA35" s="523"/>
      <c r="BB35" s="521">
        <v>43957</v>
      </c>
      <c r="BC35" s="522"/>
      <c r="BD35" s="522"/>
      <c r="BE35" s="523"/>
      <c r="BF35" s="521">
        <v>43958</v>
      </c>
      <c r="BG35" s="522"/>
      <c r="BH35" s="522"/>
      <c r="BI35" s="523"/>
    </row>
    <row r="36" spans="1:61" ht="15.75" customHeight="1" x14ac:dyDescent="0.15">
      <c r="A36" s="235"/>
      <c r="B36" s="236" t="s">
        <v>125</v>
      </c>
      <c r="C36" s="237" t="s">
        <v>126</v>
      </c>
      <c r="D36" s="238" t="s">
        <v>127</v>
      </c>
      <c r="E36" s="239" t="s">
        <v>128</v>
      </c>
      <c r="F36" s="236" t="s">
        <v>125</v>
      </c>
      <c r="G36" s="237" t="s">
        <v>126</v>
      </c>
      <c r="H36" s="238" t="s">
        <v>127</v>
      </c>
      <c r="I36" s="239" t="s">
        <v>128</v>
      </c>
      <c r="J36" s="236" t="s">
        <v>125</v>
      </c>
      <c r="K36" s="237" t="s">
        <v>126</v>
      </c>
      <c r="L36" s="238" t="s">
        <v>127</v>
      </c>
      <c r="M36" s="239" t="s">
        <v>128</v>
      </c>
      <c r="N36" s="236" t="s">
        <v>125</v>
      </c>
      <c r="O36" s="237" t="s">
        <v>126</v>
      </c>
      <c r="P36" s="238" t="s">
        <v>127</v>
      </c>
      <c r="Q36" s="239" t="s">
        <v>128</v>
      </c>
      <c r="R36" s="236" t="s">
        <v>125</v>
      </c>
      <c r="S36" s="237" t="s">
        <v>126</v>
      </c>
      <c r="T36" s="238" t="s">
        <v>127</v>
      </c>
      <c r="U36" s="239" t="s">
        <v>128</v>
      </c>
      <c r="V36" s="236" t="s">
        <v>125</v>
      </c>
      <c r="W36" s="237" t="s">
        <v>126</v>
      </c>
      <c r="X36" s="238" t="s">
        <v>127</v>
      </c>
      <c r="Y36" s="239" t="s">
        <v>128</v>
      </c>
      <c r="Z36" s="236" t="s">
        <v>125</v>
      </c>
      <c r="AA36" s="237" t="s">
        <v>126</v>
      </c>
      <c r="AB36" s="238" t="s">
        <v>127</v>
      </c>
      <c r="AC36" s="239" t="s">
        <v>128</v>
      </c>
      <c r="AD36" s="236" t="s">
        <v>125</v>
      </c>
      <c r="AE36" s="237" t="s">
        <v>126</v>
      </c>
      <c r="AF36" s="238" t="s">
        <v>127</v>
      </c>
      <c r="AG36" s="239" t="s">
        <v>128</v>
      </c>
      <c r="AH36" s="236" t="s">
        <v>125</v>
      </c>
      <c r="AI36" s="237" t="s">
        <v>126</v>
      </c>
      <c r="AJ36" s="238" t="s">
        <v>127</v>
      </c>
      <c r="AK36" s="239" t="s">
        <v>128</v>
      </c>
      <c r="AL36" s="236" t="s">
        <v>125</v>
      </c>
      <c r="AM36" s="237" t="s">
        <v>126</v>
      </c>
      <c r="AN36" s="238" t="s">
        <v>127</v>
      </c>
      <c r="AO36" s="239" t="s">
        <v>128</v>
      </c>
      <c r="AP36" s="236" t="s">
        <v>125</v>
      </c>
      <c r="AQ36" s="237" t="s">
        <v>126</v>
      </c>
      <c r="AR36" s="238" t="s">
        <v>127</v>
      </c>
      <c r="AS36" s="239" t="s">
        <v>128</v>
      </c>
      <c r="AT36" s="236" t="s">
        <v>125</v>
      </c>
      <c r="AU36" s="237" t="s">
        <v>126</v>
      </c>
      <c r="AV36" s="238" t="s">
        <v>127</v>
      </c>
      <c r="AW36" s="239" t="s">
        <v>128</v>
      </c>
      <c r="AX36" s="236" t="s">
        <v>125</v>
      </c>
      <c r="AY36" s="237" t="s">
        <v>126</v>
      </c>
      <c r="AZ36" s="238" t="s">
        <v>127</v>
      </c>
      <c r="BA36" s="239" t="s">
        <v>128</v>
      </c>
      <c r="BB36" s="236" t="s">
        <v>125</v>
      </c>
      <c r="BC36" s="237" t="s">
        <v>126</v>
      </c>
      <c r="BD36" s="238" t="s">
        <v>127</v>
      </c>
      <c r="BE36" s="239" t="s">
        <v>128</v>
      </c>
      <c r="BF36" s="236" t="s">
        <v>125</v>
      </c>
      <c r="BG36" s="237" t="s">
        <v>126</v>
      </c>
      <c r="BH36" s="238" t="s">
        <v>128</v>
      </c>
      <c r="BI36" s="239" t="s">
        <v>127</v>
      </c>
    </row>
    <row r="37" spans="1:61" ht="15.75" customHeight="1" x14ac:dyDescent="0.15">
      <c r="A37" s="235" t="s">
        <v>129</v>
      </c>
      <c r="B37" s="240" t="s">
        <v>124</v>
      </c>
      <c r="C37" s="241" t="s">
        <v>124</v>
      </c>
      <c r="D37" s="242" t="s">
        <v>124</v>
      </c>
      <c r="E37" s="243">
        <v>45</v>
      </c>
      <c r="F37" s="244" t="s">
        <v>124</v>
      </c>
      <c r="G37" s="245" t="s">
        <v>124</v>
      </c>
      <c r="H37" s="246" t="s">
        <v>124</v>
      </c>
      <c r="I37" s="243">
        <v>47</v>
      </c>
      <c r="J37" s="247" t="s">
        <v>124</v>
      </c>
      <c r="K37" s="248" t="s">
        <v>124</v>
      </c>
      <c r="L37" s="249" t="s">
        <v>124</v>
      </c>
      <c r="M37" s="243">
        <v>53</v>
      </c>
      <c r="N37" s="247" t="s">
        <v>124</v>
      </c>
      <c r="O37" s="248" t="s">
        <v>124</v>
      </c>
      <c r="P37" s="249" t="s">
        <v>124</v>
      </c>
      <c r="Q37" s="243">
        <v>55</v>
      </c>
      <c r="R37" s="247" t="s">
        <v>124</v>
      </c>
      <c r="S37" s="248" t="s">
        <v>124</v>
      </c>
      <c r="T37" s="249" t="s">
        <v>124</v>
      </c>
      <c r="U37" s="243">
        <v>59</v>
      </c>
      <c r="V37" s="247" t="s">
        <v>124</v>
      </c>
      <c r="W37" s="248" t="s">
        <v>124</v>
      </c>
      <c r="X37" s="249" t="s">
        <v>124</v>
      </c>
      <c r="Y37" s="243">
        <v>61</v>
      </c>
      <c r="Z37" s="247" t="s">
        <v>124</v>
      </c>
      <c r="AA37" s="248" t="s">
        <v>124</v>
      </c>
      <c r="AB37" s="249" t="s">
        <v>124</v>
      </c>
      <c r="AC37" s="243">
        <v>64</v>
      </c>
      <c r="AD37" s="247" t="s">
        <v>124</v>
      </c>
      <c r="AE37" s="248" t="s">
        <v>124</v>
      </c>
      <c r="AF37" s="249" t="s">
        <v>124</v>
      </c>
      <c r="AG37" s="243">
        <v>64</v>
      </c>
      <c r="AH37" s="247" t="s">
        <v>124</v>
      </c>
      <c r="AI37" s="248" t="s">
        <v>124</v>
      </c>
      <c r="AJ37" s="249" t="s">
        <v>124</v>
      </c>
      <c r="AK37" s="243">
        <v>63</v>
      </c>
      <c r="AL37" s="247" t="s">
        <v>124</v>
      </c>
      <c r="AM37" s="248" t="s">
        <v>124</v>
      </c>
      <c r="AN37" s="249" t="s">
        <v>124</v>
      </c>
      <c r="AO37" s="243">
        <v>72</v>
      </c>
      <c r="AP37" s="247" t="s">
        <v>124</v>
      </c>
      <c r="AQ37" s="248" t="s">
        <v>124</v>
      </c>
      <c r="AR37" s="249" t="s">
        <v>124</v>
      </c>
      <c r="AS37" s="243">
        <v>84</v>
      </c>
      <c r="AT37" s="247" t="s">
        <v>124</v>
      </c>
      <c r="AU37" s="248" t="s">
        <v>124</v>
      </c>
      <c r="AV37" s="249" t="s">
        <v>124</v>
      </c>
      <c r="AW37" s="243">
        <v>87</v>
      </c>
      <c r="AX37" s="247" t="s">
        <v>124</v>
      </c>
      <c r="AY37" s="248" t="s">
        <v>124</v>
      </c>
      <c r="AZ37" s="249" t="s">
        <v>124</v>
      </c>
      <c r="BA37" s="243">
        <v>96</v>
      </c>
      <c r="BB37" s="247" t="s">
        <v>124</v>
      </c>
      <c r="BC37" s="248" t="s">
        <v>124</v>
      </c>
      <c r="BD37" s="249" t="s">
        <v>124</v>
      </c>
      <c r="BE37" s="243">
        <v>103</v>
      </c>
      <c r="BF37" s="247" t="s">
        <v>124</v>
      </c>
      <c r="BG37" s="248" t="s">
        <v>124</v>
      </c>
      <c r="BH37" s="249" t="s">
        <v>124</v>
      </c>
      <c r="BI37" s="272">
        <v>107</v>
      </c>
    </row>
    <row r="38" spans="1:61" ht="15.75" customHeight="1" x14ac:dyDescent="0.15">
      <c r="A38" s="235" t="s">
        <v>130</v>
      </c>
      <c r="B38" s="240" t="s">
        <v>124</v>
      </c>
      <c r="C38" s="241" t="s">
        <v>124</v>
      </c>
      <c r="D38" s="242" t="s">
        <v>124</v>
      </c>
      <c r="E38" s="243">
        <v>43</v>
      </c>
      <c r="F38" s="244" t="s">
        <v>124</v>
      </c>
      <c r="G38" s="245" t="s">
        <v>124</v>
      </c>
      <c r="H38" s="246" t="s">
        <v>124</v>
      </c>
      <c r="I38" s="243">
        <v>45</v>
      </c>
      <c r="J38" s="240" t="s">
        <v>124</v>
      </c>
      <c r="K38" s="241" t="s">
        <v>124</v>
      </c>
      <c r="L38" s="242" t="s">
        <v>124</v>
      </c>
      <c r="M38" s="243">
        <v>51</v>
      </c>
      <c r="N38" s="240" t="s">
        <v>124</v>
      </c>
      <c r="O38" s="241" t="s">
        <v>124</v>
      </c>
      <c r="P38" s="242" t="s">
        <v>124</v>
      </c>
      <c r="Q38" s="243">
        <v>53</v>
      </c>
      <c r="R38" s="240" t="s">
        <v>124</v>
      </c>
      <c r="S38" s="241" t="s">
        <v>124</v>
      </c>
      <c r="T38" s="242" t="s">
        <v>124</v>
      </c>
      <c r="U38" s="243">
        <v>57</v>
      </c>
      <c r="V38" s="240" t="s">
        <v>124</v>
      </c>
      <c r="W38" s="241" t="s">
        <v>124</v>
      </c>
      <c r="X38" s="242" t="s">
        <v>124</v>
      </c>
      <c r="Y38" s="243">
        <v>59</v>
      </c>
      <c r="Z38" s="240" t="s">
        <v>124</v>
      </c>
      <c r="AA38" s="241" t="s">
        <v>124</v>
      </c>
      <c r="AB38" s="242" t="s">
        <v>124</v>
      </c>
      <c r="AC38" s="243">
        <v>62</v>
      </c>
      <c r="AD38" s="240" t="s">
        <v>124</v>
      </c>
      <c r="AE38" s="241" t="s">
        <v>124</v>
      </c>
      <c r="AF38" s="242" t="s">
        <v>124</v>
      </c>
      <c r="AG38" s="243">
        <v>62</v>
      </c>
      <c r="AH38" s="240" t="s">
        <v>124</v>
      </c>
      <c r="AI38" s="241" t="s">
        <v>124</v>
      </c>
      <c r="AJ38" s="242" t="s">
        <v>124</v>
      </c>
      <c r="AK38" s="243">
        <v>60</v>
      </c>
      <c r="AL38" s="240" t="s">
        <v>124</v>
      </c>
      <c r="AM38" s="241" t="s">
        <v>124</v>
      </c>
      <c r="AN38" s="242" t="s">
        <v>124</v>
      </c>
      <c r="AO38" s="243">
        <v>69</v>
      </c>
      <c r="AP38" s="240" t="s">
        <v>124</v>
      </c>
      <c r="AQ38" s="241" t="s">
        <v>124</v>
      </c>
      <c r="AR38" s="242" t="s">
        <v>124</v>
      </c>
      <c r="AS38" s="243">
        <v>81</v>
      </c>
      <c r="AT38" s="240" t="s">
        <v>124</v>
      </c>
      <c r="AU38" s="241" t="s">
        <v>124</v>
      </c>
      <c r="AV38" s="242" t="s">
        <v>124</v>
      </c>
      <c r="AW38" s="243">
        <v>83</v>
      </c>
      <c r="AX38" s="240" t="s">
        <v>124</v>
      </c>
      <c r="AY38" s="241" t="s">
        <v>124</v>
      </c>
      <c r="AZ38" s="242" t="s">
        <v>124</v>
      </c>
      <c r="BA38" s="243">
        <v>90</v>
      </c>
      <c r="BB38" s="240" t="s">
        <v>124</v>
      </c>
      <c r="BC38" s="241" t="s">
        <v>124</v>
      </c>
      <c r="BD38" s="242" t="s">
        <v>124</v>
      </c>
      <c r="BE38" s="243">
        <v>95</v>
      </c>
      <c r="BF38" s="240" t="s">
        <v>124</v>
      </c>
      <c r="BG38" s="241" t="s">
        <v>124</v>
      </c>
      <c r="BH38" s="242" t="s">
        <v>124</v>
      </c>
      <c r="BI38" s="272">
        <v>99</v>
      </c>
    </row>
    <row r="39" spans="1:61" ht="15.75" customHeight="1" x14ac:dyDescent="0.15">
      <c r="A39" s="235" t="s">
        <v>131</v>
      </c>
      <c r="B39" s="240" t="s">
        <v>124</v>
      </c>
      <c r="C39" s="241" t="s">
        <v>124</v>
      </c>
      <c r="D39" s="242" t="s">
        <v>124</v>
      </c>
      <c r="E39" s="243">
        <v>2</v>
      </c>
      <c r="F39" s="244" t="s">
        <v>124</v>
      </c>
      <c r="G39" s="245" t="s">
        <v>124</v>
      </c>
      <c r="H39" s="246" t="s">
        <v>124</v>
      </c>
      <c r="I39" s="243">
        <v>2</v>
      </c>
      <c r="J39" s="240" t="s">
        <v>124</v>
      </c>
      <c r="K39" s="241" t="s">
        <v>124</v>
      </c>
      <c r="L39" s="242" t="s">
        <v>124</v>
      </c>
      <c r="M39" s="243">
        <v>2</v>
      </c>
      <c r="N39" s="240" t="s">
        <v>124</v>
      </c>
      <c r="O39" s="241" t="s">
        <v>124</v>
      </c>
      <c r="P39" s="242" t="s">
        <v>124</v>
      </c>
      <c r="Q39" s="243">
        <v>2</v>
      </c>
      <c r="R39" s="240" t="s">
        <v>124</v>
      </c>
      <c r="S39" s="241" t="s">
        <v>124</v>
      </c>
      <c r="T39" s="242" t="s">
        <v>124</v>
      </c>
      <c r="U39" s="243">
        <v>2</v>
      </c>
      <c r="V39" s="240" t="s">
        <v>124</v>
      </c>
      <c r="W39" s="241" t="s">
        <v>124</v>
      </c>
      <c r="X39" s="242" t="s">
        <v>124</v>
      </c>
      <c r="Y39" s="243">
        <v>2</v>
      </c>
      <c r="Z39" s="240" t="s">
        <v>124</v>
      </c>
      <c r="AA39" s="241" t="s">
        <v>124</v>
      </c>
      <c r="AB39" s="242" t="s">
        <v>124</v>
      </c>
      <c r="AC39" s="243">
        <v>2</v>
      </c>
      <c r="AD39" s="240" t="s">
        <v>124</v>
      </c>
      <c r="AE39" s="241" t="s">
        <v>124</v>
      </c>
      <c r="AF39" s="242" t="s">
        <v>124</v>
      </c>
      <c r="AG39" s="243">
        <v>2</v>
      </c>
      <c r="AH39" s="240" t="s">
        <v>124</v>
      </c>
      <c r="AI39" s="241" t="s">
        <v>124</v>
      </c>
      <c r="AJ39" s="242" t="s">
        <v>124</v>
      </c>
      <c r="AK39" s="243">
        <v>3</v>
      </c>
      <c r="AL39" s="240" t="s">
        <v>124</v>
      </c>
      <c r="AM39" s="241" t="s">
        <v>124</v>
      </c>
      <c r="AN39" s="242" t="s">
        <v>124</v>
      </c>
      <c r="AO39" s="243">
        <v>3</v>
      </c>
      <c r="AP39" s="240" t="s">
        <v>124</v>
      </c>
      <c r="AQ39" s="241" t="s">
        <v>124</v>
      </c>
      <c r="AR39" s="242" t="s">
        <v>124</v>
      </c>
      <c r="AS39" s="243">
        <v>3</v>
      </c>
      <c r="AT39" s="240" t="s">
        <v>124</v>
      </c>
      <c r="AU39" s="241" t="s">
        <v>124</v>
      </c>
      <c r="AV39" s="242" t="s">
        <v>124</v>
      </c>
      <c r="AW39" s="243">
        <v>4</v>
      </c>
      <c r="AX39" s="240" t="s">
        <v>124</v>
      </c>
      <c r="AY39" s="241" t="s">
        <v>124</v>
      </c>
      <c r="AZ39" s="242" t="s">
        <v>124</v>
      </c>
      <c r="BA39" s="243">
        <v>6</v>
      </c>
      <c r="BB39" s="240" t="s">
        <v>124</v>
      </c>
      <c r="BC39" s="241" t="s">
        <v>124</v>
      </c>
      <c r="BD39" s="242" t="s">
        <v>124</v>
      </c>
      <c r="BE39" s="243">
        <v>8</v>
      </c>
      <c r="BF39" s="240" t="s">
        <v>124</v>
      </c>
      <c r="BG39" s="241" t="s">
        <v>124</v>
      </c>
      <c r="BH39" s="242" t="s">
        <v>124</v>
      </c>
      <c r="BI39" s="272">
        <v>8</v>
      </c>
    </row>
    <row r="40" spans="1:61" ht="15.75" customHeight="1" x14ac:dyDescent="0.15">
      <c r="A40" s="235" t="s">
        <v>11</v>
      </c>
      <c r="B40" s="240" t="s">
        <v>124</v>
      </c>
      <c r="C40" s="102">
        <v>14</v>
      </c>
      <c r="D40" s="102">
        <v>10</v>
      </c>
      <c r="E40" s="243">
        <v>0</v>
      </c>
      <c r="F40" s="240" t="s">
        <v>124</v>
      </c>
      <c r="G40" s="241">
        <v>8</v>
      </c>
      <c r="H40" s="242">
        <v>10</v>
      </c>
      <c r="I40" s="243">
        <v>0</v>
      </c>
      <c r="J40" s="240" t="s">
        <v>124</v>
      </c>
      <c r="K40" s="241">
        <v>8</v>
      </c>
      <c r="L40" s="242">
        <v>10</v>
      </c>
      <c r="M40" s="243">
        <v>0</v>
      </c>
      <c r="N40" s="240" t="s">
        <v>124</v>
      </c>
      <c r="O40" s="241">
        <v>8</v>
      </c>
      <c r="P40" s="242">
        <v>10</v>
      </c>
      <c r="Q40" s="243">
        <v>0</v>
      </c>
      <c r="R40" s="240" t="s">
        <v>124</v>
      </c>
      <c r="S40" s="241">
        <v>10</v>
      </c>
      <c r="T40" s="242">
        <v>10</v>
      </c>
      <c r="U40" s="243">
        <v>0</v>
      </c>
      <c r="V40" s="240" t="s">
        <v>124</v>
      </c>
      <c r="W40" s="250">
        <v>8</v>
      </c>
      <c r="X40" s="242">
        <v>10</v>
      </c>
      <c r="Y40" s="243">
        <v>0</v>
      </c>
      <c r="Z40" s="240" t="s">
        <v>124</v>
      </c>
      <c r="AA40" s="250">
        <v>5</v>
      </c>
      <c r="AB40" s="242">
        <v>10</v>
      </c>
      <c r="AC40" s="243">
        <v>0</v>
      </c>
      <c r="AD40" s="240" t="s">
        <v>124</v>
      </c>
      <c r="AE40" s="241">
        <v>5</v>
      </c>
      <c r="AF40" s="242">
        <v>10</v>
      </c>
      <c r="AG40" s="243">
        <v>0</v>
      </c>
      <c r="AH40" s="240" t="s">
        <v>124</v>
      </c>
      <c r="AI40" s="241">
        <v>5</v>
      </c>
      <c r="AJ40" s="242">
        <v>10</v>
      </c>
      <c r="AK40" s="243">
        <v>0</v>
      </c>
      <c r="AL40" s="240" t="s">
        <v>124</v>
      </c>
      <c r="AM40" s="100">
        <v>16</v>
      </c>
      <c r="AN40" s="100">
        <v>10</v>
      </c>
      <c r="AO40" s="243">
        <v>0</v>
      </c>
      <c r="AP40" s="240" t="s">
        <v>124</v>
      </c>
      <c r="AQ40" s="241">
        <v>14</v>
      </c>
      <c r="AR40" s="242">
        <v>10</v>
      </c>
      <c r="AS40" s="243">
        <v>0</v>
      </c>
      <c r="AT40" s="240" t="s">
        <v>124</v>
      </c>
      <c r="AU40" s="241">
        <v>14</v>
      </c>
      <c r="AV40" s="242">
        <v>10</v>
      </c>
      <c r="AW40" s="243">
        <v>0</v>
      </c>
      <c r="AX40" s="240" t="s">
        <v>124</v>
      </c>
      <c r="AY40" s="241">
        <v>13</v>
      </c>
      <c r="AZ40" s="242">
        <v>10</v>
      </c>
      <c r="BA40" s="243">
        <v>0</v>
      </c>
      <c r="BB40" s="240" t="s">
        <v>124</v>
      </c>
      <c r="BC40" s="241">
        <v>8</v>
      </c>
      <c r="BD40" s="242">
        <v>10</v>
      </c>
      <c r="BE40" s="243">
        <v>0</v>
      </c>
      <c r="BF40" s="240" t="s">
        <v>124</v>
      </c>
      <c r="BG40" s="241">
        <v>8</v>
      </c>
      <c r="BH40" s="242">
        <v>10</v>
      </c>
      <c r="BI40" s="243">
        <v>0</v>
      </c>
    </row>
    <row r="41" spans="1:61" ht="15.75" customHeight="1" x14ac:dyDescent="0.15">
      <c r="A41" s="235" t="s">
        <v>132</v>
      </c>
      <c r="B41" s="240">
        <v>8</v>
      </c>
      <c r="C41" s="241">
        <v>57</v>
      </c>
      <c r="D41" s="242"/>
      <c r="E41" s="243">
        <v>0</v>
      </c>
      <c r="F41" s="240">
        <v>8</v>
      </c>
      <c r="G41" s="241">
        <v>56</v>
      </c>
      <c r="H41" s="242"/>
      <c r="I41" s="243">
        <v>1</v>
      </c>
      <c r="J41" s="240">
        <v>8</v>
      </c>
      <c r="K41" s="241">
        <v>52</v>
      </c>
      <c r="L41" s="242"/>
      <c r="M41" s="243">
        <v>0</v>
      </c>
      <c r="N41" s="240">
        <v>8</v>
      </c>
      <c r="O41" s="241">
        <v>56</v>
      </c>
      <c r="P41" s="242"/>
      <c r="Q41" s="243">
        <v>0</v>
      </c>
      <c r="R41" s="240">
        <v>8</v>
      </c>
      <c r="S41" s="241">
        <v>52</v>
      </c>
      <c r="T41" s="242"/>
      <c r="U41" s="243">
        <v>0</v>
      </c>
      <c r="V41" s="240">
        <v>8</v>
      </c>
      <c r="W41" s="241">
        <v>56</v>
      </c>
      <c r="X41" s="242"/>
      <c r="Y41" s="243">
        <v>1</v>
      </c>
      <c r="Z41" s="100">
        <v>8</v>
      </c>
      <c r="AA41" s="100">
        <v>60</v>
      </c>
      <c r="AB41" s="242"/>
      <c r="AC41" s="243">
        <v>0</v>
      </c>
      <c r="AD41" s="240">
        <v>8</v>
      </c>
      <c r="AE41" s="241">
        <v>52</v>
      </c>
      <c r="AF41" s="242"/>
      <c r="AG41" s="243">
        <v>0</v>
      </c>
      <c r="AH41" s="240">
        <v>7</v>
      </c>
      <c r="AI41" s="241">
        <v>49</v>
      </c>
      <c r="AJ41" s="242"/>
      <c r="AK41" s="243">
        <v>0</v>
      </c>
      <c r="AL41" s="240">
        <v>5</v>
      </c>
      <c r="AM41" s="241">
        <v>48</v>
      </c>
      <c r="AN41" s="242"/>
      <c r="AO41" s="243">
        <v>0</v>
      </c>
      <c r="AP41" s="240">
        <v>5</v>
      </c>
      <c r="AQ41" s="241">
        <v>47</v>
      </c>
      <c r="AR41" s="242"/>
      <c r="AS41" s="243">
        <v>0</v>
      </c>
      <c r="AT41" s="240">
        <v>5</v>
      </c>
      <c r="AU41" s="241">
        <v>40</v>
      </c>
      <c r="AV41" s="242"/>
      <c r="AW41" s="272">
        <v>1</v>
      </c>
      <c r="AX41" s="240">
        <v>5</v>
      </c>
      <c r="AY41" s="241">
        <v>42</v>
      </c>
      <c r="AZ41" s="242"/>
      <c r="BA41" s="243">
        <v>0</v>
      </c>
      <c r="BB41" s="240">
        <v>4</v>
      </c>
      <c r="BC41" s="241">
        <v>40</v>
      </c>
      <c r="BD41" s="242"/>
      <c r="BE41" s="243">
        <v>1</v>
      </c>
      <c r="BF41" s="240">
        <v>4</v>
      </c>
      <c r="BG41" s="241" t="s">
        <v>133</v>
      </c>
      <c r="BH41" s="242"/>
      <c r="BI41" s="243">
        <v>0</v>
      </c>
    </row>
    <row r="42" spans="1:61" ht="15.75" customHeight="1" x14ac:dyDescent="0.15">
      <c r="A42" s="235" t="s">
        <v>14</v>
      </c>
      <c r="B42" s="240" t="s">
        <v>124</v>
      </c>
      <c r="C42" s="241">
        <v>4</v>
      </c>
      <c r="D42" s="242">
        <v>0</v>
      </c>
      <c r="E42" s="243">
        <v>0</v>
      </c>
      <c r="F42" s="240" t="s">
        <v>124</v>
      </c>
      <c r="G42" s="241">
        <v>4</v>
      </c>
      <c r="H42" s="242">
        <v>0</v>
      </c>
      <c r="I42" s="243">
        <v>0</v>
      </c>
      <c r="J42" s="240" t="s">
        <v>124</v>
      </c>
      <c r="K42" s="241">
        <v>1</v>
      </c>
      <c r="L42" s="242">
        <v>0</v>
      </c>
      <c r="M42" s="243">
        <v>0</v>
      </c>
      <c r="N42" s="240" t="s">
        <v>124</v>
      </c>
      <c r="O42" s="241">
        <v>0</v>
      </c>
      <c r="P42" s="242">
        <v>0</v>
      </c>
      <c r="Q42" s="243">
        <v>0</v>
      </c>
      <c r="R42" s="240" t="s">
        <v>124</v>
      </c>
      <c r="S42" s="241">
        <v>0</v>
      </c>
      <c r="T42" s="242">
        <v>0</v>
      </c>
      <c r="U42" s="243">
        <v>0</v>
      </c>
      <c r="V42" s="240" t="s">
        <v>124</v>
      </c>
      <c r="W42" s="241">
        <v>2</v>
      </c>
      <c r="X42" s="242">
        <v>0</v>
      </c>
      <c r="Y42" s="243">
        <v>0</v>
      </c>
      <c r="Z42" s="240" t="s">
        <v>124</v>
      </c>
      <c r="AA42" s="241">
        <v>1</v>
      </c>
      <c r="AB42" s="242">
        <v>0</v>
      </c>
      <c r="AC42" s="243">
        <v>0</v>
      </c>
      <c r="AD42" s="240" t="s">
        <v>124</v>
      </c>
      <c r="AE42" s="241">
        <v>0</v>
      </c>
      <c r="AF42" s="242">
        <v>0</v>
      </c>
      <c r="AG42" s="243">
        <v>0</v>
      </c>
      <c r="AH42" s="240" t="s">
        <v>124</v>
      </c>
      <c r="AI42" s="241">
        <v>0</v>
      </c>
      <c r="AJ42" s="242">
        <v>0</v>
      </c>
      <c r="AK42" s="243">
        <v>0</v>
      </c>
      <c r="AL42" s="240" t="s">
        <v>124</v>
      </c>
      <c r="AM42" s="241">
        <v>1</v>
      </c>
      <c r="AN42" s="242">
        <v>1</v>
      </c>
      <c r="AO42" s="243">
        <v>0</v>
      </c>
      <c r="AP42" s="240" t="s">
        <v>124</v>
      </c>
      <c r="AQ42" s="241">
        <v>3</v>
      </c>
      <c r="AR42" s="242">
        <v>0</v>
      </c>
      <c r="AS42" s="243">
        <v>0</v>
      </c>
      <c r="AT42" s="240" t="s">
        <v>124</v>
      </c>
      <c r="AU42" s="241">
        <v>3</v>
      </c>
      <c r="AV42" s="242">
        <v>0</v>
      </c>
      <c r="AW42" s="243">
        <v>0</v>
      </c>
      <c r="AX42" s="240" t="s">
        <v>124</v>
      </c>
      <c r="AY42" s="241">
        <v>5</v>
      </c>
      <c r="AZ42" s="242">
        <v>0</v>
      </c>
      <c r="BA42" s="243">
        <v>0</v>
      </c>
      <c r="BB42" s="240" t="s">
        <v>124</v>
      </c>
      <c r="BC42" s="100">
        <v>6</v>
      </c>
      <c r="BD42" s="242">
        <v>0</v>
      </c>
      <c r="BE42" s="243">
        <v>0</v>
      </c>
      <c r="BF42" s="240" t="s">
        <v>124</v>
      </c>
      <c r="BG42" s="241">
        <v>3</v>
      </c>
      <c r="BH42" s="242">
        <v>0</v>
      </c>
      <c r="BI42" s="243">
        <v>0</v>
      </c>
    </row>
    <row r="43" spans="1:61" ht="15.75" customHeight="1" x14ac:dyDescent="0.15">
      <c r="A43" s="235" t="s">
        <v>16</v>
      </c>
      <c r="B43" s="240" t="s">
        <v>124</v>
      </c>
      <c r="C43" s="241">
        <v>16</v>
      </c>
      <c r="D43" s="242">
        <v>1</v>
      </c>
      <c r="E43" s="243">
        <v>0</v>
      </c>
      <c r="F43" s="240" t="s">
        <v>124</v>
      </c>
      <c r="G43" s="241">
        <v>16</v>
      </c>
      <c r="H43" s="242">
        <v>1</v>
      </c>
      <c r="I43" s="243">
        <v>0</v>
      </c>
      <c r="J43" s="240" t="s">
        <v>124</v>
      </c>
      <c r="K43" s="241">
        <v>18</v>
      </c>
      <c r="L43" s="242">
        <v>1</v>
      </c>
      <c r="M43" s="243">
        <v>0</v>
      </c>
      <c r="N43" s="240" t="s">
        <v>124</v>
      </c>
      <c r="O43" s="241">
        <v>17</v>
      </c>
      <c r="P43" s="242">
        <v>1</v>
      </c>
      <c r="Q43" s="243">
        <v>0</v>
      </c>
      <c r="R43" s="240" t="s">
        <v>124</v>
      </c>
      <c r="S43" s="241">
        <v>17</v>
      </c>
      <c r="T43" s="242">
        <v>1</v>
      </c>
      <c r="U43" s="243">
        <v>0</v>
      </c>
      <c r="V43" s="240" t="s">
        <v>124</v>
      </c>
      <c r="W43" s="241">
        <v>13</v>
      </c>
      <c r="X43" s="242">
        <v>1</v>
      </c>
      <c r="Y43" s="243">
        <v>1</v>
      </c>
      <c r="Z43" s="240" t="s">
        <v>133</v>
      </c>
      <c r="AA43" s="241">
        <v>19</v>
      </c>
      <c r="AB43" s="242">
        <v>1</v>
      </c>
      <c r="AC43" s="243">
        <v>1</v>
      </c>
      <c r="AD43" s="240" t="s">
        <v>124</v>
      </c>
      <c r="AE43" s="241">
        <v>22</v>
      </c>
      <c r="AF43" s="242">
        <v>1</v>
      </c>
      <c r="AG43" s="243">
        <v>1</v>
      </c>
      <c r="AH43" s="240" t="s">
        <v>124</v>
      </c>
      <c r="AI43" s="100">
        <v>24</v>
      </c>
      <c r="AJ43" s="100">
        <v>1</v>
      </c>
      <c r="AK43" s="272">
        <v>1</v>
      </c>
      <c r="AL43" s="240" t="s">
        <v>124</v>
      </c>
      <c r="AM43" s="241">
        <v>23</v>
      </c>
      <c r="AN43" s="242">
        <v>1</v>
      </c>
      <c r="AO43" s="243">
        <v>1</v>
      </c>
      <c r="AP43" s="240" t="s">
        <v>124</v>
      </c>
      <c r="AQ43" s="241">
        <v>23</v>
      </c>
      <c r="AR43" s="242">
        <v>1</v>
      </c>
      <c r="AS43" s="243">
        <v>1</v>
      </c>
      <c r="AT43" s="240" t="s">
        <v>124</v>
      </c>
      <c r="AU43" s="241">
        <v>20</v>
      </c>
      <c r="AV43" s="242">
        <v>1</v>
      </c>
      <c r="AW43" s="243">
        <v>1</v>
      </c>
      <c r="AX43" s="240" t="s">
        <v>133</v>
      </c>
      <c r="AY43" s="241">
        <v>21</v>
      </c>
      <c r="AZ43" s="242">
        <v>1</v>
      </c>
      <c r="BA43" s="243">
        <v>1</v>
      </c>
      <c r="BB43" s="240" t="s">
        <v>133</v>
      </c>
      <c r="BC43" s="241">
        <v>23</v>
      </c>
      <c r="BD43" s="242">
        <v>1</v>
      </c>
      <c r="BE43" s="243">
        <v>1</v>
      </c>
      <c r="BF43" s="240" t="s">
        <v>133</v>
      </c>
      <c r="BG43" s="241">
        <v>19</v>
      </c>
      <c r="BH43" s="242">
        <v>1</v>
      </c>
      <c r="BI43" s="243">
        <v>1</v>
      </c>
    </row>
    <row r="44" spans="1:61" ht="15.75" customHeight="1" x14ac:dyDescent="0.15">
      <c r="A44" s="235" t="s">
        <v>21</v>
      </c>
      <c r="B44" s="240" t="s">
        <v>124</v>
      </c>
      <c r="C44" s="241">
        <v>0</v>
      </c>
      <c r="D44" s="242">
        <v>2</v>
      </c>
      <c r="E44" s="243">
        <v>0</v>
      </c>
      <c r="F44" s="240" t="s">
        <v>124</v>
      </c>
      <c r="G44" s="241">
        <v>0</v>
      </c>
      <c r="H44" s="242">
        <v>2</v>
      </c>
      <c r="I44" s="243">
        <v>0</v>
      </c>
      <c r="J44" s="240" t="s">
        <v>124</v>
      </c>
      <c r="K44" s="241">
        <v>0</v>
      </c>
      <c r="L44" s="242">
        <v>2</v>
      </c>
      <c r="M44" s="243">
        <v>0</v>
      </c>
      <c r="N44" s="240" t="s">
        <v>124</v>
      </c>
      <c r="O44" s="241">
        <v>0</v>
      </c>
      <c r="P44" s="242">
        <v>2</v>
      </c>
      <c r="Q44" s="243">
        <v>0</v>
      </c>
      <c r="R44" s="240" t="s">
        <v>124</v>
      </c>
      <c r="S44" s="241">
        <v>0</v>
      </c>
      <c r="T44" s="242">
        <v>2</v>
      </c>
      <c r="U44" s="243">
        <v>0</v>
      </c>
      <c r="V44" s="240" t="s">
        <v>124</v>
      </c>
      <c r="W44" s="241">
        <v>0</v>
      </c>
      <c r="X44" s="242">
        <v>2</v>
      </c>
      <c r="Y44" s="243">
        <v>0</v>
      </c>
      <c r="Z44" s="240" t="s">
        <v>124</v>
      </c>
      <c r="AA44" s="241">
        <v>0</v>
      </c>
      <c r="AB44" s="242">
        <v>2</v>
      </c>
      <c r="AC44" s="243">
        <v>0</v>
      </c>
      <c r="AD44" s="240" t="s">
        <v>124</v>
      </c>
      <c r="AE44" s="241">
        <v>0</v>
      </c>
      <c r="AF44" s="242">
        <v>2</v>
      </c>
      <c r="AG44" s="243">
        <v>0</v>
      </c>
      <c r="AH44" s="240" t="s">
        <v>124</v>
      </c>
      <c r="AI44" s="241">
        <v>0</v>
      </c>
      <c r="AJ44" s="242">
        <v>2</v>
      </c>
      <c r="AK44" s="243">
        <v>0</v>
      </c>
      <c r="AL44" s="240" t="s">
        <v>124</v>
      </c>
      <c r="AM44" s="241">
        <v>0</v>
      </c>
      <c r="AN44" s="242">
        <v>2</v>
      </c>
      <c r="AO44" s="243">
        <v>0</v>
      </c>
      <c r="AP44" s="240" t="s">
        <v>124</v>
      </c>
      <c r="AQ44" s="241">
        <v>0</v>
      </c>
      <c r="AR44" s="100">
        <v>2</v>
      </c>
      <c r="AS44" s="243">
        <v>0</v>
      </c>
      <c r="AT44" s="240" t="s">
        <v>124</v>
      </c>
      <c r="AU44" s="241">
        <v>0</v>
      </c>
      <c r="AV44" s="242">
        <v>2</v>
      </c>
      <c r="AW44" s="243">
        <v>0</v>
      </c>
      <c r="AX44" s="240" t="s">
        <v>124</v>
      </c>
      <c r="AY44" s="241">
        <v>0</v>
      </c>
      <c r="AZ44" s="242">
        <v>2</v>
      </c>
      <c r="BA44" s="243">
        <v>0</v>
      </c>
      <c r="BB44" s="240" t="s">
        <v>124</v>
      </c>
      <c r="BC44" s="241">
        <v>0</v>
      </c>
      <c r="BD44" s="242">
        <v>2</v>
      </c>
      <c r="BE44" s="243">
        <v>0</v>
      </c>
      <c r="BF44" s="240" t="s">
        <v>124</v>
      </c>
      <c r="BG44" s="241">
        <v>0</v>
      </c>
      <c r="BH44" s="242">
        <v>2</v>
      </c>
      <c r="BI44" s="243">
        <v>0</v>
      </c>
    </row>
    <row r="45" spans="1:61" ht="15.75" customHeight="1" x14ac:dyDescent="0.15">
      <c r="A45" s="235" t="s">
        <v>22</v>
      </c>
      <c r="B45" s="240" t="s">
        <v>124</v>
      </c>
      <c r="C45" s="252">
        <v>7</v>
      </c>
      <c r="D45" s="242">
        <v>0</v>
      </c>
      <c r="E45" s="243">
        <v>0</v>
      </c>
      <c r="F45" s="240" t="s">
        <v>133</v>
      </c>
      <c r="G45" s="252">
        <v>10</v>
      </c>
      <c r="H45" s="242">
        <v>0</v>
      </c>
      <c r="I45" s="243">
        <v>0</v>
      </c>
      <c r="J45" s="253" t="s">
        <v>124</v>
      </c>
      <c r="K45" s="252">
        <v>10</v>
      </c>
      <c r="L45" s="242">
        <v>0</v>
      </c>
      <c r="M45" s="243">
        <v>0</v>
      </c>
      <c r="N45" s="253" t="s">
        <v>124</v>
      </c>
      <c r="O45" s="141">
        <v>10</v>
      </c>
      <c r="P45" s="242">
        <v>0</v>
      </c>
      <c r="Q45" s="243">
        <v>0</v>
      </c>
      <c r="R45" s="240" t="s">
        <v>124</v>
      </c>
      <c r="S45" s="241">
        <v>6</v>
      </c>
      <c r="T45" s="242">
        <v>0</v>
      </c>
      <c r="U45" s="243">
        <v>0</v>
      </c>
      <c r="V45" s="240" t="s">
        <v>124</v>
      </c>
      <c r="W45" s="241">
        <v>6</v>
      </c>
      <c r="X45" s="242">
        <v>0</v>
      </c>
      <c r="Y45" s="243">
        <v>0</v>
      </c>
      <c r="Z45" s="240" t="s">
        <v>133</v>
      </c>
      <c r="AA45" s="241">
        <v>7</v>
      </c>
      <c r="AB45" s="242">
        <v>0</v>
      </c>
      <c r="AC45" s="243">
        <v>0</v>
      </c>
      <c r="AD45" s="240" t="s">
        <v>133</v>
      </c>
      <c r="AE45" s="241">
        <v>7</v>
      </c>
      <c r="AF45" s="242">
        <v>0</v>
      </c>
      <c r="AG45" s="243">
        <v>0</v>
      </c>
      <c r="AH45" s="240" t="s">
        <v>133</v>
      </c>
      <c r="AI45" s="241">
        <v>9</v>
      </c>
      <c r="AJ45" s="242">
        <v>0</v>
      </c>
      <c r="AK45" s="243">
        <v>0</v>
      </c>
      <c r="AL45" s="253" t="s">
        <v>124</v>
      </c>
      <c r="AM45" s="252">
        <v>0</v>
      </c>
      <c r="AN45" s="242">
        <v>0</v>
      </c>
      <c r="AO45" s="243">
        <v>0</v>
      </c>
      <c r="AP45" s="253" t="s">
        <v>124</v>
      </c>
      <c r="AQ45" s="34">
        <v>9</v>
      </c>
      <c r="AR45" s="242">
        <v>0</v>
      </c>
      <c r="AS45" s="243">
        <v>0</v>
      </c>
      <c r="AT45" s="240" t="s">
        <v>133</v>
      </c>
      <c r="AU45" s="241">
        <v>7</v>
      </c>
      <c r="AV45" s="242">
        <v>0</v>
      </c>
      <c r="AW45" s="243">
        <v>0</v>
      </c>
      <c r="AX45" s="240" t="s">
        <v>133</v>
      </c>
      <c r="AY45" s="241">
        <v>7</v>
      </c>
      <c r="AZ45" s="242">
        <v>0</v>
      </c>
      <c r="BA45" s="243">
        <v>0</v>
      </c>
      <c r="BB45" s="240" t="s">
        <v>133</v>
      </c>
      <c r="BC45" s="241">
        <v>7</v>
      </c>
      <c r="BD45" s="242">
        <v>0</v>
      </c>
      <c r="BE45" s="243">
        <v>0</v>
      </c>
      <c r="BF45" s="240" t="s">
        <v>133</v>
      </c>
      <c r="BG45" s="241">
        <v>6</v>
      </c>
      <c r="BH45" s="242">
        <v>0</v>
      </c>
      <c r="BI45" s="243">
        <v>0</v>
      </c>
    </row>
    <row r="46" spans="1:61" ht="15.75" customHeight="1" x14ac:dyDescent="0.15">
      <c r="A46" s="235" t="s">
        <v>23</v>
      </c>
      <c r="B46" s="240" t="s">
        <v>124</v>
      </c>
      <c r="C46" s="241">
        <v>9</v>
      </c>
      <c r="D46" s="242">
        <v>0</v>
      </c>
      <c r="E46" s="243">
        <v>0</v>
      </c>
      <c r="F46" s="236" t="s">
        <v>124</v>
      </c>
      <c r="G46" s="237">
        <v>12</v>
      </c>
      <c r="H46" s="238">
        <v>0</v>
      </c>
      <c r="I46" s="239">
        <v>0</v>
      </c>
      <c r="J46" s="236" t="s">
        <v>124</v>
      </c>
      <c r="K46" s="205">
        <v>16</v>
      </c>
      <c r="L46" s="238">
        <v>0</v>
      </c>
      <c r="M46" s="239">
        <v>0</v>
      </c>
      <c r="N46" s="236" t="s">
        <v>124</v>
      </c>
      <c r="O46" s="237">
        <v>15</v>
      </c>
      <c r="P46" s="238">
        <v>0</v>
      </c>
      <c r="Q46" s="239">
        <v>0</v>
      </c>
      <c r="R46" s="236" t="s">
        <v>124</v>
      </c>
      <c r="S46" s="237">
        <v>15</v>
      </c>
      <c r="T46" s="238">
        <v>0</v>
      </c>
      <c r="U46" s="239">
        <v>0</v>
      </c>
      <c r="V46" s="236" t="s">
        <v>124</v>
      </c>
      <c r="W46" s="237">
        <v>12</v>
      </c>
      <c r="X46" s="238">
        <v>0</v>
      </c>
      <c r="Y46" s="239">
        <v>0</v>
      </c>
      <c r="Z46" s="236" t="s">
        <v>124</v>
      </c>
      <c r="AA46" s="235">
        <v>12</v>
      </c>
      <c r="AB46" s="238">
        <v>0</v>
      </c>
      <c r="AC46" s="239">
        <v>0</v>
      </c>
      <c r="AD46" s="236" t="s">
        <v>124</v>
      </c>
      <c r="AE46" s="237">
        <v>6</v>
      </c>
      <c r="AF46" s="238">
        <v>0</v>
      </c>
      <c r="AG46" s="239">
        <v>0</v>
      </c>
      <c r="AH46" s="236" t="s">
        <v>124</v>
      </c>
      <c r="AI46" s="237">
        <v>9</v>
      </c>
      <c r="AJ46" s="238">
        <v>0</v>
      </c>
      <c r="AK46" s="239">
        <v>0</v>
      </c>
      <c r="AL46" s="236" t="s">
        <v>124</v>
      </c>
      <c r="AM46" s="237">
        <v>9</v>
      </c>
      <c r="AN46" s="238">
        <v>0</v>
      </c>
      <c r="AO46" s="239">
        <v>0</v>
      </c>
      <c r="AP46" s="236" t="s">
        <v>124</v>
      </c>
      <c r="AQ46" s="237">
        <v>8</v>
      </c>
      <c r="AR46" s="238">
        <v>0</v>
      </c>
      <c r="AS46" s="239">
        <v>0</v>
      </c>
      <c r="AT46" s="236" t="s">
        <v>124</v>
      </c>
      <c r="AU46" s="237">
        <v>8</v>
      </c>
      <c r="AV46" s="238">
        <v>0</v>
      </c>
      <c r="AW46" s="239">
        <v>0</v>
      </c>
      <c r="AX46" s="236" t="s">
        <v>124</v>
      </c>
      <c r="AY46" s="237">
        <v>9</v>
      </c>
      <c r="AZ46" s="238">
        <v>0</v>
      </c>
      <c r="BA46" s="239">
        <v>0</v>
      </c>
      <c r="BB46" s="236" t="s">
        <v>124</v>
      </c>
      <c r="BC46" s="237">
        <v>10</v>
      </c>
      <c r="BD46" s="238">
        <v>0</v>
      </c>
      <c r="BE46" s="239">
        <v>0</v>
      </c>
      <c r="BF46" s="236" t="s">
        <v>124</v>
      </c>
      <c r="BG46" s="237">
        <v>11</v>
      </c>
      <c r="BH46" s="238">
        <v>0</v>
      </c>
      <c r="BI46" s="239">
        <v>0</v>
      </c>
    </row>
    <row r="47" spans="1:61" ht="15.75" customHeight="1" x14ac:dyDescent="0.15">
      <c r="A47" s="235" t="s">
        <v>24</v>
      </c>
      <c r="B47" s="240" t="s">
        <v>124</v>
      </c>
      <c r="C47" s="241">
        <v>0</v>
      </c>
      <c r="D47" s="242">
        <v>0</v>
      </c>
      <c r="E47" s="243">
        <v>0</v>
      </c>
      <c r="F47" s="236" t="s">
        <v>124</v>
      </c>
      <c r="G47" s="237">
        <v>0</v>
      </c>
      <c r="H47" s="238">
        <v>0</v>
      </c>
      <c r="I47" s="239">
        <v>0</v>
      </c>
      <c r="J47" s="236" t="s">
        <v>124</v>
      </c>
      <c r="K47" s="237">
        <v>0</v>
      </c>
      <c r="L47" s="238">
        <v>0</v>
      </c>
      <c r="M47" s="239">
        <v>0</v>
      </c>
      <c r="N47" s="236" t="s">
        <v>124</v>
      </c>
      <c r="O47" s="237">
        <v>1</v>
      </c>
      <c r="P47" s="238">
        <v>0</v>
      </c>
      <c r="Q47" s="239">
        <v>0</v>
      </c>
      <c r="R47" s="236" t="s">
        <v>124</v>
      </c>
      <c r="S47" s="237">
        <v>1</v>
      </c>
      <c r="T47" s="238">
        <v>0</v>
      </c>
      <c r="U47" s="239">
        <v>0</v>
      </c>
      <c r="V47" s="236" t="s">
        <v>124</v>
      </c>
      <c r="W47" s="205">
        <v>4</v>
      </c>
      <c r="X47" s="238">
        <v>0</v>
      </c>
      <c r="Y47" s="239">
        <v>0</v>
      </c>
      <c r="Z47" s="236" t="s">
        <v>124</v>
      </c>
      <c r="AA47" s="237">
        <v>4</v>
      </c>
      <c r="AB47" s="238">
        <v>0</v>
      </c>
      <c r="AC47" s="239">
        <v>0</v>
      </c>
      <c r="AD47" s="236" t="s">
        <v>124</v>
      </c>
      <c r="AE47" s="237">
        <v>3</v>
      </c>
      <c r="AF47" s="238">
        <v>0</v>
      </c>
      <c r="AG47" s="239">
        <v>0</v>
      </c>
      <c r="AH47" s="236" t="s">
        <v>124</v>
      </c>
      <c r="AI47" s="237">
        <v>0</v>
      </c>
      <c r="AJ47" s="238">
        <v>0</v>
      </c>
      <c r="AK47" s="239">
        <v>0</v>
      </c>
      <c r="AL47" s="236" t="s">
        <v>124</v>
      </c>
      <c r="AM47" s="237">
        <v>0</v>
      </c>
      <c r="AN47" s="238">
        <v>0</v>
      </c>
      <c r="AO47" s="239">
        <v>0</v>
      </c>
      <c r="AP47" s="236" t="s">
        <v>124</v>
      </c>
      <c r="AQ47" s="237">
        <v>0</v>
      </c>
      <c r="AR47" s="238">
        <v>0</v>
      </c>
      <c r="AS47" s="239">
        <v>0</v>
      </c>
      <c r="AT47" s="236" t="s">
        <v>124</v>
      </c>
      <c r="AU47" s="237">
        <v>0</v>
      </c>
      <c r="AV47" s="238">
        <v>0</v>
      </c>
      <c r="AW47" s="239">
        <v>0</v>
      </c>
      <c r="AX47" s="236" t="s">
        <v>124</v>
      </c>
      <c r="AY47" s="237">
        <v>0</v>
      </c>
      <c r="AZ47" s="238">
        <v>0</v>
      </c>
      <c r="BA47" s="239">
        <v>0</v>
      </c>
      <c r="BB47" s="236" t="s">
        <v>124</v>
      </c>
      <c r="BC47" s="237">
        <v>0</v>
      </c>
      <c r="BD47" s="238">
        <v>0</v>
      </c>
      <c r="BE47" s="239">
        <v>0</v>
      </c>
      <c r="BF47" s="236" t="s">
        <v>124</v>
      </c>
      <c r="BG47" s="237">
        <v>0</v>
      </c>
      <c r="BH47" s="238">
        <v>0</v>
      </c>
      <c r="BI47" s="239">
        <v>0</v>
      </c>
    </row>
    <row r="48" spans="1:61" ht="15.75" customHeight="1" x14ac:dyDescent="0.15">
      <c r="A48" s="235" t="s">
        <v>25</v>
      </c>
      <c r="B48" s="253" t="s">
        <v>124</v>
      </c>
      <c r="C48" s="252">
        <v>31</v>
      </c>
      <c r="D48" s="251">
        <v>0</v>
      </c>
      <c r="E48" s="254">
        <v>0</v>
      </c>
      <c r="F48" s="253" t="s">
        <v>124</v>
      </c>
      <c r="G48" s="206">
        <v>31</v>
      </c>
      <c r="H48" s="256">
        <v>0</v>
      </c>
      <c r="I48" s="257">
        <v>0</v>
      </c>
      <c r="J48" s="253" t="s">
        <v>124</v>
      </c>
      <c r="K48" s="255">
        <v>30</v>
      </c>
      <c r="L48" s="256">
        <v>0</v>
      </c>
      <c r="M48" s="257">
        <v>0</v>
      </c>
      <c r="N48" s="253" t="s">
        <v>124</v>
      </c>
      <c r="O48" s="255">
        <v>27</v>
      </c>
      <c r="P48" s="256">
        <v>0</v>
      </c>
      <c r="Q48" s="257">
        <v>0</v>
      </c>
      <c r="R48" s="253" t="s">
        <v>124</v>
      </c>
      <c r="S48" s="255">
        <v>28</v>
      </c>
      <c r="T48" s="256">
        <v>1</v>
      </c>
      <c r="U48" s="257">
        <v>0</v>
      </c>
      <c r="V48" s="253" t="s">
        <v>124</v>
      </c>
      <c r="W48" s="255">
        <v>28</v>
      </c>
      <c r="X48" s="256">
        <v>0</v>
      </c>
      <c r="Y48" s="257">
        <v>0</v>
      </c>
      <c r="Z48" s="253" t="s">
        <v>124</v>
      </c>
      <c r="AA48" s="255">
        <v>28</v>
      </c>
      <c r="AB48" s="256">
        <v>0</v>
      </c>
      <c r="AC48" s="257">
        <v>0</v>
      </c>
      <c r="AD48" s="253" t="s">
        <v>124</v>
      </c>
      <c r="AE48" s="255">
        <v>28</v>
      </c>
      <c r="AF48" s="256">
        <v>0</v>
      </c>
      <c r="AG48" s="257">
        <v>0</v>
      </c>
      <c r="AH48" s="253" t="s">
        <v>124</v>
      </c>
      <c r="AI48" s="255">
        <v>21</v>
      </c>
      <c r="AJ48" s="256">
        <v>0</v>
      </c>
      <c r="AK48" s="257">
        <v>0</v>
      </c>
      <c r="AL48" s="253" t="s">
        <v>124</v>
      </c>
      <c r="AM48" s="255">
        <v>21</v>
      </c>
      <c r="AN48" s="256">
        <v>0</v>
      </c>
      <c r="AO48" s="257">
        <v>0</v>
      </c>
      <c r="AP48" s="253" t="s">
        <v>124</v>
      </c>
      <c r="AQ48" s="255">
        <v>21</v>
      </c>
      <c r="AR48" s="256">
        <v>0</v>
      </c>
      <c r="AS48" s="257">
        <v>0</v>
      </c>
      <c r="AT48" s="253" t="s">
        <v>124</v>
      </c>
      <c r="AU48" s="255">
        <v>21</v>
      </c>
      <c r="AV48" s="256">
        <v>0</v>
      </c>
      <c r="AW48" s="257">
        <v>0</v>
      </c>
      <c r="AX48" s="253" t="s">
        <v>124</v>
      </c>
      <c r="AY48" s="255">
        <v>19</v>
      </c>
      <c r="AZ48" s="256">
        <v>0</v>
      </c>
      <c r="BA48" s="257">
        <v>0</v>
      </c>
      <c r="BB48" s="253" t="s">
        <v>124</v>
      </c>
      <c r="BC48" s="255">
        <v>19</v>
      </c>
      <c r="BD48" s="256">
        <v>0</v>
      </c>
      <c r="BE48" s="257">
        <v>1</v>
      </c>
      <c r="BF48" s="253" t="s">
        <v>124</v>
      </c>
      <c r="BG48" s="255">
        <v>19</v>
      </c>
      <c r="BH48" s="256">
        <v>0</v>
      </c>
      <c r="BI48" s="257">
        <v>0</v>
      </c>
    </row>
    <row r="49" spans="1:61" ht="15.75" customHeight="1" x14ac:dyDescent="0.15">
      <c r="A49" s="235" t="s">
        <v>26</v>
      </c>
      <c r="B49" s="240" t="s">
        <v>124</v>
      </c>
      <c r="C49" s="241">
        <v>2</v>
      </c>
      <c r="D49" s="242">
        <v>0</v>
      </c>
      <c r="E49" s="243">
        <v>0</v>
      </c>
      <c r="F49" s="236">
        <v>0</v>
      </c>
      <c r="G49" s="237">
        <v>2</v>
      </c>
      <c r="H49" s="238">
        <v>0</v>
      </c>
      <c r="I49" s="239">
        <v>0</v>
      </c>
      <c r="J49" s="205">
        <v>110</v>
      </c>
      <c r="K49" s="235">
        <v>3</v>
      </c>
      <c r="L49" s="238">
        <v>0</v>
      </c>
      <c r="M49" s="239">
        <v>0</v>
      </c>
      <c r="N49" s="236">
        <v>109</v>
      </c>
      <c r="O49" s="237">
        <v>3</v>
      </c>
      <c r="P49" s="238">
        <v>0</v>
      </c>
      <c r="Q49" s="239">
        <v>0</v>
      </c>
      <c r="R49" s="236">
        <v>109</v>
      </c>
      <c r="S49" s="237">
        <v>6</v>
      </c>
      <c r="T49" s="238">
        <v>0</v>
      </c>
      <c r="U49" s="239">
        <v>0</v>
      </c>
      <c r="V49" s="236" t="s">
        <v>124</v>
      </c>
      <c r="W49" s="237">
        <v>7</v>
      </c>
      <c r="X49" s="238">
        <v>0</v>
      </c>
      <c r="Y49" s="239">
        <v>0</v>
      </c>
      <c r="Z49" s="236" t="s">
        <v>124</v>
      </c>
      <c r="AA49" s="237">
        <v>7</v>
      </c>
      <c r="AB49" s="238">
        <v>0</v>
      </c>
      <c r="AC49" s="239">
        <v>0</v>
      </c>
      <c r="AD49" s="236" t="s">
        <v>133</v>
      </c>
      <c r="AE49" s="237">
        <v>6</v>
      </c>
      <c r="AF49" s="238">
        <v>0</v>
      </c>
      <c r="AG49" s="239">
        <v>0</v>
      </c>
      <c r="AH49" s="236" t="s">
        <v>124</v>
      </c>
      <c r="AI49" s="237">
        <v>6</v>
      </c>
      <c r="AJ49" s="238">
        <v>0</v>
      </c>
      <c r="AK49" s="239">
        <v>0</v>
      </c>
      <c r="AL49" s="236" t="s">
        <v>124</v>
      </c>
      <c r="AM49" s="237">
        <v>6</v>
      </c>
      <c r="AN49" s="238">
        <v>0</v>
      </c>
      <c r="AO49" s="239">
        <v>0</v>
      </c>
      <c r="AP49" s="236" t="s">
        <v>124</v>
      </c>
      <c r="AQ49" s="205">
        <v>7</v>
      </c>
      <c r="AR49" s="238">
        <v>0</v>
      </c>
      <c r="AS49" s="239">
        <v>0</v>
      </c>
      <c r="AT49" s="236" t="s">
        <v>133</v>
      </c>
      <c r="AU49" s="237">
        <v>6</v>
      </c>
      <c r="AV49" s="238">
        <v>0</v>
      </c>
      <c r="AW49" s="239">
        <v>0</v>
      </c>
      <c r="AX49" s="236" t="s">
        <v>133</v>
      </c>
      <c r="AY49" s="237">
        <v>6</v>
      </c>
      <c r="AZ49" s="238">
        <v>0</v>
      </c>
      <c r="BA49" s="239">
        <v>0</v>
      </c>
      <c r="BB49" s="236" t="s">
        <v>124</v>
      </c>
      <c r="BC49" s="237">
        <v>4</v>
      </c>
      <c r="BD49" s="238">
        <v>0</v>
      </c>
      <c r="BE49" s="239">
        <v>0</v>
      </c>
      <c r="BF49" s="236" t="s">
        <v>124</v>
      </c>
      <c r="BG49" s="237">
        <v>4</v>
      </c>
      <c r="BH49" s="238">
        <v>0</v>
      </c>
      <c r="BI49" s="239">
        <v>0</v>
      </c>
    </row>
    <row r="50" spans="1:61" ht="15.75" customHeight="1" x14ac:dyDescent="0.15">
      <c r="A50" s="235" t="s">
        <v>30</v>
      </c>
      <c r="B50" s="236">
        <f t="shared" ref="B50:BI50" si="1">SUM(B37:B49)</f>
        <v>8</v>
      </c>
      <c r="C50" s="236">
        <f t="shared" si="1"/>
        <v>140</v>
      </c>
      <c r="D50" s="236">
        <f t="shared" si="1"/>
        <v>13</v>
      </c>
      <c r="E50" s="236">
        <f t="shared" si="1"/>
        <v>90</v>
      </c>
      <c r="F50" s="236">
        <f t="shared" si="1"/>
        <v>8</v>
      </c>
      <c r="G50" s="236">
        <f t="shared" si="1"/>
        <v>139</v>
      </c>
      <c r="H50" s="236">
        <f t="shared" si="1"/>
        <v>13</v>
      </c>
      <c r="I50" s="236">
        <f t="shared" si="1"/>
        <v>95</v>
      </c>
      <c r="J50" s="236">
        <f t="shared" si="1"/>
        <v>118</v>
      </c>
      <c r="K50" s="236">
        <f t="shared" si="1"/>
        <v>138</v>
      </c>
      <c r="L50" s="236">
        <f t="shared" si="1"/>
        <v>13</v>
      </c>
      <c r="M50" s="236">
        <f t="shared" si="1"/>
        <v>106</v>
      </c>
      <c r="N50" s="236">
        <f t="shared" si="1"/>
        <v>117</v>
      </c>
      <c r="O50" s="236">
        <f t="shared" si="1"/>
        <v>137</v>
      </c>
      <c r="P50" s="236">
        <f t="shared" si="1"/>
        <v>13</v>
      </c>
      <c r="Q50" s="236">
        <f t="shared" si="1"/>
        <v>110</v>
      </c>
      <c r="R50" s="236">
        <f t="shared" si="1"/>
        <v>117</v>
      </c>
      <c r="S50" s="236">
        <f t="shared" si="1"/>
        <v>135</v>
      </c>
      <c r="T50" s="236">
        <f t="shared" si="1"/>
        <v>14</v>
      </c>
      <c r="U50" s="236">
        <f t="shared" si="1"/>
        <v>118</v>
      </c>
      <c r="V50" s="236">
        <f t="shared" si="1"/>
        <v>8</v>
      </c>
      <c r="W50" s="236">
        <f t="shared" si="1"/>
        <v>136</v>
      </c>
      <c r="X50" s="236">
        <f t="shared" si="1"/>
        <v>13</v>
      </c>
      <c r="Y50" s="236">
        <f t="shared" si="1"/>
        <v>124</v>
      </c>
      <c r="Z50" s="236">
        <f t="shared" si="1"/>
        <v>8</v>
      </c>
      <c r="AA50" s="236">
        <f t="shared" si="1"/>
        <v>143</v>
      </c>
      <c r="AB50" s="236">
        <f t="shared" si="1"/>
        <v>13</v>
      </c>
      <c r="AC50" s="236">
        <f t="shared" si="1"/>
        <v>129</v>
      </c>
      <c r="AD50" s="236">
        <f t="shared" si="1"/>
        <v>8</v>
      </c>
      <c r="AE50" s="236">
        <f t="shared" si="1"/>
        <v>129</v>
      </c>
      <c r="AF50" s="236">
        <f t="shared" si="1"/>
        <v>13</v>
      </c>
      <c r="AG50" s="236">
        <f t="shared" si="1"/>
        <v>129</v>
      </c>
      <c r="AH50" s="236">
        <f t="shared" si="1"/>
        <v>7</v>
      </c>
      <c r="AI50" s="236">
        <f t="shared" si="1"/>
        <v>123</v>
      </c>
      <c r="AJ50" s="236">
        <f t="shared" si="1"/>
        <v>13</v>
      </c>
      <c r="AK50" s="236">
        <f t="shared" si="1"/>
        <v>127</v>
      </c>
      <c r="AL50" s="236">
        <f t="shared" si="1"/>
        <v>5</v>
      </c>
      <c r="AM50" s="236">
        <f t="shared" si="1"/>
        <v>124</v>
      </c>
      <c r="AN50" s="236">
        <f t="shared" si="1"/>
        <v>14</v>
      </c>
      <c r="AO50" s="236">
        <f t="shared" si="1"/>
        <v>145</v>
      </c>
      <c r="AP50" s="236">
        <f t="shared" si="1"/>
        <v>5</v>
      </c>
      <c r="AQ50" s="236">
        <f t="shared" si="1"/>
        <v>132</v>
      </c>
      <c r="AR50" s="236">
        <f t="shared" si="1"/>
        <v>13</v>
      </c>
      <c r="AS50" s="236">
        <f t="shared" si="1"/>
        <v>169</v>
      </c>
      <c r="AT50" s="236">
        <f t="shared" si="1"/>
        <v>5</v>
      </c>
      <c r="AU50" s="236">
        <f t="shared" si="1"/>
        <v>119</v>
      </c>
      <c r="AV50" s="236">
        <f t="shared" si="1"/>
        <v>13</v>
      </c>
      <c r="AW50" s="236">
        <f t="shared" si="1"/>
        <v>176</v>
      </c>
      <c r="AX50" s="236">
        <f t="shared" si="1"/>
        <v>5</v>
      </c>
      <c r="AY50" s="236">
        <f t="shared" si="1"/>
        <v>122</v>
      </c>
      <c r="AZ50" s="236">
        <f t="shared" si="1"/>
        <v>13</v>
      </c>
      <c r="BA50" s="236">
        <f t="shared" si="1"/>
        <v>193</v>
      </c>
      <c r="BB50" s="236">
        <f t="shared" si="1"/>
        <v>4</v>
      </c>
      <c r="BC50" s="236">
        <f t="shared" si="1"/>
        <v>117</v>
      </c>
      <c r="BD50" s="236">
        <f t="shared" si="1"/>
        <v>13</v>
      </c>
      <c r="BE50" s="236">
        <f t="shared" si="1"/>
        <v>209</v>
      </c>
      <c r="BF50" s="236">
        <f t="shared" si="1"/>
        <v>4</v>
      </c>
      <c r="BG50" s="236">
        <f t="shared" si="1"/>
        <v>70</v>
      </c>
      <c r="BH50" s="236">
        <f t="shared" si="1"/>
        <v>13</v>
      </c>
      <c r="BI50" s="236">
        <f t="shared" si="1"/>
        <v>215</v>
      </c>
    </row>
    <row r="51" spans="1:61" ht="15.75" customHeight="1" x14ac:dyDescent="0.15"/>
    <row r="52" spans="1:61" ht="15.75" customHeight="1" x14ac:dyDescent="0.15"/>
    <row r="53" spans="1:61" ht="15.75" customHeight="1" x14ac:dyDescent="0.15"/>
    <row r="54" spans="1:61" ht="15.75" customHeight="1" x14ac:dyDescent="0.15"/>
    <row r="55" spans="1:61" ht="15.75" customHeight="1" x14ac:dyDescent="0.15"/>
    <row r="56" spans="1:61" ht="15.75" customHeight="1" x14ac:dyDescent="0.15">
      <c r="G56" s="211" t="s">
        <v>145</v>
      </c>
    </row>
    <row r="57" spans="1:61" ht="15.75" customHeight="1" x14ac:dyDescent="0.15"/>
    <row r="58" spans="1:61" ht="15.75" customHeight="1" x14ac:dyDescent="0.15"/>
    <row r="59" spans="1:61" ht="15.75" customHeight="1" x14ac:dyDescent="0.15"/>
    <row r="60" spans="1:61" ht="15.75" customHeight="1" x14ac:dyDescent="0.15"/>
    <row r="61" spans="1:61" ht="15.75" customHeight="1" x14ac:dyDescent="0.15"/>
    <row r="62" spans="1:61" ht="15.75" customHeight="1" x14ac:dyDescent="0.15"/>
    <row r="63" spans="1:61" ht="15.75" customHeight="1" x14ac:dyDescent="0.15"/>
    <row r="64" spans="1:6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mergeCells count="31">
    <mergeCell ref="R35:U35"/>
    <mergeCell ref="V35:Y35"/>
    <mergeCell ref="BB35:BE35"/>
    <mergeCell ref="BF35:BI35"/>
    <mergeCell ref="Z35:AC35"/>
    <mergeCell ref="AD35:AG35"/>
    <mergeCell ref="AH35:AK35"/>
    <mergeCell ref="AL35:AO35"/>
    <mergeCell ref="AP35:AS35"/>
    <mergeCell ref="AT35:AW35"/>
    <mergeCell ref="AX35:BA35"/>
    <mergeCell ref="G26:H26"/>
    <mergeCell ref="B35:E35"/>
    <mergeCell ref="F35:I35"/>
    <mergeCell ref="J35:M35"/>
    <mergeCell ref="N35:Q35"/>
    <mergeCell ref="AX1:BA1"/>
    <mergeCell ref="BB1:BE1"/>
    <mergeCell ref="BF1:BI1"/>
    <mergeCell ref="B1:E1"/>
    <mergeCell ref="F1:I1"/>
    <mergeCell ref="J1:M1"/>
    <mergeCell ref="N1:Q1"/>
    <mergeCell ref="R1:U1"/>
    <mergeCell ref="V1:Y1"/>
    <mergeCell ref="Z1:AC1"/>
    <mergeCell ref="AD1:AG1"/>
    <mergeCell ref="AH1:AK1"/>
    <mergeCell ref="AL1:AO1"/>
    <mergeCell ref="AP1:AS1"/>
    <mergeCell ref="AT1:A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36"/>
  <sheetViews>
    <sheetView tabSelected="1" workbookViewId="0">
      <selection activeCell="E20" sqref="E20"/>
    </sheetView>
  </sheetViews>
  <sheetFormatPr baseColWidth="10" defaultColWidth="12.6640625" defaultRowHeight="15" customHeight="1" x14ac:dyDescent="0.15"/>
  <cols>
    <col min="2" max="2" width="13.5" customWidth="1"/>
    <col min="3" max="3" width="16.6640625" customWidth="1"/>
    <col min="8" max="8" width="20.6640625" customWidth="1"/>
    <col min="9" max="9" width="22.1640625" customWidth="1"/>
    <col min="10" max="10" width="19.33203125" customWidth="1"/>
  </cols>
  <sheetData>
    <row r="1" spans="1:21" ht="15" customHeight="1" x14ac:dyDescent="0.15">
      <c r="A1" s="273" t="s">
        <v>0</v>
      </c>
      <c r="B1" s="274" t="s">
        <v>1</v>
      </c>
      <c r="C1" s="274" t="s">
        <v>110</v>
      </c>
      <c r="D1" s="274" t="s">
        <v>64</v>
      </c>
      <c r="E1" s="274"/>
    </row>
    <row r="2" spans="1:21" x14ac:dyDescent="0.2">
      <c r="A2" s="275" t="s">
        <v>10</v>
      </c>
      <c r="B2" s="276">
        <v>2417</v>
      </c>
      <c r="C2" s="276">
        <v>2060</v>
      </c>
      <c r="D2" s="277">
        <v>-0.49</v>
      </c>
      <c r="E2" s="277">
        <v>0.44</v>
      </c>
      <c r="F2" s="278">
        <v>1029</v>
      </c>
      <c r="G2" s="278">
        <v>844</v>
      </c>
      <c r="H2" s="278">
        <v>1066</v>
      </c>
      <c r="I2" s="278">
        <v>1077</v>
      </c>
      <c r="J2" s="278">
        <v>1056</v>
      </c>
      <c r="K2" s="279">
        <v>1021</v>
      </c>
      <c r="L2" s="278">
        <v>1026</v>
      </c>
      <c r="M2" s="278">
        <v>975</v>
      </c>
      <c r="N2" s="278">
        <v>950</v>
      </c>
      <c r="O2" s="278">
        <v>1007</v>
      </c>
      <c r="P2" s="280"/>
      <c r="Q2" s="281">
        <f t="shared" ref="Q2:Q6" si="0">SUM(F2:O2)/16</f>
        <v>628.1875</v>
      </c>
      <c r="R2" s="281" t="e">
        <f t="shared" ref="R2:R16" si="1">Q2-#REF!</f>
        <v>#REF!</v>
      </c>
      <c r="S2" s="282" t="e">
        <f t="shared" ref="S2:S16" si="2">R2/#REF!</f>
        <v>#REF!</v>
      </c>
      <c r="T2" s="282" t="e">
        <f t="shared" ref="T2:T16" si="3">Q2/#REF!</f>
        <v>#REF!</v>
      </c>
      <c r="U2" s="282" t="e">
        <f t="shared" ref="U2:U16" si="4">T2-#REF!</f>
        <v>#REF!</v>
      </c>
    </row>
    <row r="3" spans="1:21" ht="15" customHeight="1" x14ac:dyDescent="0.15">
      <c r="A3" s="275" t="s">
        <v>11</v>
      </c>
      <c r="B3" s="276">
        <v>1837</v>
      </c>
      <c r="C3" s="276">
        <v>1703</v>
      </c>
      <c r="D3" s="277">
        <v>-0.42</v>
      </c>
      <c r="E3" s="277">
        <v>0.53</v>
      </c>
      <c r="F3" s="283">
        <v>915</v>
      </c>
      <c r="G3" s="283">
        <v>945</v>
      </c>
      <c r="H3" s="283">
        <v>947</v>
      </c>
      <c r="I3" s="283">
        <v>950</v>
      </c>
      <c r="J3" s="283">
        <v>898</v>
      </c>
      <c r="K3" s="283">
        <v>913</v>
      </c>
      <c r="L3" s="283">
        <v>941</v>
      </c>
      <c r="M3" s="283">
        <v>941</v>
      </c>
      <c r="N3" s="283">
        <v>928</v>
      </c>
      <c r="O3" s="283">
        <v>955</v>
      </c>
      <c r="P3" s="284" t="s">
        <v>146</v>
      </c>
      <c r="Q3" s="285">
        <f t="shared" si="0"/>
        <v>583.3125</v>
      </c>
      <c r="R3" s="285" t="e">
        <f t="shared" si="1"/>
        <v>#REF!</v>
      </c>
      <c r="S3" s="286" t="e">
        <f t="shared" si="2"/>
        <v>#REF!</v>
      </c>
      <c r="T3" s="286" t="e">
        <f t="shared" si="3"/>
        <v>#REF!</v>
      </c>
      <c r="U3" s="286" t="e">
        <f t="shared" si="4"/>
        <v>#REF!</v>
      </c>
    </row>
    <row r="4" spans="1:21" ht="15" customHeight="1" x14ac:dyDescent="0.15">
      <c r="A4" s="287" t="s">
        <v>12</v>
      </c>
      <c r="B4" s="288">
        <v>1148</v>
      </c>
      <c r="C4" s="288">
        <v>1303</v>
      </c>
      <c r="D4" s="289">
        <v>-0.53</v>
      </c>
      <c r="E4" s="289">
        <v>0.54</v>
      </c>
      <c r="F4" s="290">
        <v>602</v>
      </c>
      <c r="G4" s="290">
        <v>569</v>
      </c>
      <c r="H4" s="290">
        <v>580</v>
      </c>
      <c r="I4" s="290">
        <v>559</v>
      </c>
      <c r="J4" s="290">
        <v>567</v>
      </c>
      <c r="K4" s="290">
        <v>563</v>
      </c>
      <c r="L4" s="290">
        <v>546</v>
      </c>
      <c r="M4" s="290">
        <v>560</v>
      </c>
      <c r="N4" s="290">
        <v>583</v>
      </c>
      <c r="O4" s="290">
        <v>558</v>
      </c>
      <c r="P4" s="291"/>
      <c r="Q4" s="292">
        <f t="shared" si="0"/>
        <v>355.4375</v>
      </c>
      <c r="R4" s="292" t="e">
        <f t="shared" si="1"/>
        <v>#REF!</v>
      </c>
      <c r="S4" s="293" t="e">
        <f t="shared" si="2"/>
        <v>#REF!</v>
      </c>
      <c r="T4" s="293" t="e">
        <f t="shared" si="3"/>
        <v>#REF!</v>
      </c>
      <c r="U4" s="286" t="e">
        <f t="shared" si="4"/>
        <v>#REF!</v>
      </c>
    </row>
    <row r="5" spans="1:21" ht="15" customHeight="1" x14ac:dyDescent="0.15">
      <c r="A5" s="275" t="s">
        <v>14</v>
      </c>
      <c r="B5" s="276">
        <v>1174</v>
      </c>
      <c r="C5" s="276">
        <v>1086</v>
      </c>
      <c r="D5" s="277">
        <v>-0.4</v>
      </c>
      <c r="E5" s="277">
        <v>0.55000000000000004</v>
      </c>
      <c r="F5" s="283">
        <v>618</v>
      </c>
      <c r="G5" s="283">
        <v>623</v>
      </c>
      <c r="H5" s="283">
        <v>623</v>
      </c>
      <c r="I5" s="283">
        <v>621</v>
      </c>
      <c r="J5" s="283">
        <v>608</v>
      </c>
      <c r="K5" s="283">
        <v>604</v>
      </c>
      <c r="L5" s="283">
        <v>604</v>
      </c>
      <c r="M5" s="283">
        <v>599</v>
      </c>
      <c r="N5" s="283">
        <v>608</v>
      </c>
      <c r="O5" s="283">
        <v>584</v>
      </c>
      <c r="P5" s="283">
        <v>591</v>
      </c>
      <c r="Q5" s="285">
        <f t="shared" si="0"/>
        <v>380.75</v>
      </c>
      <c r="R5" s="285" t="e">
        <f t="shared" si="1"/>
        <v>#REF!</v>
      </c>
      <c r="S5" s="286" t="e">
        <f t="shared" si="2"/>
        <v>#REF!</v>
      </c>
      <c r="T5" s="286" t="e">
        <f t="shared" si="3"/>
        <v>#REF!</v>
      </c>
      <c r="U5" s="286" t="e">
        <f t="shared" si="4"/>
        <v>#REF!</v>
      </c>
    </row>
    <row r="6" spans="1:21" ht="15" customHeight="1" x14ac:dyDescent="0.15">
      <c r="A6" s="275" t="s">
        <v>16</v>
      </c>
      <c r="B6" s="276">
        <v>1271</v>
      </c>
      <c r="C6" s="276">
        <v>983</v>
      </c>
      <c r="D6" s="277">
        <v>-0.39</v>
      </c>
      <c r="E6" s="277">
        <v>0.47</v>
      </c>
      <c r="F6" s="283">
        <v>558</v>
      </c>
      <c r="G6" s="283">
        <v>575</v>
      </c>
      <c r="H6" s="283">
        <v>600</v>
      </c>
      <c r="I6" s="283">
        <v>606</v>
      </c>
      <c r="J6" s="283">
        <v>606</v>
      </c>
      <c r="K6" s="283">
        <v>605</v>
      </c>
      <c r="L6" s="283">
        <v>624</v>
      </c>
      <c r="M6" s="283">
        <v>602</v>
      </c>
      <c r="N6" s="283">
        <v>591</v>
      </c>
      <c r="O6" s="283">
        <v>602</v>
      </c>
      <c r="P6" s="284"/>
      <c r="Q6" s="285">
        <f t="shared" si="0"/>
        <v>373.0625</v>
      </c>
      <c r="R6" s="285" t="e">
        <f t="shared" si="1"/>
        <v>#REF!</v>
      </c>
      <c r="S6" s="286" t="e">
        <f t="shared" si="2"/>
        <v>#REF!</v>
      </c>
      <c r="T6" s="286" t="e">
        <f t="shared" si="3"/>
        <v>#REF!</v>
      </c>
      <c r="U6" s="286" t="e">
        <f t="shared" si="4"/>
        <v>#REF!</v>
      </c>
    </row>
    <row r="7" spans="1:21" x14ac:dyDescent="0.2">
      <c r="A7" s="275" t="s">
        <v>18</v>
      </c>
      <c r="B7" s="276">
        <v>763</v>
      </c>
      <c r="C7" s="276">
        <v>754</v>
      </c>
      <c r="D7" s="277">
        <v>-0.28999999999999998</v>
      </c>
      <c r="E7" s="277">
        <v>0.7</v>
      </c>
      <c r="F7" s="283">
        <v>487</v>
      </c>
      <c r="G7" s="294" t="s">
        <v>19</v>
      </c>
      <c r="H7" s="294" t="s">
        <v>19</v>
      </c>
      <c r="I7" s="294" t="s">
        <v>19</v>
      </c>
      <c r="J7" s="283">
        <v>475</v>
      </c>
      <c r="K7" s="295">
        <v>707</v>
      </c>
      <c r="L7" s="283">
        <v>506</v>
      </c>
      <c r="M7" s="283">
        <v>515</v>
      </c>
      <c r="N7" s="284" t="s">
        <v>19</v>
      </c>
      <c r="O7" s="283">
        <v>507</v>
      </c>
      <c r="P7" s="284" t="s">
        <v>146</v>
      </c>
      <c r="Q7" s="285">
        <f>SUM(F7,J7:M7,O7)/12</f>
        <v>266.41666666666669</v>
      </c>
      <c r="R7" s="285" t="e">
        <f t="shared" si="1"/>
        <v>#REF!</v>
      </c>
      <c r="S7" s="286" t="e">
        <f t="shared" si="2"/>
        <v>#REF!</v>
      </c>
      <c r="T7" s="286" t="e">
        <f t="shared" si="3"/>
        <v>#REF!</v>
      </c>
      <c r="U7" s="286" t="e">
        <f t="shared" si="4"/>
        <v>#REF!</v>
      </c>
    </row>
    <row r="8" spans="1:21" ht="15" customHeight="1" x14ac:dyDescent="0.15">
      <c r="A8" s="275" t="s">
        <v>21</v>
      </c>
      <c r="B8" s="276">
        <v>780</v>
      </c>
      <c r="C8" s="276">
        <v>660</v>
      </c>
      <c r="D8" s="277">
        <v>-0.4</v>
      </c>
      <c r="E8" s="277">
        <v>0.5</v>
      </c>
      <c r="F8" s="283">
        <v>394</v>
      </c>
      <c r="G8" s="283">
        <v>386</v>
      </c>
      <c r="H8" s="283">
        <v>368</v>
      </c>
      <c r="I8" s="283">
        <v>378</v>
      </c>
      <c r="J8" s="283">
        <v>367</v>
      </c>
      <c r="K8" s="283">
        <v>354</v>
      </c>
      <c r="L8" s="283">
        <v>375</v>
      </c>
      <c r="M8" s="283">
        <v>389</v>
      </c>
      <c r="N8" s="283">
        <v>372</v>
      </c>
      <c r="O8" s="283">
        <v>379</v>
      </c>
      <c r="P8" s="296"/>
      <c r="Q8" s="285">
        <f t="shared" ref="Q8:Q11" si="5">SUM(F8:O8)/16</f>
        <v>235.125</v>
      </c>
      <c r="R8" s="285" t="e">
        <f t="shared" si="1"/>
        <v>#REF!</v>
      </c>
      <c r="S8" s="286" t="e">
        <f t="shared" si="2"/>
        <v>#REF!</v>
      </c>
      <c r="T8" s="286" t="e">
        <f t="shared" si="3"/>
        <v>#REF!</v>
      </c>
      <c r="U8" s="286" t="e">
        <f t="shared" si="4"/>
        <v>#REF!</v>
      </c>
    </row>
    <row r="9" spans="1:21" ht="15" customHeight="1" x14ac:dyDescent="0.15">
      <c r="A9" s="275" t="s">
        <v>22</v>
      </c>
      <c r="B9" s="276">
        <v>621</v>
      </c>
      <c r="C9" s="276">
        <v>548.20000000000005</v>
      </c>
      <c r="D9" s="277">
        <v>-0.41</v>
      </c>
      <c r="E9" s="277">
        <v>0.52</v>
      </c>
      <c r="F9" s="283">
        <v>318</v>
      </c>
      <c r="G9" s="283">
        <v>328</v>
      </c>
      <c r="H9" s="283">
        <v>332</v>
      </c>
      <c r="I9" s="283">
        <v>308</v>
      </c>
      <c r="J9" s="283">
        <v>308</v>
      </c>
      <c r="K9" s="283">
        <v>291</v>
      </c>
      <c r="L9" s="283">
        <v>303</v>
      </c>
      <c r="M9" s="283">
        <v>296</v>
      </c>
      <c r="N9" s="283">
        <v>293</v>
      </c>
      <c r="O9" s="283">
        <v>293</v>
      </c>
      <c r="P9" s="283">
        <v>300</v>
      </c>
      <c r="Q9" s="285">
        <f t="shared" si="5"/>
        <v>191.875</v>
      </c>
      <c r="R9" s="285" t="e">
        <f t="shared" si="1"/>
        <v>#REF!</v>
      </c>
      <c r="S9" s="286" t="e">
        <f t="shared" si="2"/>
        <v>#REF!</v>
      </c>
      <c r="T9" s="286" t="e">
        <f t="shared" si="3"/>
        <v>#REF!</v>
      </c>
      <c r="U9" s="286" t="e">
        <f t="shared" si="4"/>
        <v>#REF!</v>
      </c>
    </row>
    <row r="10" spans="1:21" ht="15" customHeight="1" x14ac:dyDescent="0.15">
      <c r="A10" s="275" t="s">
        <v>23</v>
      </c>
      <c r="B10" s="276">
        <v>500</v>
      </c>
      <c r="C10" s="276">
        <v>535</v>
      </c>
      <c r="D10" s="277">
        <v>-0.28000000000000003</v>
      </c>
      <c r="E10" s="277">
        <v>0.77</v>
      </c>
      <c r="F10" s="283">
        <v>373</v>
      </c>
      <c r="G10" s="283">
        <v>388</v>
      </c>
      <c r="H10" s="283">
        <v>400</v>
      </c>
      <c r="I10" s="283">
        <v>425</v>
      </c>
      <c r="J10" s="283">
        <v>408</v>
      </c>
      <c r="K10" s="283">
        <v>390</v>
      </c>
      <c r="L10" s="283">
        <v>382</v>
      </c>
      <c r="M10" s="283">
        <v>375</v>
      </c>
      <c r="N10" s="283">
        <v>384</v>
      </c>
      <c r="O10" s="283">
        <v>384</v>
      </c>
      <c r="P10" s="283">
        <v>391</v>
      </c>
      <c r="Q10" s="285">
        <f t="shared" si="5"/>
        <v>244.3125</v>
      </c>
      <c r="R10" s="285" t="e">
        <f t="shared" si="1"/>
        <v>#REF!</v>
      </c>
      <c r="S10" s="286" t="e">
        <f t="shared" si="2"/>
        <v>#REF!</v>
      </c>
      <c r="T10" s="286" t="e">
        <f t="shared" si="3"/>
        <v>#REF!</v>
      </c>
      <c r="U10" s="286" t="e">
        <f t="shared" si="4"/>
        <v>#REF!</v>
      </c>
    </row>
    <row r="11" spans="1:21" ht="15" customHeight="1" x14ac:dyDescent="0.15">
      <c r="A11" s="275" t="s">
        <v>24</v>
      </c>
      <c r="B11" s="276">
        <v>519</v>
      </c>
      <c r="C11" s="276">
        <v>414</v>
      </c>
      <c r="D11" s="277">
        <v>-0.45</v>
      </c>
      <c r="E11" s="277">
        <v>0.44</v>
      </c>
      <c r="F11" s="283">
        <v>216</v>
      </c>
      <c r="G11" s="283">
        <v>226</v>
      </c>
      <c r="H11" s="283">
        <v>222</v>
      </c>
      <c r="I11" s="283">
        <v>216</v>
      </c>
      <c r="J11" s="283">
        <v>218</v>
      </c>
      <c r="K11" s="283">
        <v>220</v>
      </c>
      <c r="L11" s="283">
        <v>215</v>
      </c>
      <c r="M11" s="283">
        <v>233</v>
      </c>
      <c r="N11" s="283">
        <v>231</v>
      </c>
      <c r="O11" s="283">
        <v>231</v>
      </c>
      <c r="P11" s="283">
        <v>235</v>
      </c>
      <c r="Q11" s="285">
        <f t="shared" si="5"/>
        <v>139.25</v>
      </c>
      <c r="R11" s="285" t="e">
        <f t="shared" si="1"/>
        <v>#REF!</v>
      </c>
      <c r="S11" s="286" t="e">
        <f t="shared" si="2"/>
        <v>#REF!</v>
      </c>
      <c r="T11" s="286" t="e">
        <f t="shared" si="3"/>
        <v>#REF!</v>
      </c>
      <c r="U11" s="286" t="e">
        <f t="shared" si="4"/>
        <v>#REF!</v>
      </c>
    </row>
    <row r="12" spans="1:21" ht="15" customHeight="1" x14ac:dyDescent="0.15">
      <c r="A12" s="275" t="s">
        <v>25</v>
      </c>
      <c r="B12" s="276">
        <v>436</v>
      </c>
      <c r="C12" s="276">
        <v>311.10000000000002</v>
      </c>
      <c r="D12" s="277">
        <v>-0.33</v>
      </c>
      <c r="E12" s="277">
        <v>0.48</v>
      </c>
      <c r="F12" s="283">
        <v>185</v>
      </c>
      <c r="G12" s="283">
        <v>184</v>
      </c>
      <c r="H12" s="283">
        <v>187</v>
      </c>
      <c r="I12" s="284" t="s">
        <v>19</v>
      </c>
      <c r="J12" s="283">
        <v>204</v>
      </c>
      <c r="K12" s="283">
        <v>209</v>
      </c>
      <c r="L12" s="283">
        <v>192</v>
      </c>
      <c r="M12" s="283">
        <v>200</v>
      </c>
      <c r="N12" s="283">
        <v>219</v>
      </c>
      <c r="O12" s="283">
        <v>223</v>
      </c>
      <c r="P12" s="284" t="s">
        <v>147</v>
      </c>
      <c r="Q12" s="285">
        <f>SUM(F12:H12,J12:O12)/15</f>
        <v>120.2</v>
      </c>
      <c r="R12" s="285" t="e">
        <f t="shared" si="1"/>
        <v>#REF!</v>
      </c>
      <c r="S12" s="286" t="e">
        <f t="shared" si="2"/>
        <v>#REF!</v>
      </c>
      <c r="T12" s="286" t="e">
        <f t="shared" si="3"/>
        <v>#REF!</v>
      </c>
      <c r="U12" s="286" t="e">
        <f t="shared" si="4"/>
        <v>#REF!</v>
      </c>
    </row>
    <row r="13" spans="1:21" ht="15" customHeight="1" x14ac:dyDescent="0.15">
      <c r="A13" s="275" t="s">
        <v>26</v>
      </c>
      <c r="B13" s="276">
        <v>279</v>
      </c>
      <c r="C13" s="276">
        <v>201.3</v>
      </c>
      <c r="D13" s="277">
        <v>-0.43</v>
      </c>
      <c r="E13" s="277">
        <v>0.41</v>
      </c>
      <c r="F13" s="283">
        <v>111</v>
      </c>
      <c r="G13" s="283">
        <v>112</v>
      </c>
      <c r="H13" s="283">
        <v>110</v>
      </c>
      <c r="I13" s="283">
        <v>115</v>
      </c>
      <c r="J13" s="283">
        <v>106</v>
      </c>
      <c r="K13" s="283">
        <v>105</v>
      </c>
      <c r="L13" s="283">
        <v>124</v>
      </c>
      <c r="M13" s="283">
        <v>126</v>
      </c>
      <c r="N13" s="283">
        <v>124</v>
      </c>
      <c r="O13" s="283">
        <v>123</v>
      </c>
      <c r="P13" s="283">
        <v>120</v>
      </c>
      <c r="Q13" s="285">
        <f t="shared" ref="Q13:Q16" si="6">SUM(F13:O13)/16</f>
        <v>72.25</v>
      </c>
      <c r="R13" s="285" t="e">
        <f t="shared" si="1"/>
        <v>#REF!</v>
      </c>
      <c r="S13" s="286" t="e">
        <f t="shared" si="2"/>
        <v>#REF!</v>
      </c>
      <c r="T13" s="286" t="e">
        <f t="shared" si="3"/>
        <v>#REF!</v>
      </c>
      <c r="U13" s="286" t="e">
        <f t="shared" si="4"/>
        <v>#REF!</v>
      </c>
    </row>
    <row r="14" spans="1:21" ht="15" customHeight="1" x14ac:dyDescent="0.15">
      <c r="A14" s="275" t="s">
        <v>27</v>
      </c>
      <c r="B14" s="276">
        <v>220</v>
      </c>
      <c r="C14" s="276">
        <v>167.6</v>
      </c>
      <c r="D14" s="277">
        <v>-0.47</v>
      </c>
      <c r="E14" s="277">
        <v>0.4</v>
      </c>
      <c r="F14" s="283">
        <v>75</v>
      </c>
      <c r="G14" s="283">
        <v>74</v>
      </c>
      <c r="H14" s="283">
        <v>75</v>
      </c>
      <c r="I14" s="283">
        <v>74</v>
      </c>
      <c r="J14" s="283">
        <v>69</v>
      </c>
      <c r="K14" s="283">
        <v>68</v>
      </c>
      <c r="L14" s="283">
        <v>64</v>
      </c>
      <c r="M14" s="283">
        <v>74</v>
      </c>
      <c r="N14" s="283">
        <v>89</v>
      </c>
      <c r="O14" s="283">
        <v>89</v>
      </c>
      <c r="P14" s="283">
        <v>98</v>
      </c>
      <c r="Q14" s="285">
        <f t="shared" si="6"/>
        <v>46.9375</v>
      </c>
      <c r="R14" s="285" t="e">
        <f t="shared" si="1"/>
        <v>#REF!</v>
      </c>
      <c r="S14" s="286" t="e">
        <f t="shared" si="2"/>
        <v>#REF!</v>
      </c>
      <c r="T14" s="286" t="e">
        <f t="shared" si="3"/>
        <v>#REF!</v>
      </c>
      <c r="U14" s="286" t="e">
        <f t="shared" si="4"/>
        <v>#REF!</v>
      </c>
    </row>
    <row r="15" spans="1:21" ht="15" customHeight="1" x14ac:dyDescent="0.15">
      <c r="A15" s="275" t="s">
        <v>28</v>
      </c>
      <c r="B15" s="276">
        <v>240</v>
      </c>
      <c r="C15" s="276">
        <v>163</v>
      </c>
      <c r="D15" s="277">
        <v>-0.36</v>
      </c>
      <c r="E15" s="277">
        <v>0.43</v>
      </c>
      <c r="F15" s="283">
        <v>100</v>
      </c>
      <c r="G15" s="283">
        <v>95</v>
      </c>
      <c r="H15" s="283">
        <v>100</v>
      </c>
      <c r="I15" s="283">
        <v>104</v>
      </c>
      <c r="J15" s="283">
        <v>106</v>
      </c>
      <c r="K15" s="283">
        <v>103</v>
      </c>
      <c r="L15" s="283">
        <v>111</v>
      </c>
      <c r="M15" s="283">
        <v>117</v>
      </c>
      <c r="N15" s="283">
        <v>108</v>
      </c>
      <c r="O15" s="283">
        <v>116</v>
      </c>
      <c r="P15" s="284" t="s">
        <v>146</v>
      </c>
      <c r="Q15" s="285">
        <f t="shared" si="6"/>
        <v>66.25</v>
      </c>
      <c r="R15" s="285" t="e">
        <f t="shared" si="1"/>
        <v>#REF!</v>
      </c>
      <c r="S15" s="286" t="e">
        <f t="shared" si="2"/>
        <v>#REF!</v>
      </c>
      <c r="T15" s="286" t="e">
        <f t="shared" si="3"/>
        <v>#REF!</v>
      </c>
      <c r="U15" s="286" t="e">
        <f t="shared" si="4"/>
        <v>#REF!</v>
      </c>
    </row>
    <row r="16" spans="1:21" ht="15" customHeight="1" x14ac:dyDescent="0.15">
      <c r="A16" s="275" t="s">
        <v>29</v>
      </c>
      <c r="B16" s="276">
        <v>120</v>
      </c>
      <c r="C16" s="276">
        <v>114</v>
      </c>
      <c r="D16" s="277">
        <v>-0.31</v>
      </c>
      <c r="E16" s="277">
        <v>0.66</v>
      </c>
      <c r="F16" s="283">
        <v>91</v>
      </c>
      <c r="G16" s="297">
        <v>84</v>
      </c>
      <c r="H16" s="297">
        <v>84</v>
      </c>
      <c r="I16" s="297">
        <v>84</v>
      </c>
      <c r="J16" s="283">
        <v>73</v>
      </c>
      <c r="K16" s="283">
        <v>68</v>
      </c>
      <c r="L16" s="283">
        <v>72</v>
      </c>
      <c r="M16" s="283">
        <v>70</v>
      </c>
      <c r="N16" s="283">
        <v>63</v>
      </c>
      <c r="O16" s="283">
        <v>60</v>
      </c>
      <c r="P16" s="283">
        <v>56</v>
      </c>
      <c r="Q16" s="285">
        <f t="shared" si="6"/>
        <v>46.8125</v>
      </c>
      <c r="R16" s="285" t="e">
        <f t="shared" si="1"/>
        <v>#REF!</v>
      </c>
      <c r="S16" s="286" t="e">
        <f t="shared" si="2"/>
        <v>#REF!</v>
      </c>
      <c r="T16" s="286" t="e">
        <f t="shared" si="3"/>
        <v>#REF!</v>
      </c>
      <c r="U16" s="286" t="e">
        <f t="shared" si="4"/>
        <v>#REF!</v>
      </c>
    </row>
    <row r="17" spans="1:13" ht="15" customHeight="1" x14ac:dyDescent="0.15">
      <c r="A17" s="298" t="s">
        <v>99</v>
      </c>
      <c r="B17" s="164">
        <f t="shared" ref="B17:C17" si="7">SUM(B2:B16)</f>
        <v>12325</v>
      </c>
      <c r="C17" s="164">
        <f t="shared" si="7"/>
        <v>11003.2</v>
      </c>
      <c r="D17" s="299" t="e">
        <f>#REF!/C17</f>
        <v>#REF!</v>
      </c>
      <c r="E17" s="299" t="e">
        <f>#REF!/B17</f>
        <v>#REF!</v>
      </c>
    </row>
    <row r="21" spans="1:13" ht="15" customHeight="1" x14ac:dyDescent="0.15">
      <c r="A21" s="300" t="s">
        <v>0</v>
      </c>
      <c r="B21" s="301" t="s">
        <v>148</v>
      </c>
      <c r="C21" s="301" t="s">
        <v>149</v>
      </c>
      <c r="D21" s="301" t="s">
        <v>100</v>
      </c>
      <c r="E21" s="301" t="s">
        <v>101</v>
      </c>
      <c r="G21" s="300" t="s">
        <v>0</v>
      </c>
      <c r="H21" s="302" t="s">
        <v>150</v>
      </c>
      <c r="I21" s="301" t="s">
        <v>151</v>
      </c>
      <c r="J21" s="302" t="s">
        <v>48</v>
      </c>
      <c r="L21" s="211" t="s">
        <v>152</v>
      </c>
    </row>
    <row r="22" spans="1:13" ht="15" customHeight="1" x14ac:dyDescent="0.15">
      <c r="A22" s="303" t="s">
        <v>10</v>
      </c>
      <c r="B22" s="304">
        <v>2060</v>
      </c>
      <c r="C22" s="304">
        <v>1085</v>
      </c>
      <c r="D22" s="304">
        <f t="shared" ref="D22:D31" si="8">C22-B22</f>
        <v>-975</v>
      </c>
      <c r="E22" s="305">
        <f t="shared" ref="E22:E32" si="9">D22/B22</f>
        <v>-0.47330097087378642</v>
      </c>
      <c r="G22" s="303" t="s">
        <v>10</v>
      </c>
      <c r="H22" s="306">
        <v>0.85</v>
      </c>
      <c r="I22" s="305">
        <v>0.45</v>
      </c>
      <c r="J22" s="306">
        <f t="shared" ref="J22:J32" si="10">I22-H22</f>
        <v>-0.39999999999999997</v>
      </c>
      <c r="L22" s="13">
        <v>2417</v>
      </c>
    </row>
    <row r="23" spans="1:13" ht="15" customHeight="1" x14ac:dyDescent="0.15">
      <c r="A23" s="307" t="s">
        <v>11</v>
      </c>
      <c r="B23" s="308">
        <v>1703</v>
      </c>
      <c r="C23" s="308">
        <v>1018</v>
      </c>
      <c r="D23" s="309">
        <f t="shared" si="8"/>
        <v>-685</v>
      </c>
      <c r="E23" s="310">
        <f t="shared" si="9"/>
        <v>-0.40223135642982971</v>
      </c>
      <c r="G23" s="307" t="s">
        <v>11</v>
      </c>
      <c r="H23" s="311">
        <v>0.93</v>
      </c>
      <c r="I23" s="312">
        <v>0.55000000000000004</v>
      </c>
      <c r="J23" s="313">
        <f t="shared" si="10"/>
        <v>-0.38</v>
      </c>
      <c r="L23" s="13">
        <v>1837</v>
      </c>
    </row>
    <row r="24" spans="1:13" ht="15" customHeight="1" x14ac:dyDescent="0.15">
      <c r="A24" s="303" t="s">
        <v>12</v>
      </c>
      <c r="B24" s="304">
        <v>1303</v>
      </c>
      <c r="C24" s="304">
        <v>623</v>
      </c>
      <c r="D24" s="304">
        <f t="shared" si="8"/>
        <v>-680</v>
      </c>
      <c r="E24" s="305">
        <f t="shared" si="9"/>
        <v>-0.52187260168841132</v>
      </c>
      <c r="G24" s="303" t="s">
        <v>12</v>
      </c>
      <c r="H24" s="306">
        <v>1.1399999999999999</v>
      </c>
      <c r="I24" s="305">
        <v>0.54</v>
      </c>
      <c r="J24" s="306">
        <f t="shared" si="10"/>
        <v>-0.59999999999999987</v>
      </c>
      <c r="L24" s="12">
        <v>1148</v>
      </c>
      <c r="M24" s="211" t="s">
        <v>33</v>
      </c>
    </row>
    <row r="25" spans="1:13" ht="15" customHeight="1" x14ac:dyDescent="0.15">
      <c r="A25" s="307" t="s">
        <v>14</v>
      </c>
      <c r="B25" s="308">
        <v>1086</v>
      </c>
      <c r="C25" s="308">
        <v>631</v>
      </c>
      <c r="D25" s="309">
        <f t="shared" si="8"/>
        <v>-455</v>
      </c>
      <c r="E25" s="310">
        <f t="shared" si="9"/>
        <v>-0.41896869244935542</v>
      </c>
      <c r="G25" s="307" t="s">
        <v>14</v>
      </c>
      <c r="H25" s="311">
        <v>0.93</v>
      </c>
      <c r="I25" s="312">
        <v>0.54</v>
      </c>
      <c r="J25" s="313">
        <f t="shared" si="10"/>
        <v>-0.39</v>
      </c>
      <c r="L25" s="13">
        <v>1174</v>
      </c>
    </row>
    <row r="26" spans="1:13" ht="15" customHeight="1" x14ac:dyDescent="0.15">
      <c r="A26" s="303" t="s">
        <v>16</v>
      </c>
      <c r="B26" s="304">
        <v>983</v>
      </c>
      <c r="C26" s="304">
        <v>615</v>
      </c>
      <c r="D26" s="304">
        <f t="shared" si="8"/>
        <v>-368</v>
      </c>
      <c r="E26" s="305">
        <f t="shared" si="9"/>
        <v>-0.37436419125127163</v>
      </c>
      <c r="G26" s="303" t="s">
        <v>16</v>
      </c>
      <c r="H26" s="306">
        <v>0.77</v>
      </c>
      <c r="I26" s="305">
        <v>0.48</v>
      </c>
      <c r="J26" s="306">
        <f t="shared" si="10"/>
        <v>-0.29000000000000004</v>
      </c>
      <c r="L26" s="13">
        <v>1271</v>
      </c>
    </row>
    <row r="27" spans="1:13" ht="15" customHeight="1" x14ac:dyDescent="0.15">
      <c r="A27" s="307" t="s">
        <v>18</v>
      </c>
      <c r="B27" s="308">
        <v>754</v>
      </c>
      <c r="C27" s="308">
        <v>514</v>
      </c>
      <c r="D27" s="309">
        <f t="shared" si="8"/>
        <v>-240</v>
      </c>
      <c r="E27" s="310">
        <f t="shared" si="9"/>
        <v>-0.3183023872679045</v>
      </c>
      <c r="G27" s="307" t="s">
        <v>18</v>
      </c>
      <c r="H27" s="311">
        <v>0.99</v>
      </c>
      <c r="I27" s="312">
        <v>0.67</v>
      </c>
      <c r="J27" s="313">
        <f t="shared" si="10"/>
        <v>-0.31999999999999995</v>
      </c>
      <c r="L27" s="13">
        <v>763</v>
      </c>
    </row>
    <row r="28" spans="1:13" ht="15" customHeight="1" x14ac:dyDescent="0.15">
      <c r="A28" s="303" t="s">
        <v>21</v>
      </c>
      <c r="B28" s="304">
        <v>660</v>
      </c>
      <c r="C28" s="304">
        <v>403</v>
      </c>
      <c r="D28" s="304">
        <f t="shared" si="8"/>
        <v>-257</v>
      </c>
      <c r="E28" s="305">
        <f t="shared" si="9"/>
        <v>-0.3893939393939394</v>
      </c>
      <c r="G28" s="303" t="s">
        <v>21</v>
      </c>
      <c r="H28" s="306">
        <v>0.85</v>
      </c>
      <c r="I28" s="305">
        <v>0.52</v>
      </c>
      <c r="J28" s="306">
        <f t="shared" si="10"/>
        <v>-0.32999999999999996</v>
      </c>
      <c r="L28" s="13">
        <v>780</v>
      </c>
    </row>
    <row r="29" spans="1:13" ht="15" customHeight="1" x14ac:dyDescent="0.15">
      <c r="A29" s="307" t="s">
        <v>22</v>
      </c>
      <c r="B29" s="308">
        <v>548.20000000000005</v>
      </c>
      <c r="C29" s="308">
        <v>331</v>
      </c>
      <c r="D29" s="314">
        <f t="shared" si="8"/>
        <v>-217.20000000000005</v>
      </c>
      <c r="E29" s="310">
        <f t="shared" si="9"/>
        <v>-0.39620576431959142</v>
      </c>
      <c r="G29" s="307" t="s">
        <v>22</v>
      </c>
      <c r="H29" s="311">
        <v>0.88</v>
      </c>
      <c r="I29" s="312">
        <v>0.53</v>
      </c>
      <c r="J29" s="313">
        <f t="shared" si="10"/>
        <v>-0.35</v>
      </c>
      <c r="L29" s="13">
        <v>621</v>
      </c>
    </row>
    <row r="30" spans="1:13" ht="15" customHeight="1" x14ac:dyDescent="0.15">
      <c r="A30" s="303" t="s">
        <v>23</v>
      </c>
      <c r="B30" s="304">
        <v>535</v>
      </c>
      <c r="C30" s="304">
        <v>401</v>
      </c>
      <c r="D30" s="304">
        <f t="shared" si="8"/>
        <v>-134</v>
      </c>
      <c r="E30" s="305">
        <f t="shared" si="9"/>
        <v>-0.25046728971962617</v>
      </c>
      <c r="G30" s="303" t="s">
        <v>23</v>
      </c>
      <c r="H30" s="306">
        <v>1.07</v>
      </c>
      <c r="I30" s="305">
        <v>0.8</v>
      </c>
      <c r="J30" s="306">
        <f t="shared" si="10"/>
        <v>-0.27</v>
      </c>
      <c r="L30" s="13">
        <v>500</v>
      </c>
    </row>
    <row r="31" spans="1:13" ht="15" customHeight="1" x14ac:dyDescent="0.15">
      <c r="A31" s="307" t="s">
        <v>24</v>
      </c>
      <c r="B31" s="308">
        <v>414</v>
      </c>
      <c r="C31" s="308">
        <v>237</v>
      </c>
      <c r="D31" s="309">
        <f t="shared" si="8"/>
        <v>-177</v>
      </c>
      <c r="E31" s="310">
        <f t="shared" si="9"/>
        <v>-0.42753623188405798</v>
      </c>
      <c r="G31" s="307" t="s">
        <v>24</v>
      </c>
      <c r="H31" s="311">
        <v>0.8</v>
      </c>
      <c r="I31" s="312">
        <v>0.46</v>
      </c>
      <c r="J31" s="313">
        <f t="shared" si="10"/>
        <v>-0.34</v>
      </c>
      <c r="L31" s="13">
        <v>519</v>
      </c>
    </row>
    <row r="32" spans="1:13" ht="15" customHeight="1" x14ac:dyDescent="0.15">
      <c r="A32" s="307" t="s">
        <v>99</v>
      </c>
      <c r="B32" s="308">
        <f t="shared" ref="B32:D32" si="11">SUM(B22:B31)</f>
        <v>10046.200000000001</v>
      </c>
      <c r="C32" s="308">
        <f t="shared" si="11"/>
        <v>5858</v>
      </c>
      <c r="D32" s="315">
        <f t="shared" si="11"/>
        <v>-4188.2</v>
      </c>
      <c r="E32" s="316">
        <f t="shared" si="9"/>
        <v>-0.41689394995122531</v>
      </c>
      <c r="G32" s="307" t="s">
        <v>99</v>
      </c>
      <c r="H32" s="311">
        <v>0.89</v>
      </c>
      <c r="I32" s="316">
        <f>C32/L32</f>
        <v>0.53109700815956484</v>
      </c>
      <c r="J32" s="313">
        <f t="shared" si="10"/>
        <v>-0.35890299184043517</v>
      </c>
      <c r="L32" s="210">
        <f>SUM(L22:L31)</f>
        <v>11030</v>
      </c>
    </row>
    <row r="34" spans="2:4" ht="15" customHeight="1" x14ac:dyDescent="0.15">
      <c r="B34" s="211" t="s">
        <v>153</v>
      </c>
    </row>
    <row r="35" spans="2:4" ht="15" customHeight="1" x14ac:dyDescent="0.15">
      <c r="B35" s="8" t="s">
        <v>63</v>
      </c>
      <c r="C35" s="8" t="s">
        <v>6</v>
      </c>
      <c r="D35" s="8" t="s">
        <v>65</v>
      </c>
    </row>
    <row r="36" spans="2:4" ht="15" customHeight="1" x14ac:dyDescent="0.15">
      <c r="B36" s="111">
        <v>1084.52</v>
      </c>
      <c r="C36" s="13">
        <v>-975.48</v>
      </c>
      <c r="D36" s="13">
        <v>-0.4035912287960281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6"/>
  <sheetViews>
    <sheetView workbookViewId="0"/>
  </sheetViews>
  <sheetFormatPr baseColWidth="10" defaultColWidth="12.6640625" defaultRowHeight="15" customHeight="1" x14ac:dyDescent="0.15"/>
  <cols>
    <col min="2" max="9" width="8.6640625" customWidth="1"/>
    <col min="10" max="10" width="17.6640625" customWidth="1"/>
  </cols>
  <sheetData>
    <row r="1" spans="1:10" ht="15" customHeight="1" x14ac:dyDescent="0.15">
      <c r="A1" s="531" t="s">
        <v>154</v>
      </c>
      <c r="B1" s="520"/>
      <c r="C1" s="520"/>
      <c r="D1" s="520"/>
      <c r="E1" s="520"/>
      <c r="F1" s="520"/>
      <c r="G1" s="520"/>
      <c r="H1" s="520"/>
      <c r="I1" s="520"/>
      <c r="J1" s="520"/>
    </row>
    <row r="2" spans="1:10" ht="15" customHeight="1" x14ac:dyDescent="0.15">
      <c r="A2" s="317"/>
      <c r="B2" s="532" t="s">
        <v>155</v>
      </c>
      <c r="C2" s="522"/>
      <c r="D2" s="522"/>
      <c r="E2" s="526"/>
      <c r="F2" s="532" t="s">
        <v>156</v>
      </c>
      <c r="G2" s="522"/>
      <c r="H2" s="522"/>
      <c r="I2" s="526"/>
      <c r="J2" s="318" t="s">
        <v>9</v>
      </c>
    </row>
    <row r="3" spans="1:10" ht="15" customHeight="1" x14ac:dyDescent="0.15">
      <c r="A3" s="319"/>
      <c r="B3" s="320" t="s">
        <v>157</v>
      </c>
      <c r="C3" s="321" t="s">
        <v>158</v>
      </c>
      <c r="D3" s="322" t="s">
        <v>159</v>
      </c>
      <c r="E3" s="239" t="s">
        <v>160</v>
      </c>
      <c r="F3" s="320" t="s">
        <v>157</v>
      </c>
      <c r="G3" s="321" t="s">
        <v>158</v>
      </c>
      <c r="H3" s="322" t="s">
        <v>159</v>
      </c>
      <c r="I3" s="239" t="s">
        <v>160</v>
      </c>
      <c r="J3" s="323"/>
    </row>
    <row r="4" spans="1:10" ht="15" customHeight="1" x14ac:dyDescent="0.15">
      <c r="A4" s="235" t="s">
        <v>10</v>
      </c>
      <c r="B4" s="324" t="s">
        <v>161</v>
      </c>
      <c r="C4" s="325" t="s">
        <v>124</v>
      </c>
      <c r="D4" s="326" t="s">
        <v>124</v>
      </c>
      <c r="E4" s="243" t="s">
        <v>124</v>
      </c>
      <c r="F4" s="327">
        <v>601</v>
      </c>
      <c r="G4" s="325">
        <v>84</v>
      </c>
      <c r="H4" s="326" t="s">
        <v>124</v>
      </c>
      <c r="I4" s="243" t="s">
        <v>124</v>
      </c>
      <c r="J4" s="328"/>
    </row>
    <row r="5" spans="1:10" ht="15" customHeight="1" x14ac:dyDescent="0.15">
      <c r="A5" s="235" t="s">
        <v>11</v>
      </c>
      <c r="B5" s="324">
        <v>87</v>
      </c>
      <c r="C5" s="329">
        <v>5</v>
      </c>
      <c r="D5" s="330">
        <v>3</v>
      </c>
      <c r="E5" s="254">
        <v>10</v>
      </c>
      <c r="F5" s="324">
        <v>3</v>
      </c>
      <c r="G5" s="329">
        <v>0</v>
      </c>
      <c r="H5" s="330" t="s">
        <v>124</v>
      </c>
      <c r="I5" s="254">
        <v>10</v>
      </c>
      <c r="J5" s="328"/>
    </row>
    <row r="6" spans="1:10" ht="15" customHeight="1" x14ac:dyDescent="0.15">
      <c r="A6" s="56" t="s">
        <v>12</v>
      </c>
      <c r="B6" s="324">
        <v>158</v>
      </c>
      <c r="C6" s="329">
        <v>0</v>
      </c>
      <c r="D6" s="330">
        <v>0</v>
      </c>
      <c r="E6" s="254">
        <v>20</v>
      </c>
      <c r="F6" s="324">
        <v>1</v>
      </c>
      <c r="G6" s="329">
        <v>0</v>
      </c>
      <c r="H6" s="330" t="s">
        <v>124</v>
      </c>
      <c r="I6" s="254">
        <v>13</v>
      </c>
      <c r="J6" s="328"/>
    </row>
    <row r="7" spans="1:10" ht="15" customHeight="1" x14ac:dyDescent="0.15">
      <c r="A7" s="56" t="s">
        <v>14</v>
      </c>
      <c r="B7" s="324">
        <v>2</v>
      </c>
      <c r="C7" s="329">
        <v>0</v>
      </c>
      <c r="D7" s="330">
        <v>3</v>
      </c>
      <c r="E7" s="254">
        <v>4</v>
      </c>
      <c r="F7" s="324">
        <v>0</v>
      </c>
      <c r="G7" s="329">
        <v>0</v>
      </c>
      <c r="H7" s="330">
        <v>1</v>
      </c>
      <c r="I7" s="254">
        <v>2</v>
      </c>
      <c r="J7" s="323"/>
    </row>
    <row r="8" spans="1:10" ht="15" customHeight="1" x14ac:dyDescent="0.15">
      <c r="A8" s="56" t="s">
        <v>16</v>
      </c>
      <c r="B8" s="324">
        <v>150</v>
      </c>
      <c r="C8" s="329">
        <v>6</v>
      </c>
      <c r="D8" s="330">
        <v>0</v>
      </c>
      <c r="E8" s="254">
        <v>1</v>
      </c>
      <c r="F8" s="324">
        <v>2</v>
      </c>
      <c r="G8" s="329">
        <v>1</v>
      </c>
      <c r="H8" s="330">
        <v>0</v>
      </c>
      <c r="I8" s="254">
        <v>13</v>
      </c>
      <c r="J8" s="323"/>
    </row>
    <row r="9" spans="1:10" ht="15" customHeight="1" x14ac:dyDescent="0.15">
      <c r="A9" s="56" t="s">
        <v>18</v>
      </c>
      <c r="B9" s="327"/>
      <c r="C9" s="325"/>
      <c r="D9" s="326"/>
      <c r="E9" s="243"/>
      <c r="F9" s="327"/>
      <c r="G9" s="325"/>
      <c r="H9" s="326"/>
      <c r="I9" s="243"/>
      <c r="J9" s="328" t="s">
        <v>162</v>
      </c>
    </row>
    <row r="10" spans="1:10" ht="15" customHeight="1" x14ac:dyDescent="0.15">
      <c r="A10" s="56" t="s">
        <v>21</v>
      </c>
      <c r="B10" s="324">
        <v>30</v>
      </c>
      <c r="C10" s="329">
        <v>2</v>
      </c>
      <c r="D10" s="330" t="s">
        <v>124</v>
      </c>
      <c r="E10" s="254">
        <v>29</v>
      </c>
      <c r="F10" s="324">
        <v>0</v>
      </c>
      <c r="G10" s="329">
        <v>0</v>
      </c>
      <c r="H10" s="330">
        <v>0</v>
      </c>
      <c r="I10" s="254">
        <v>1</v>
      </c>
      <c r="J10" s="323"/>
    </row>
    <row r="11" spans="1:10" ht="15" customHeight="1" x14ac:dyDescent="0.15">
      <c r="A11" s="56" t="s">
        <v>22</v>
      </c>
      <c r="B11" s="324">
        <v>1</v>
      </c>
      <c r="C11" s="329">
        <v>0</v>
      </c>
      <c r="D11" s="330">
        <v>0</v>
      </c>
      <c r="E11" s="254">
        <v>0</v>
      </c>
      <c r="F11" s="324">
        <v>2</v>
      </c>
      <c r="G11" s="329">
        <v>0</v>
      </c>
      <c r="H11" s="330">
        <v>0</v>
      </c>
      <c r="I11" s="254">
        <v>6</v>
      </c>
      <c r="J11" s="323"/>
    </row>
    <row r="12" spans="1:10" ht="15" customHeight="1" x14ac:dyDescent="0.15">
      <c r="A12" s="56" t="s">
        <v>23</v>
      </c>
      <c r="B12" s="324">
        <v>0</v>
      </c>
      <c r="C12" s="329">
        <v>0</v>
      </c>
      <c r="D12" s="330">
        <v>0</v>
      </c>
      <c r="E12" s="254">
        <v>9</v>
      </c>
      <c r="F12" s="324">
        <v>5</v>
      </c>
      <c r="G12" s="329">
        <v>0</v>
      </c>
      <c r="H12" s="330">
        <v>0</v>
      </c>
      <c r="I12" s="254">
        <v>100</v>
      </c>
      <c r="J12" s="328"/>
    </row>
    <row r="13" spans="1:10" ht="15" customHeight="1" x14ac:dyDescent="0.15">
      <c r="A13" s="56" t="s">
        <v>24</v>
      </c>
      <c r="B13" s="324">
        <v>11</v>
      </c>
      <c r="C13" s="329">
        <v>0</v>
      </c>
      <c r="D13" s="330">
        <v>0</v>
      </c>
      <c r="E13" s="254">
        <v>14</v>
      </c>
      <c r="F13" s="324">
        <v>3</v>
      </c>
      <c r="G13" s="329">
        <v>0</v>
      </c>
      <c r="H13" s="330">
        <v>0</v>
      </c>
      <c r="I13" s="254">
        <v>4</v>
      </c>
      <c r="J13" s="323"/>
    </row>
    <row r="14" spans="1:10" ht="15" customHeight="1" x14ac:dyDescent="0.15">
      <c r="A14" s="56" t="s">
        <v>25</v>
      </c>
      <c r="B14" s="324">
        <v>33</v>
      </c>
      <c r="C14" s="329">
        <v>2</v>
      </c>
      <c r="D14" s="330">
        <v>0</v>
      </c>
      <c r="E14" s="254">
        <v>2</v>
      </c>
      <c r="F14" s="324">
        <v>31</v>
      </c>
      <c r="G14" s="329">
        <v>8</v>
      </c>
      <c r="H14" s="330">
        <v>0</v>
      </c>
      <c r="I14" s="254">
        <v>28</v>
      </c>
      <c r="J14" s="328"/>
    </row>
    <row r="15" spans="1:10" ht="15" customHeight="1" x14ac:dyDescent="0.15">
      <c r="A15" s="56" t="s">
        <v>26</v>
      </c>
      <c r="B15" s="324">
        <v>4</v>
      </c>
      <c r="C15" s="329">
        <v>0</v>
      </c>
      <c r="D15" s="330">
        <v>0</v>
      </c>
      <c r="E15" s="331">
        <v>4</v>
      </c>
      <c r="F15" s="324">
        <v>3</v>
      </c>
      <c r="G15" s="329">
        <v>0</v>
      </c>
      <c r="H15" s="330" t="s">
        <v>124</v>
      </c>
      <c r="I15" s="254">
        <v>6</v>
      </c>
      <c r="J15" s="323"/>
    </row>
    <row r="16" spans="1:10" ht="15" customHeight="1" x14ac:dyDescent="0.15">
      <c r="A16" s="56" t="s">
        <v>27</v>
      </c>
      <c r="B16" s="324">
        <v>0</v>
      </c>
      <c r="C16" s="329">
        <v>0</v>
      </c>
      <c r="D16" s="330" t="s">
        <v>124</v>
      </c>
      <c r="E16" s="254">
        <v>0</v>
      </c>
      <c r="F16" s="324">
        <v>0</v>
      </c>
      <c r="G16" s="329">
        <v>0</v>
      </c>
      <c r="H16" s="330" t="s">
        <v>124</v>
      </c>
      <c r="I16" s="254">
        <v>0</v>
      </c>
      <c r="J16" s="328"/>
    </row>
    <row r="17" spans="1:10" ht="15" customHeight="1" x14ac:dyDescent="0.15">
      <c r="A17" s="56" t="s">
        <v>28</v>
      </c>
      <c r="B17" s="324">
        <v>2</v>
      </c>
      <c r="C17" s="329">
        <v>0</v>
      </c>
      <c r="D17" s="330">
        <v>1</v>
      </c>
      <c r="E17" s="254">
        <v>3</v>
      </c>
      <c r="F17" s="324">
        <v>1</v>
      </c>
      <c r="G17" s="329">
        <v>0</v>
      </c>
      <c r="H17" s="330">
        <v>1</v>
      </c>
      <c r="I17" s="254">
        <v>2</v>
      </c>
      <c r="J17" s="323"/>
    </row>
    <row r="18" spans="1:10" ht="15" customHeight="1" x14ac:dyDescent="0.15">
      <c r="A18" s="56" t="s">
        <v>29</v>
      </c>
      <c r="B18" s="324">
        <v>0</v>
      </c>
      <c r="C18" s="329">
        <v>0</v>
      </c>
      <c r="D18" s="330">
        <v>0</v>
      </c>
      <c r="E18" s="254">
        <v>0</v>
      </c>
      <c r="F18" s="324">
        <v>0</v>
      </c>
      <c r="G18" s="329">
        <v>0</v>
      </c>
      <c r="H18" s="330">
        <v>0</v>
      </c>
      <c r="I18" s="254">
        <v>0</v>
      </c>
      <c r="J18" s="323"/>
    </row>
    <row r="19" spans="1:10" ht="15" customHeight="1" x14ac:dyDescent="0.15">
      <c r="B19" s="210">
        <f t="shared" ref="B19:I19" si="0">SUM(B4:B18)</f>
        <v>478</v>
      </c>
      <c r="C19" s="210">
        <f t="shared" si="0"/>
        <v>15</v>
      </c>
      <c r="D19" s="210">
        <f t="shared" si="0"/>
        <v>7</v>
      </c>
      <c r="E19" s="210">
        <f t="shared" si="0"/>
        <v>96</v>
      </c>
      <c r="F19" s="210">
        <f t="shared" si="0"/>
        <v>652</v>
      </c>
      <c r="G19" s="210">
        <f t="shared" si="0"/>
        <v>93</v>
      </c>
      <c r="H19" s="210">
        <f t="shared" si="0"/>
        <v>2</v>
      </c>
      <c r="I19" s="210">
        <f t="shared" si="0"/>
        <v>185</v>
      </c>
    </row>
    <row r="21" spans="1:10" ht="15" customHeight="1" x14ac:dyDescent="0.15">
      <c r="B21" s="332" t="s">
        <v>134</v>
      </c>
    </row>
    <row r="22" spans="1:10" ht="15" customHeight="1" x14ac:dyDescent="0.15">
      <c r="B22" s="320" t="s">
        <v>157</v>
      </c>
      <c r="C22" s="533" t="s">
        <v>163</v>
      </c>
      <c r="D22" s="526"/>
    </row>
    <row r="23" spans="1:10" ht="15" customHeight="1" x14ac:dyDescent="0.15">
      <c r="B23" s="321" t="s">
        <v>126</v>
      </c>
      <c r="C23" s="534" t="s">
        <v>164</v>
      </c>
      <c r="D23" s="526"/>
    </row>
    <row r="24" spans="1:10" ht="15" customHeight="1" x14ac:dyDescent="0.15">
      <c r="B24" s="322" t="s">
        <v>127</v>
      </c>
      <c r="C24" s="535" t="s">
        <v>165</v>
      </c>
      <c r="D24" s="526"/>
    </row>
    <row r="25" spans="1:10" ht="15" customHeight="1" x14ac:dyDescent="0.15">
      <c r="B25" s="34" t="s">
        <v>128</v>
      </c>
      <c r="C25" s="536" t="s">
        <v>166</v>
      </c>
      <c r="D25" s="526"/>
    </row>
    <row r="28" spans="1:10" ht="15" customHeight="1" x14ac:dyDescent="0.15">
      <c r="B28" s="333" t="s">
        <v>167</v>
      </c>
    </row>
    <row r="31" spans="1:10" ht="15" customHeight="1" x14ac:dyDescent="0.15">
      <c r="A31" s="527" t="s">
        <v>154</v>
      </c>
      <c r="B31" s="520"/>
      <c r="C31" s="520"/>
      <c r="D31" s="520"/>
      <c r="E31" s="520"/>
      <c r="F31" s="520"/>
      <c r="G31" s="520"/>
      <c r="H31" s="520"/>
      <c r="I31" s="520"/>
      <c r="J31" s="520"/>
    </row>
    <row r="32" spans="1:10" ht="15" customHeight="1" x14ac:dyDescent="0.15">
      <c r="A32" s="334"/>
      <c r="B32" s="528" t="s">
        <v>155</v>
      </c>
      <c r="C32" s="529"/>
      <c r="D32" s="529"/>
      <c r="E32" s="530"/>
      <c r="F32" s="528" t="s">
        <v>156</v>
      </c>
      <c r="G32" s="529"/>
      <c r="H32" s="529"/>
      <c r="I32" s="530"/>
      <c r="J32" s="335" t="s">
        <v>9</v>
      </c>
    </row>
    <row r="33" spans="1:10" ht="15" customHeight="1" x14ac:dyDescent="0.15">
      <c r="A33" s="336"/>
      <c r="B33" s="337" t="s">
        <v>157</v>
      </c>
      <c r="C33" s="338" t="s">
        <v>158</v>
      </c>
      <c r="D33" s="339" t="s">
        <v>159</v>
      </c>
      <c r="E33" s="340" t="s">
        <v>160</v>
      </c>
      <c r="F33" s="337" t="s">
        <v>157</v>
      </c>
      <c r="G33" s="338" t="s">
        <v>158</v>
      </c>
      <c r="H33" s="339" t="s">
        <v>159</v>
      </c>
      <c r="I33" s="340" t="s">
        <v>160</v>
      </c>
      <c r="J33" s="336"/>
    </row>
    <row r="34" spans="1:10" ht="15" customHeight="1" x14ac:dyDescent="0.15">
      <c r="A34" s="341" t="s">
        <v>10</v>
      </c>
      <c r="B34" s="342" t="s">
        <v>161</v>
      </c>
      <c r="C34" s="343" t="s">
        <v>124</v>
      </c>
      <c r="D34" s="344" t="s">
        <v>124</v>
      </c>
      <c r="E34" s="345" t="s">
        <v>124</v>
      </c>
      <c r="F34" s="346">
        <v>601</v>
      </c>
      <c r="G34" s="347">
        <v>84</v>
      </c>
      <c r="H34" s="344" t="s">
        <v>124</v>
      </c>
      <c r="I34" s="345" t="s">
        <v>124</v>
      </c>
      <c r="J34" s="336"/>
    </row>
    <row r="35" spans="1:10" ht="15" customHeight="1" x14ac:dyDescent="0.15">
      <c r="A35" s="341" t="s">
        <v>11</v>
      </c>
      <c r="B35" s="346">
        <v>87</v>
      </c>
      <c r="C35" s="347">
        <v>5</v>
      </c>
      <c r="D35" s="348">
        <v>3</v>
      </c>
      <c r="E35" s="349">
        <v>10</v>
      </c>
      <c r="F35" s="346">
        <v>3</v>
      </c>
      <c r="G35" s="347">
        <v>0</v>
      </c>
      <c r="H35" s="344" t="s">
        <v>124</v>
      </c>
      <c r="I35" s="349">
        <v>10</v>
      </c>
      <c r="J35" s="336"/>
    </row>
    <row r="36" spans="1:10" ht="15" customHeight="1" x14ac:dyDescent="0.15">
      <c r="A36" s="350" t="s">
        <v>12</v>
      </c>
      <c r="B36" s="346">
        <v>158</v>
      </c>
      <c r="C36" s="347">
        <v>0</v>
      </c>
      <c r="D36" s="348">
        <v>0</v>
      </c>
      <c r="E36" s="349">
        <v>20</v>
      </c>
      <c r="F36" s="346">
        <v>1</v>
      </c>
      <c r="G36" s="347">
        <v>0</v>
      </c>
      <c r="H36" s="344" t="s">
        <v>124</v>
      </c>
      <c r="I36" s="349">
        <v>13</v>
      </c>
      <c r="J36" s="336"/>
    </row>
    <row r="37" spans="1:10" ht="15" customHeight="1" x14ac:dyDescent="0.15">
      <c r="A37" s="350" t="s">
        <v>14</v>
      </c>
      <c r="B37" s="346">
        <v>2</v>
      </c>
      <c r="C37" s="347">
        <v>0</v>
      </c>
      <c r="D37" s="348">
        <v>3</v>
      </c>
      <c r="E37" s="349">
        <v>4</v>
      </c>
      <c r="F37" s="346">
        <v>0</v>
      </c>
      <c r="G37" s="347">
        <v>0</v>
      </c>
      <c r="H37" s="348">
        <v>1</v>
      </c>
      <c r="I37" s="349">
        <v>2</v>
      </c>
      <c r="J37" s="336"/>
    </row>
    <row r="38" spans="1:10" ht="15" customHeight="1" x14ac:dyDescent="0.15">
      <c r="A38" s="350" t="s">
        <v>16</v>
      </c>
      <c r="B38" s="346">
        <v>150</v>
      </c>
      <c r="C38" s="347">
        <v>6</v>
      </c>
      <c r="D38" s="348">
        <v>0</v>
      </c>
      <c r="E38" s="349">
        <v>1</v>
      </c>
      <c r="F38" s="346">
        <v>2</v>
      </c>
      <c r="G38" s="347">
        <v>1</v>
      </c>
      <c r="H38" s="348">
        <v>0</v>
      </c>
      <c r="I38" s="349">
        <v>13</v>
      </c>
      <c r="J38" s="336"/>
    </row>
    <row r="39" spans="1:10" ht="15" customHeight="1" x14ac:dyDescent="0.15">
      <c r="A39" s="350" t="s">
        <v>21</v>
      </c>
      <c r="B39" s="346">
        <v>30</v>
      </c>
      <c r="C39" s="347">
        <v>2</v>
      </c>
      <c r="D39" s="344" t="s">
        <v>124</v>
      </c>
      <c r="E39" s="349">
        <v>29</v>
      </c>
      <c r="F39" s="346">
        <v>0</v>
      </c>
      <c r="G39" s="347">
        <v>0</v>
      </c>
      <c r="H39" s="348">
        <v>0</v>
      </c>
      <c r="I39" s="349">
        <v>1</v>
      </c>
      <c r="J39" s="336"/>
    </row>
    <row r="40" spans="1:10" ht="15" customHeight="1" x14ac:dyDescent="0.15">
      <c r="A40" s="350" t="s">
        <v>22</v>
      </c>
      <c r="B40" s="346">
        <v>1</v>
      </c>
      <c r="C40" s="347">
        <v>0</v>
      </c>
      <c r="D40" s="348">
        <v>0</v>
      </c>
      <c r="E40" s="349">
        <v>0</v>
      </c>
      <c r="F40" s="346">
        <v>2</v>
      </c>
      <c r="G40" s="347">
        <v>0</v>
      </c>
      <c r="H40" s="348">
        <v>0</v>
      </c>
      <c r="I40" s="349">
        <v>6</v>
      </c>
      <c r="J40" s="336"/>
    </row>
    <row r="41" spans="1:10" ht="15" customHeight="1" x14ac:dyDescent="0.15">
      <c r="A41" s="350" t="s">
        <v>23</v>
      </c>
      <c r="B41" s="346">
        <v>0</v>
      </c>
      <c r="C41" s="347">
        <v>0</v>
      </c>
      <c r="D41" s="348">
        <v>0</v>
      </c>
      <c r="E41" s="349">
        <v>9</v>
      </c>
      <c r="F41" s="346">
        <v>5</v>
      </c>
      <c r="G41" s="347">
        <v>0</v>
      </c>
      <c r="H41" s="348">
        <v>0</v>
      </c>
      <c r="I41" s="349">
        <v>100</v>
      </c>
      <c r="J41" s="336"/>
    </row>
    <row r="42" spans="1:10" ht="15" customHeight="1" x14ac:dyDescent="0.15">
      <c r="A42" s="350" t="s">
        <v>24</v>
      </c>
      <c r="B42" s="346">
        <v>11</v>
      </c>
      <c r="C42" s="347">
        <v>0</v>
      </c>
      <c r="D42" s="348">
        <v>0</v>
      </c>
      <c r="E42" s="349">
        <v>14</v>
      </c>
      <c r="F42" s="346">
        <v>3</v>
      </c>
      <c r="G42" s="347">
        <v>0</v>
      </c>
      <c r="H42" s="348">
        <v>0</v>
      </c>
      <c r="I42" s="349">
        <v>4</v>
      </c>
      <c r="J42" s="336"/>
    </row>
    <row r="43" spans="1:10" ht="15" customHeight="1" x14ac:dyDescent="0.15">
      <c r="A43" s="350" t="s">
        <v>25</v>
      </c>
      <c r="B43" s="346">
        <v>33</v>
      </c>
      <c r="C43" s="347">
        <v>2</v>
      </c>
      <c r="D43" s="348">
        <v>0</v>
      </c>
      <c r="E43" s="349">
        <v>2</v>
      </c>
      <c r="F43" s="346">
        <v>31</v>
      </c>
      <c r="G43" s="347">
        <v>8</v>
      </c>
      <c r="H43" s="348">
        <v>0</v>
      </c>
      <c r="I43" s="349">
        <v>28</v>
      </c>
      <c r="J43" s="336"/>
    </row>
    <row r="44" spans="1:10" ht="15" customHeight="1" x14ac:dyDescent="0.15">
      <c r="A44" s="350" t="s">
        <v>26</v>
      </c>
      <c r="B44" s="346">
        <v>4</v>
      </c>
      <c r="C44" s="347">
        <v>0</v>
      </c>
      <c r="D44" s="348">
        <v>0</v>
      </c>
      <c r="E44" s="349">
        <v>9</v>
      </c>
      <c r="F44" s="346">
        <v>3</v>
      </c>
      <c r="G44" s="347">
        <v>0</v>
      </c>
      <c r="H44" s="344" t="s">
        <v>124</v>
      </c>
      <c r="I44" s="349">
        <v>6</v>
      </c>
      <c r="J44" s="336"/>
    </row>
    <row r="45" spans="1:10" ht="15" customHeight="1" x14ac:dyDescent="0.15">
      <c r="A45" s="350" t="s">
        <v>28</v>
      </c>
      <c r="B45" s="346">
        <v>2</v>
      </c>
      <c r="C45" s="347">
        <v>0</v>
      </c>
      <c r="D45" s="348">
        <v>1</v>
      </c>
      <c r="E45" s="349">
        <v>3</v>
      </c>
      <c r="F45" s="346">
        <v>1</v>
      </c>
      <c r="G45" s="347">
        <v>0</v>
      </c>
      <c r="H45" s="348">
        <v>1</v>
      </c>
      <c r="I45" s="349">
        <v>2</v>
      </c>
      <c r="J45" s="336"/>
    </row>
    <row r="46" spans="1:10" ht="15" customHeight="1" x14ac:dyDescent="0.15">
      <c r="B46" s="210">
        <f t="shared" ref="B46:E46" si="1">SUM(B35:B45)</f>
        <v>478</v>
      </c>
      <c r="C46" s="210">
        <f t="shared" si="1"/>
        <v>15</v>
      </c>
      <c r="D46" s="210">
        <f t="shared" si="1"/>
        <v>7</v>
      </c>
      <c r="E46" s="210">
        <f t="shared" si="1"/>
        <v>101</v>
      </c>
      <c r="F46" s="210">
        <f t="shared" ref="F46:G46" si="2">SUM(F34:F45)</f>
        <v>652</v>
      </c>
      <c r="G46" s="210">
        <f t="shared" si="2"/>
        <v>93</v>
      </c>
      <c r="H46" s="210">
        <f t="shared" ref="H46:I46" si="3">SUM(H35:H45)</f>
        <v>2</v>
      </c>
      <c r="I46" s="210">
        <f t="shared" si="3"/>
        <v>185</v>
      </c>
    </row>
  </sheetData>
  <mergeCells count="10">
    <mergeCell ref="A31:J31"/>
    <mergeCell ref="B32:E32"/>
    <mergeCell ref="F32:I32"/>
    <mergeCell ref="A1:J1"/>
    <mergeCell ref="B2:E2"/>
    <mergeCell ref="F2:I2"/>
    <mergeCell ref="C22:D22"/>
    <mergeCell ref="C23:D23"/>
    <mergeCell ref="C24:D24"/>
    <mergeCell ref="C25:D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00"/>
  <sheetViews>
    <sheetView workbookViewId="0"/>
  </sheetViews>
  <sheetFormatPr baseColWidth="10" defaultColWidth="12.6640625" defaultRowHeight="15" customHeight="1" x14ac:dyDescent="0.15"/>
  <cols>
    <col min="1" max="1" width="7.6640625" customWidth="1"/>
    <col min="2" max="2" width="45.6640625" customWidth="1"/>
    <col min="3" max="6" width="7.6640625" customWidth="1"/>
    <col min="7" max="7" width="8.83203125" customWidth="1"/>
    <col min="8" max="8" width="9.5" customWidth="1"/>
    <col min="9" max="9" width="8" customWidth="1"/>
    <col min="10" max="10" width="8.5" customWidth="1"/>
    <col min="11" max="11" width="20" customWidth="1"/>
    <col min="12" max="12" width="7.33203125" customWidth="1"/>
    <col min="13" max="13" width="12.5" customWidth="1"/>
    <col min="14" max="14" width="13.1640625" customWidth="1"/>
    <col min="15" max="15" width="11.6640625" customWidth="1"/>
    <col min="16" max="16" width="12" customWidth="1"/>
    <col min="17" max="17" width="10.83203125" customWidth="1"/>
    <col min="18" max="18" width="11.1640625" customWidth="1"/>
    <col min="19" max="26" width="14.33203125" customWidth="1"/>
  </cols>
  <sheetData>
    <row r="1" spans="1:18" x14ac:dyDescent="0.2">
      <c r="A1" s="1" t="s">
        <v>0</v>
      </c>
      <c r="B1" s="351" t="s">
        <v>168</v>
      </c>
      <c r="C1" s="1" t="s">
        <v>169</v>
      </c>
      <c r="D1" s="1" t="s">
        <v>170</v>
      </c>
      <c r="E1" s="352" t="s">
        <v>171</v>
      </c>
      <c r="F1" s="1" t="s">
        <v>172</v>
      </c>
      <c r="G1" s="1" t="s">
        <v>173</v>
      </c>
      <c r="H1" s="1" t="s">
        <v>174</v>
      </c>
      <c r="I1" s="1" t="s">
        <v>175</v>
      </c>
      <c r="J1" s="1" t="s">
        <v>176</v>
      </c>
      <c r="K1" s="1" t="s">
        <v>177</v>
      </c>
      <c r="L1" s="1" t="s">
        <v>178</v>
      </c>
      <c r="M1" s="353" t="s">
        <v>179</v>
      </c>
      <c r="N1" s="354" t="s">
        <v>180</v>
      </c>
      <c r="O1" s="354" t="s">
        <v>181</v>
      </c>
      <c r="P1" s="354" t="s">
        <v>182</v>
      </c>
      <c r="Q1" s="354" t="s">
        <v>183</v>
      </c>
      <c r="R1" s="354" t="s">
        <v>184</v>
      </c>
    </row>
    <row r="2" spans="1:18" ht="112" x14ac:dyDescent="0.2">
      <c r="A2" s="71" t="s">
        <v>10</v>
      </c>
      <c r="B2" s="355" t="s">
        <v>185</v>
      </c>
      <c r="C2" s="356">
        <v>447</v>
      </c>
      <c r="D2" s="357">
        <v>0.37</v>
      </c>
      <c r="E2" s="358">
        <v>364</v>
      </c>
      <c r="F2" s="357">
        <v>0.3</v>
      </c>
      <c r="G2" s="356">
        <v>360</v>
      </c>
      <c r="H2" s="357">
        <v>0.3</v>
      </c>
      <c r="I2" s="356">
        <v>44</v>
      </c>
      <c r="J2" s="357">
        <v>0.04</v>
      </c>
      <c r="K2" s="356" t="s">
        <v>186</v>
      </c>
      <c r="L2" s="1">
        <v>448</v>
      </c>
      <c r="M2" s="353">
        <v>398</v>
      </c>
      <c r="N2" s="359">
        <v>0.88</v>
      </c>
      <c r="O2" s="353">
        <v>267</v>
      </c>
      <c r="P2" s="359">
        <v>0.6</v>
      </c>
      <c r="Q2" s="353">
        <v>76</v>
      </c>
      <c r="R2" s="359">
        <v>0.17</v>
      </c>
    </row>
    <row r="3" spans="1:18" ht="32" x14ac:dyDescent="0.2">
      <c r="A3" s="71" t="s">
        <v>11</v>
      </c>
      <c r="B3" s="360" t="s">
        <v>187</v>
      </c>
      <c r="C3" s="356">
        <v>628</v>
      </c>
      <c r="D3" s="357">
        <v>0.53</v>
      </c>
      <c r="E3" s="358">
        <v>245</v>
      </c>
      <c r="F3" s="357">
        <v>0.21</v>
      </c>
      <c r="G3" s="356">
        <v>284</v>
      </c>
      <c r="H3" s="357">
        <v>0.24</v>
      </c>
      <c r="I3" s="356">
        <v>33</v>
      </c>
      <c r="J3" s="357">
        <v>0.03</v>
      </c>
      <c r="K3" s="1" t="s">
        <v>188</v>
      </c>
      <c r="L3" s="1"/>
      <c r="M3" s="361"/>
      <c r="N3" s="361"/>
      <c r="O3" s="361"/>
      <c r="P3" s="361"/>
      <c r="Q3" s="361"/>
      <c r="R3" s="361"/>
    </row>
    <row r="4" spans="1:18" ht="16" x14ac:dyDescent="0.2">
      <c r="A4" s="71" t="s">
        <v>12</v>
      </c>
      <c r="B4" s="360" t="s">
        <v>189</v>
      </c>
      <c r="C4" s="356">
        <v>755</v>
      </c>
      <c r="D4" s="357">
        <v>0.91</v>
      </c>
      <c r="E4" s="358">
        <v>55</v>
      </c>
      <c r="F4" s="357">
        <v>0.66</v>
      </c>
      <c r="G4" s="356" t="s">
        <v>124</v>
      </c>
      <c r="H4" s="356" t="s">
        <v>124</v>
      </c>
      <c r="I4" s="356">
        <v>43</v>
      </c>
      <c r="J4" s="357">
        <v>0.05</v>
      </c>
      <c r="K4" s="1">
        <v>360</v>
      </c>
      <c r="L4" s="1"/>
      <c r="M4" s="361"/>
      <c r="N4" s="361"/>
      <c r="O4" s="361"/>
      <c r="P4" s="361"/>
      <c r="Q4" s="361"/>
      <c r="R4" s="361"/>
    </row>
    <row r="5" spans="1:18" ht="16" x14ac:dyDescent="0.2">
      <c r="A5" s="71" t="s">
        <v>14</v>
      </c>
      <c r="B5" s="360" t="s">
        <v>190</v>
      </c>
      <c r="C5" s="1"/>
      <c r="D5" s="1"/>
      <c r="E5" s="352" t="s">
        <v>191</v>
      </c>
      <c r="F5" s="1"/>
      <c r="G5" s="1" t="s">
        <v>192</v>
      </c>
      <c r="H5" s="1"/>
      <c r="I5" s="1" t="s">
        <v>191</v>
      </c>
      <c r="J5" s="1"/>
      <c r="K5" s="1" t="s">
        <v>191</v>
      </c>
      <c r="L5" s="1" t="s">
        <v>191</v>
      </c>
      <c r="M5" s="361"/>
      <c r="N5" s="361"/>
      <c r="O5" s="361"/>
      <c r="P5" s="361"/>
      <c r="Q5" s="361"/>
      <c r="R5" s="361"/>
    </row>
    <row r="6" spans="1:18" ht="16" x14ac:dyDescent="0.2">
      <c r="A6" s="71" t="s">
        <v>16</v>
      </c>
      <c r="B6" s="360" t="s">
        <v>193</v>
      </c>
      <c r="C6" s="1"/>
      <c r="D6" s="1"/>
      <c r="E6" s="352" t="s">
        <v>191</v>
      </c>
      <c r="F6" s="1"/>
      <c r="G6" s="1" t="s">
        <v>191</v>
      </c>
      <c r="H6" s="1"/>
      <c r="I6" s="1" t="s">
        <v>191</v>
      </c>
      <c r="J6" s="1"/>
      <c r="K6" s="1" t="s">
        <v>191</v>
      </c>
      <c r="L6" s="1" t="s">
        <v>191</v>
      </c>
      <c r="M6" s="361"/>
      <c r="N6" s="361"/>
      <c r="O6" s="361"/>
      <c r="P6" s="361"/>
      <c r="Q6" s="361"/>
      <c r="R6" s="361"/>
    </row>
    <row r="7" spans="1:18" ht="14" x14ac:dyDescent="0.15">
      <c r="A7" s="71" t="s">
        <v>18</v>
      </c>
      <c r="B7" s="351">
        <v>19</v>
      </c>
      <c r="C7" s="1">
        <v>334</v>
      </c>
      <c r="D7" s="362">
        <v>0.54</v>
      </c>
      <c r="E7" s="352">
        <v>32</v>
      </c>
      <c r="F7" s="362">
        <v>0.05</v>
      </c>
      <c r="G7" s="1">
        <v>246</v>
      </c>
      <c r="H7" s="362">
        <v>0.4</v>
      </c>
      <c r="I7" s="1">
        <v>15</v>
      </c>
      <c r="J7" s="362">
        <v>0.02</v>
      </c>
      <c r="K7" s="1" t="s">
        <v>194</v>
      </c>
      <c r="L7" s="1"/>
      <c r="M7" s="361"/>
      <c r="N7" s="361"/>
      <c r="O7" s="361"/>
      <c r="P7" s="361"/>
      <c r="Q7" s="361"/>
      <c r="R7" s="361"/>
    </row>
    <row r="8" spans="1:18" ht="14" x14ac:dyDescent="0.15">
      <c r="A8" s="71" t="s">
        <v>21</v>
      </c>
      <c r="B8" s="351" t="s">
        <v>195</v>
      </c>
      <c r="C8" s="1"/>
      <c r="D8" s="1"/>
      <c r="E8" s="352"/>
      <c r="F8" s="1"/>
      <c r="G8" s="1"/>
      <c r="H8" s="1"/>
      <c r="I8" s="1"/>
      <c r="J8" s="1"/>
      <c r="K8" s="1"/>
      <c r="L8" s="1"/>
      <c r="M8" s="361"/>
      <c r="N8" s="361"/>
      <c r="O8" s="361"/>
      <c r="P8" s="361"/>
      <c r="Q8" s="361"/>
      <c r="R8" s="361"/>
    </row>
    <row r="9" spans="1:18" ht="48" x14ac:dyDescent="0.2">
      <c r="A9" s="71" t="s">
        <v>22</v>
      </c>
      <c r="B9" s="360" t="s">
        <v>196</v>
      </c>
      <c r="C9" s="1">
        <v>268</v>
      </c>
      <c r="D9" s="362">
        <v>0.69</v>
      </c>
      <c r="E9" s="352">
        <v>19</v>
      </c>
      <c r="F9" s="362">
        <v>0.49</v>
      </c>
      <c r="G9" s="1">
        <v>92</v>
      </c>
      <c r="H9" s="362">
        <v>0.24</v>
      </c>
      <c r="I9" s="1">
        <v>12</v>
      </c>
      <c r="J9" s="362">
        <v>0.03</v>
      </c>
      <c r="K9" s="1">
        <v>195</v>
      </c>
      <c r="L9" s="1" t="s">
        <v>191</v>
      </c>
      <c r="M9" s="353">
        <v>189</v>
      </c>
      <c r="N9" s="359">
        <v>0.97</v>
      </c>
      <c r="O9" s="353">
        <v>146</v>
      </c>
      <c r="P9" s="359">
        <v>0.75</v>
      </c>
      <c r="Q9" s="353">
        <v>62</v>
      </c>
      <c r="R9" s="359">
        <v>0.32</v>
      </c>
    </row>
    <row r="10" spans="1:18" x14ac:dyDescent="0.2">
      <c r="A10" s="1" t="s">
        <v>23</v>
      </c>
      <c r="B10" s="363">
        <v>0</v>
      </c>
      <c r="C10" s="1"/>
      <c r="D10" s="1"/>
      <c r="E10" s="352" t="s">
        <v>191</v>
      </c>
      <c r="F10" s="1"/>
      <c r="G10" s="1" t="s">
        <v>191</v>
      </c>
      <c r="H10" s="1"/>
      <c r="I10" s="1" t="s">
        <v>191</v>
      </c>
      <c r="J10" s="1"/>
      <c r="K10" s="1" t="s">
        <v>191</v>
      </c>
      <c r="L10" s="1" t="s">
        <v>191</v>
      </c>
      <c r="M10" s="361"/>
      <c r="N10" s="361"/>
      <c r="O10" s="361"/>
      <c r="P10" s="361"/>
      <c r="Q10" s="361"/>
      <c r="R10" s="361"/>
    </row>
    <row r="11" spans="1:18" ht="14" x14ac:dyDescent="0.15">
      <c r="A11" s="1" t="s">
        <v>24</v>
      </c>
      <c r="B11" s="351">
        <v>0</v>
      </c>
      <c r="C11" s="1"/>
      <c r="D11" s="1"/>
      <c r="E11" s="352" t="s">
        <v>191</v>
      </c>
      <c r="F11" s="1"/>
      <c r="G11" s="1" t="s">
        <v>192</v>
      </c>
      <c r="H11" s="1"/>
      <c r="I11" s="1" t="s">
        <v>191</v>
      </c>
      <c r="J11" s="1"/>
      <c r="K11" s="1" t="s">
        <v>191</v>
      </c>
      <c r="L11" s="1" t="s">
        <v>191</v>
      </c>
      <c r="M11" s="361"/>
      <c r="N11" s="361"/>
      <c r="O11" s="361"/>
      <c r="P11" s="361"/>
      <c r="Q11" s="361"/>
      <c r="R11" s="361"/>
    </row>
    <row r="12" spans="1:18" ht="14" x14ac:dyDescent="0.15">
      <c r="A12" s="1" t="s">
        <v>25</v>
      </c>
      <c r="B12" s="351" t="s">
        <v>197</v>
      </c>
      <c r="C12" s="1"/>
      <c r="D12" s="1"/>
      <c r="E12" s="352"/>
      <c r="F12" s="1"/>
      <c r="G12" s="1"/>
      <c r="H12" s="1"/>
      <c r="I12" s="1"/>
      <c r="J12" s="1"/>
      <c r="K12" s="1"/>
      <c r="L12" s="1"/>
      <c r="M12" s="361"/>
      <c r="N12" s="361"/>
      <c r="O12" s="361"/>
      <c r="P12" s="361"/>
      <c r="Q12" s="361"/>
      <c r="R12" s="361"/>
    </row>
    <row r="13" spans="1:18" ht="14" x14ac:dyDescent="0.15">
      <c r="A13" s="1" t="s">
        <v>26</v>
      </c>
      <c r="B13" s="351">
        <v>3</v>
      </c>
      <c r="C13" s="1">
        <v>77</v>
      </c>
      <c r="D13" s="362">
        <v>0.73</v>
      </c>
      <c r="E13" s="352">
        <v>3</v>
      </c>
      <c r="F13" s="362">
        <v>0.02</v>
      </c>
      <c r="G13" s="1">
        <v>22</v>
      </c>
      <c r="H13" s="362">
        <v>0.2</v>
      </c>
      <c r="I13" s="1">
        <v>6</v>
      </c>
      <c r="J13" s="362">
        <v>0.05</v>
      </c>
      <c r="K13" s="1">
        <v>83</v>
      </c>
      <c r="L13" s="1" t="s">
        <v>191</v>
      </c>
      <c r="M13" s="361"/>
      <c r="N13" s="361"/>
      <c r="O13" s="361"/>
      <c r="P13" s="361"/>
      <c r="Q13" s="361"/>
      <c r="R13" s="361"/>
    </row>
    <row r="14" spans="1:18" ht="14" x14ac:dyDescent="0.15">
      <c r="A14" s="1" t="s">
        <v>27</v>
      </c>
      <c r="B14" s="351">
        <v>0</v>
      </c>
      <c r="C14" s="1"/>
      <c r="D14" s="1"/>
      <c r="E14" s="352" t="s">
        <v>191</v>
      </c>
      <c r="F14" s="1"/>
      <c r="G14" s="1" t="s">
        <v>191</v>
      </c>
      <c r="H14" s="1"/>
      <c r="I14" s="1" t="s">
        <v>191</v>
      </c>
      <c r="J14" s="1"/>
      <c r="K14" s="1" t="s">
        <v>191</v>
      </c>
      <c r="L14" s="1" t="s">
        <v>191</v>
      </c>
      <c r="M14" s="361"/>
      <c r="N14" s="361"/>
      <c r="O14" s="361"/>
      <c r="P14" s="361"/>
      <c r="Q14" s="361"/>
      <c r="R14" s="361"/>
    </row>
    <row r="15" spans="1:18" ht="14" x14ac:dyDescent="0.15">
      <c r="A15" s="1" t="s">
        <v>28</v>
      </c>
      <c r="B15" s="351">
        <v>1</v>
      </c>
      <c r="C15" s="1"/>
      <c r="D15" s="1"/>
      <c r="E15" s="352" t="s">
        <v>191</v>
      </c>
      <c r="F15" s="1"/>
      <c r="G15" s="1" t="s">
        <v>192</v>
      </c>
      <c r="H15" s="1"/>
      <c r="I15" s="1" t="s">
        <v>191</v>
      </c>
      <c r="J15" s="1"/>
      <c r="K15" s="1" t="s">
        <v>191</v>
      </c>
      <c r="L15" s="1" t="s">
        <v>191</v>
      </c>
      <c r="M15" s="361"/>
      <c r="N15" s="361"/>
      <c r="O15" s="361"/>
      <c r="P15" s="361"/>
      <c r="Q15" s="361"/>
      <c r="R15" s="361"/>
    </row>
    <row r="16" spans="1:18" ht="14" x14ac:dyDescent="0.15">
      <c r="A16" s="1" t="s">
        <v>29</v>
      </c>
      <c r="B16" s="351">
        <v>0</v>
      </c>
      <c r="C16" s="1">
        <v>59</v>
      </c>
      <c r="D16" s="362">
        <v>0.66</v>
      </c>
      <c r="E16" s="352">
        <v>5</v>
      </c>
      <c r="F16" s="362">
        <v>0.05</v>
      </c>
      <c r="G16" s="1">
        <v>21</v>
      </c>
      <c r="H16" s="362">
        <v>0.23</v>
      </c>
      <c r="I16" s="1">
        <v>3</v>
      </c>
      <c r="J16" s="362">
        <v>0.03</v>
      </c>
      <c r="K16" s="1" t="s">
        <v>191</v>
      </c>
      <c r="L16" s="1" t="s">
        <v>191</v>
      </c>
      <c r="M16" s="361"/>
      <c r="N16" s="361"/>
      <c r="O16" s="361"/>
      <c r="P16" s="361"/>
      <c r="Q16" s="361"/>
      <c r="R16" s="361"/>
    </row>
    <row r="18" spans="2:10" x14ac:dyDescent="0.2">
      <c r="E18" s="364"/>
      <c r="F18" s="364"/>
      <c r="G18" s="364"/>
      <c r="H18" s="364"/>
      <c r="I18" s="364"/>
      <c r="J18" s="364"/>
    </row>
    <row r="19" spans="2:10" ht="80" x14ac:dyDescent="0.2">
      <c r="B19" s="69" t="s">
        <v>198</v>
      </c>
      <c r="E19" s="365"/>
      <c r="F19" s="366"/>
      <c r="G19" s="365"/>
      <c r="H19" s="366"/>
      <c r="I19" s="365"/>
      <c r="J19" s="366"/>
    </row>
    <row r="20" spans="2:10" ht="80" x14ac:dyDescent="0.2">
      <c r="B20" s="69" t="s">
        <v>199</v>
      </c>
    </row>
    <row r="21" spans="2:10" ht="15.75" customHeight="1" x14ac:dyDescent="0.2">
      <c r="B21" s="69" t="s">
        <v>200</v>
      </c>
    </row>
    <row r="22" spans="2:10" ht="15.75" customHeight="1" x14ac:dyDescent="0.2">
      <c r="B22" s="69" t="s">
        <v>201</v>
      </c>
    </row>
    <row r="23" spans="2:10" ht="15.75" customHeight="1" x14ac:dyDescent="0.2">
      <c r="B23" s="28" t="s">
        <v>202</v>
      </c>
    </row>
    <row r="24" spans="2:10" ht="15.75" customHeight="1" x14ac:dyDescent="0.2">
      <c r="B24" s="28" t="s">
        <v>203</v>
      </c>
    </row>
    <row r="25" spans="2:10" ht="15.75" customHeight="1" x14ac:dyDescent="0.15"/>
    <row r="26" spans="2:10" ht="15.75" customHeight="1" x14ac:dyDescent="0.15"/>
    <row r="27" spans="2:10" ht="15.75" customHeight="1" x14ac:dyDescent="0.15"/>
    <row r="28" spans="2:10" ht="15.75" customHeight="1" x14ac:dyDescent="0.15">
      <c r="B28" s="211" t="s">
        <v>204</v>
      </c>
    </row>
    <row r="29" spans="2:10" ht="15.75" customHeight="1" x14ac:dyDescent="0.15"/>
    <row r="30" spans="2:10" ht="15.75" customHeight="1" x14ac:dyDescent="0.15"/>
    <row r="31" spans="2:10" ht="15.75" customHeight="1" x14ac:dyDescent="0.15"/>
    <row r="32" spans="2:10"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Q995"/>
  <sheetViews>
    <sheetView workbookViewId="0"/>
  </sheetViews>
  <sheetFormatPr baseColWidth="10" defaultColWidth="12.6640625" defaultRowHeight="15" customHeight="1" x14ac:dyDescent="0.15"/>
  <cols>
    <col min="1" max="1" width="20.83203125" customWidth="1"/>
    <col min="2" max="7" width="12.6640625" customWidth="1"/>
    <col min="8" max="8" width="19.5" customWidth="1"/>
    <col min="9" max="31" width="3.6640625" customWidth="1"/>
    <col min="32" max="32" width="4.6640625" customWidth="1"/>
    <col min="33" max="91" width="4" customWidth="1"/>
    <col min="92" max="92" width="2.1640625" customWidth="1"/>
    <col min="93" max="94" width="3" customWidth="1"/>
    <col min="95" max="95" width="11.33203125" customWidth="1"/>
  </cols>
  <sheetData>
    <row r="1" spans="1:95" ht="15.75" customHeight="1" x14ac:dyDescent="0.15">
      <c r="A1" s="367" t="s">
        <v>205</v>
      </c>
      <c r="B1" s="368" t="s">
        <v>206</v>
      </c>
      <c r="C1" s="368" t="s">
        <v>207</v>
      </c>
      <c r="D1" s="368" t="s">
        <v>208</v>
      </c>
      <c r="E1" s="368" t="s">
        <v>209</v>
      </c>
      <c r="F1" s="369" t="s">
        <v>210</v>
      </c>
      <c r="G1" s="370"/>
      <c r="H1" s="370"/>
      <c r="I1" s="370"/>
      <c r="J1" s="370"/>
      <c r="K1" s="370"/>
      <c r="L1" s="371"/>
      <c r="M1" s="371"/>
      <c r="N1" s="371"/>
      <c r="O1" s="371"/>
      <c r="P1" s="371"/>
      <c r="Q1" s="371"/>
      <c r="R1" s="371"/>
      <c r="S1" s="371"/>
      <c r="T1" s="371"/>
      <c r="U1" s="371"/>
      <c r="V1" s="371"/>
      <c r="W1" s="371"/>
      <c r="X1" s="371"/>
      <c r="Y1" s="371"/>
      <c r="Z1" s="371"/>
      <c r="AA1" s="370"/>
      <c r="AB1" s="370"/>
      <c r="AC1" s="370"/>
      <c r="AD1" s="370"/>
      <c r="AE1" s="370"/>
      <c r="CQ1" s="372"/>
    </row>
    <row r="2" spans="1:95" ht="15.75" customHeight="1" x14ac:dyDescent="0.15">
      <c r="A2" s="373" t="s">
        <v>211</v>
      </c>
      <c r="B2" s="374">
        <v>2</v>
      </c>
      <c r="C2" s="375"/>
      <c r="D2" s="375"/>
      <c r="E2" s="376"/>
      <c r="F2" s="377"/>
      <c r="H2" s="378" t="s">
        <v>212</v>
      </c>
      <c r="CQ2" s="379"/>
    </row>
    <row r="3" spans="1:95" ht="15.75" customHeight="1" x14ac:dyDescent="0.15">
      <c r="A3" s="380" t="s">
        <v>213</v>
      </c>
      <c r="B3" s="381">
        <v>30</v>
      </c>
      <c r="C3" s="381">
        <v>50</v>
      </c>
      <c r="D3" s="382"/>
      <c r="E3" s="383">
        <v>3</v>
      </c>
      <c r="F3" s="384"/>
      <c r="CQ3" s="385"/>
    </row>
    <row r="4" spans="1:95" ht="15.75" customHeight="1" x14ac:dyDescent="0.15">
      <c r="A4" s="373" t="s">
        <v>214</v>
      </c>
      <c r="B4" s="386">
        <v>10</v>
      </c>
      <c r="C4" s="386">
        <v>2</v>
      </c>
      <c r="D4" s="386"/>
      <c r="E4" s="386"/>
      <c r="F4" s="377"/>
      <c r="H4" s="387"/>
      <c r="I4" s="387"/>
      <c r="J4" s="387"/>
      <c r="K4" s="387"/>
      <c r="L4" s="387"/>
      <c r="M4" s="387"/>
      <c r="N4" s="387"/>
      <c r="O4" s="387"/>
      <c r="CQ4" s="379"/>
    </row>
    <row r="5" spans="1:95" ht="15.75" customHeight="1" x14ac:dyDescent="0.2">
      <c r="A5" s="373" t="s">
        <v>215</v>
      </c>
      <c r="B5" s="388">
        <v>58</v>
      </c>
      <c r="C5" s="375">
        <v>33</v>
      </c>
      <c r="D5" s="375">
        <v>1</v>
      </c>
      <c r="E5" s="388">
        <v>12</v>
      </c>
      <c r="F5" s="389">
        <v>5</v>
      </c>
      <c r="H5" s="387"/>
      <c r="I5" s="387"/>
      <c r="J5" s="387"/>
      <c r="K5" s="387"/>
      <c r="L5" s="387"/>
      <c r="M5" s="387"/>
      <c r="N5" s="387"/>
      <c r="O5" s="387"/>
      <c r="U5" s="390"/>
      <c r="CQ5" s="379"/>
    </row>
    <row r="6" spans="1:95" ht="15.75" customHeight="1" x14ac:dyDescent="0.15">
      <c r="A6" s="380" t="s">
        <v>216</v>
      </c>
      <c r="B6" s="381">
        <v>208</v>
      </c>
      <c r="C6" s="381">
        <v>347</v>
      </c>
      <c r="D6" s="382"/>
      <c r="E6" s="381">
        <v>7</v>
      </c>
      <c r="F6" s="391">
        <v>11</v>
      </c>
      <c r="G6" s="211" t="s">
        <v>33</v>
      </c>
      <c r="CQ6" s="385"/>
    </row>
    <row r="7" spans="1:95" ht="15.75" customHeight="1" x14ac:dyDescent="0.15">
      <c r="A7" s="373" t="s">
        <v>217</v>
      </c>
      <c r="B7" s="375">
        <v>27</v>
      </c>
      <c r="C7" s="375"/>
      <c r="D7" s="375"/>
      <c r="E7" s="375">
        <v>4</v>
      </c>
      <c r="F7" s="377"/>
      <c r="CQ7" s="379"/>
    </row>
    <row r="8" spans="1:95" ht="15.75" customHeight="1" x14ac:dyDescent="0.15">
      <c r="A8" s="380" t="s">
        <v>218</v>
      </c>
      <c r="B8" s="381">
        <v>52</v>
      </c>
      <c r="C8" s="382"/>
      <c r="D8" s="382">
        <v>1</v>
      </c>
      <c r="E8" s="381">
        <v>22</v>
      </c>
      <c r="F8" s="384"/>
      <c r="CQ8" s="392"/>
    </row>
    <row r="9" spans="1:95" ht="15.75" customHeight="1" x14ac:dyDescent="0.15">
      <c r="A9" s="393" t="s">
        <v>219</v>
      </c>
      <c r="B9" s="394">
        <f t="shared" ref="B9:F9" si="0">SUM(B2:B8)</f>
        <v>387</v>
      </c>
      <c r="C9" s="394">
        <f t="shared" si="0"/>
        <v>432</v>
      </c>
      <c r="D9" s="394">
        <f t="shared" si="0"/>
        <v>2</v>
      </c>
      <c r="E9" s="394">
        <f t="shared" si="0"/>
        <v>48</v>
      </c>
      <c r="F9" s="395">
        <f t="shared" si="0"/>
        <v>16</v>
      </c>
      <c r="CQ9" s="379"/>
    </row>
    <row r="10" spans="1:95" ht="15.75" customHeight="1" x14ac:dyDescent="0.15">
      <c r="A10" s="396"/>
      <c r="CQ10" s="397"/>
    </row>
    <row r="11" spans="1:95" ht="15.75" customHeight="1" x14ac:dyDescent="0.15">
      <c r="BJ11" s="398"/>
      <c r="BK11" s="398"/>
      <c r="BL11" s="398"/>
      <c r="BM11" s="398"/>
      <c r="BN11" s="398"/>
      <c r="BO11" s="398"/>
      <c r="BP11" s="398"/>
      <c r="BQ11" s="398"/>
      <c r="BR11" s="398"/>
      <c r="BS11" s="398"/>
      <c r="BT11" s="398"/>
      <c r="BU11" s="398"/>
      <c r="BV11" s="398"/>
      <c r="BW11" s="398"/>
      <c r="BX11" s="398"/>
      <c r="BY11" s="398"/>
      <c r="BZ11" s="398"/>
      <c r="CA11" s="398"/>
      <c r="CB11" s="398"/>
      <c r="CC11" s="398"/>
      <c r="CD11" s="398"/>
      <c r="CE11" s="398"/>
      <c r="CF11" s="398"/>
      <c r="CG11" s="398"/>
      <c r="CH11" s="398"/>
      <c r="CI11" s="398"/>
      <c r="CJ11" s="398"/>
      <c r="CK11" s="398"/>
      <c r="CL11" s="398"/>
      <c r="CM11" s="398"/>
      <c r="CN11" s="398"/>
      <c r="CO11" s="398"/>
      <c r="CP11" s="398"/>
    </row>
    <row r="12" spans="1:95" ht="15.75" customHeight="1" x14ac:dyDescent="0.15"/>
    <row r="13" spans="1:95" ht="15.75" customHeight="1" x14ac:dyDescent="0.15">
      <c r="A13" s="399" t="s">
        <v>220</v>
      </c>
      <c r="B13" s="400"/>
      <c r="E13" s="401"/>
      <c r="F13" s="401"/>
      <c r="G13" s="401"/>
      <c r="H13" s="401"/>
      <c r="CQ13" s="372"/>
    </row>
    <row r="14" spans="1:95" ht="15.75" customHeight="1" x14ac:dyDescent="0.15">
      <c r="A14" s="402" t="s">
        <v>221</v>
      </c>
      <c r="BR14" s="379"/>
    </row>
    <row r="15" spans="1:95" ht="15.75" customHeight="1" x14ac:dyDescent="0.15">
      <c r="A15" s="402" t="s">
        <v>222</v>
      </c>
    </row>
    <row r="16" spans="1:95" ht="15.75" customHeight="1" x14ac:dyDescent="0.15">
      <c r="A16" s="402" t="s">
        <v>223</v>
      </c>
    </row>
    <row r="17" spans="1:1" ht="15.75" customHeight="1" x14ac:dyDescent="0.15">
      <c r="A17" s="402" t="s">
        <v>36</v>
      </c>
    </row>
    <row r="18" spans="1:1" ht="15.75" customHeight="1" x14ac:dyDescent="0.15">
      <c r="A18" s="402" t="s">
        <v>224</v>
      </c>
    </row>
    <row r="19" spans="1:1" ht="15.75" customHeight="1" x14ac:dyDescent="0.15">
      <c r="A19" s="402" t="s">
        <v>215</v>
      </c>
    </row>
    <row r="20" spans="1:1" ht="15.75" customHeight="1" x14ac:dyDescent="0.15">
      <c r="A20" s="402" t="s">
        <v>216</v>
      </c>
    </row>
    <row r="21" spans="1:1" ht="15.75" customHeight="1" x14ac:dyDescent="0.15">
      <c r="A21" s="402" t="s">
        <v>217</v>
      </c>
    </row>
    <row r="22" spans="1:1" ht="15.75" customHeight="1" x14ac:dyDescent="0.15">
      <c r="A22" s="402" t="s">
        <v>225</v>
      </c>
    </row>
    <row r="23" spans="1:1" ht="15.75" customHeight="1" x14ac:dyDescent="0.15">
      <c r="A23" s="402" t="s">
        <v>226</v>
      </c>
    </row>
    <row r="24" spans="1:1" ht="15.75" customHeight="1" x14ac:dyDescent="0.15">
      <c r="A24" s="402" t="s">
        <v>227</v>
      </c>
    </row>
    <row r="25" spans="1:1" ht="15.75" customHeight="1" x14ac:dyDescent="0.15">
      <c r="A25" s="403"/>
    </row>
    <row r="26" spans="1:1" ht="15.75" customHeight="1" x14ac:dyDescent="0.15">
      <c r="A26" s="396"/>
    </row>
    <row r="27" spans="1:1" ht="15.75" customHeight="1" x14ac:dyDescent="0.15"/>
    <row r="28" spans="1:1" ht="15.75" customHeight="1" x14ac:dyDescent="0.15"/>
    <row r="29" spans="1:1" ht="3" customHeight="1" x14ac:dyDescent="0.15"/>
    <row r="30" spans="1:1" ht="15.75" customHeight="1" x14ac:dyDescent="0.15"/>
    <row r="31" spans="1:1" ht="15.75" customHeight="1" x14ac:dyDescent="0.15"/>
    <row r="32" spans="1:1" ht="15.75" customHeight="1" x14ac:dyDescent="0.15"/>
    <row r="33" spans="1:1" ht="15.75" customHeight="1" x14ac:dyDescent="0.15"/>
    <row r="34" spans="1:1" ht="15.75" customHeight="1" x14ac:dyDescent="0.15"/>
    <row r="35" spans="1:1" ht="15.75" customHeight="1" x14ac:dyDescent="0.15">
      <c r="A35" s="404"/>
    </row>
    <row r="36" spans="1:1" ht="15.75" customHeight="1" x14ac:dyDescent="0.15">
      <c r="A36" s="332"/>
    </row>
    <row r="37" spans="1:1" ht="15.75" customHeight="1" x14ac:dyDescent="0.15">
      <c r="A37" s="405"/>
    </row>
    <row r="38" spans="1:1" ht="15.75" customHeight="1" x14ac:dyDescent="0.15"/>
    <row r="39" spans="1:1" ht="15.75" customHeight="1" x14ac:dyDescent="0.15"/>
    <row r="40" spans="1:1" ht="15.75" customHeight="1" x14ac:dyDescent="0.15">
      <c r="A40" s="399"/>
    </row>
    <row r="41" spans="1:1" ht="15.75" customHeight="1" x14ac:dyDescent="0.15">
      <c r="A41" s="402"/>
    </row>
    <row r="42" spans="1:1" ht="15.75" customHeight="1" x14ac:dyDescent="0.15">
      <c r="A42" s="402"/>
    </row>
    <row r="43" spans="1:1" ht="15.75" customHeight="1" x14ac:dyDescent="0.15">
      <c r="A43" s="402"/>
    </row>
    <row r="44" spans="1:1" ht="15.75" customHeight="1" x14ac:dyDescent="0.15">
      <c r="A44" s="402"/>
    </row>
    <row r="45" spans="1:1" ht="15.75" customHeight="1" x14ac:dyDescent="0.15">
      <c r="A45" s="402"/>
    </row>
    <row r="46" spans="1:1" ht="15.75" customHeight="1" x14ac:dyDescent="0.15">
      <c r="A46" s="402"/>
    </row>
    <row r="47" spans="1:1" ht="15.75" customHeight="1" x14ac:dyDescent="0.15">
      <c r="A47" s="402"/>
    </row>
    <row r="48" spans="1:1" ht="15.75" customHeight="1" x14ac:dyDescent="0.15">
      <c r="A48" s="402"/>
    </row>
    <row r="49" spans="1:1" ht="15.75" customHeight="1" x14ac:dyDescent="0.15">
      <c r="A49" s="402"/>
    </row>
    <row r="50" spans="1:1" ht="15.75" customHeight="1" x14ac:dyDescent="0.15">
      <c r="A50" s="402"/>
    </row>
    <row r="51" spans="1:1" ht="15.75" customHeight="1" x14ac:dyDescent="0.15">
      <c r="A51" s="402"/>
    </row>
    <row r="52" spans="1:1" ht="15.75" customHeight="1" x14ac:dyDescent="0.15"/>
    <row r="53" spans="1:1" ht="15.75" customHeight="1" x14ac:dyDescent="0.15"/>
    <row r="54" spans="1:1" ht="15.75" customHeight="1" x14ac:dyDescent="0.15"/>
    <row r="55" spans="1:1" ht="15.75" customHeight="1" x14ac:dyDescent="0.15"/>
    <row r="56" spans="1:1" ht="15.75" customHeight="1" x14ac:dyDescent="0.15"/>
    <row r="57" spans="1:1" ht="15.75" customHeight="1" x14ac:dyDescent="0.15"/>
    <row r="58" spans="1:1" ht="15.75" customHeight="1" x14ac:dyDescent="0.15"/>
    <row r="59" spans="1:1" ht="15.75" customHeight="1" x14ac:dyDescent="0.15"/>
    <row r="60" spans="1:1" ht="15.75" customHeight="1" x14ac:dyDescent="0.15"/>
    <row r="61" spans="1:1" ht="15.75" customHeight="1" x14ac:dyDescent="0.15"/>
    <row r="62" spans="1:1" ht="15.75" customHeight="1" x14ac:dyDescent="0.15"/>
    <row r="63" spans="1:1" ht="15.75" customHeight="1" x14ac:dyDescent="0.15"/>
    <row r="64" spans="1: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Top 15</vt:lpstr>
      <vt:lpstr>All counties</vt:lpstr>
      <vt:lpstr>Biggest to smallest</vt:lpstr>
      <vt:lpstr>Unsentenced</vt:lpstr>
      <vt:lpstr>COVID-19</vt:lpstr>
      <vt:lpstr>HG datasheets</vt:lpstr>
      <vt:lpstr>428 COVID</vt:lpstr>
      <vt:lpstr>Raceage data</vt:lpstr>
      <vt:lpstr>Jail Outbreaks</vt:lpstr>
      <vt:lpstr>Jail outbreak raw</vt:lpstr>
      <vt:lpstr>Sept. 17-24 Data</vt:lpstr>
      <vt:lpstr>Pretrial &amp; Sentenced</vt:lpstr>
      <vt:lpstr>Monthly Pop</vt:lpstr>
      <vt:lpstr>Discrepancy</vt:lpstr>
      <vt:lpstr>Capacity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McClintock, Charlotte C (ccm9yd)</cp:lastModifiedBy>
  <dcterms:created xsi:type="dcterms:W3CDTF">2020-03-26T01:31:22Z</dcterms:created>
  <dcterms:modified xsi:type="dcterms:W3CDTF">2021-03-08T18:52:07Z</dcterms:modified>
</cp:coreProperties>
</file>