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p 15" sheetId="1" r:id="rId4"/>
    <sheet state="visible" name="All counties" sheetId="2" r:id="rId5"/>
    <sheet state="visible" name="Biggest to smallest" sheetId="3" r:id="rId6"/>
    <sheet state="visible" name="Unsentenced" sheetId="4" r:id="rId7"/>
    <sheet state="visible" name="COVID-19" sheetId="5" r:id="rId8"/>
    <sheet state="visible" name="HG datasheets" sheetId="6" r:id="rId9"/>
    <sheet state="visible" name="428 COVID" sheetId="7" r:id="rId10"/>
    <sheet state="visible" name="Raceage data" sheetId="8" r:id="rId11"/>
    <sheet state="visible" name="Jail Outbreaks" sheetId="9" r:id="rId12"/>
    <sheet state="visible" name="Jail outbreak raw" sheetId="10" r:id="rId13"/>
    <sheet state="visible" name="Sept. 17-24 Data" sheetId="11" r:id="rId14"/>
    <sheet state="visible" name="Pretrial &amp; Sentenced" sheetId="12" r:id="rId15"/>
    <sheet state="visible" name="Monthly Pop" sheetId="13" r:id="rId16"/>
    <sheet state="visible" name="Discrepancy" sheetId="14" r:id="rId17"/>
    <sheet state="visible" name="Capacity" sheetId="15" r:id="rId18"/>
  </sheets>
  <definedNames>
    <definedName hidden="1" localSheetId="2" name="_xlnm._FilterDatabase">'Biggest to smallest'!$A$1:$C$55</definedName>
  </definedNames>
  <calcPr/>
  <extLst>
    <ext uri="GoogleSheetsCustomDataVersion1">
      <go:sheetsCustomData xmlns:go="http://customooxmlschemas.google.com/" r:id="rId19" roundtripDataSignature="AMtx7mj+EdFk8huJZQ53x3W033TAlaOktw=="/>
    </ext>
  </extLst>
</workbook>
</file>

<file path=xl/sharedStrings.xml><?xml version="1.0" encoding="utf-8"?>
<sst xmlns="http://schemas.openxmlformats.org/spreadsheetml/2006/main" count="1905" uniqueCount="314">
  <si>
    <t>County</t>
  </si>
  <si>
    <t>Capacity</t>
  </si>
  <si>
    <t xml:space="preserve">ADP </t>
  </si>
  <si>
    <t>22-Apri</t>
  </si>
  <si>
    <t>23-Apri</t>
  </si>
  <si>
    <t>ADP during pandemic</t>
  </si>
  <si>
    <t>N change from ADP</t>
  </si>
  <si>
    <t xml:space="preserve">% change </t>
  </si>
  <si>
    <t>Jail Occupancy Rate</t>
  </si>
  <si>
    <t>Notes</t>
  </si>
  <si>
    <t>Denver</t>
  </si>
  <si>
    <t>El Paso</t>
  </si>
  <si>
    <t>Jefferson</t>
  </si>
  <si>
    <t>Decreased over 50%</t>
  </si>
  <si>
    <t>Arapahoe</t>
  </si>
  <si>
    <t>Decreased over 25%</t>
  </si>
  <si>
    <t>Adams</t>
  </si>
  <si>
    <t>Decreased less than 25%</t>
  </si>
  <si>
    <t>Weld</t>
  </si>
  <si>
    <t>Kelly RR</t>
  </si>
  <si>
    <t xml:space="preserve">No decrease </t>
  </si>
  <si>
    <t>Pueblo</t>
  </si>
  <si>
    <t>Mesa</t>
  </si>
  <si>
    <t>Larimer</t>
  </si>
  <si>
    <t>Boulder</t>
  </si>
  <si>
    <t>Douglas</t>
  </si>
  <si>
    <t>La Plata</t>
  </si>
  <si>
    <t>Washington</t>
  </si>
  <si>
    <t>Fremont</t>
  </si>
  <si>
    <t>Logan</t>
  </si>
  <si>
    <t xml:space="preserve">Totals </t>
  </si>
  <si>
    <t xml:space="preserve">Using ADP as "baseline" </t>
  </si>
  <si>
    <t>% change calculated as most recent jail population total/ADP</t>
  </si>
  <si>
    <t xml:space="preserve"> </t>
  </si>
  <si>
    <t>Occupancy rate:  Most recent jail population total/capacity</t>
  </si>
  <si>
    <t>N change from July</t>
  </si>
  <si>
    <t>Denver County Jail</t>
  </si>
  <si>
    <t>Denver City Jail</t>
  </si>
  <si>
    <t>Note: The Division of Criminal Justice data I use as ADP does not have Denver broken down by county and city jail. In the first chart is the total Denver population. In the second chart is the population broken down by county and city jail. Since we don't have ADP as baseline, I am using the pop data we got from a Jul 2019 record request.</t>
  </si>
  <si>
    <t xml:space="preserve"> County</t>
  </si>
  <si>
    <t>ADP in January</t>
  </si>
  <si>
    <t>Jail Occupancy (ADP)</t>
  </si>
  <si>
    <t>Sept 10</t>
  </si>
  <si>
    <t>Sept 17</t>
  </si>
  <si>
    <t>March ADP</t>
  </si>
  <si>
    <t>N Change</t>
  </si>
  <si>
    <t>% Change</t>
  </si>
  <si>
    <t>Occupancy</t>
  </si>
  <si>
    <t>Occupancy Change</t>
  </si>
  <si>
    <t>Apr ADP</t>
  </si>
  <si>
    <t>N change</t>
  </si>
  <si>
    <t>% change</t>
  </si>
  <si>
    <t xml:space="preserve">Occupancy </t>
  </si>
  <si>
    <t>Occupancy change</t>
  </si>
  <si>
    <t>May ADP</t>
  </si>
  <si>
    <t>June ADP</t>
  </si>
  <si>
    <t>July ADP</t>
  </si>
  <si>
    <t>August ADP</t>
  </si>
  <si>
    <t>Sept ADP</t>
  </si>
  <si>
    <t>Oct ADP</t>
  </si>
  <si>
    <t>Nov ADP</t>
  </si>
  <si>
    <t>Dec ADP</t>
  </si>
  <si>
    <t>Jan ADP</t>
  </si>
  <si>
    <t>ADP FOR PANDEMIC</t>
  </si>
  <si>
    <t>% change between ADPS</t>
  </si>
  <si>
    <t>Occupancy % change</t>
  </si>
  <si>
    <t>Cost Savings</t>
  </si>
  <si>
    <t>Alamosa</t>
  </si>
  <si>
    <t>Baca</t>
  </si>
  <si>
    <t>Broomfield</t>
  </si>
  <si>
    <t>Chaffee</t>
  </si>
  <si>
    <t>Clear Creek</t>
  </si>
  <si>
    <t>Conejos</t>
  </si>
  <si>
    <t>Crowley</t>
  </si>
  <si>
    <t>Custer</t>
  </si>
  <si>
    <t>Delta</t>
  </si>
  <si>
    <t>Eagle</t>
  </si>
  <si>
    <t>Elbert</t>
  </si>
  <si>
    <t>Garfield</t>
  </si>
  <si>
    <t>Gilpin</t>
  </si>
  <si>
    <t>Gunnison</t>
  </si>
  <si>
    <t>Jackson</t>
  </si>
  <si>
    <t>Kit Carson</t>
  </si>
  <si>
    <t>Las Animas</t>
  </si>
  <si>
    <t>Lincoln</t>
  </si>
  <si>
    <t>Moffat</t>
  </si>
  <si>
    <t>Montezuma</t>
  </si>
  <si>
    <t>Montrose</t>
  </si>
  <si>
    <t>Morgan</t>
  </si>
  <si>
    <t>Otero</t>
  </si>
  <si>
    <t>Park</t>
  </si>
  <si>
    <t>Pitkin</t>
  </si>
  <si>
    <t>Prowers</t>
  </si>
  <si>
    <t>Rio Blanco</t>
  </si>
  <si>
    <t>Rio Grande</t>
  </si>
  <si>
    <t>Routt</t>
  </si>
  <si>
    <t>San Miguel</t>
  </si>
  <si>
    <t>Summit</t>
  </si>
  <si>
    <t>Teller</t>
  </si>
  <si>
    <t>Total</t>
  </si>
  <si>
    <t>ADP N change</t>
  </si>
  <si>
    <t>ADP % change</t>
  </si>
  <si>
    <t>September</t>
  </si>
  <si>
    <t>Bent</t>
  </si>
  <si>
    <t>Costilla</t>
  </si>
  <si>
    <t>Grand</t>
  </si>
  <si>
    <t>Huerfano</t>
  </si>
  <si>
    <t>Saguache</t>
  </si>
  <si>
    <t>Yuma</t>
  </si>
  <si>
    <t>Aurora Detention Center</t>
  </si>
  <si>
    <t>ADP</t>
  </si>
  <si>
    <t>STATEWIDE TOTAL</t>
  </si>
  <si>
    <t>*May 18 for Weld</t>
  </si>
  <si>
    <t>*Sept 4 for Weld</t>
  </si>
  <si>
    <t>*Sept14 for Weld</t>
  </si>
  <si>
    <t>N change from each ADP</t>
  </si>
  <si>
    <t>N change from ADP (most recent day)</t>
  </si>
  <si>
    <t>% Change (from most recent day)</t>
  </si>
  <si>
    <t>January</t>
  </si>
  <si>
    <t>July</t>
  </si>
  <si>
    <t>Change</t>
  </si>
  <si>
    <t>S</t>
  </si>
  <si>
    <t>USH</t>
  </si>
  <si>
    <t>USNH</t>
  </si>
  <si>
    <t>NA</t>
  </si>
  <si>
    <t>SI</t>
  </si>
  <si>
    <t>II</t>
  </si>
  <si>
    <t>SC</t>
  </si>
  <si>
    <t>IC</t>
  </si>
  <si>
    <t>Denver total</t>
  </si>
  <si>
    <t>Denver city</t>
  </si>
  <si>
    <t>Denver county</t>
  </si>
  <si>
    <t>Jefferson*</t>
  </si>
  <si>
    <t>N/A</t>
  </si>
  <si>
    <t xml:space="preserve">Key </t>
  </si>
  <si>
    <t>**For Pueblo - this info was sent on 5/6, so is not included on the other days. These stats apply to all previous days</t>
  </si>
  <si>
    <t># staff isolation</t>
  </si>
  <si>
    <t>Symptomatic quarantine 24</t>
  </si>
  <si>
    <t># inmate isolation</t>
  </si>
  <si>
    <t># staff confirmed</t>
  </si>
  <si>
    <t>Confirmed cases Inmates 1</t>
  </si>
  <si>
    <t xml:space="preserve"># inmate confirmed </t>
  </si>
  <si>
    <t>Staff 1</t>
  </si>
  <si>
    <t>118 staff in isolation, 141 inmates in isoaltion , 14 staff oncifmed and 215</t>
  </si>
  <si>
    <t xml:space="preserve">Denver: Around 100 staff members (out of 4,200) had tested positive for COVID and most have recovered. Throughout the requested period, we have been testing all inmates who are symptomatic or have been exposed to the virus within 24 hours, so we do not have meaningful data  for “inmates in isolation related to possible symptoms or exposure to COVID-19” or “presumptive positives”. We have a list of people in our care each day who are being offered a test (or who have a test pending) but these figures will not offer a like-for-like comparison with isolation counts at other jurisdictions. For that reason we have opted not to report these figures.
</t>
  </si>
  <si>
    <t xml:space="preserve">douglas 31 inmates in isoaltion, 110 staff in isolation, adams 24 inamtes in isoaltion </t>
  </si>
  <si>
    <t>VM</t>
  </si>
  <si>
    <t>call back</t>
  </si>
  <si>
    <t>ADP pre-COVID</t>
  </si>
  <si>
    <t>ADP during COVID</t>
  </si>
  <si>
    <t>Occupancy pre-COVID</t>
  </si>
  <si>
    <t>Occupancy during COVID</t>
  </si>
  <si>
    <t>capacity</t>
  </si>
  <si>
    <t>ADP is from March-Sept</t>
  </si>
  <si>
    <t>As of April 28th:</t>
  </si>
  <si>
    <t>Staff</t>
  </si>
  <si>
    <t>Inmates</t>
  </si>
  <si>
    <t>T</t>
  </si>
  <si>
    <t>TP</t>
  </si>
  <si>
    <t>PP</t>
  </si>
  <si>
    <t>Q/I</t>
  </si>
  <si>
    <t>NA*</t>
  </si>
  <si>
    <t>waiting response</t>
  </si>
  <si>
    <t xml:space="preserve"># tested </t>
  </si>
  <si>
    <t># tested positive</t>
  </si>
  <si>
    <t># presumptively positive</t>
  </si>
  <si>
    <t># suspended from work/ in quarantine/ in isolation</t>
  </si>
  <si>
    <t xml:space="preserve">*Around 100 staff members (out of 4,200) had tested positive for COVID and most have recovered.  </t>
  </si>
  <si>
    <t># in isolation</t>
  </si>
  <si>
    <t># White</t>
  </si>
  <si>
    <t>% White</t>
  </si>
  <si>
    <t># Black</t>
  </si>
  <si>
    <t>% Black</t>
  </si>
  <si>
    <t># Hispanic</t>
  </si>
  <si>
    <t>% Hispanic</t>
  </si>
  <si>
    <t># over 60</t>
  </si>
  <si>
    <t>% over 60</t>
  </si>
  <si>
    <t>pretrial</t>
  </si>
  <si>
    <t>bond set</t>
  </si>
  <si>
    <r>
      <rPr>
        <rFont val="Calibri"/>
        <b/>
        <color rgb="FF000000"/>
        <sz val="9.0"/>
      </rPr>
      <t># under 100k bon</t>
    </r>
    <r>
      <rPr>
        <rFont val="Calibri"/>
        <color rgb="FF000000"/>
      </rPr>
      <t>d</t>
    </r>
  </si>
  <si>
    <t xml:space="preserve">% under 100k bond </t>
  </si>
  <si>
    <t># under 10k bond</t>
  </si>
  <si>
    <t>% under 10k bond</t>
  </si>
  <si>
    <t># under 1k bond</t>
  </si>
  <si>
    <t>% under 1k bond</t>
  </si>
  <si>
    <t>As of 10 AM on 4/3 there are zero inmates in isolation at the Denver County Jail and seven inmates in isolation at the Downtown Detention Center being monitored for symptoms of COVID. As of 10AM on 4/3, three inmates tested positive for COVID. Two have been released on bond with quarantine orders from public health, one is still in custody in the medical unit.</t>
  </si>
  <si>
    <t>Lowest charge and bond saved in folder</t>
  </si>
  <si>
    <t xml:space="preserve">On 4/17: With 17 inmates in isolation for COVID-19 concerns. </t>
  </si>
  <si>
    <t>17 (?)</t>
  </si>
  <si>
    <t>28 in isolation on April 2</t>
  </si>
  <si>
    <t>As of April 2 they had one person in isolation</t>
  </si>
  <si>
    <t>yes</t>
  </si>
  <si>
    <t>no</t>
  </si>
  <si>
    <t>The quarantine number for Thursday April 2 is 13</t>
  </si>
  <si>
    <t>Highest charge and bond saved in folder</t>
  </si>
  <si>
    <t>followed up on 4/2</t>
  </si>
  <si>
    <t>As of 04/02/20 at 9:00AM the Mesa County Jail had a total of 8 inmates medically quarantined related to possible symptoms of or possible exposure to COVID-19.</t>
  </si>
  <si>
    <t>got it</t>
  </si>
  <si>
    <t xml:space="preserve">Note for Denver: Total population is 1,211 --- 12 additional people are Native American, 10 are Asian and 18 are unknown. I counted each person once so 2 of the people counted as "Hispanic" are also Native American, 9 of the people counted as "Black" are also Hispanic     </t>
  </si>
  <si>
    <t xml:space="preserve">Note for El Paso: Total population is 1,180 -- 8 additional people are Asian, 12 are Native American and 3 are unknown. I counted each person once so 3 of the people counted as "Hispanic" are also Native American, 17 of the people counted as "Black" are also Hispanic </t>
  </si>
  <si>
    <t xml:space="preserve">Note for Jefferson: Total population is 833 --- 4 additional people are Asian, 15 are Native american, 1 is Pacific Islander and 3 are unknown. They did not provide ethnicity but they did provide gender. 148 are women (18% of population) and 685 men (82% of population). </t>
  </si>
  <si>
    <t>Note for Weld:Total population is 621 -- 5 additional people are Asian and 4 are Native American</t>
  </si>
  <si>
    <t>Note for Mesa: ---- 3 additional people are Native American, two are Asian, three are Pacific Islander, one is unknown. I counted each person once so 2 of the people counted as "Black" are also Hispanic</t>
  </si>
  <si>
    <t>Note for Logan: Total population is 89 and 2 are listed as American Indian/Alaskan for race</t>
  </si>
  <si>
    <t>DCJ: Apr 1 our data: Apr 2</t>
  </si>
  <si>
    <t>Jail Facility</t>
  </si>
  <si>
    <t>Inmates with confirmed cases</t>
  </si>
  <si>
    <t>Inmates with presumptive cases</t>
  </si>
  <si>
    <t>Inmate 
deaths</t>
  </si>
  <si>
    <t>Staff with confirmed cases</t>
  </si>
  <si>
    <t>Staff with presumptive cases</t>
  </si>
  <si>
    <t>Boulder County Jail</t>
  </si>
  <si>
    <t>Changed from 1 to 0</t>
  </si>
  <si>
    <t xml:space="preserve">Denver County Jail
</t>
  </si>
  <si>
    <t xml:space="preserve">Douglas County Jail
</t>
  </si>
  <si>
    <t>Jefferson County Detention Facility</t>
  </si>
  <si>
    <t>Van Cise-Simonet Detention Center</t>
  </si>
  <si>
    <t>Washington County Justice Center</t>
  </si>
  <si>
    <t xml:space="preserve">Weld County Jail
</t>
  </si>
  <si>
    <t>TOTAL</t>
  </si>
  <si>
    <t>County jails with outbreaks:</t>
  </si>
  <si>
    <t>Adams Transitional Center</t>
  </si>
  <si>
    <t>Advantage Treatment Center in Alamosa</t>
  </si>
  <si>
    <t>Arapahoe Community Treatment Center</t>
  </si>
  <si>
    <t>Douglas County Jail</t>
  </si>
  <si>
    <t>Weld County Jail</t>
  </si>
  <si>
    <t>Commerce Transitional Center in Adams</t>
  </si>
  <si>
    <t>Intervention Community Corrections Services in Weld</t>
  </si>
  <si>
    <t>CI</t>
  </si>
  <si>
    <t>PI</t>
  </si>
  <si>
    <t>D</t>
  </si>
  <si>
    <t>CS</t>
  </si>
  <si>
    <t>PS</t>
  </si>
  <si>
    <t>BOULDER COUNTY JAIL</t>
  </si>
  <si>
    <t xml:space="preserve">DENVER COUNTY JAIL
</t>
  </si>
  <si>
    <t xml:space="preserve">DOUGLAS COUNTY JAIL
</t>
  </si>
  <si>
    <t>JEFFERSON COUNTY DETENTION FACILITY</t>
  </si>
  <si>
    <t>VAN CISE-SIMONET DETENTION CENTER</t>
  </si>
  <si>
    <t>WASHINGTON COUNTY JUSTICE CENTER</t>
  </si>
  <si>
    <t xml:space="preserve">WELD COUNTY JAIL
</t>
  </si>
  <si>
    <t>Totals of all</t>
  </si>
  <si>
    <t xml:space="preserve">Douglas, Jeff, Denver, Weld </t>
  </si>
  <si>
    <t xml:space="preserve">County </t>
  </si>
  <si>
    <t>Daily Pop. on 9/17</t>
  </si>
  <si>
    <t>Inmates Isolation 9/17</t>
  </si>
  <si>
    <t>Inmates Isolation on 9/18</t>
  </si>
  <si>
    <t>Inmates Isolation 9/19</t>
  </si>
  <si>
    <t>Inmates Isolation 9/20</t>
  </si>
  <si>
    <t>Inmates Isolation 9/21</t>
  </si>
  <si>
    <t>Inmates Isolation 9/22</t>
  </si>
  <si>
    <t>Inmates Isolation 9/23</t>
  </si>
  <si>
    <t>Inmates Isolation 9/24</t>
  </si>
  <si>
    <t>Staff Isolation 9/17</t>
  </si>
  <si>
    <t>Staff Isolation 9/18</t>
  </si>
  <si>
    <t>Staff Isolation 9/19</t>
  </si>
  <si>
    <t>Staff Isolation 9/20</t>
  </si>
  <si>
    <t>Staff Isolation 9/21</t>
  </si>
  <si>
    <t>Staff Isolation 9/22</t>
  </si>
  <si>
    <t>Staff Isolation 9/23</t>
  </si>
  <si>
    <t>Staff Isolation 9/24</t>
  </si>
  <si>
    <t>Confirmed Cases Week 9/17-24</t>
  </si>
  <si>
    <t>Staff Tested by 9/22</t>
  </si>
  <si>
    <t>Staff Positive by 9/22</t>
  </si>
  <si>
    <t>Staff Presumptively Positive 9/22</t>
  </si>
  <si>
    <t>Staff Suspended from Work 9/22</t>
  </si>
  <si>
    <t>Inmates Tested by 9/22</t>
  </si>
  <si>
    <t>Immates Positive 9/22</t>
  </si>
  <si>
    <t>Inmates Presumptively Positive 9/22</t>
  </si>
  <si>
    <t xml:space="preserve">Fremont </t>
  </si>
  <si>
    <t xml:space="preserve">La Plata </t>
  </si>
  <si>
    <t xml:space="preserve">Arapahoe </t>
  </si>
  <si>
    <t>Sentenced</t>
  </si>
  <si>
    <t>Unsentenced On Hold</t>
  </si>
  <si>
    <t>Pretrial</t>
  </si>
  <si>
    <t>Q2</t>
  </si>
  <si>
    <t>April</t>
  </si>
  <si>
    <t>Q2-Q1</t>
  </si>
  <si>
    <t>#</t>
  </si>
  <si>
    <t>/</t>
  </si>
  <si>
    <t>##</t>
  </si>
  <si>
    <t>* Denver was unable to provide a breakdown of its jail population in Q1.</t>
  </si>
  <si>
    <t># The total count of unsentenced on hold and pretrial is 501.</t>
  </si>
  <si>
    <t>## The total count of unsentenced on hold and pretrial is 82.</t>
  </si>
  <si>
    <t>Unsentenced On Hold + Pretrial</t>
  </si>
  <si>
    <t xml:space="preserve">OUR DATA IS FROM APRIL 27. DCJ DATA FROM APRIL 1. </t>
  </si>
  <si>
    <t>Drafting a para on the changes (model jail decarceration para)</t>
  </si>
  <si>
    <t>no state wide data</t>
  </si>
  <si>
    <t>one sentence for each jail</t>
  </si>
  <si>
    <t>Denver failed to report the data in Q1, likely pt number drop due to overall drop</t>
  </si>
  <si>
    <t>new chart for Ara and Wash, sentenced and pt, add hold and no hold</t>
  </si>
  <si>
    <t>Jan</t>
  </si>
  <si>
    <t>Mar</t>
  </si>
  <si>
    <t>Apr</t>
  </si>
  <si>
    <t>May</t>
  </si>
  <si>
    <t>Jun</t>
  </si>
  <si>
    <t>Jul</t>
  </si>
  <si>
    <t># in custody (2017)</t>
  </si>
  <si>
    <t># in custody (2019)</t>
  </si>
  <si>
    <t>ACLU APR 2</t>
  </si>
  <si>
    <t>ACLU APR 1</t>
  </si>
  <si>
    <t>DCJ APR 1</t>
  </si>
  <si>
    <t>Difference</t>
  </si>
  <si>
    <t xml:space="preserve">highest discrepancy </t>
  </si>
  <si>
    <t>difference larger than 100</t>
  </si>
  <si>
    <t>Without the 7 counties, the difference between our pop numbers is 253.</t>
  </si>
  <si>
    <t xml:space="preserve">Those 7 counties account for 1,644 difference between our pop numbers. </t>
  </si>
  <si>
    <t>Yuma and Aurora are not included in totals bc not included in DCJ counts.</t>
  </si>
  <si>
    <t>June</t>
  </si>
  <si>
    <t>Avg Daily Pop (from DCJ)</t>
  </si>
  <si>
    <t>%</t>
  </si>
  <si>
    <t>Avg Daily Pop (Avg from 4 jail calls in June)</t>
  </si>
  <si>
    <t>Blue font</t>
  </si>
  <si>
    <t>Capacity &gt;80%</t>
  </si>
  <si>
    <t>Capacity  &gt;100%</t>
  </si>
</sst>
</file>

<file path=xl/styles.xml><?xml version="1.0" encoding="utf-8"?>
<styleSheet xmlns="http://schemas.openxmlformats.org/spreadsheetml/2006/main" xmlns:x14ac="http://schemas.microsoft.com/office/spreadsheetml/2009/9/ac" xmlns:mc="http://schemas.openxmlformats.org/markup-compatibility/2006">
  <numFmts count="11">
    <numFmt numFmtId="164" formatCode="d-mmm"/>
    <numFmt numFmtId="165" formatCode="mmm d"/>
    <numFmt numFmtId="166" formatCode="mmmm d"/>
    <numFmt numFmtId="167" formatCode="&quot;$&quot;#,##0"/>
    <numFmt numFmtId="168" formatCode="dddd mmmm d"/>
    <numFmt numFmtId="169" formatCode="m/d/yyyy"/>
    <numFmt numFmtId="170" formatCode="mmmm yyyy"/>
    <numFmt numFmtId="171" formatCode="mmmd"/>
    <numFmt numFmtId="172" formatCode="&quot;$&quot;#,##0.00"/>
    <numFmt numFmtId="173" formatCode="0.000000000"/>
    <numFmt numFmtId="174" formatCode="m/d"/>
  </numFmts>
  <fonts count="46">
    <font>
      <sz val="11.0"/>
      <color rgb="FF000000"/>
      <name val="Arial"/>
    </font>
    <font>
      <b/>
      <sz val="10.0"/>
      <color rgb="FF000000"/>
      <name val="Cambria"/>
    </font>
    <font>
      <b/>
      <color rgb="FF000000"/>
      <name val="Calibri"/>
    </font>
    <font>
      <color rgb="FF000000"/>
      <name val="Calibri"/>
    </font>
    <font>
      <sz val="10.0"/>
      <color rgb="FF000000"/>
      <name val="Cambria"/>
    </font>
    <font>
      <sz val="11.0"/>
      <color rgb="FF000000"/>
      <name val="Calibri"/>
    </font>
    <font>
      <sz val="11.0"/>
      <color rgb="FF201F1E"/>
      <name val="Calibri"/>
    </font>
    <font>
      <sz val="11.0"/>
      <color rgb="FF1F497D"/>
      <name val="Calibri"/>
    </font>
    <font>
      <sz val="12.0"/>
      <color rgb="FF1F497D"/>
      <name val="Arial"/>
    </font>
    <font>
      <i/>
      <sz val="10.0"/>
      <color rgb="FF000000"/>
      <name val="Cambria"/>
    </font>
    <font>
      <color rgb="FF000000"/>
      <name val="Cambria"/>
    </font>
    <font>
      <sz val="14.0"/>
      <color rgb="FF000000"/>
      <name val="Arial"/>
    </font>
    <font>
      <b/>
      <sz val="11.0"/>
      <color rgb="FF000000"/>
      <name val="Calibri"/>
    </font>
    <font>
      <sz val="11.0"/>
      <color rgb="FF404040"/>
      <name val="Calibri"/>
    </font>
    <font>
      <i/>
      <sz val="11.0"/>
      <color rgb="FF000000"/>
      <name val="Calibri"/>
    </font>
    <font>
      <i/>
      <sz val="14.0"/>
      <color rgb="FF000000"/>
      <name val="Arial"/>
    </font>
    <font>
      <b/>
      <color rgb="FF000000"/>
      <name val="Cambria"/>
    </font>
    <font>
      <b/>
      <sz val="11.0"/>
      <color rgb="FF000000"/>
      <name val="Times"/>
    </font>
    <font>
      <sz val="11.0"/>
      <color theme="1"/>
      <name val="Arial"/>
    </font>
    <font>
      <sz val="11.0"/>
      <color rgb="FF000000"/>
      <name val="Times"/>
    </font>
    <font>
      <color theme="1"/>
      <name val="Arial"/>
    </font>
    <font>
      <color rgb="FF000000"/>
      <name val="Arial"/>
    </font>
    <font>
      <sz val="11.0"/>
      <color rgb="FF000000"/>
      <name val="Cambria"/>
    </font>
    <font>
      <sz val="11.0"/>
      <color theme="1"/>
      <name val="Times"/>
    </font>
    <font>
      <b/>
      <sz val="11.0"/>
      <color rgb="FF000000"/>
      <name val="Arial"/>
    </font>
    <font>
      <b/>
      <color theme="1"/>
      <name val="Arial"/>
    </font>
    <font/>
    <font>
      <sz val="10.0"/>
      <color rgb="FFFF0000"/>
      <name val="Cambria"/>
    </font>
    <font>
      <b/>
      <sz val="10.0"/>
      <color rgb="FFFF0000"/>
      <name val="Cambria"/>
    </font>
    <font>
      <b/>
      <sz val="11.0"/>
      <color rgb="FF000000"/>
      <name val="Cambria"/>
    </font>
    <font>
      <b/>
      <color theme="1"/>
      <name val="Cambria"/>
    </font>
    <font>
      <color theme="1"/>
      <name val="Cambria"/>
    </font>
    <font>
      <b/>
      <sz val="11.0"/>
      <color theme="1"/>
      <name val="Cambria"/>
    </font>
    <font>
      <b/>
      <sz val="9.0"/>
      <color rgb="FF000000"/>
      <name val="Calibri"/>
    </font>
    <font>
      <b/>
      <sz val="10.0"/>
      <color theme="1"/>
      <name val="Cambria"/>
    </font>
    <font>
      <b/>
      <sz val="10.0"/>
      <color theme="1"/>
      <name val="Arial"/>
    </font>
    <font>
      <sz val="10.0"/>
      <color theme="1"/>
      <name val="Arial"/>
    </font>
    <font>
      <sz val="10.0"/>
      <color rgb="FF000000"/>
      <name val="Arial"/>
    </font>
    <font>
      <sz val="10.0"/>
      <color theme="1"/>
      <name val="Cambria"/>
    </font>
    <font>
      <sz val="11.0"/>
      <color theme="1"/>
      <name val="Cambria"/>
    </font>
    <font>
      <color rgb="FF0000FF"/>
      <name val="Cambria"/>
    </font>
    <font>
      <b/>
      <sz val="10.0"/>
      <color rgb="FF0000FF"/>
      <name val="Cambria"/>
    </font>
    <font>
      <i/>
      <sz val="11.0"/>
      <color rgb="FF000000"/>
      <name val="Times"/>
    </font>
    <font>
      <b/>
      <color rgb="FF000000"/>
      <name val="Arial"/>
    </font>
    <font>
      <b/>
      <sz val="10.0"/>
      <color rgb="FF000000"/>
      <name val="Arial"/>
    </font>
    <font>
      <b/>
      <color rgb="FF0000FF"/>
      <name val="Cambria"/>
    </font>
  </fonts>
  <fills count="27">
    <fill>
      <patternFill patternType="none"/>
    </fill>
    <fill>
      <patternFill patternType="lightGray"/>
    </fill>
    <fill>
      <patternFill patternType="solid">
        <fgColor rgb="FF00FFFF"/>
        <bgColor rgb="FF00FFFF"/>
      </patternFill>
    </fill>
    <fill>
      <patternFill patternType="solid">
        <fgColor rgb="FF00FF00"/>
        <bgColor rgb="FF00FF00"/>
      </patternFill>
    </fill>
    <fill>
      <patternFill patternType="solid">
        <fgColor rgb="FFFFFFFF"/>
        <bgColor rgb="FFFFFFFF"/>
      </patternFill>
    </fill>
    <fill>
      <patternFill patternType="solid">
        <fgColor rgb="FFFFFF00"/>
        <bgColor rgb="FFFFFF00"/>
      </patternFill>
    </fill>
    <fill>
      <patternFill patternType="solid">
        <fgColor rgb="FFFF0000"/>
        <bgColor rgb="FFFF0000"/>
      </patternFill>
    </fill>
    <fill>
      <patternFill patternType="solid">
        <fgColor theme="0"/>
        <bgColor theme="0"/>
      </patternFill>
    </fill>
    <fill>
      <patternFill patternType="solid">
        <fgColor rgb="FFF1C232"/>
        <bgColor rgb="FFF1C232"/>
      </patternFill>
    </fill>
    <fill>
      <patternFill patternType="solid">
        <fgColor theme="9"/>
        <bgColor theme="9"/>
      </patternFill>
    </fill>
    <fill>
      <patternFill patternType="solid">
        <fgColor rgb="FFFF00FF"/>
        <bgColor rgb="FFFF00FF"/>
      </patternFill>
    </fill>
    <fill>
      <patternFill patternType="solid">
        <fgColor rgb="FFE06666"/>
        <bgColor rgb="FFE06666"/>
      </patternFill>
    </fill>
    <fill>
      <patternFill patternType="solid">
        <fgColor rgb="FF999999"/>
        <bgColor rgb="FF999999"/>
      </patternFill>
    </fill>
    <fill>
      <patternFill patternType="solid">
        <fgColor rgb="FFA4C2F4"/>
        <bgColor rgb="FFA4C2F4"/>
      </patternFill>
    </fill>
    <fill>
      <patternFill patternType="solid">
        <fgColor rgb="FFC27BA0"/>
        <bgColor rgb="FFC27BA0"/>
      </patternFill>
    </fill>
    <fill>
      <patternFill patternType="solid">
        <fgColor rgb="FF93C47D"/>
        <bgColor rgb="FF93C47D"/>
      </patternFill>
    </fill>
    <fill>
      <patternFill patternType="solid">
        <fgColor rgb="FFBDBDBD"/>
        <bgColor rgb="FFBDBDBD"/>
      </patternFill>
    </fill>
    <fill>
      <patternFill patternType="solid">
        <fgColor rgb="FFF3F3F3"/>
        <bgColor rgb="FFF3F3F3"/>
      </patternFill>
    </fill>
    <fill>
      <patternFill patternType="solid">
        <fgColor rgb="FFCCCCCC"/>
        <bgColor rgb="FFCCCCCC"/>
      </patternFill>
    </fill>
    <fill>
      <patternFill patternType="solid">
        <fgColor rgb="FFD9D9D9"/>
        <bgColor rgb="FFD9D9D9"/>
      </patternFill>
    </fill>
    <fill>
      <patternFill patternType="solid">
        <fgColor rgb="FFEFEFEF"/>
        <bgColor rgb="FFEFEFEF"/>
      </patternFill>
    </fill>
    <fill>
      <patternFill patternType="solid">
        <fgColor rgb="FFF2F2F2"/>
        <bgColor rgb="FFF2F2F2"/>
      </patternFill>
    </fill>
    <fill>
      <patternFill patternType="solid">
        <fgColor rgb="FFFFD966"/>
        <bgColor rgb="FFFFD966"/>
      </patternFill>
    </fill>
    <fill>
      <patternFill patternType="solid">
        <fgColor rgb="FFFFE599"/>
        <bgColor rgb="FFFFE599"/>
      </patternFill>
    </fill>
    <fill>
      <patternFill patternType="solid">
        <fgColor rgb="FFFFF2CC"/>
        <bgColor rgb="FFFFF2CC"/>
      </patternFill>
    </fill>
    <fill>
      <patternFill patternType="solid">
        <fgColor rgb="FFFCD5B4"/>
        <bgColor rgb="FFFCD5B4"/>
      </patternFill>
    </fill>
    <fill>
      <patternFill patternType="solid">
        <fgColor rgb="FFEA9999"/>
        <bgColor rgb="FFEA9999"/>
      </patternFill>
    </fill>
  </fills>
  <borders count="4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ck">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right style="thick">
        <color rgb="FF000000"/>
      </right>
    </border>
    <border>
      <left style="thin">
        <color rgb="FF000000"/>
      </left>
      <right style="thin">
        <color rgb="FF000000"/>
      </right>
      <top style="thin">
        <color rgb="FF000000"/>
      </top>
    </border>
    <border>
      <right style="thin">
        <color rgb="FF000000"/>
      </right>
      <bottom style="thin">
        <color rgb="FF000000"/>
      </bottom>
    </border>
    <border>
      <right style="thin">
        <color rgb="FF000000"/>
      </right>
    </border>
    <border>
      <bottom style="thin">
        <color rgb="FF000000"/>
      </bottom>
    </border>
    <border>
      <right style="thick">
        <color rgb="FF000000"/>
      </right>
      <bottom style="thin">
        <color rgb="FF000000"/>
      </bottom>
    </border>
    <border>
      <left style="thin">
        <color rgb="FFB7B7B7"/>
      </left>
      <right style="thin">
        <color rgb="FFB7B7B7"/>
      </right>
      <top style="thin">
        <color rgb="FFB7B7B7"/>
      </top>
      <bottom style="thin">
        <color rgb="FFB7B7B7"/>
      </bottom>
    </border>
    <border>
      <right style="thin">
        <color rgb="FFB7B7B7"/>
      </right>
      <top style="thin">
        <color rgb="FFB7B7B7"/>
      </top>
      <bottom style="thin">
        <color rgb="FFB7B7B7"/>
      </bottom>
    </border>
    <border>
      <top style="thin">
        <color rgb="FFB7B7B7"/>
      </top>
      <bottom style="thin">
        <color rgb="FFB7B7B7"/>
      </bottom>
    </border>
    <border>
      <left style="thin">
        <color rgb="FFB7B7B7"/>
      </left>
      <right style="thin">
        <color rgb="FFB7B7B7"/>
      </right>
    </border>
    <border>
      <right style="thin">
        <color rgb="FFB7B7B7"/>
      </right>
    </border>
    <border>
      <left style="thin">
        <color rgb="FFB7B7B7"/>
      </left>
      <right style="thin">
        <color rgb="FFB7B7B7"/>
      </right>
      <bottom style="thin">
        <color rgb="FFB7B7B7"/>
      </bottom>
    </border>
    <border>
      <right style="thin">
        <color rgb="FFB7B7B7"/>
      </right>
      <bottom style="thin">
        <color rgb="FFB7B7B7"/>
      </bottom>
    </border>
    <border>
      <bottom style="thin">
        <color rgb="FFB7B7B7"/>
      </bottom>
    </border>
    <border>
      <bottom style="thin">
        <color rgb="FF999999"/>
      </bottom>
    </border>
    <border>
      <top style="thin">
        <color rgb="FF999999"/>
      </top>
      <bottom style="thin">
        <color rgb="FF999999"/>
      </bottom>
    </border>
    <border>
      <right style="thin">
        <color rgb="FFEFEFEF"/>
      </right>
      <top style="thin">
        <color rgb="FF999999"/>
      </top>
      <bottom style="thin">
        <color rgb="FF999999"/>
      </bottom>
    </border>
    <border>
      <right style="thin">
        <color rgb="FF999999"/>
      </right>
    </border>
    <border>
      <right style="thin">
        <color rgb="FFCCCCCC"/>
      </right>
    </border>
    <border>
      <right style="thin">
        <color rgb="FF999999"/>
      </right>
      <top style="thin">
        <color rgb="FFB7B7B7"/>
      </top>
    </border>
    <border>
      <right style="thin">
        <color rgb="FFCCCCCC"/>
      </right>
      <top style="thin">
        <color rgb="FFB7B7B7"/>
      </top>
    </border>
    <border>
      <top style="thin">
        <color rgb="FFB7B7B7"/>
      </top>
    </border>
    <border>
      <left style="thin">
        <color rgb="FFD9D9D9"/>
      </left>
      <top style="thin">
        <color rgb="FFB7B7B7"/>
      </top>
    </border>
    <border>
      <top style="thin">
        <color rgb="FF999999"/>
      </top>
    </border>
    <border>
      <left style="thin">
        <color rgb="FFCCCCCC"/>
      </left>
      <right style="thin">
        <color rgb="FFCCCCCC"/>
      </right>
      <top style="thin">
        <color rgb="FFCCCCCC"/>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CCCCCC"/>
      </left>
      <right style="thin">
        <color rgb="FFCCCCCC"/>
      </right>
    </border>
    <border>
      <left style="thin">
        <color rgb="FFCCCCCC"/>
      </left>
    </border>
    <border>
      <left style="thin">
        <color rgb="FFCCCCCC"/>
      </left>
      <right style="thin">
        <color rgb="FFCCCCCC"/>
      </right>
      <bottom style="thin">
        <color rgb="FFCCCCCC"/>
      </bottom>
    </border>
    <border>
      <left style="thin">
        <color rgb="FFCCCCCC"/>
      </left>
      <bottom style="thin">
        <color rgb="FFCCCCCC"/>
      </bottom>
    </border>
    <border>
      <bottom style="thin">
        <color rgb="FFCCCCCC"/>
      </bottom>
    </border>
    <border>
      <right style="thin">
        <color rgb="FFCCCCCC"/>
      </right>
      <bottom style="thin">
        <color rgb="FFCCCCCC"/>
      </bottom>
    </border>
    <border>
      <left style="thin">
        <color rgb="FF000000"/>
      </left>
      <top style="thin">
        <color rgb="FF000000"/>
      </top>
    </border>
  </borders>
  <cellStyleXfs count="1">
    <xf borderId="0" fillId="0" fontId="0" numFmtId="0" applyAlignment="1" applyFont="1"/>
  </cellStyleXfs>
  <cellXfs count="544">
    <xf borderId="0" fillId="0" fontId="0" numFmtId="0" xfId="0" applyAlignment="1" applyFont="1">
      <alignment readingOrder="0" shrinkToFit="0" vertical="bottom" wrapText="0"/>
    </xf>
    <xf borderId="1" fillId="0" fontId="1" numFmtId="0" xfId="0" applyAlignment="1" applyBorder="1" applyFont="1">
      <alignment horizontal="center"/>
    </xf>
    <xf borderId="1" fillId="0" fontId="1" numFmtId="0" xfId="0" applyAlignment="1" applyBorder="1" applyFont="1">
      <alignment horizontal="center" shrinkToFit="0" wrapText="1"/>
    </xf>
    <xf borderId="1" fillId="0" fontId="1" numFmtId="16" xfId="0" applyAlignment="1" applyBorder="1" applyFont="1" applyNumberFormat="1">
      <alignment horizontal="center"/>
    </xf>
    <xf borderId="1" fillId="0" fontId="1" numFmtId="164" xfId="0" applyAlignment="1" applyBorder="1" applyFont="1" applyNumberFormat="1">
      <alignment horizontal="center" shrinkToFit="0" wrapText="1"/>
    </xf>
    <xf borderId="1" fillId="0" fontId="1" numFmtId="165" xfId="0" applyAlignment="1" applyBorder="1" applyFont="1" applyNumberFormat="1">
      <alignment horizontal="center" shrinkToFit="0" wrapText="1"/>
    </xf>
    <xf borderId="1" fillId="0" fontId="1" numFmtId="166" xfId="0" applyAlignment="1" applyBorder="1" applyFont="1" applyNumberFormat="1">
      <alignment horizontal="center" shrinkToFit="0" wrapText="1"/>
    </xf>
    <xf borderId="1" fillId="0" fontId="1" numFmtId="166" xfId="0" applyAlignment="1" applyBorder="1" applyFont="1" applyNumberFormat="1">
      <alignment horizontal="center" readingOrder="0" shrinkToFit="0" wrapText="1"/>
    </xf>
    <xf borderId="1" fillId="0" fontId="1" numFmtId="0" xfId="0" applyAlignment="1" applyBorder="1" applyFont="1">
      <alignment horizontal="center" readingOrder="0" shrinkToFit="0" wrapText="1"/>
    </xf>
    <xf borderId="0" fillId="0" fontId="2" numFmtId="0" xfId="0" applyFont="1"/>
    <xf borderId="0" fillId="0" fontId="3" numFmtId="166" xfId="0" applyFont="1" applyNumberFormat="1"/>
    <xf borderId="1" fillId="2" fontId="1" numFmtId="0" xfId="0" applyBorder="1" applyFill="1" applyFont="1"/>
    <xf borderId="1" fillId="2" fontId="4" numFmtId="0" xfId="0" applyBorder="1" applyFont="1"/>
    <xf borderId="1" fillId="3" fontId="4" numFmtId="0" xfId="0" applyBorder="1" applyFill="1" applyFont="1"/>
    <xf borderId="1" fillId="3" fontId="4" numFmtId="0" xfId="0" applyAlignment="1" applyBorder="1" applyFont="1">
      <alignment readingOrder="0"/>
    </xf>
    <xf borderId="1" fillId="3" fontId="5" numFmtId="0" xfId="0" applyAlignment="1" applyBorder="1" applyFont="1">
      <alignment readingOrder="0"/>
    </xf>
    <xf borderId="1" fillId="2" fontId="4" numFmtId="1" xfId="0" applyBorder="1" applyFont="1" applyNumberFormat="1"/>
    <xf borderId="1" fillId="2" fontId="4" numFmtId="9" xfId="0" applyBorder="1" applyFont="1" applyNumberFormat="1"/>
    <xf borderId="1" fillId="2" fontId="5" numFmtId="9" xfId="0" applyBorder="1" applyFont="1" applyNumberFormat="1"/>
    <xf borderId="0" fillId="4" fontId="3" numFmtId="0" xfId="0" applyFill="1" applyFont="1"/>
    <xf borderId="0" fillId="4" fontId="6" numFmtId="0" xfId="0" applyAlignment="1" applyFont="1">
      <alignment horizontal="left"/>
    </xf>
    <xf borderId="1" fillId="3" fontId="1" numFmtId="0" xfId="0" applyBorder="1" applyFont="1"/>
    <xf borderId="1" fillId="3" fontId="4" numFmtId="9" xfId="0" applyBorder="1" applyFont="1" applyNumberFormat="1"/>
    <xf borderId="1" fillId="3" fontId="5" numFmtId="9" xfId="0" applyBorder="1" applyFont="1" applyNumberFormat="1"/>
    <xf borderId="0" fillId="4" fontId="3" numFmtId="1" xfId="0" applyFont="1" applyNumberFormat="1"/>
    <xf borderId="1" fillId="2" fontId="4" numFmtId="0" xfId="0" applyAlignment="1" applyBorder="1" applyFont="1">
      <alignment readingOrder="0"/>
    </xf>
    <xf borderId="0" fillId="4" fontId="3" numFmtId="167" xfId="0" applyFont="1" applyNumberFormat="1"/>
    <xf borderId="0" fillId="2" fontId="3" numFmtId="0" xfId="0" applyFont="1"/>
    <xf borderId="0" fillId="0" fontId="3" numFmtId="0" xfId="0" applyFont="1"/>
    <xf borderId="0" fillId="3" fontId="6" numFmtId="0" xfId="0" applyAlignment="1" applyFont="1">
      <alignment horizontal="left"/>
    </xf>
    <xf borderId="0" fillId="4" fontId="5" numFmtId="166" xfId="0" applyFont="1" applyNumberFormat="1"/>
    <xf borderId="0" fillId="5" fontId="6" numFmtId="0" xfId="0" applyAlignment="1" applyFill="1" applyFont="1">
      <alignment horizontal="left"/>
    </xf>
    <xf borderId="2" fillId="0" fontId="4" numFmtId="0" xfId="0" applyAlignment="1" applyBorder="1" applyFont="1">
      <alignment readingOrder="0"/>
    </xf>
    <xf borderId="0" fillId="3" fontId="5" numFmtId="0" xfId="0" applyAlignment="1" applyFont="1">
      <alignment readingOrder="0"/>
    </xf>
    <xf borderId="1" fillId="4" fontId="4" numFmtId="0" xfId="0" applyAlignment="1" applyBorder="1" applyFont="1">
      <alignment readingOrder="0"/>
    </xf>
    <xf borderId="0" fillId="6" fontId="3" numFmtId="0" xfId="0" applyFill="1" applyFont="1"/>
    <xf borderId="0" fillId="0" fontId="7" numFmtId="0" xfId="0" applyFont="1"/>
    <xf borderId="0" fillId="0" fontId="8" numFmtId="0" xfId="0" applyFont="1"/>
    <xf borderId="1" fillId="3" fontId="9" numFmtId="0" xfId="0" applyBorder="1" applyFont="1"/>
    <xf borderId="0" fillId="0" fontId="8" numFmtId="168" xfId="0" applyFont="1" applyNumberFormat="1"/>
    <xf borderId="0" fillId="0" fontId="5" numFmtId="169" xfId="0" applyAlignment="1" applyFont="1" applyNumberFormat="1">
      <alignment horizontal="center" shrinkToFit="0" vertical="bottom" wrapText="0"/>
    </xf>
    <xf borderId="0" fillId="0" fontId="5" numFmtId="0" xfId="0" applyAlignment="1" applyFont="1">
      <alignment horizontal="center" vertical="bottom"/>
    </xf>
    <xf borderId="0" fillId="2" fontId="3" numFmtId="0" xfId="0" applyAlignment="1" applyFont="1">
      <alignment horizontal="right"/>
    </xf>
    <xf borderId="1" fillId="2" fontId="10" numFmtId="0" xfId="0" applyAlignment="1" applyBorder="1" applyFont="1">
      <alignment horizontal="right" vertical="bottom"/>
    </xf>
    <xf borderId="2" fillId="2" fontId="10" numFmtId="0" xfId="0" applyAlignment="1" applyBorder="1" applyFont="1">
      <alignment horizontal="right" vertical="bottom"/>
    </xf>
    <xf borderId="2" fillId="2" fontId="4" numFmtId="0" xfId="0" applyBorder="1" applyFont="1"/>
    <xf borderId="2" fillId="3" fontId="4" numFmtId="0" xfId="0" applyBorder="1" applyFont="1"/>
    <xf borderId="2" fillId="3" fontId="4" numFmtId="0" xfId="0" applyAlignment="1" applyBorder="1" applyFont="1">
      <alignment readingOrder="0"/>
    </xf>
    <xf borderId="0" fillId="4" fontId="6" numFmtId="0" xfId="0" applyFont="1"/>
    <xf borderId="0" fillId="4" fontId="11" numFmtId="0" xfId="0" applyFont="1"/>
    <xf borderId="1" fillId="6" fontId="1" numFmtId="0" xfId="0" applyBorder="1" applyFont="1"/>
    <xf borderId="1" fillId="6" fontId="4" numFmtId="0" xfId="0" applyBorder="1" applyFont="1"/>
    <xf borderId="1" fillId="6" fontId="10" numFmtId="0" xfId="0" applyAlignment="1" applyBorder="1" applyFont="1">
      <alignment horizontal="right" vertical="bottom"/>
    </xf>
    <xf borderId="2" fillId="6" fontId="10" numFmtId="0" xfId="0" applyAlignment="1" applyBorder="1" applyFont="1">
      <alignment horizontal="right" vertical="bottom"/>
    </xf>
    <xf borderId="1" fillId="6" fontId="4" numFmtId="9" xfId="0" applyBorder="1" applyFont="1" applyNumberFormat="1"/>
    <xf borderId="1" fillId="6" fontId="5" numFmtId="9" xfId="0" applyBorder="1" applyFont="1" applyNumberFormat="1"/>
    <xf borderId="1" fillId="0" fontId="1" numFmtId="0" xfId="0" applyBorder="1" applyFont="1"/>
    <xf borderId="1" fillId="0" fontId="12" numFmtId="3" xfId="0" applyBorder="1" applyFont="1" applyNumberFormat="1"/>
    <xf borderId="1" fillId="0" fontId="1" numFmtId="3" xfId="0" applyBorder="1" applyFont="1" applyNumberFormat="1"/>
    <xf borderId="1" fillId="0" fontId="1" numFmtId="9" xfId="0" applyBorder="1" applyFont="1" applyNumberFormat="1"/>
    <xf borderId="1" fillId="0" fontId="12" numFmtId="9" xfId="0" applyBorder="1" applyFont="1" applyNumberFormat="1"/>
    <xf borderId="3" fillId="0" fontId="4" numFmtId="0" xfId="0" applyBorder="1" applyFont="1"/>
    <xf borderId="0" fillId="4" fontId="13" numFmtId="3" xfId="0" applyAlignment="1" applyFont="1" applyNumberFormat="1">
      <alignment horizontal="center" shrinkToFit="0" wrapText="0"/>
    </xf>
    <xf borderId="0" fillId="0" fontId="14" numFmtId="0" xfId="0" applyFont="1"/>
    <xf borderId="0" fillId="0" fontId="4" numFmtId="0" xfId="0" applyFont="1"/>
    <xf borderId="0" fillId="0" fontId="15" numFmtId="0" xfId="0" applyFont="1"/>
    <xf borderId="1" fillId="0" fontId="1" numFmtId="170" xfId="0" applyAlignment="1" applyBorder="1" applyFont="1" applyNumberFormat="1">
      <alignment horizontal="center"/>
    </xf>
    <xf borderId="1" fillId="0" fontId="1" numFmtId="165" xfId="0" applyAlignment="1" applyBorder="1" applyFont="1" applyNumberFormat="1">
      <alignment horizontal="center"/>
    </xf>
    <xf borderId="1" fillId="3" fontId="4" numFmtId="3" xfId="0" applyBorder="1" applyFont="1" applyNumberFormat="1"/>
    <xf borderId="0" fillId="0" fontId="3" numFmtId="0" xfId="0" applyAlignment="1" applyFont="1">
      <alignment shrinkToFit="0" wrapText="1"/>
    </xf>
    <xf borderId="1" fillId="4" fontId="1" numFmtId="0" xfId="0" applyAlignment="1" applyBorder="1" applyFont="1">
      <alignment horizontal="center" readingOrder="0"/>
    </xf>
    <xf borderId="1" fillId="5" fontId="1" numFmtId="0" xfId="0" applyAlignment="1" applyBorder="1" applyFont="1">
      <alignment horizontal="center"/>
    </xf>
    <xf borderId="1" fillId="5" fontId="1" numFmtId="0" xfId="0" applyAlignment="1" applyBorder="1" applyFont="1">
      <alignment horizontal="center" readingOrder="0"/>
    </xf>
    <xf borderId="1" fillId="5" fontId="1" numFmtId="0" xfId="0" applyAlignment="1" applyBorder="1" applyFont="1">
      <alignment horizontal="center" readingOrder="0" shrinkToFit="0" wrapText="1"/>
    </xf>
    <xf borderId="1" fillId="4" fontId="1" numFmtId="171" xfId="0" applyAlignment="1" applyBorder="1" applyFont="1" applyNumberFormat="1">
      <alignment horizontal="center"/>
    </xf>
    <xf borderId="1" fillId="4" fontId="1" numFmtId="165" xfId="0" applyAlignment="1" applyBorder="1" applyFont="1" applyNumberFormat="1">
      <alignment horizontal="center" shrinkToFit="0" wrapText="1"/>
    </xf>
    <xf borderId="1" fillId="4" fontId="1" numFmtId="166" xfId="0" applyAlignment="1" applyBorder="1" applyFont="1" applyNumberFormat="1">
      <alignment horizontal="center" shrinkToFit="0" wrapText="1"/>
    </xf>
    <xf borderId="1" fillId="4" fontId="1" numFmtId="166" xfId="0" applyAlignment="1" applyBorder="1" applyFont="1" applyNumberFormat="1">
      <alignment horizontal="center" readingOrder="0" shrinkToFit="0" wrapText="1"/>
    </xf>
    <xf borderId="0" fillId="4" fontId="16" numFmtId="166" xfId="0" applyAlignment="1" applyFont="1" applyNumberFormat="1">
      <alignment horizontal="center" shrinkToFit="0" vertical="bottom" wrapText="1"/>
    </xf>
    <xf borderId="1" fillId="4" fontId="16" numFmtId="166" xfId="0" applyAlignment="1" applyBorder="1" applyFont="1" applyNumberFormat="1">
      <alignment horizontal="center" shrinkToFit="0" vertical="bottom" wrapText="1"/>
    </xf>
    <xf borderId="1" fillId="4" fontId="16" numFmtId="0" xfId="0" applyAlignment="1" applyBorder="1" applyFont="1">
      <alignment horizontal="center" shrinkToFit="0" vertical="bottom" wrapText="1"/>
    </xf>
    <xf borderId="0" fillId="4" fontId="16" numFmtId="0" xfId="0" applyAlignment="1" applyFont="1">
      <alignment horizontal="center" shrinkToFit="0" vertical="bottom" wrapText="1"/>
    </xf>
    <xf borderId="1" fillId="7" fontId="16" numFmtId="166" xfId="0" applyAlignment="1" applyBorder="1" applyFill="1" applyFont="1" applyNumberFormat="1">
      <alignment horizontal="center" readingOrder="0" shrinkToFit="0" vertical="bottom" wrapText="1"/>
    </xf>
    <xf borderId="0" fillId="7" fontId="16" numFmtId="166" xfId="0" applyAlignment="1" applyFont="1" applyNumberFormat="1">
      <alignment horizontal="center" readingOrder="0" shrinkToFit="0" vertical="bottom" wrapText="1"/>
    </xf>
    <xf borderId="1" fillId="7" fontId="16" numFmtId="166" xfId="0" applyAlignment="1" applyBorder="1" applyFont="1" applyNumberFormat="1">
      <alignment horizontal="center" shrinkToFit="0" vertical="bottom" wrapText="1"/>
    </xf>
    <xf borderId="0" fillId="4" fontId="17" numFmtId="166" xfId="0" applyAlignment="1" applyFont="1" applyNumberFormat="1">
      <alignment horizontal="center" shrinkToFit="0" vertical="bottom" wrapText="1"/>
    </xf>
    <xf borderId="1" fillId="4" fontId="17" numFmtId="165" xfId="0" applyAlignment="1" applyBorder="1" applyFont="1" applyNumberFormat="1">
      <alignment horizontal="center" shrinkToFit="0" vertical="bottom" wrapText="1"/>
    </xf>
    <xf borderId="1" fillId="2" fontId="1" numFmtId="0" xfId="0" applyAlignment="1" applyBorder="1" applyFont="1">
      <alignment horizontal="center" readingOrder="0" shrinkToFit="0" wrapText="1"/>
    </xf>
    <xf borderId="1" fillId="8" fontId="1" numFmtId="0" xfId="0" applyAlignment="1" applyBorder="1" applyFill="1" applyFont="1">
      <alignment horizontal="center" readingOrder="0" shrinkToFit="0" wrapText="1"/>
    </xf>
    <xf borderId="1" fillId="3" fontId="1" numFmtId="0" xfId="0" applyAlignment="1" applyBorder="1" applyFont="1">
      <alignment horizontal="center" readingOrder="0" shrinkToFit="0" wrapText="1"/>
    </xf>
    <xf borderId="1" fillId="9" fontId="1" numFmtId="0" xfId="0" applyAlignment="1" applyBorder="1" applyFill="1" applyFont="1">
      <alignment horizontal="center" readingOrder="0" shrinkToFit="0" wrapText="1"/>
    </xf>
    <xf borderId="1" fillId="10" fontId="1" numFmtId="0" xfId="0" applyAlignment="1" applyBorder="1" applyFill="1" applyFont="1">
      <alignment horizontal="center" readingOrder="0" shrinkToFit="0" wrapText="1"/>
    </xf>
    <xf borderId="1" fillId="11" fontId="1" numFmtId="0" xfId="0" applyAlignment="1" applyBorder="1" applyFill="1" applyFont="1">
      <alignment horizontal="center" readingOrder="0" shrinkToFit="0" wrapText="1"/>
    </xf>
    <xf borderId="1" fillId="12" fontId="1" numFmtId="0" xfId="0" applyAlignment="1" applyBorder="1" applyFill="1" applyFont="1">
      <alignment horizontal="center" readingOrder="0" shrinkToFit="0" wrapText="1"/>
    </xf>
    <xf borderId="1" fillId="13" fontId="1" numFmtId="0" xfId="0" applyAlignment="1" applyBorder="1" applyFill="1" applyFont="1">
      <alignment horizontal="center" readingOrder="0" shrinkToFit="0" wrapText="1"/>
    </xf>
    <xf borderId="1" fillId="14" fontId="1" numFmtId="0" xfId="0" applyAlignment="1" applyBorder="1" applyFill="1" applyFont="1">
      <alignment horizontal="center" readingOrder="0" shrinkToFit="0" wrapText="1"/>
    </xf>
    <xf borderId="1" fillId="15" fontId="1" numFmtId="0" xfId="0" applyAlignment="1" applyBorder="1" applyFill="1" applyFont="1">
      <alignment horizontal="center" readingOrder="0" shrinkToFit="0" wrapText="1"/>
    </xf>
    <xf borderId="1" fillId="6" fontId="1" numFmtId="0" xfId="0" applyAlignment="1" applyBorder="1" applyFont="1">
      <alignment horizontal="center" readingOrder="0" shrinkToFit="0" wrapText="1"/>
    </xf>
    <xf borderId="1" fillId="4" fontId="1" numFmtId="0" xfId="0" applyAlignment="1" applyBorder="1" applyFont="1">
      <alignment horizontal="center" readingOrder="0" shrinkToFit="0" wrapText="1"/>
    </xf>
    <xf borderId="1" fillId="6" fontId="1" numFmtId="0" xfId="0" applyAlignment="1" applyBorder="1" applyFont="1">
      <alignment horizontal="left"/>
    </xf>
    <xf borderId="1" fillId="5" fontId="4" numFmtId="0" xfId="0" applyBorder="1" applyFont="1"/>
    <xf borderId="1" fillId="5" fontId="4" numFmtId="9" xfId="0" applyBorder="1" applyFont="1" applyNumberFormat="1"/>
    <xf borderId="1" fillId="4" fontId="4" numFmtId="0" xfId="0" applyBorder="1" applyFont="1"/>
    <xf borderId="1" fillId="4" fontId="18" numFmtId="1" xfId="0" applyAlignment="1" applyBorder="1" applyFont="1" applyNumberFormat="1">
      <alignment horizontal="right" vertical="bottom"/>
    </xf>
    <xf borderId="1" fillId="4" fontId="10" numFmtId="1" xfId="0" applyAlignment="1" applyBorder="1" applyFont="1" applyNumberFormat="1">
      <alignment horizontal="right" vertical="bottom"/>
    </xf>
    <xf borderId="0" fillId="4" fontId="19" numFmtId="1" xfId="0" applyAlignment="1" applyFont="1" applyNumberFormat="1">
      <alignment horizontal="right" vertical="bottom"/>
    </xf>
    <xf borderId="1" fillId="4" fontId="19" numFmtId="1" xfId="0" applyAlignment="1" applyBorder="1" applyFont="1" applyNumberFormat="1">
      <alignment horizontal="right" vertical="bottom"/>
    </xf>
    <xf borderId="1" fillId="0" fontId="19" numFmtId="1" xfId="0" applyAlignment="1" applyBorder="1" applyFont="1" applyNumberFormat="1">
      <alignment horizontal="right" vertical="bottom"/>
    </xf>
    <xf borderId="1" fillId="8" fontId="4" numFmtId="1" xfId="0" applyBorder="1" applyFont="1" applyNumberFormat="1"/>
    <xf borderId="1" fillId="8" fontId="4" numFmtId="9" xfId="0" applyBorder="1" applyFont="1" applyNumberFormat="1"/>
    <xf borderId="1" fillId="8" fontId="4" numFmtId="9" xfId="0" applyAlignment="1" applyBorder="1" applyFont="1" applyNumberFormat="1">
      <alignment readingOrder="0"/>
    </xf>
    <xf borderId="1" fillId="3" fontId="4" numFmtId="1" xfId="0" applyBorder="1" applyFont="1" applyNumberFormat="1"/>
    <xf borderId="1" fillId="9" fontId="4" numFmtId="1" xfId="0" applyBorder="1" applyFont="1" applyNumberFormat="1"/>
    <xf borderId="1" fillId="9" fontId="4" numFmtId="9" xfId="0" applyBorder="1" applyFont="1" applyNumberFormat="1"/>
    <xf borderId="1" fillId="10" fontId="4" numFmtId="1" xfId="0" applyBorder="1" applyFont="1" applyNumberFormat="1"/>
    <xf borderId="1" fillId="10" fontId="4" numFmtId="9" xfId="0" applyBorder="1" applyFont="1" applyNumberFormat="1"/>
    <xf borderId="1" fillId="11" fontId="4" numFmtId="1" xfId="0" applyBorder="1" applyFont="1" applyNumberFormat="1"/>
    <xf borderId="1" fillId="11" fontId="4" numFmtId="9" xfId="0" applyBorder="1" applyFont="1" applyNumberFormat="1"/>
    <xf borderId="1" fillId="12" fontId="4" numFmtId="1" xfId="0" applyBorder="1" applyFont="1" applyNumberFormat="1"/>
    <xf borderId="1" fillId="12" fontId="4" numFmtId="9" xfId="0" applyBorder="1" applyFont="1" applyNumberFormat="1"/>
    <xf borderId="1" fillId="13" fontId="4" numFmtId="1" xfId="0" applyBorder="1" applyFont="1" applyNumberFormat="1"/>
    <xf borderId="1" fillId="13" fontId="4" numFmtId="9" xfId="0" applyBorder="1" applyFont="1" applyNumberFormat="1"/>
    <xf borderId="1" fillId="5" fontId="4" numFmtId="1" xfId="0" applyAlignment="1" applyBorder="1" applyFont="1" applyNumberFormat="1">
      <alignment readingOrder="0"/>
    </xf>
    <xf borderId="1" fillId="5" fontId="4" numFmtId="1" xfId="0" applyBorder="1" applyFont="1" applyNumberFormat="1"/>
    <xf borderId="1" fillId="14" fontId="4" numFmtId="1" xfId="0" applyBorder="1" applyFont="1" applyNumberFormat="1"/>
    <xf borderId="1" fillId="14" fontId="4" numFmtId="9" xfId="0" applyBorder="1" applyFont="1" applyNumberFormat="1"/>
    <xf borderId="1" fillId="15" fontId="4" numFmtId="1" xfId="0" applyBorder="1" applyFont="1" applyNumberFormat="1"/>
    <xf borderId="1" fillId="15" fontId="4" numFmtId="9" xfId="0" applyBorder="1" applyFont="1" applyNumberFormat="1"/>
    <xf borderId="1" fillId="6" fontId="4" numFmtId="1" xfId="0" applyBorder="1" applyFont="1" applyNumberFormat="1"/>
    <xf borderId="1" fillId="4" fontId="4" numFmtId="172" xfId="0" applyBorder="1" applyFont="1" applyNumberFormat="1"/>
    <xf borderId="0" fillId="4" fontId="6" numFmtId="1" xfId="0" applyAlignment="1" applyFont="1" applyNumberFormat="1">
      <alignment horizontal="left"/>
    </xf>
    <xf borderId="0" fillId="0" fontId="20" numFmtId="9" xfId="0" applyFont="1" applyNumberFormat="1"/>
    <xf borderId="1" fillId="4" fontId="1" numFmtId="0" xfId="0" applyAlignment="1" applyBorder="1" applyFont="1">
      <alignment horizontal="left"/>
    </xf>
    <xf borderId="1" fillId="4" fontId="20" numFmtId="1" xfId="0" applyAlignment="1" applyBorder="1" applyFont="1" applyNumberFormat="1">
      <alignment readingOrder="0" vertical="bottom"/>
    </xf>
    <xf borderId="1" fillId="3" fontId="20" numFmtId="1" xfId="0" applyAlignment="1" applyBorder="1" applyFont="1" applyNumberFormat="1">
      <alignment readingOrder="0" vertical="bottom"/>
    </xf>
    <xf borderId="1" fillId="4" fontId="0" numFmtId="1" xfId="0" applyAlignment="1" applyBorder="1" applyFont="1" applyNumberFormat="1">
      <alignment horizontal="right" vertical="bottom"/>
    </xf>
    <xf borderId="0" fillId="4" fontId="4" numFmtId="0" xfId="0" applyFont="1"/>
    <xf borderId="0" fillId="4" fontId="20" numFmtId="0" xfId="0" applyAlignment="1" applyFont="1">
      <alignment readingOrder="0"/>
    </xf>
    <xf borderId="1" fillId="4" fontId="4" numFmtId="0" xfId="0" applyAlignment="1" applyBorder="1" applyFont="1">
      <alignment horizontal="right"/>
    </xf>
    <xf borderId="0" fillId="4" fontId="5" numFmtId="0" xfId="0" applyAlignment="1" applyFont="1">
      <alignment horizontal="right" readingOrder="0" shrinkToFit="0" vertical="bottom" wrapText="0"/>
    </xf>
    <xf borderId="1" fillId="4" fontId="21" numFmtId="1" xfId="0" applyAlignment="1" applyBorder="1" applyFont="1" applyNumberFormat="1">
      <alignment horizontal="right" vertical="bottom"/>
    </xf>
    <xf borderId="1" fillId="5" fontId="4" numFmtId="0" xfId="0" applyAlignment="1" applyBorder="1" applyFont="1">
      <alignment readingOrder="0"/>
    </xf>
    <xf borderId="1" fillId="4" fontId="5" numFmtId="0" xfId="0" applyAlignment="1" applyBorder="1" applyFont="1">
      <alignment readingOrder="0"/>
    </xf>
    <xf borderId="1" fillId="4" fontId="21" numFmtId="1" xfId="0" applyAlignment="1" applyBorder="1" applyFont="1" applyNumberFormat="1">
      <alignment horizontal="right" readingOrder="0" vertical="bottom"/>
    </xf>
    <xf borderId="1" fillId="0" fontId="10" numFmtId="1" xfId="0" applyAlignment="1" applyBorder="1" applyFont="1" applyNumberFormat="1">
      <alignment horizontal="right" vertical="bottom"/>
    </xf>
    <xf borderId="1" fillId="4" fontId="10" numFmtId="1" xfId="0" applyAlignment="1" applyBorder="1" applyFont="1" applyNumberFormat="1">
      <alignment horizontal="right" readingOrder="0" vertical="bottom"/>
    </xf>
    <xf borderId="1" fillId="4" fontId="22" numFmtId="0" xfId="0" applyAlignment="1" applyBorder="1" applyFont="1">
      <alignment readingOrder="0"/>
    </xf>
    <xf borderId="0" fillId="4" fontId="22" numFmtId="0" xfId="0" applyAlignment="1" applyFont="1">
      <alignment readingOrder="0"/>
    </xf>
    <xf borderId="1" fillId="4" fontId="4" numFmtId="1" xfId="0" applyBorder="1" applyFont="1" applyNumberFormat="1"/>
    <xf borderId="1" fillId="4" fontId="4" numFmtId="1" xfId="0" applyAlignment="1" applyBorder="1" applyFont="1" applyNumberFormat="1">
      <alignment readingOrder="0"/>
    </xf>
    <xf borderId="2" fillId="4" fontId="10" numFmtId="0" xfId="0" applyAlignment="1" applyBorder="1" applyFont="1">
      <alignment horizontal="right" vertical="bottom"/>
    </xf>
    <xf borderId="2" fillId="4" fontId="10" numFmtId="0" xfId="0" applyAlignment="1" applyBorder="1" applyFont="1">
      <alignment horizontal="right" readingOrder="0" vertical="bottom"/>
    </xf>
    <xf borderId="1" fillId="4" fontId="4" numFmtId="0" xfId="0" applyAlignment="1" applyBorder="1" applyFont="1">
      <alignment horizontal="right" vertical="bottom"/>
    </xf>
    <xf borderId="1" fillId="4" fontId="4" numFmtId="0" xfId="0" applyAlignment="1" applyBorder="1" applyFont="1">
      <alignment horizontal="right" readingOrder="0" vertical="bottom"/>
    </xf>
    <xf borderId="1" fillId="4" fontId="23" numFmtId="1" xfId="0" applyAlignment="1" applyBorder="1" applyFont="1" applyNumberFormat="1">
      <alignment horizontal="right" vertical="bottom"/>
    </xf>
    <xf borderId="1" fillId="4" fontId="20" numFmtId="1" xfId="0" applyAlignment="1" applyBorder="1" applyFont="1" applyNumberFormat="1">
      <alignment vertical="bottom"/>
    </xf>
    <xf borderId="0" fillId="0" fontId="19" numFmtId="1" xfId="0" applyAlignment="1" applyFont="1" applyNumberFormat="1">
      <alignment horizontal="right" vertical="bottom"/>
    </xf>
    <xf borderId="2" fillId="4" fontId="4" numFmtId="0" xfId="0" applyBorder="1" applyFont="1"/>
    <xf borderId="2" fillId="4" fontId="4" numFmtId="0" xfId="0" applyAlignment="1" applyBorder="1" applyFont="1">
      <alignment readingOrder="0"/>
    </xf>
    <xf borderId="0" fillId="4" fontId="21" numFmtId="0" xfId="0" applyAlignment="1" applyFont="1">
      <alignment readingOrder="0" vertical="bottom"/>
    </xf>
    <xf borderId="0" fillId="4" fontId="5" numFmtId="0" xfId="0" applyAlignment="1" applyFont="1">
      <alignment readingOrder="0"/>
    </xf>
    <xf borderId="1" fillId="5" fontId="1" numFmtId="0" xfId="0" applyAlignment="1" applyBorder="1" applyFont="1">
      <alignment horizontal="right"/>
    </xf>
    <xf borderId="1" fillId="5" fontId="1" numFmtId="1" xfId="0" applyAlignment="1" applyBorder="1" applyFont="1" applyNumberFormat="1">
      <alignment horizontal="right"/>
    </xf>
    <xf borderId="1" fillId="4" fontId="1" numFmtId="0" xfId="0" applyAlignment="1" applyBorder="1" applyFont="1">
      <alignment horizontal="right"/>
    </xf>
    <xf borderId="1" fillId="4" fontId="1" numFmtId="1" xfId="0" applyAlignment="1" applyBorder="1" applyFont="1" applyNumberFormat="1">
      <alignment horizontal="right"/>
    </xf>
    <xf borderId="1" fillId="6" fontId="1" numFmtId="1" xfId="0" applyAlignment="1" applyBorder="1" applyFont="1" applyNumberFormat="1">
      <alignment horizontal="right"/>
    </xf>
    <xf borderId="1" fillId="6" fontId="1" numFmtId="9" xfId="0" applyAlignment="1" applyBorder="1" applyFont="1" applyNumberFormat="1">
      <alignment horizontal="right"/>
    </xf>
    <xf borderId="0" fillId="4" fontId="21" numFmtId="0" xfId="0" applyAlignment="1" applyFont="1">
      <alignment vertical="bottom"/>
    </xf>
    <xf borderId="0" fillId="5" fontId="21" numFmtId="0" xfId="0" applyAlignment="1" applyFont="1">
      <alignment vertical="bottom"/>
    </xf>
    <xf borderId="1" fillId="4" fontId="20" numFmtId="0" xfId="0" applyAlignment="1" applyBorder="1" applyFont="1">
      <alignment vertical="bottom"/>
    </xf>
    <xf borderId="1" fillId="4" fontId="17" numFmtId="1" xfId="0" applyAlignment="1" applyBorder="1" applyFont="1" applyNumberFormat="1">
      <alignment horizontal="right" vertical="bottom"/>
    </xf>
    <xf borderId="2" fillId="4" fontId="17" numFmtId="1" xfId="0" applyAlignment="1" applyBorder="1" applyFont="1" applyNumberFormat="1">
      <alignment horizontal="right" vertical="bottom"/>
    </xf>
    <xf borderId="1" fillId="4" fontId="20" numFmtId="0" xfId="0" applyAlignment="1" applyBorder="1" applyFont="1">
      <alignment vertical="bottom"/>
    </xf>
    <xf borderId="0" fillId="8" fontId="21" numFmtId="0" xfId="0" applyAlignment="1" applyFont="1">
      <alignment vertical="bottom"/>
    </xf>
    <xf borderId="0" fillId="3" fontId="21" numFmtId="0" xfId="0" applyAlignment="1" applyFont="1">
      <alignment vertical="bottom"/>
    </xf>
    <xf borderId="0" fillId="9" fontId="21" numFmtId="0" xfId="0" applyAlignment="1" applyFont="1">
      <alignment vertical="bottom"/>
    </xf>
    <xf borderId="0" fillId="10" fontId="21" numFmtId="0" xfId="0" applyAlignment="1" applyFont="1">
      <alignment vertical="bottom"/>
    </xf>
    <xf borderId="0" fillId="11" fontId="21" numFmtId="0" xfId="0" applyAlignment="1" applyFont="1">
      <alignment vertical="bottom"/>
    </xf>
    <xf borderId="0" fillId="12" fontId="21" numFmtId="0" xfId="0" applyAlignment="1" applyFont="1">
      <alignment vertical="bottom"/>
    </xf>
    <xf borderId="0" fillId="6" fontId="21" numFmtId="0" xfId="0" applyAlignment="1" applyFont="1">
      <alignment vertical="bottom"/>
    </xf>
    <xf borderId="1" fillId="5" fontId="1" numFmtId="165" xfId="0" applyAlignment="1" applyBorder="1" applyFont="1" applyNumberFormat="1">
      <alignment horizontal="center"/>
    </xf>
    <xf borderId="1" fillId="4" fontId="1" numFmtId="165" xfId="0" applyAlignment="1" applyBorder="1" applyFont="1" applyNumberFormat="1">
      <alignment horizontal="center"/>
    </xf>
    <xf borderId="1" fillId="8" fontId="1" numFmtId="9" xfId="0" applyAlignment="1" applyBorder="1" applyFont="1" applyNumberFormat="1">
      <alignment readingOrder="0"/>
    </xf>
    <xf borderId="1" fillId="3" fontId="1" numFmtId="9" xfId="0" applyAlignment="1" applyBorder="1" applyFont="1" applyNumberFormat="1">
      <alignment readingOrder="0"/>
    </xf>
    <xf borderId="1" fillId="9" fontId="1" numFmtId="9" xfId="0" applyAlignment="1" applyBorder="1" applyFont="1" applyNumberFormat="1">
      <alignment readingOrder="0"/>
    </xf>
    <xf borderId="1" fillId="10" fontId="1" numFmtId="9" xfId="0" applyAlignment="1" applyBorder="1" applyFont="1" applyNumberFormat="1">
      <alignment readingOrder="0"/>
    </xf>
    <xf borderId="1" fillId="11" fontId="1" numFmtId="9" xfId="0" applyAlignment="1" applyBorder="1" applyFont="1" applyNumberFormat="1">
      <alignment readingOrder="0"/>
    </xf>
    <xf borderId="1" fillId="12" fontId="1" numFmtId="1" xfId="0" applyAlignment="1" applyBorder="1" applyFont="1" applyNumberFormat="1">
      <alignment readingOrder="0"/>
    </xf>
    <xf borderId="1" fillId="12" fontId="1" numFmtId="9" xfId="0" applyAlignment="1" applyBorder="1" applyFont="1" applyNumberFormat="1">
      <alignment readingOrder="0"/>
    </xf>
    <xf borderId="1" fillId="13" fontId="1" numFmtId="1" xfId="0" applyAlignment="1" applyBorder="1" applyFont="1" applyNumberFormat="1">
      <alignment readingOrder="0"/>
    </xf>
    <xf borderId="1" fillId="13" fontId="4" numFmtId="1" xfId="0" applyAlignment="1" applyBorder="1" applyFont="1" applyNumberFormat="1">
      <alignment readingOrder="0"/>
    </xf>
    <xf borderId="1" fillId="13" fontId="4" numFmtId="0" xfId="0" applyAlignment="1" applyBorder="1" applyFont="1">
      <alignment readingOrder="0"/>
    </xf>
    <xf borderId="1" fillId="6" fontId="1" numFmtId="9" xfId="0" applyAlignment="1" applyBorder="1" applyFont="1" applyNumberFormat="1">
      <alignment readingOrder="0"/>
    </xf>
    <xf borderId="0" fillId="0" fontId="2" numFmtId="9" xfId="0" applyFont="1" applyNumberFormat="1"/>
    <xf borderId="0" fillId="5" fontId="20" numFmtId="0" xfId="0" applyFont="1"/>
    <xf borderId="0" fillId="4" fontId="20" numFmtId="0" xfId="0" applyFont="1"/>
    <xf borderId="1" fillId="4" fontId="20" numFmtId="0" xfId="0" applyAlignment="1" applyBorder="1" applyFont="1">
      <alignment vertical="bottom"/>
    </xf>
    <xf borderId="1" fillId="0" fontId="20" numFmtId="0" xfId="0" applyAlignment="1" applyBorder="1" applyFont="1">
      <alignment vertical="bottom"/>
    </xf>
    <xf borderId="0" fillId="8" fontId="20" numFmtId="0" xfId="0" applyFont="1"/>
    <xf borderId="0" fillId="3" fontId="20" numFmtId="0" xfId="0" applyFont="1"/>
    <xf borderId="0" fillId="9" fontId="20" numFmtId="0" xfId="0" applyFont="1"/>
    <xf borderId="0" fillId="10" fontId="20" numFmtId="0" xfId="0" applyFont="1"/>
    <xf borderId="0" fillId="11" fontId="20" numFmtId="0" xfId="0" applyFont="1"/>
    <xf borderId="0" fillId="12" fontId="20" numFmtId="0" xfId="0" applyFont="1"/>
    <xf borderId="0" fillId="6" fontId="20" numFmtId="0" xfId="0" applyFont="1"/>
    <xf borderId="1" fillId="5" fontId="1" numFmtId="0" xfId="0" applyBorder="1" applyFont="1"/>
    <xf borderId="1" fillId="5" fontId="1" numFmtId="0" xfId="0" applyAlignment="1" applyBorder="1" applyFont="1">
      <alignment readingOrder="0"/>
    </xf>
    <xf borderId="1" fillId="4" fontId="1" numFmtId="165" xfId="0" applyBorder="1" applyFont="1" applyNumberFormat="1"/>
    <xf borderId="1" fillId="13" fontId="1" numFmtId="0" xfId="0" applyAlignment="1" applyBorder="1" applyFont="1">
      <alignment readingOrder="0"/>
    </xf>
    <xf borderId="0" fillId="0" fontId="20" numFmtId="0" xfId="0" applyAlignment="1" applyFont="1">
      <alignment vertical="bottom"/>
    </xf>
    <xf borderId="0" fillId="0" fontId="20" numFmtId="0" xfId="0" applyFont="1"/>
    <xf borderId="0" fillId="0" fontId="20" numFmtId="0" xfId="0" applyAlignment="1" applyFont="1">
      <alignment readingOrder="0"/>
    </xf>
    <xf borderId="0" fillId="0" fontId="20" numFmtId="165" xfId="0" applyAlignment="1" applyFont="1" applyNumberFormat="1">
      <alignment readingOrder="0"/>
    </xf>
    <xf borderId="4" fillId="0" fontId="24" numFmtId="0" xfId="0" applyAlignment="1" applyBorder="1" applyFont="1">
      <alignment horizontal="center" readingOrder="0" shrinkToFit="0" vertical="bottom" wrapText="0"/>
    </xf>
    <xf borderId="0" fillId="5" fontId="20" numFmtId="0" xfId="0" applyAlignment="1" applyFont="1">
      <alignment readingOrder="0"/>
    </xf>
    <xf borderId="0" fillId="0" fontId="20" numFmtId="173" xfId="0" applyFont="1" applyNumberFormat="1"/>
    <xf borderId="1" fillId="3" fontId="1" numFmtId="0" xfId="0" applyAlignment="1" applyBorder="1" applyFont="1">
      <alignment horizontal="left"/>
    </xf>
    <xf borderId="1" fillId="2" fontId="1" numFmtId="0" xfId="0" applyAlignment="1" applyBorder="1" applyFont="1">
      <alignment horizontal="left"/>
    </xf>
    <xf borderId="1" fillId="10" fontId="1" numFmtId="0" xfId="0" applyAlignment="1" applyBorder="1" applyFont="1">
      <alignment horizontal="left"/>
    </xf>
    <xf borderId="1" fillId="10" fontId="4" numFmtId="0" xfId="0" applyBorder="1" applyFont="1"/>
    <xf borderId="1" fillId="0" fontId="4" numFmtId="1" xfId="0" applyBorder="1" applyFont="1" applyNumberFormat="1"/>
    <xf borderId="1" fillId="0" fontId="1" numFmtId="171" xfId="0" applyAlignment="1" applyBorder="1" applyFont="1" applyNumberFormat="1">
      <alignment horizontal="center"/>
    </xf>
    <xf borderId="0" fillId="0" fontId="21" numFmtId="0" xfId="0" applyAlignment="1" applyFont="1">
      <alignment vertical="bottom"/>
    </xf>
    <xf borderId="0" fillId="10" fontId="5" numFmtId="0" xfId="0" applyAlignment="1" applyFont="1">
      <alignment readingOrder="0"/>
    </xf>
    <xf borderId="1" fillId="10" fontId="4" numFmtId="0" xfId="0" applyAlignment="1" applyBorder="1" applyFont="1">
      <alignment readingOrder="0"/>
    </xf>
    <xf borderId="0" fillId="16" fontId="20" numFmtId="0" xfId="0" applyFill="1" applyFont="1"/>
    <xf borderId="0" fillId="16" fontId="20" numFmtId="0" xfId="0" applyAlignment="1" applyFont="1">
      <alignment horizontal="center" readingOrder="0"/>
    </xf>
    <xf borderId="0" fillId="4" fontId="25" numFmtId="0" xfId="0" applyAlignment="1" applyFont="1">
      <alignment horizontal="center" readingOrder="0"/>
    </xf>
    <xf borderId="0" fillId="17" fontId="25" numFmtId="0" xfId="0" applyFill="1" applyFont="1"/>
    <xf borderId="0" fillId="17" fontId="20" numFmtId="0" xfId="0" applyAlignment="1" applyFont="1">
      <alignment readingOrder="0"/>
    </xf>
    <xf borderId="0" fillId="17" fontId="20" numFmtId="9" xfId="0" applyFont="1" applyNumberFormat="1"/>
    <xf borderId="0" fillId="4" fontId="25" numFmtId="0" xfId="0" applyFont="1"/>
    <xf borderId="0" fillId="4" fontId="20" numFmtId="9" xfId="0" applyFont="1" applyNumberFormat="1"/>
    <xf borderId="0" fillId="4" fontId="20" numFmtId="0" xfId="0" applyAlignment="1" applyFont="1">
      <alignment horizontal="right" readingOrder="0"/>
    </xf>
    <xf borderId="0" fillId="4" fontId="20" numFmtId="9" xfId="0" applyAlignment="1" applyFont="1" applyNumberFormat="1">
      <alignment horizontal="right"/>
    </xf>
    <xf borderId="1" fillId="4" fontId="1" numFmtId="0" xfId="0" applyAlignment="1" applyBorder="1" applyFont="1">
      <alignment horizontal="center"/>
    </xf>
    <xf borderId="5" fillId="4" fontId="1" numFmtId="166" xfId="0" applyAlignment="1" applyBorder="1" applyFont="1" applyNumberFormat="1">
      <alignment horizontal="center"/>
    </xf>
    <xf borderId="6" fillId="0" fontId="26" numFmtId="0" xfId="0" applyBorder="1" applyFont="1"/>
    <xf borderId="7" fillId="0" fontId="26" numFmtId="0" xfId="0" applyBorder="1" applyFont="1"/>
    <xf borderId="6" fillId="4" fontId="1" numFmtId="166" xfId="0" applyAlignment="1" applyBorder="1" applyFont="1" applyNumberFormat="1">
      <alignment horizontal="center"/>
    </xf>
    <xf borderId="1" fillId="4" fontId="1" numFmtId="0" xfId="0" applyBorder="1" applyFont="1"/>
    <xf borderId="1" fillId="18" fontId="1" numFmtId="0" xfId="0" applyBorder="1" applyFill="1" applyFont="1"/>
    <xf borderId="1" fillId="19" fontId="1" numFmtId="0" xfId="0" applyBorder="1" applyFill="1" applyFont="1"/>
    <xf borderId="1" fillId="20" fontId="1" numFmtId="0" xfId="0" applyBorder="1" applyFill="1" applyFont="1"/>
    <xf borderId="8" fillId="4" fontId="1" numFmtId="0" xfId="0" applyBorder="1" applyFont="1"/>
    <xf borderId="1" fillId="18" fontId="4" numFmtId="0" xfId="0" applyBorder="1" applyFont="1"/>
    <xf borderId="1" fillId="19" fontId="4" numFmtId="0" xfId="0" applyBorder="1" applyFont="1"/>
    <xf borderId="1" fillId="20" fontId="4" numFmtId="0" xfId="0" applyBorder="1" applyFont="1"/>
    <xf borderId="8" fillId="4" fontId="4" numFmtId="0" xfId="0" applyBorder="1" applyFont="1"/>
    <xf borderId="1" fillId="18" fontId="10" numFmtId="0" xfId="0" applyAlignment="1" applyBorder="1" applyFont="1">
      <alignment vertical="bottom"/>
    </xf>
    <xf borderId="2" fillId="19" fontId="10" numFmtId="0" xfId="0" applyAlignment="1" applyBorder="1" applyFont="1">
      <alignment vertical="bottom"/>
    </xf>
    <xf borderId="2" fillId="20" fontId="10" numFmtId="0" xfId="0" applyAlignment="1" applyBorder="1" applyFont="1">
      <alignment vertical="bottom"/>
    </xf>
    <xf borderId="9" fillId="18" fontId="22" numFmtId="0" xfId="0" applyAlignment="1" applyBorder="1" applyFont="1">
      <alignment vertical="bottom"/>
    </xf>
    <xf borderId="2" fillId="19" fontId="22" numFmtId="0" xfId="0" applyAlignment="1" applyBorder="1" applyFont="1">
      <alignment vertical="bottom"/>
    </xf>
    <xf borderId="2" fillId="20" fontId="22" numFmtId="0" xfId="0" applyAlignment="1" applyBorder="1" applyFont="1">
      <alignment vertical="bottom"/>
    </xf>
    <xf borderId="1" fillId="19" fontId="27" numFmtId="0" xfId="0" applyAlignment="1" applyBorder="1" applyFont="1">
      <alignment readingOrder="0"/>
    </xf>
    <xf borderId="1" fillId="20" fontId="4" numFmtId="0" xfId="0" applyAlignment="1" applyBorder="1" applyFont="1">
      <alignment readingOrder="0"/>
    </xf>
    <xf borderId="1" fillId="19" fontId="4" numFmtId="0" xfId="0" applyAlignment="1" applyBorder="1" applyFont="1">
      <alignment readingOrder="0"/>
    </xf>
    <xf borderId="1" fillId="18" fontId="4" numFmtId="0" xfId="0" applyAlignment="1" applyBorder="1" applyFont="1">
      <alignment readingOrder="0"/>
    </xf>
    <xf borderId="8" fillId="4" fontId="4" numFmtId="0" xfId="0" applyAlignment="1" applyBorder="1" applyFont="1">
      <alignment readingOrder="0"/>
    </xf>
    <xf borderId="1" fillId="19" fontId="1" numFmtId="0" xfId="0" applyAlignment="1" applyBorder="1" applyFont="1">
      <alignment readingOrder="0"/>
    </xf>
    <xf borderId="1" fillId="20" fontId="1" numFmtId="0" xfId="0" applyAlignment="1" applyBorder="1" applyFont="1">
      <alignment readingOrder="0"/>
    </xf>
    <xf borderId="8" fillId="4" fontId="1" numFmtId="0" xfId="0" applyAlignment="1" applyBorder="1" applyFont="1">
      <alignment readingOrder="0"/>
    </xf>
    <xf borderId="1" fillId="18" fontId="28" numFmtId="0" xfId="0" applyAlignment="1" applyBorder="1" applyFont="1">
      <alignment readingOrder="0"/>
    </xf>
    <xf borderId="0" fillId="18" fontId="4" numFmtId="0" xfId="0" applyFont="1"/>
    <xf borderId="0" fillId="19" fontId="4" numFmtId="0" xfId="0" applyFont="1"/>
    <xf borderId="0" fillId="20" fontId="4" numFmtId="0" xfId="0" applyFont="1"/>
    <xf borderId="10" fillId="4" fontId="4" numFmtId="0" xfId="0" applyBorder="1" applyFont="1"/>
    <xf borderId="0" fillId="18" fontId="1" numFmtId="0" xfId="0" applyFont="1"/>
    <xf borderId="0" fillId="19" fontId="1" numFmtId="0" xfId="0" applyFont="1"/>
    <xf borderId="0" fillId="20" fontId="1" numFmtId="0" xfId="0" applyFont="1"/>
    <xf borderId="10" fillId="4" fontId="1" numFmtId="0" xfId="0" applyBorder="1" applyFont="1"/>
    <xf borderId="0" fillId="0" fontId="5" numFmtId="0" xfId="0" applyFont="1"/>
    <xf borderId="0" fillId="5" fontId="5" numFmtId="168" xfId="0" applyFont="1" applyNumberFormat="1"/>
    <xf borderId="0" fillId="5" fontId="5" numFmtId="0" xfId="0" applyFont="1"/>
    <xf borderId="11" fillId="20" fontId="4" numFmtId="0" xfId="0" applyBorder="1" applyFont="1"/>
    <xf borderId="5" fillId="4" fontId="4" numFmtId="0" xfId="0" applyBorder="1" applyFont="1"/>
    <xf borderId="2" fillId="0" fontId="26" numFmtId="0" xfId="0" applyBorder="1" applyFont="1"/>
    <xf borderId="8" fillId="5" fontId="4" numFmtId="0" xfId="0" applyBorder="1" applyFont="1"/>
    <xf borderId="1" fillId="0" fontId="16" numFmtId="0" xfId="0" applyAlignment="1" applyBorder="1" applyFont="1">
      <alignment horizontal="center" readingOrder="0" vertical="bottom"/>
    </xf>
    <xf borderId="2" fillId="0" fontId="16" numFmtId="0" xfId="0" applyAlignment="1" applyBorder="1" applyFont="1">
      <alignment horizontal="center" readingOrder="0" vertical="bottom"/>
    </xf>
    <xf borderId="4" fillId="3" fontId="16" numFmtId="0" xfId="0" applyAlignment="1" applyBorder="1" applyFont="1">
      <alignment readingOrder="0" vertical="bottom"/>
    </xf>
    <xf borderId="12" fillId="3" fontId="10" numFmtId="0" xfId="0" applyAlignment="1" applyBorder="1" applyFont="1">
      <alignment horizontal="right" readingOrder="0" vertical="bottom"/>
    </xf>
    <xf borderId="12" fillId="3" fontId="10" numFmtId="9" xfId="0" applyAlignment="1" applyBorder="1" applyFont="1" applyNumberFormat="1">
      <alignment horizontal="right" readingOrder="0" vertical="bottom"/>
    </xf>
    <xf borderId="2" fillId="3" fontId="10" numFmtId="0" xfId="0" applyAlignment="1" applyBorder="1" applyFont="1">
      <alignment horizontal="right" vertical="bottom"/>
    </xf>
    <xf borderId="2" fillId="3" fontId="5" numFmtId="0" xfId="0" applyAlignment="1" applyBorder="1" applyFont="1">
      <alignment horizontal="right" vertical="bottom"/>
    </xf>
    <xf borderId="2" fillId="3" fontId="18" numFmtId="0" xfId="0" applyAlignment="1" applyBorder="1" applyFont="1">
      <alignment vertical="bottom"/>
    </xf>
    <xf borderId="2" fillId="3" fontId="10" numFmtId="1" xfId="0" applyAlignment="1" applyBorder="1" applyFont="1" applyNumberFormat="1">
      <alignment horizontal="right" vertical="bottom"/>
    </xf>
    <xf borderId="2" fillId="3" fontId="10" numFmtId="9" xfId="0" applyAlignment="1" applyBorder="1" applyFont="1" applyNumberFormat="1">
      <alignment horizontal="right" vertical="bottom"/>
    </xf>
    <xf borderId="12" fillId="3" fontId="10" numFmtId="0" xfId="0" applyAlignment="1" applyBorder="1" applyFont="1">
      <alignment horizontal="right" vertical="bottom"/>
    </xf>
    <xf borderId="12" fillId="4" fontId="10" numFmtId="0" xfId="0" applyAlignment="1" applyBorder="1" applyFont="1">
      <alignment vertical="bottom"/>
    </xf>
    <xf borderId="12" fillId="3" fontId="10" numFmtId="1" xfId="0" applyAlignment="1" applyBorder="1" applyFont="1" applyNumberFormat="1">
      <alignment horizontal="right" vertical="bottom"/>
    </xf>
    <xf borderId="12" fillId="3" fontId="10" numFmtId="9" xfId="0" applyAlignment="1" applyBorder="1" applyFont="1" applyNumberFormat="1">
      <alignment horizontal="right" vertical="bottom"/>
    </xf>
    <xf borderId="4" fillId="2" fontId="16" numFmtId="0" xfId="0" applyAlignment="1" applyBorder="1" applyFont="1">
      <alignment readingOrder="0" vertical="bottom"/>
    </xf>
    <xf borderId="12" fillId="2" fontId="10" numFmtId="0" xfId="0" applyAlignment="1" applyBorder="1" applyFont="1">
      <alignment horizontal="right" readingOrder="0" vertical="bottom"/>
    </xf>
    <xf borderId="12" fillId="2" fontId="10" numFmtId="9" xfId="0" applyAlignment="1" applyBorder="1" applyFont="1" applyNumberFormat="1">
      <alignment horizontal="right" readingOrder="0" vertical="bottom"/>
    </xf>
    <xf borderId="12" fillId="2" fontId="10" numFmtId="0" xfId="0" applyAlignment="1" applyBorder="1" applyFont="1">
      <alignment horizontal="right" vertical="bottom"/>
    </xf>
    <xf borderId="12" fillId="2" fontId="18" numFmtId="0" xfId="0" applyAlignment="1" applyBorder="1" applyFont="1">
      <alignment vertical="bottom"/>
    </xf>
    <xf borderId="12" fillId="2" fontId="10" numFmtId="1" xfId="0" applyAlignment="1" applyBorder="1" applyFont="1" applyNumberFormat="1">
      <alignment horizontal="right" vertical="bottom"/>
    </xf>
    <xf borderId="12" fillId="2" fontId="10" numFmtId="9" xfId="0" applyAlignment="1" applyBorder="1" applyFont="1" applyNumberFormat="1">
      <alignment horizontal="right" vertical="bottom"/>
    </xf>
    <xf borderId="12" fillId="0" fontId="10" numFmtId="0" xfId="0" applyAlignment="1" applyBorder="1" applyFont="1">
      <alignment vertical="bottom"/>
    </xf>
    <xf borderId="12" fillId="3" fontId="5" numFmtId="0" xfId="0" applyAlignment="1" applyBorder="1" applyFont="1">
      <alignment horizontal="right" vertical="bottom"/>
    </xf>
    <xf borderId="12" fillId="3" fontId="18" numFmtId="0" xfId="0" applyAlignment="1" applyBorder="1" applyFont="1">
      <alignment vertical="bottom"/>
    </xf>
    <xf borderId="12" fillId="3" fontId="22" numFmtId="0" xfId="0" applyAlignment="1" applyBorder="1" applyFont="1">
      <alignment horizontal="right" vertical="bottom"/>
    </xf>
    <xf borderId="1" fillId="4" fontId="1" numFmtId="1" xfId="0" applyAlignment="1" applyBorder="1" applyFont="1" applyNumberFormat="1">
      <alignment horizontal="left" readingOrder="0"/>
    </xf>
    <xf borderId="12" fillId="4" fontId="10" numFmtId="9" xfId="0" applyAlignment="1" applyBorder="1" applyFont="1" applyNumberFormat="1">
      <alignment horizontal="right" readingOrder="0" vertical="bottom"/>
    </xf>
    <xf borderId="0" fillId="0" fontId="29" numFmtId="0" xfId="0" applyAlignment="1" applyFont="1">
      <alignment horizontal="right" readingOrder="0" vertical="top"/>
    </xf>
    <xf borderId="0" fillId="0" fontId="29" numFmtId="0" xfId="0" applyAlignment="1" applyFont="1">
      <alignment readingOrder="0" vertical="top"/>
    </xf>
    <xf borderId="0" fillId="0" fontId="29" numFmtId="0" xfId="0" applyAlignment="1" applyFont="1">
      <alignment readingOrder="0" vertical="bottom"/>
    </xf>
    <xf borderId="0" fillId="21" fontId="16" numFmtId="0" xfId="0" applyAlignment="1" applyFill="1" applyFont="1">
      <alignment horizontal="right" readingOrder="0" vertical="top"/>
    </xf>
    <xf borderId="0" fillId="21" fontId="10" numFmtId="0" xfId="0" applyAlignment="1" applyFont="1">
      <alignment horizontal="right" readingOrder="0" vertical="top"/>
    </xf>
    <xf borderId="0" fillId="21" fontId="10" numFmtId="9" xfId="0" applyAlignment="1" applyFont="1" applyNumberFormat="1">
      <alignment horizontal="right" readingOrder="0" vertical="top"/>
    </xf>
    <xf borderId="0" fillId="21" fontId="22" numFmtId="9" xfId="0" applyAlignment="1" applyFont="1" applyNumberFormat="1">
      <alignment horizontal="right" readingOrder="0" vertical="bottom"/>
    </xf>
    <xf borderId="0" fillId="0" fontId="16" numFmtId="0" xfId="0" applyAlignment="1" applyFont="1">
      <alignment horizontal="right" readingOrder="0" vertical="top"/>
    </xf>
    <xf borderId="0" fillId="0" fontId="10" numFmtId="0" xfId="0" applyAlignment="1" applyFont="1">
      <alignment horizontal="right" readingOrder="0" vertical="top"/>
    </xf>
    <xf borderId="0" fillId="4" fontId="10" numFmtId="0" xfId="0" applyAlignment="1" applyFont="1">
      <alignment horizontal="right" readingOrder="0" vertical="top"/>
    </xf>
    <xf borderId="0" fillId="4" fontId="10" numFmtId="9" xfId="0" applyAlignment="1" applyFont="1" applyNumberFormat="1">
      <alignment horizontal="right" readingOrder="0" vertical="top"/>
    </xf>
    <xf borderId="0" fillId="0" fontId="22" numFmtId="9" xfId="0" applyAlignment="1" applyFont="1" applyNumberFormat="1">
      <alignment horizontal="right" readingOrder="0" vertical="bottom"/>
    </xf>
    <xf borderId="0" fillId="0" fontId="10" numFmtId="9" xfId="0" applyAlignment="1" applyFont="1" applyNumberFormat="1">
      <alignment horizontal="right" readingOrder="0" vertical="top"/>
    </xf>
    <xf borderId="0" fillId="4" fontId="22" numFmtId="9" xfId="0" applyAlignment="1" applyFont="1" applyNumberFormat="1">
      <alignment horizontal="right" readingOrder="0" vertical="bottom"/>
    </xf>
    <xf borderId="0" fillId="4" fontId="10" numFmtId="1" xfId="0" applyAlignment="1" applyFont="1" applyNumberFormat="1">
      <alignment horizontal="right" readingOrder="0" vertical="top"/>
    </xf>
    <xf borderId="0" fillId="0" fontId="10" numFmtId="1" xfId="0" applyAlignment="1" applyFont="1" applyNumberFormat="1">
      <alignment horizontal="right" readingOrder="0" vertical="top"/>
    </xf>
    <xf borderId="0" fillId="0" fontId="22" numFmtId="9" xfId="0" applyAlignment="1" applyFont="1" applyNumberFormat="1">
      <alignment horizontal="right" readingOrder="0" vertical="top"/>
    </xf>
    <xf borderId="0" fillId="4" fontId="30" numFmtId="0" xfId="0" applyAlignment="1" applyFont="1">
      <alignment readingOrder="0"/>
    </xf>
    <xf borderId="0" fillId="0" fontId="31" numFmtId="0" xfId="0" applyAlignment="1" applyFont="1">
      <alignment readingOrder="0"/>
    </xf>
    <xf borderId="5" fillId="4" fontId="29" numFmtId="0" xfId="0" applyAlignment="1" applyBorder="1" applyFont="1">
      <alignment horizontal="center"/>
    </xf>
    <xf borderId="1" fillId="0" fontId="30" numFmtId="0" xfId="0" applyAlignment="1" applyBorder="1" applyFont="1">
      <alignment readingOrder="0"/>
    </xf>
    <xf borderId="0" fillId="0" fontId="31" numFmtId="0" xfId="0" applyFont="1"/>
    <xf borderId="1" fillId="22" fontId="1" numFmtId="0" xfId="0" applyBorder="1" applyFill="1" applyFont="1"/>
    <xf borderId="1" fillId="23" fontId="1" numFmtId="0" xfId="0" applyBorder="1" applyFill="1" applyFont="1"/>
    <xf borderId="1" fillId="24" fontId="1" numFmtId="0" xfId="0" applyBorder="1" applyFill="1" applyFont="1"/>
    <xf borderId="1" fillId="0" fontId="31" numFmtId="0" xfId="0" applyBorder="1" applyFont="1"/>
    <xf borderId="1" fillId="22" fontId="4" numFmtId="0" xfId="0" applyAlignment="1" applyBorder="1" applyFont="1">
      <alignment readingOrder="0"/>
    </xf>
    <xf borderId="1" fillId="23" fontId="4" numFmtId="0" xfId="0" applyBorder="1" applyFont="1"/>
    <xf borderId="1" fillId="24" fontId="4" numFmtId="0" xfId="0" applyBorder="1" applyFont="1"/>
    <xf borderId="1" fillId="22" fontId="4" numFmtId="0" xfId="0" applyBorder="1" applyFont="1"/>
    <xf borderId="1" fillId="0" fontId="31" numFmtId="0" xfId="0" applyAlignment="1" applyBorder="1" applyFont="1">
      <alignment readingOrder="0"/>
    </xf>
    <xf borderId="1" fillId="23" fontId="4" numFmtId="0" xfId="0" applyAlignment="1" applyBorder="1" applyFont="1">
      <alignment readingOrder="0"/>
    </xf>
    <xf borderId="1" fillId="24" fontId="4" numFmtId="0" xfId="0" applyAlignment="1" applyBorder="1" applyFont="1">
      <alignment readingOrder="0"/>
    </xf>
    <xf borderId="8" fillId="4" fontId="27" numFmtId="0" xfId="0" applyAlignment="1" applyBorder="1" applyFont="1">
      <alignment readingOrder="0"/>
    </xf>
    <xf borderId="0" fillId="0" fontId="31" numFmtId="0" xfId="0" applyFont="1"/>
    <xf borderId="5" fillId="22" fontId="4" numFmtId="0" xfId="0" applyBorder="1" applyFont="1"/>
    <xf borderId="5" fillId="23" fontId="4" numFmtId="0" xfId="0" applyBorder="1" applyFont="1"/>
    <xf borderId="5" fillId="24" fontId="4" numFmtId="0" xfId="0" applyBorder="1" applyFont="1"/>
    <xf borderId="5" fillId="4" fontId="4" numFmtId="0" xfId="0" applyAlignment="1" applyBorder="1" applyFont="1">
      <alignment readingOrder="0"/>
    </xf>
    <xf borderId="0" fillId="0" fontId="4" numFmtId="0" xfId="0" applyAlignment="1" applyFont="1">
      <alignment readingOrder="0"/>
    </xf>
    <xf borderId="0" fillId="4" fontId="32" numFmtId="0" xfId="0" applyAlignment="1" applyFont="1">
      <alignment vertical="bottom"/>
    </xf>
    <xf borderId="13" fillId="0" fontId="18" numFmtId="0" xfId="0" applyAlignment="1" applyBorder="1" applyFont="1">
      <alignment vertical="bottom"/>
    </xf>
    <xf borderId="14" fillId="4" fontId="29" numFmtId="0" xfId="0" applyAlignment="1" applyBorder="1" applyFont="1">
      <alignment horizontal="center" vertical="bottom"/>
    </xf>
    <xf borderId="14" fillId="0" fontId="26" numFmtId="0" xfId="0" applyBorder="1" applyFont="1"/>
    <xf borderId="12" fillId="0" fontId="26" numFmtId="0" xfId="0" applyBorder="1" applyFont="1"/>
    <xf borderId="12" fillId="0" fontId="32" numFmtId="0" xfId="0" applyAlignment="1" applyBorder="1" applyFont="1">
      <alignment vertical="bottom"/>
    </xf>
    <xf borderId="12" fillId="0" fontId="18" numFmtId="0" xfId="0" applyAlignment="1" applyBorder="1" applyFont="1">
      <alignment vertical="bottom"/>
    </xf>
    <xf borderId="12" fillId="22" fontId="16" numFmtId="0" xfId="0" applyAlignment="1" applyBorder="1" applyFont="1">
      <alignment vertical="bottom"/>
    </xf>
    <xf borderId="12" fillId="23" fontId="16" numFmtId="0" xfId="0" applyAlignment="1" applyBorder="1" applyFont="1">
      <alignment vertical="bottom"/>
    </xf>
    <xf borderId="12" fillId="24" fontId="16" numFmtId="0" xfId="0" applyAlignment="1" applyBorder="1" applyFont="1">
      <alignment vertical="bottom"/>
    </xf>
    <xf borderId="15" fillId="4" fontId="16" numFmtId="0" xfId="0" applyAlignment="1" applyBorder="1" applyFont="1">
      <alignment vertical="bottom"/>
    </xf>
    <xf borderId="4" fillId="4" fontId="16" numFmtId="0" xfId="0" applyAlignment="1" applyBorder="1" applyFont="1">
      <alignment vertical="bottom"/>
    </xf>
    <xf borderId="12" fillId="22" fontId="10" numFmtId="0" xfId="0" applyAlignment="1" applyBorder="1" applyFont="1">
      <alignment vertical="bottom"/>
    </xf>
    <xf borderId="12" fillId="23" fontId="10" numFmtId="0" xfId="0" applyAlignment="1" applyBorder="1" applyFont="1">
      <alignment vertical="bottom"/>
    </xf>
    <xf borderId="12" fillId="24" fontId="10" numFmtId="0" xfId="0" applyAlignment="1" applyBorder="1" applyFont="1">
      <alignment vertical="bottom"/>
    </xf>
    <xf borderId="15" fillId="4" fontId="10" numFmtId="0" xfId="0" applyAlignment="1" applyBorder="1" applyFont="1">
      <alignment vertical="bottom"/>
    </xf>
    <xf borderId="12" fillId="22" fontId="10" numFmtId="0" xfId="0" applyAlignment="1" applyBorder="1" applyFont="1">
      <alignment horizontal="right" vertical="bottom"/>
    </xf>
    <xf borderId="12" fillId="23" fontId="10" numFmtId="0" xfId="0" applyAlignment="1" applyBorder="1" applyFont="1">
      <alignment horizontal="right" vertical="bottom"/>
    </xf>
    <xf borderId="12" fillId="24" fontId="10" numFmtId="0" xfId="0" applyAlignment="1" applyBorder="1" applyFont="1">
      <alignment horizontal="right" vertical="bottom"/>
    </xf>
    <xf borderId="15" fillId="4" fontId="10" numFmtId="0" xfId="0" applyAlignment="1" applyBorder="1" applyFont="1">
      <alignment horizontal="right" vertical="bottom"/>
    </xf>
    <xf borderId="4" fillId="0" fontId="16" numFmtId="0" xfId="0" applyAlignment="1" applyBorder="1" applyFont="1">
      <alignment vertical="bottom"/>
    </xf>
    <xf borderId="5" fillId="0" fontId="1" numFmtId="0" xfId="0" applyAlignment="1" applyBorder="1" applyFont="1">
      <alignment horizontal="center"/>
    </xf>
    <xf borderId="2" fillId="0" fontId="1" numFmtId="0" xfId="0" applyAlignment="1" applyBorder="1" applyFont="1">
      <alignment horizontal="center"/>
    </xf>
    <xf borderId="1" fillId="0" fontId="3" numFmtId="0" xfId="0" applyBorder="1" applyFont="1"/>
    <xf borderId="1" fillId="0" fontId="33" numFmtId="0" xfId="0" applyBorder="1" applyFont="1"/>
    <xf borderId="5" fillId="0" fontId="5" numFmtId="0" xfId="0" applyAlignment="1" applyBorder="1" applyFont="1">
      <alignment shrinkToFit="0" wrapText="1"/>
    </xf>
    <xf borderId="1" fillId="0" fontId="4" numFmtId="0" xfId="0" applyAlignment="1" applyBorder="1" applyFont="1">
      <alignment horizontal="center"/>
    </xf>
    <xf borderId="1" fillId="0" fontId="4" numFmtId="9" xfId="0" applyAlignment="1" applyBorder="1" applyFont="1" applyNumberFormat="1">
      <alignment horizontal="center"/>
    </xf>
    <xf borderId="2" fillId="0" fontId="4" numFmtId="0" xfId="0" applyAlignment="1" applyBorder="1" applyFont="1">
      <alignment horizontal="center"/>
    </xf>
    <xf borderId="1" fillId="0" fontId="3" numFmtId="9" xfId="0" applyBorder="1" applyFont="1" applyNumberFormat="1"/>
    <xf borderId="0" fillId="0" fontId="5" numFmtId="0" xfId="0" applyAlignment="1" applyFont="1">
      <alignment shrinkToFit="0" wrapText="1"/>
    </xf>
    <xf borderId="1" fillId="0" fontId="20" numFmtId="0" xfId="0" applyBorder="1" applyFont="1"/>
    <xf borderId="1" fillId="0" fontId="1" numFmtId="9" xfId="0" applyAlignment="1" applyBorder="1" applyFont="1" applyNumberFormat="1">
      <alignment horizontal="center"/>
    </xf>
    <xf borderId="0" fillId="0" fontId="12" numFmtId="0" xfId="0" applyFont="1"/>
    <xf borderId="0" fillId="0" fontId="5" numFmtId="0" xfId="0" applyAlignment="1" applyFont="1">
      <alignment shrinkToFit="0" vertical="bottom" wrapText="0"/>
    </xf>
    <xf borderId="0" fillId="0" fontId="5" numFmtId="0" xfId="0" applyAlignment="1" applyFont="1">
      <alignment horizontal="right" shrinkToFit="0" vertical="bottom" wrapText="0"/>
    </xf>
    <xf borderId="0" fillId="0" fontId="5" numFmtId="9" xfId="0" applyAlignment="1" applyFont="1" applyNumberFormat="1">
      <alignment horizontal="right" shrinkToFit="0" vertical="bottom" wrapText="0"/>
    </xf>
    <xf borderId="16" fillId="0" fontId="29" numFmtId="0" xfId="0" applyAlignment="1" applyBorder="1" applyFont="1">
      <alignment horizontal="center" readingOrder="0" shrinkToFit="0" vertical="center" wrapText="1"/>
    </xf>
    <xf borderId="17" fillId="0" fontId="29" numFmtId="0" xfId="0" applyAlignment="1" applyBorder="1" applyFont="1">
      <alignment horizontal="center" readingOrder="0" shrinkToFit="0" vertical="center" wrapText="1"/>
    </xf>
    <xf borderId="18" fillId="0" fontId="29" numFmtId="0" xfId="0" applyAlignment="1" applyBorder="1" applyFont="1">
      <alignment horizontal="center" readingOrder="0" shrinkToFit="0" vertical="center" wrapText="1"/>
    </xf>
    <xf borderId="0" fillId="0" fontId="34" numFmtId="174" xfId="0" applyAlignment="1" applyFont="1" applyNumberFormat="1">
      <alignment horizontal="center" shrinkToFit="0" vertical="top" wrapText="1"/>
    </xf>
    <xf borderId="0" fillId="0" fontId="1" numFmtId="174" xfId="0" applyAlignment="1" applyFont="1" applyNumberFormat="1">
      <alignment horizontal="center" shrinkToFit="0" wrapText="1"/>
    </xf>
    <xf borderId="0" fillId="0" fontId="35" numFmtId="174" xfId="0" applyAlignment="1" applyFont="1" applyNumberFormat="1">
      <alignment horizontal="left"/>
    </xf>
    <xf borderId="19" fillId="0" fontId="29" numFmtId="0" xfId="0" applyAlignment="1" applyBorder="1" applyFont="1">
      <alignment horizontal="right" readingOrder="0" shrinkToFit="0" vertical="center" wrapText="1"/>
    </xf>
    <xf borderId="20" fillId="0" fontId="32" numFmtId="0" xfId="0" applyAlignment="1" applyBorder="1" applyFont="1">
      <alignment horizontal="right" readingOrder="0" shrinkToFit="0" vertical="center" wrapText="1"/>
    </xf>
    <xf borderId="20" fillId="0" fontId="32" numFmtId="0" xfId="0" applyAlignment="1" applyBorder="1" applyFont="1">
      <alignment horizontal="right" shrinkToFit="0" vertical="center" wrapText="1"/>
    </xf>
    <xf borderId="20" fillId="4" fontId="32" numFmtId="0" xfId="0" applyAlignment="1" applyBorder="1" applyFont="1">
      <alignment horizontal="right" shrinkToFit="0" vertical="center" wrapText="1"/>
    </xf>
    <xf borderId="0" fillId="0" fontId="32" numFmtId="0" xfId="0" applyAlignment="1" applyFont="1">
      <alignment horizontal="right" shrinkToFit="0" vertical="center" wrapText="1"/>
    </xf>
    <xf borderId="0" fillId="2" fontId="20" numFmtId="0" xfId="0" applyAlignment="1" applyFont="1">
      <alignment readingOrder="0"/>
    </xf>
    <xf borderId="0" fillId="0" fontId="36" numFmtId="0" xfId="0" applyAlignment="1" applyFont="1">
      <alignment vertical="center"/>
    </xf>
    <xf borderId="19" fillId="20" fontId="29" numFmtId="0" xfId="0" applyAlignment="1" applyBorder="1" applyFont="1">
      <alignment horizontal="right" readingOrder="0" shrinkToFit="0" vertical="center" wrapText="1"/>
    </xf>
    <xf borderId="20" fillId="20" fontId="29" numFmtId="0" xfId="0" applyAlignment="1" applyBorder="1" applyFont="1">
      <alignment horizontal="right" readingOrder="0" shrinkToFit="0" vertical="center" wrapText="1"/>
    </xf>
    <xf borderId="20" fillId="20" fontId="32" numFmtId="0" xfId="0" applyAlignment="1" applyBorder="1" applyFont="1">
      <alignment horizontal="right" shrinkToFit="0" vertical="center" wrapText="1"/>
    </xf>
    <xf borderId="20" fillId="20" fontId="32" numFmtId="0" xfId="0" applyAlignment="1" applyBorder="1" applyFont="1">
      <alignment horizontal="right" readingOrder="0" shrinkToFit="0" vertical="center" wrapText="1"/>
    </xf>
    <xf borderId="0" fillId="20" fontId="32" numFmtId="0" xfId="0" applyAlignment="1" applyFont="1">
      <alignment horizontal="right" shrinkToFit="0" vertical="center" wrapText="1"/>
    </xf>
    <xf borderId="0" fillId="0" fontId="37" numFmtId="0" xfId="0" applyAlignment="1" applyFont="1">
      <alignment horizontal="left" shrinkToFit="0" vertical="center" wrapText="1"/>
    </xf>
    <xf borderId="20" fillId="0" fontId="29" numFmtId="0" xfId="0" applyAlignment="1" applyBorder="1" applyFont="1">
      <alignment horizontal="right" shrinkToFit="0" vertical="center" wrapText="1"/>
    </xf>
    <xf borderId="0" fillId="0" fontId="4" numFmtId="0" xfId="0" applyAlignment="1" applyFont="1">
      <alignment horizontal="left" readingOrder="0" vertical="center"/>
    </xf>
    <xf borderId="20" fillId="0" fontId="29" numFmtId="0" xfId="0" applyAlignment="1" applyBorder="1" applyFont="1">
      <alignment horizontal="right" readingOrder="0" shrinkToFit="0" vertical="center" wrapText="1"/>
    </xf>
    <xf borderId="0" fillId="0" fontId="29" numFmtId="0" xfId="0" applyAlignment="1" applyFont="1">
      <alignment horizontal="right" readingOrder="0" shrinkToFit="0" vertical="center" wrapText="1"/>
    </xf>
    <xf borderId="0" fillId="0" fontId="19" numFmtId="0" xfId="0" applyFont="1"/>
    <xf borderId="0" fillId="20" fontId="29" numFmtId="0" xfId="0" applyAlignment="1" applyFont="1">
      <alignment horizontal="right" readingOrder="0" shrinkToFit="0" vertical="center" wrapText="1"/>
    </xf>
    <xf borderId="0" fillId="0" fontId="36" numFmtId="0" xfId="0" applyAlignment="1" applyFont="1">
      <alignment horizontal="left" shrinkToFit="0" vertical="center" wrapText="1"/>
    </xf>
    <xf borderId="21" fillId="0" fontId="29" numFmtId="0" xfId="0" applyAlignment="1" applyBorder="1" applyFont="1">
      <alignment horizontal="right" readingOrder="0" shrinkToFit="0" vertical="center" wrapText="1"/>
    </xf>
    <xf borderId="22" fillId="0" fontId="32" numFmtId="0" xfId="0" applyAlignment="1" applyBorder="1" applyFont="1">
      <alignment horizontal="right" shrinkToFit="0" vertical="center" wrapText="1"/>
    </xf>
    <xf borderId="23" fillId="0" fontId="32" numFmtId="0" xfId="0" applyAlignment="1" applyBorder="1" applyFont="1">
      <alignment horizontal="right" shrinkToFit="0" vertical="center" wrapText="1"/>
    </xf>
    <xf borderId="0" fillId="0" fontId="1" numFmtId="0" xfId="0" applyAlignment="1" applyFont="1">
      <alignment horizontal="left" readingOrder="0"/>
    </xf>
    <xf borderId="0" fillId="0" fontId="20" numFmtId="0" xfId="0" applyAlignment="1" applyFont="1">
      <alignment horizontal="left"/>
    </xf>
    <xf borderId="0" fillId="0" fontId="18" numFmtId="0" xfId="0" applyAlignment="1" applyFont="1">
      <alignment vertical="top"/>
    </xf>
    <xf borderId="0" fillId="0" fontId="29" numFmtId="0" xfId="0" applyFont="1"/>
    <xf borderId="0" fillId="0" fontId="36" numFmtId="0" xfId="0" applyFont="1"/>
    <xf borderId="0" fillId="5" fontId="38" numFmtId="0" xfId="0" applyAlignment="1" applyFont="1">
      <alignment horizontal="right" readingOrder="0" shrinkToFit="0" vertical="center" wrapText="1"/>
    </xf>
    <xf borderId="0" fillId="0" fontId="22" numFmtId="0" xfId="0" applyFont="1"/>
    <xf borderId="0" fillId="0" fontId="1" numFmtId="0" xfId="0" applyAlignment="1" applyFont="1">
      <alignment readingOrder="0" shrinkToFit="0" wrapText="1"/>
    </xf>
    <xf borderId="0" fillId="0" fontId="39" numFmtId="0" xfId="0" applyAlignment="1" applyFont="1">
      <alignment vertical="top"/>
    </xf>
    <xf borderId="0" fillId="0" fontId="40" numFmtId="0" xfId="0" applyAlignment="1" applyFont="1">
      <alignment readingOrder="0"/>
    </xf>
    <xf borderId="0" fillId="0" fontId="38" numFmtId="0" xfId="0" applyAlignment="1" applyFont="1">
      <alignment horizontal="left" shrinkToFit="0" vertical="top" wrapText="1"/>
    </xf>
    <xf borderId="0" fillId="0" fontId="34" numFmtId="174" xfId="0" applyAlignment="1" applyFont="1" applyNumberFormat="1">
      <alignment horizontal="center" readingOrder="0" shrinkToFit="0" vertical="top" wrapText="1"/>
    </xf>
    <xf borderId="0" fillId="0" fontId="4" numFmtId="0" xfId="0" applyAlignment="1" applyFont="1">
      <alignment horizontal="left" shrinkToFit="0" wrapText="1"/>
    </xf>
    <xf borderId="0" fillId="0" fontId="38" numFmtId="0" xfId="0" applyAlignment="1" applyFont="1">
      <alignment horizontal="center" readingOrder="0" shrinkToFit="0" vertical="center" wrapText="1"/>
    </xf>
    <xf borderId="24" fillId="0" fontId="4" numFmtId="0" xfId="0" applyAlignment="1" applyBorder="1" applyFont="1">
      <alignment horizontal="left" shrinkToFit="0" wrapText="1"/>
    </xf>
    <xf borderId="25" fillId="0" fontId="38" numFmtId="0" xfId="0" applyAlignment="1" applyBorder="1" applyFont="1">
      <alignment horizontal="left" shrinkToFit="0" vertical="center" wrapText="1"/>
    </xf>
    <xf borderId="25" fillId="0" fontId="4" numFmtId="0" xfId="0" applyAlignment="1" applyBorder="1" applyFont="1">
      <alignment horizontal="left" readingOrder="0" shrinkToFit="0" vertical="center" wrapText="1"/>
    </xf>
    <xf borderId="26" fillId="0" fontId="4" numFmtId="0" xfId="0" applyAlignment="1" applyBorder="1" applyFont="1">
      <alignment horizontal="left" readingOrder="0" shrinkToFit="0" vertical="center" wrapText="1"/>
    </xf>
    <xf borderId="27" fillId="4" fontId="4" numFmtId="0" xfId="0" applyAlignment="1" applyBorder="1" applyFont="1">
      <alignment horizontal="left" readingOrder="0" shrinkToFit="0" vertical="center" wrapText="1"/>
    </xf>
    <xf borderId="0" fillId="4" fontId="38" numFmtId="0" xfId="0" applyAlignment="1" applyFont="1">
      <alignment horizontal="right" shrinkToFit="0" vertical="center" wrapText="1"/>
    </xf>
    <xf borderId="27" fillId="0" fontId="38" numFmtId="0" xfId="0" applyAlignment="1" applyBorder="1" applyFont="1">
      <alignment horizontal="right" shrinkToFit="0" vertical="center" wrapText="1"/>
    </xf>
    <xf borderId="0" fillId="4" fontId="41" numFmtId="0" xfId="0" applyAlignment="1" applyFont="1">
      <alignment horizontal="right" shrinkToFit="0" vertical="center" wrapText="1"/>
    </xf>
    <xf borderId="27" fillId="20" fontId="4" numFmtId="0" xfId="0" applyAlignment="1" applyBorder="1" applyFont="1">
      <alignment horizontal="left" readingOrder="0" shrinkToFit="0" vertical="center" wrapText="1"/>
    </xf>
    <xf borderId="28" fillId="20" fontId="38" numFmtId="0" xfId="0" applyAlignment="1" applyBorder="1" applyFont="1">
      <alignment horizontal="right" shrinkToFit="0" vertical="center" wrapText="1"/>
    </xf>
    <xf borderId="27" fillId="20" fontId="38" numFmtId="0" xfId="0" applyAlignment="1" applyBorder="1" applyFont="1">
      <alignment horizontal="right" shrinkToFit="0" vertical="center" wrapText="1"/>
    </xf>
    <xf borderId="0" fillId="20" fontId="38" numFmtId="0" xfId="0" applyAlignment="1" applyFont="1">
      <alignment horizontal="right" shrinkToFit="0" vertical="center" wrapText="1"/>
    </xf>
    <xf borderId="28" fillId="20" fontId="38" numFmtId="0" xfId="0" applyAlignment="1" applyBorder="1" applyFont="1">
      <alignment horizontal="right" readingOrder="0" shrinkToFit="0" vertical="center" wrapText="1"/>
    </xf>
    <xf borderId="0" fillId="20" fontId="38" numFmtId="0" xfId="0" applyAlignment="1" applyFont="1">
      <alignment horizontal="right" readingOrder="0" shrinkToFit="0" vertical="center" wrapText="1"/>
    </xf>
    <xf borderId="0" fillId="5" fontId="38" numFmtId="0" xfId="0" applyAlignment="1" applyFont="1">
      <alignment horizontal="right" shrinkToFit="0" vertical="center" wrapText="1"/>
    </xf>
    <xf borderId="27" fillId="0" fontId="4" numFmtId="0" xfId="0" applyAlignment="1" applyBorder="1" applyFont="1">
      <alignment horizontal="left" readingOrder="0" shrinkToFit="0" vertical="center" wrapText="1"/>
    </xf>
    <xf borderId="28" fillId="0" fontId="38" numFmtId="0" xfId="0" applyAlignment="1" applyBorder="1" applyFont="1">
      <alignment horizontal="right" shrinkToFit="0" vertical="center" wrapText="1"/>
    </xf>
    <xf borderId="0" fillId="0" fontId="38" numFmtId="0" xfId="0" applyAlignment="1" applyFont="1">
      <alignment horizontal="right" readingOrder="0" shrinkToFit="0" vertical="center" wrapText="1"/>
    </xf>
    <xf borderId="28" fillId="5" fontId="4" numFmtId="0" xfId="0" applyAlignment="1" applyBorder="1" applyFont="1">
      <alignment horizontal="right" shrinkToFit="0" vertical="center" wrapText="1"/>
    </xf>
    <xf borderId="28" fillId="0" fontId="38" numFmtId="0" xfId="0" applyAlignment="1" applyBorder="1" applyFont="1">
      <alignment horizontal="right" readingOrder="0" shrinkToFit="0" vertical="center" wrapText="1"/>
    </xf>
    <xf borderId="0" fillId="0" fontId="38" numFmtId="0" xfId="0" applyAlignment="1" applyFont="1">
      <alignment horizontal="right" shrinkToFit="0" vertical="center" wrapText="1"/>
    </xf>
    <xf borderId="28" fillId="5" fontId="38" numFmtId="0" xfId="0" applyAlignment="1" applyBorder="1" applyFont="1">
      <alignment horizontal="right" shrinkToFit="0" vertical="center" wrapText="1"/>
    </xf>
    <xf borderId="28" fillId="4" fontId="38" numFmtId="0" xfId="0" applyAlignment="1" applyBorder="1" applyFont="1">
      <alignment horizontal="right" shrinkToFit="0" vertical="center" wrapText="1"/>
    </xf>
    <xf borderId="27" fillId="5" fontId="38" numFmtId="0" xfId="0" applyAlignment="1" applyBorder="1" applyFont="1">
      <alignment horizontal="right" shrinkToFit="0" vertical="center" wrapText="1"/>
    </xf>
    <xf borderId="0" fillId="4" fontId="38" numFmtId="0" xfId="0" applyAlignment="1" applyFont="1">
      <alignment horizontal="right" readingOrder="0" shrinkToFit="0" vertical="center" wrapText="1"/>
    </xf>
    <xf borderId="28" fillId="4" fontId="41" numFmtId="0" xfId="0" applyAlignment="1" applyBorder="1" applyFont="1">
      <alignment horizontal="right" shrinkToFit="0" vertical="center" wrapText="1"/>
    </xf>
    <xf borderId="29" fillId="0" fontId="1" numFmtId="0" xfId="0" applyAlignment="1" applyBorder="1" applyFont="1">
      <alignment horizontal="left" readingOrder="0" shrinkToFit="0" vertical="center" wrapText="1"/>
    </xf>
    <xf borderId="30" fillId="0" fontId="38" numFmtId="0" xfId="0" applyAlignment="1" applyBorder="1" applyFont="1">
      <alignment horizontal="right" shrinkToFit="0" vertical="center" wrapText="1"/>
    </xf>
    <xf borderId="29" fillId="0" fontId="38" numFmtId="0" xfId="0" applyAlignment="1" applyBorder="1" applyFont="1">
      <alignment horizontal="right" shrinkToFit="0" vertical="center" wrapText="1"/>
    </xf>
    <xf borderId="31" fillId="0" fontId="38" numFmtId="0" xfId="0" applyAlignment="1" applyBorder="1" applyFont="1">
      <alignment horizontal="right" shrinkToFit="0" vertical="center" wrapText="1"/>
    </xf>
    <xf borderId="32" fillId="0" fontId="38" numFmtId="0" xfId="0" applyAlignment="1" applyBorder="1" applyFont="1">
      <alignment horizontal="right" shrinkToFit="0" vertical="center" wrapText="1"/>
    </xf>
    <xf borderId="33" fillId="0" fontId="4" numFmtId="0" xfId="0" applyAlignment="1" applyBorder="1" applyFont="1">
      <alignment horizontal="left" readingOrder="0" shrinkToFit="0" vertical="center" wrapText="1"/>
    </xf>
    <xf borderId="0" fillId="20" fontId="4" numFmtId="0" xfId="0" applyAlignment="1" applyFont="1">
      <alignment horizontal="left" readingOrder="0" shrinkToFit="0" vertical="center" wrapText="1"/>
    </xf>
    <xf borderId="0" fillId="0" fontId="25" numFmtId="0" xfId="0" applyAlignment="1" applyFont="1">
      <alignment readingOrder="0"/>
    </xf>
    <xf borderId="0" fillId="4" fontId="24" numFmtId="0" xfId="0" applyAlignment="1" applyFont="1">
      <alignment horizontal="left" readingOrder="0"/>
    </xf>
    <xf borderId="0" fillId="0" fontId="25" numFmtId="0" xfId="0" applyFont="1"/>
    <xf borderId="0" fillId="0" fontId="29" numFmtId="0" xfId="0" applyAlignment="1" applyFont="1">
      <alignment horizontal="center" readingOrder="0" shrinkToFit="0" vertical="center" wrapText="1"/>
    </xf>
    <xf borderId="0" fillId="4" fontId="30" numFmtId="0" xfId="0" applyAlignment="1" applyFont="1">
      <alignment horizontal="center" readingOrder="0" vertical="center"/>
    </xf>
    <xf borderId="34" fillId="0" fontId="30" numFmtId="0" xfId="0" applyAlignment="1" applyBorder="1" applyFont="1">
      <alignment horizontal="center" readingOrder="0" vertical="center"/>
    </xf>
    <xf borderId="35" fillId="0" fontId="29" numFmtId="0" xfId="0" applyAlignment="1" applyBorder="1" applyFont="1">
      <alignment horizontal="center" readingOrder="0" shrinkToFit="0" vertical="center" wrapText="1"/>
    </xf>
    <xf borderId="36" fillId="0" fontId="26" numFmtId="0" xfId="0" applyBorder="1" applyFont="1"/>
    <xf borderId="37" fillId="0" fontId="26" numFmtId="0" xfId="0" applyBorder="1" applyFont="1"/>
    <xf borderId="38" fillId="0" fontId="26" numFmtId="0" xfId="0" applyBorder="1" applyFont="1"/>
    <xf borderId="39" fillId="0" fontId="31" numFmtId="0" xfId="0" applyAlignment="1" applyBorder="1" applyFont="1">
      <alignment readingOrder="0" vertical="center"/>
    </xf>
    <xf borderId="0" fillId="0" fontId="31" numFmtId="0" xfId="0" applyAlignment="1" applyFont="1">
      <alignment readingOrder="0" vertical="center"/>
    </xf>
    <xf borderId="28" fillId="0" fontId="31" numFmtId="0" xfId="0" applyAlignment="1" applyBorder="1" applyFont="1">
      <alignment readingOrder="0" vertical="center"/>
    </xf>
    <xf borderId="0" fillId="0" fontId="20" numFmtId="0" xfId="0" applyAlignment="1" applyFont="1">
      <alignment vertical="center"/>
    </xf>
    <xf borderId="0" fillId="4" fontId="29" numFmtId="0" xfId="0" applyAlignment="1" applyFont="1">
      <alignment horizontal="right" readingOrder="0" shrinkToFit="0" vertical="center" wrapText="1"/>
    </xf>
    <xf borderId="38" fillId="20" fontId="29" numFmtId="0" xfId="0" applyAlignment="1" applyBorder="1" applyFont="1">
      <alignment horizontal="right" readingOrder="0" shrinkToFit="0" vertical="center" wrapText="1"/>
    </xf>
    <xf borderId="39" fillId="20" fontId="31" numFmtId="0" xfId="0" applyAlignment="1" applyBorder="1" applyFont="1">
      <alignment readingOrder="0"/>
    </xf>
    <xf borderId="0" fillId="20" fontId="31" numFmtId="0" xfId="0" applyAlignment="1" applyFont="1">
      <alignment readingOrder="0"/>
    </xf>
    <xf borderId="0" fillId="20" fontId="31" numFmtId="0" xfId="0" applyFont="1"/>
    <xf borderId="0" fillId="20" fontId="31" numFmtId="9" xfId="0" applyAlignment="1" applyFont="1" applyNumberFormat="1">
      <alignment readingOrder="0"/>
    </xf>
    <xf borderId="28" fillId="20" fontId="31" numFmtId="9" xfId="0" applyAlignment="1" applyBorder="1" applyFont="1" applyNumberFormat="1">
      <alignment readingOrder="0"/>
    </xf>
    <xf borderId="39" fillId="20" fontId="31" numFmtId="0" xfId="0" applyBorder="1" applyFont="1"/>
    <xf borderId="0" fillId="20" fontId="31" numFmtId="0" xfId="0" applyAlignment="1" applyFont="1">
      <alignment horizontal="right" readingOrder="0"/>
    </xf>
    <xf borderId="0" fillId="4" fontId="31" numFmtId="0" xfId="0" applyAlignment="1" applyFont="1">
      <alignment readingOrder="0" shrinkToFit="0" wrapText="0"/>
    </xf>
    <xf borderId="38" fillId="0" fontId="29" numFmtId="0" xfId="0" applyAlignment="1" applyBorder="1" applyFont="1">
      <alignment horizontal="right" readingOrder="0" shrinkToFit="0" vertical="center" wrapText="1"/>
    </xf>
    <xf borderId="39" fillId="0" fontId="31" numFmtId="0" xfId="0" applyAlignment="1" applyBorder="1" applyFont="1">
      <alignment readingOrder="0"/>
    </xf>
    <xf borderId="0" fillId="0" fontId="31" numFmtId="9" xfId="0" applyAlignment="1" applyFont="1" applyNumberFormat="1">
      <alignment readingOrder="0"/>
    </xf>
    <xf borderId="28" fillId="0" fontId="31" numFmtId="9" xfId="0" applyAlignment="1" applyBorder="1" applyFont="1" applyNumberFormat="1">
      <alignment readingOrder="0"/>
    </xf>
    <xf borderId="39" fillId="20" fontId="31" numFmtId="0" xfId="0" applyAlignment="1" applyBorder="1" applyFont="1">
      <alignment horizontal="right" readingOrder="0"/>
    </xf>
    <xf borderId="40" fillId="4" fontId="29" numFmtId="0" xfId="0" applyAlignment="1" applyBorder="1" applyFont="1">
      <alignment horizontal="right" readingOrder="0" shrinkToFit="0" vertical="center" wrapText="1"/>
    </xf>
    <xf borderId="41" fillId="4" fontId="31" numFmtId="0" xfId="0" applyAlignment="1" applyBorder="1" applyFont="1">
      <alignment readingOrder="0"/>
    </xf>
    <xf borderId="42" fillId="4" fontId="31" numFmtId="0" xfId="0" applyAlignment="1" applyBorder="1" applyFont="1">
      <alignment readingOrder="0"/>
    </xf>
    <xf borderId="42" fillId="4" fontId="31" numFmtId="0" xfId="0" applyBorder="1" applyFont="1"/>
    <xf borderId="42" fillId="4" fontId="31" numFmtId="9" xfId="0" applyAlignment="1" applyBorder="1" applyFont="1" applyNumberFormat="1">
      <alignment readingOrder="0"/>
    </xf>
    <xf borderId="43" fillId="4" fontId="31" numFmtId="9" xfId="0" applyAlignment="1" applyBorder="1" applyFont="1" applyNumberFormat="1">
      <alignment readingOrder="0"/>
    </xf>
    <xf borderId="42" fillId="4" fontId="31" numFmtId="0" xfId="0" applyAlignment="1" applyBorder="1" applyFont="1">
      <alignment horizontal="right" readingOrder="0"/>
    </xf>
    <xf borderId="0" fillId="4" fontId="31" numFmtId="0" xfId="0" applyAlignment="1" applyFont="1">
      <alignment readingOrder="0"/>
    </xf>
    <xf borderId="0" fillId="4" fontId="31" numFmtId="0" xfId="0" applyFont="1"/>
    <xf borderId="0" fillId="4" fontId="31" numFmtId="0" xfId="0" applyAlignment="1" applyFont="1">
      <alignment readingOrder="0" shrinkToFit="0" vertical="center" wrapText="1"/>
    </xf>
    <xf borderId="0" fillId="0" fontId="38" numFmtId="0" xfId="0" applyAlignment="1" applyFont="1">
      <alignment readingOrder="0" shrinkToFit="0" vertical="center" wrapText="1"/>
    </xf>
    <xf borderId="39" fillId="0" fontId="20" numFmtId="0" xfId="0" applyBorder="1" applyFont="1"/>
    <xf borderId="0" fillId="4" fontId="20" numFmtId="0" xfId="0" applyAlignment="1" applyFont="1">
      <alignment vertical="center"/>
    </xf>
    <xf borderId="0" fillId="0" fontId="42" numFmtId="0" xfId="0" applyFont="1"/>
    <xf borderId="11" fillId="25" fontId="43" numFmtId="0" xfId="0" applyAlignment="1" applyBorder="1" applyFill="1" applyFont="1">
      <alignment horizontal="left" readingOrder="0" vertical="bottom"/>
    </xf>
    <xf borderId="11" fillId="25" fontId="43" numFmtId="0" xfId="0" applyAlignment="1" applyBorder="1" applyFont="1">
      <alignment horizontal="center" readingOrder="0" vertical="bottom"/>
    </xf>
    <xf borderId="0" fillId="0" fontId="43" numFmtId="0" xfId="0" applyAlignment="1" applyFont="1">
      <alignment horizontal="center" readingOrder="0" vertical="bottom"/>
    </xf>
    <xf borderId="1" fillId="0" fontId="43" numFmtId="0" xfId="0" applyAlignment="1" applyBorder="1" applyFont="1">
      <alignment horizontal="center" readingOrder="0" vertical="bottom"/>
    </xf>
    <xf borderId="2" fillId="0" fontId="43" numFmtId="0" xfId="0" applyAlignment="1" applyBorder="1" applyFont="1">
      <alignment horizontal="center" readingOrder="0" vertical="bottom"/>
    </xf>
    <xf borderId="44" fillId="0" fontId="43" numFmtId="170" xfId="0" applyAlignment="1" applyBorder="1" applyFont="1" applyNumberFormat="1">
      <alignment horizontal="center" readingOrder="0" vertical="bottom"/>
    </xf>
    <xf borderId="1" fillId="4" fontId="43" numFmtId="0" xfId="0" applyAlignment="1" applyBorder="1" applyFont="1">
      <alignment horizontal="left" readingOrder="0"/>
    </xf>
    <xf borderId="1" fillId="4" fontId="21" numFmtId="0" xfId="0" applyAlignment="1" applyBorder="1" applyFont="1">
      <alignment horizontal="center" readingOrder="0"/>
    </xf>
    <xf borderId="0" fillId="0" fontId="43" numFmtId="0" xfId="0" applyAlignment="1" applyFont="1">
      <alignment readingOrder="0" vertical="bottom"/>
    </xf>
    <xf borderId="4" fillId="0" fontId="43" numFmtId="0" xfId="0" applyAlignment="1" applyBorder="1" applyFont="1">
      <alignment readingOrder="0" vertical="bottom"/>
    </xf>
    <xf borderId="1" fillId="0" fontId="21" numFmtId="0" xfId="0" applyAlignment="1" applyBorder="1" applyFont="1">
      <alignment horizontal="right" readingOrder="0" vertical="bottom"/>
    </xf>
    <xf borderId="5" fillId="0" fontId="21" numFmtId="0" xfId="0" applyAlignment="1" applyBorder="1" applyFont="1">
      <alignment horizontal="center" readingOrder="0"/>
    </xf>
    <xf borderId="1" fillId="0" fontId="21" numFmtId="0" xfId="0" applyAlignment="1" applyBorder="1" applyFont="1">
      <alignment horizontal="center" readingOrder="0"/>
    </xf>
    <xf borderId="0" fillId="0" fontId="21" numFmtId="0" xfId="0" applyAlignment="1" applyFont="1">
      <alignment horizontal="center" readingOrder="0"/>
    </xf>
    <xf borderId="0" fillId="5" fontId="21" numFmtId="0" xfId="0" applyAlignment="1" applyFont="1">
      <alignment horizontal="center" readingOrder="0"/>
    </xf>
    <xf borderId="1" fillId="5" fontId="43" numFmtId="0" xfId="0" applyAlignment="1" applyBorder="1" applyFont="1">
      <alignment horizontal="left" readingOrder="0"/>
    </xf>
    <xf borderId="1" fillId="5" fontId="21" numFmtId="0" xfId="0" applyAlignment="1" applyBorder="1" applyFont="1">
      <alignment horizontal="center" readingOrder="0"/>
    </xf>
    <xf borderId="1" fillId="5" fontId="21" numFmtId="0" xfId="0" applyAlignment="1" applyBorder="1" applyFont="1">
      <alignment horizontal="center" readingOrder="0"/>
    </xf>
    <xf borderId="1" fillId="0" fontId="43" numFmtId="0" xfId="0" applyAlignment="1" applyBorder="1" applyFont="1">
      <alignment horizontal="right" readingOrder="0" vertical="bottom"/>
    </xf>
    <xf borderId="1" fillId="4" fontId="43" numFmtId="0" xfId="0" applyAlignment="1" applyBorder="1" applyFont="1">
      <alignment horizontal="center" readingOrder="0"/>
    </xf>
    <xf borderId="0" fillId="0" fontId="43" numFmtId="0" xfId="0" applyAlignment="1" applyFont="1">
      <alignment horizontal="center" readingOrder="0"/>
    </xf>
    <xf borderId="0" fillId="0" fontId="1" numFmtId="0" xfId="0" applyAlignment="1" applyFont="1">
      <alignment horizontal="left"/>
    </xf>
    <xf borderId="0" fillId="0" fontId="38" numFmtId="0" xfId="0" applyFont="1"/>
    <xf borderId="0" fillId="0" fontId="1" numFmtId="165" xfId="0" applyFont="1" applyNumberFormat="1"/>
    <xf borderId="0" fillId="0" fontId="44" numFmtId="165" xfId="0" applyFont="1" applyNumberFormat="1"/>
    <xf borderId="0" fillId="0" fontId="30" numFmtId="0" xfId="0" applyAlignment="1" applyFont="1">
      <alignment horizontal="center" readingOrder="0"/>
    </xf>
    <xf borderId="0" fillId="20" fontId="1" numFmtId="0" xfId="0" applyAlignment="1" applyFont="1">
      <alignment horizontal="left"/>
    </xf>
    <xf borderId="0" fillId="20" fontId="31" numFmtId="9" xfId="0" applyFont="1" applyNumberFormat="1"/>
    <xf borderId="0" fillId="20" fontId="31" numFmtId="1" xfId="0" applyAlignment="1" applyFont="1" applyNumberFormat="1">
      <alignment readingOrder="0"/>
    </xf>
    <xf borderId="0" fillId="4" fontId="45" numFmtId="0" xfId="0" applyAlignment="1" applyFont="1">
      <alignment readingOrder="0"/>
    </xf>
    <xf borderId="0" fillId="4" fontId="39" numFmtId="0" xfId="0" applyAlignment="1" applyFont="1">
      <alignment readingOrder="0"/>
    </xf>
    <xf borderId="0" fillId="0" fontId="1" numFmtId="0" xfId="0" applyAlignment="1" applyFont="1">
      <alignment horizontal="left"/>
    </xf>
    <xf borderId="0" fillId="0" fontId="31" numFmtId="0" xfId="0" applyAlignment="1" applyFont="1">
      <alignment readingOrder="0"/>
    </xf>
    <xf borderId="0" fillId="0" fontId="31" numFmtId="9" xfId="0" applyFont="1" applyNumberFormat="1"/>
    <xf borderId="0" fillId="0" fontId="31" numFmtId="1" xfId="0" applyAlignment="1" applyFont="1" applyNumberFormat="1">
      <alignment readingOrder="0"/>
    </xf>
    <xf borderId="0" fillId="26" fontId="20" numFmtId="0" xfId="0" applyFill="1" applyFont="1"/>
    <xf borderId="0" fillId="4" fontId="22" numFmtId="0" xfId="0" applyAlignment="1" applyFont="1">
      <alignment horizontal="left" readingOrder="0"/>
    </xf>
    <xf borderId="0" fillId="0" fontId="1" numFmtId="0" xfId="0" applyAlignment="1" applyFont="1">
      <alignment horizontal="left" readingOrder="0"/>
    </xf>
    <xf borderId="0" fillId="26" fontId="31" numFmtId="9" xfId="0" applyFont="1" applyNumberFormat="1"/>
    <xf borderId="0" fillId="0" fontId="31" numFmtId="1" xfId="0" applyFont="1" applyNumberFormat="1"/>
    <xf borderId="0" fillId="4" fontId="20" numFmtId="1" xfId="0" applyFont="1" applyNumberFormat="1"/>
    <xf borderId="0" fillId="0" fontId="31" numFmtId="9" xfId="0" applyFont="1" applyNumberFormat="1"/>
  </cellXfs>
  <cellStyles count="1">
    <cellStyle xfId="0" name="Normal" builtinId="0"/>
  </cellStyles>
  <dxfs count="7">
    <dxf>
      <font/>
      <fill>
        <patternFill patternType="none"/>
      </fill>
      <border/>
    </dxf>
    <dxf>
      <font/>
      <fill>
        <patternFill patternType="solid">
          <fgColor rgb="FFEA9999"/>
          <bgColor rgb="FFEA9999"/>
        </patternFill>
      </fill>
      <border/>
    </dxf>
    <dxf>
      <font>
        <b/>
        <color rgb="FF0000FF"/>
      </font>
      <fill>
        <patternFill patternType="none"/>
      </fill>
      <border/>
    </dxf>
    <dxf>
      <font/>
      <fill>
        <patternFill patternType="solid">
          <fgColor rgb="FFB7E1CD"/>
          <bgColor rgb="FFB7E1CD"/>
        </patternFill>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Capacity-style">
      <tableStyleElement dxfId="4" type="headerRow"/>
      <tableStyleElement dxfId="5" type="firstRowStripe"/>
      <tableStyleElement dxfId="6"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customschemas.google.com/relationships/workbookmetadata" Target="metadata"/><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2000">
                <a:solidFill>
                  <a:srgbClr val="000000"/>
                </a:solidFill>
                <a:latin typeface="+mn-lt"/>
              </a:defRPr>
            </a:pPr>
            <a:r>
              <a:rPr b="1" sz="2000">
                <a:solidFill>
                  <a:srgbClr val="000000"/>
                </a:solidFill>
                <a:latin typeface="+mn-lt"/>
              </a:rPr>
              <a:t>Colorado Statewide Jail Population</a:t>
            </a:r>
          </a:p>
        </c:rich>
      </c:tx>
      <c:layout>
        <c:manualLayout>
          <c:xMode val="edge"/>
          <c:yMode val="edge"/>
          <c:x val="0.029640965242881075"/>
          <c:y val="0.0499882283197832"/>
        </c:manualLayout>
      </c:layout>
      <c:overlay val="0"/>
    </c:title>
    <c:plotArea>
      <c:layout/>
      <c:lineChart>
        <c:varyColors val="0"/>
        <c:ser>
          <c:idx val="0"/>
          <c:order val="0"/>
          <c:spPr>
            <a:ln cmpd="sng">
              <a:solidFill>
                <a:srgbClr val="4285F4"/>
              </a:solidFill>
            </a:ln>
          </c:spPr>
          <c:marker>
            <c:symbol val="circle"/>
            <c:size val="10"/>
            <c:spPr>
              <a:solidFill>
                <a:srgbClr val="4285F4"/>
              </a:solidFill>
              <a:ln cmpd="sng">
                <a:solidFill>
                  <a:srgbClr val="4285F4"/>
                </a:solidFill>
              </a:ln>
            </c:spPr>
          </c:marker>
          <c:dLbls>
            <c:numFmt formatCode="General" sourceLinked="1"/>
            <c:txPr>
              <a:bodyPr/>
              <a:lstStyle/>
              <a:p>
                <a:pPr lvl="0">
                  <a:defRPr sz="1600">
                    <a:solidFill>
                      <a:srgbClr val="000000"/>
                    </a:solidFill>
                  </a:defRPr>
                </a:pPr>
              </a:p>
            </c:txPr>
            <c:showLegendKey val="0"/>
            <c:showVal val="1"/>
            <c:showCatName val="0"/>
            <c:showSerName val="0"/>
            <c:showPercent val="0"/>
            <c:showBubbleSize val="0"/>
          </c:dLbls>
          <c:cat>
            <c:strRef>
              <c:f>'Monthly Pop'!$A$1:$A$6</c:f>
            </c:strRef>
          </c:cat>
          <c:val>
            <c:numRef>
              <c:f>'Monthly Pop'!$B$1:$B$6</c:f>
              <c:numCache/>
            </c:numRef>
          </c:val>
          <c:smooth val="0"/>
        </c:ser>
        <c:axId val="446989819"/>
        <c:axId val="1553954819"/>
      </c:lineChart>
      <c:catAx>
        <c:axId val="44698981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1400">
                <a:solidFill>
                  <a:srgbClr val="666666"/>
                </a:solidFill>
                <a:latin typeface="+mn-lt"/>
              </a:defRPr>
            </a:pPr>
          </a:p>
        </c:txPr>
        <c:crossAx val="1553954819"/>
      </c:catAx>
      <c:valAx>
        <c:axId val="1553954819"/>
        <c:scaling>
          <c:orientation val="minMax"/>
          <c:max val="15000.0"/>
        </c:scaling>
        <c:delete val="0"/>
        <c:axPos val="l"/>
        <c:majorGridlines>
          <c:spPr>
            <a:ln>
              <a:solidFill>
                <a:srgbClr val="666666"/>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sz="1400">
                <a:solidFill>
                  <a:srgbClr val="666666"/>
                </a:solidFill>
                <a:latin typeface="+mn-lt"/>
              </a:defRPr>
            </a:pPr>
          </a:p>
        </c:txPr>
        <c:crossAx val="446989819"/>
      </c:valAx>
    </c:plotArea>
    <c:legend>
      <c:legendPos val="r"/>
      <c:overlay val="0"/>
      <c:txPr>
        <a:bodyPr/>
        <a:lstStyle/>
        <a:p>
          <a:pPr lvl="0">
            <a:defRPr b="0">
              <a:solidFill>
                <a:srgbClr val="1A1A1A"/>
              </a:solidFill>
              <a:latin typeface="+mn-lt"/>
            </a:defRPr>
          </a:pPr>
        </a:p>
      </c:txPr>
    </c:legend>
    <c:plotVisOnly val="1"/>
  </c:chart>
</c:chartSpace>
</file>

<file path=xl/drawings/_rels/drawing1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4.xml.rels><?xml version="1.0" encoding="UTF-8" standalone="yes"?><Relationships xmlns="http://schemas.openxmlformats.org/package/2006/relationships"><Relationship Id="rId20" Type="http://schemas.openxmlformats.org/officeDocument/2006/relationships/image" Target="../media/image15.png"/><Relationship Id="rId11" Type="http://schemas.openxmlformats.org/officeDocument/2006/relationships/image" Target="../media/image11.png"/><Relationship Id="rId22" Type="http://schemas.openxmlformats.org/officeDocument/2006/relationships/image" Target="../media/image22.png"/><Relationship Id="rId10" Type="http://schemas.openxmlformats.org/officeDocument/2006/relationships/image" Target="../media/image8.png"/><Relationship Id="rId21" Type="http://schemas.openxmlformats.org/officeDocument/2006/relationships/image" Target="../media/image17.png"/><Relationship Id="rId13" Type="http://schemas.openxmlformats.org/officeDocument/2006/relationships/image" Target="../media/image10.png"/><Relationship Id="rId24" Type="http://schemas.openxmlformats.org/officeDocument/2006/relationships/image" Target="../media/image5.png"/><Relationship Id="rId12" Type="http://schemas.openxmlformats.org/officeDocument/2006/relationships/image" Target="../media/image2.png"/><Relationship Id="rId23" Type="http://schemas.openxmlformats.org/officeDocument/2006/relationships/image" Target="../media/image18.png"/><Relationship Id="rId1" Type="http://schemas.openxmlformats.org/officeDocument/2006/relationships/image" Target="../media/image4.png"/><Relationship Id="rId2" Type="http://schemas.openxmlformats.org/officeDocument/2006/relationships/image" Target="../media/image20.png"/><Relationship Id="rId3" Type="http://schemas.openxmlformats.org/officeDocument/2006/relationships/image" Target="../media/image7.png"/><Relationship Id="rId4" Type="http://schemas.openxmlformats.org/officeDocument/2006/relationships/image" Target="../media/image9.png"/><Relationship Id="rId9" Type="http://schemas.openxmlformats.org/officeDocument/2006/relationships/image" Target="../media/image16.png"/><Relationship Id="rId15" Type="http://schemas.openxmlformats.org/officeDocument/2006/relationships/image" Target="../media/image3.png"/><Relationship Id="rId14" Type="http://schemas.openxmlformats.org/officeDocument/2006/relationships/image" Target="../media/image1.png"/><Relationship Id="rId17" Type="http://schemas.openxmlformats.org/officeDocument/2006/relationships/image" Target="../media/image6.png"/><Relationship Id="rId16" Type="http://schemas.openxmlformats.org/officeDocument/2006/relationships/image" Target="../media/image24.png"/><Relationship Id="rId5" Type="http://schemas.openxmlformats.org/officeDocument/2006/relationships/image" Target="../media/image13.png"/><Relationship Id="rId19" Type="http://schemas.openxmlformats.org/officeDocument/2006/relationships/image" Target="../media/image12.png"/><Relationship Id="rId6" Type="http://schemas.openxmlformats.org/officeDocument/2006/relationships/image" Target="../media/image14.png"/><Relationship Id="rId18" Type="http://schemas.openxmlformats.org/officeDocument/2006/relationships/image" Target="../media/image23.png"/><Relationship Id="rId7" Type="http://schemas.openxmlformats.org/officeDocument/2006/relationships/image" Target="../media/image19.png"/><Relationship Id="rId8"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133350</xdr:colOff>
      <xdr:row>7</xdr:row>
      <xdr:rowOff>28575</xdr:rowOff>
    </xdr:from>
    <xdr:ext cx="7572375" cy="4676775"/>
    <xdr:graphicFrame>
      <xdr:nvGraphicFramePr>
        <xdr:cNvPr id="342355685"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60</xdr:row>
      <xdr:rowOff>190500</xdr:rowOff>
    </xdr:from>
    <xdr:ext cx="7496175" cy="3790950"/>
    <xdr:pic>
      <xdr:nvPicPr>
        <xdr:cNvPr id="0" name="image4.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66675</xdr:colOff>
      <xdr:row>81</xdr:row>
      <xdr:rowOff>57150</xdr:rowOff>
    </xdr:from>
    <xdr:ext cx="9172575" cy="2752725"/>
    <xdr:pic>
      <xdr:nvPicPr>
        <xdr:cNvPr id="0" name="image20.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133350</xdr:colOff>
      <xdr:row>96</xdr:row>
      <xdr:rowOff>104775</xdr:rowOff>
    </xdr:from>
    <xdr:ext cx="6391275" cy="1247775"/>
    <xdr:pic>
      <xdr:nvPicPr>
        <xdr:cNvPr id="0" name="image7.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103</xdr:row>
      <xdr:rowOff>133350</xdr:rowOff>
    </xdr:from>
    <xdr:ext cx="4972050" cy="2590800"/>
    <xdr:pic>
      <xdr:nvPicPr>
        <xdr:cNvPr id="0" name="image9.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117</xdr:row>
      <xdr:rowOff>123825</xdr:rowOff>
    </xdr:from>
    <xdr:ext cx="5391150" cy="1562100"/>
    <xdr:pic>
      <xdr:nvPicPr>
        <xdr:cNvPr id="0" name="image13.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0</xdr:colOff>
      <xdr:row>125</xdr:row>
      <xdr:rowOff>123825</xdr:rowOff>
    </xdr:from>
    <xdr:ext cx="6981825" cy="2590800"/>
    <xdr:pic>
      <xdr:nvPicPr>
        <xdr:cNvPr id="0" name="image14.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0</xdr:col>
      <xdr:colOff>0</xdr:colOff>
      <xdr:row>139</xdr:row>
      <xdr:rowOff>47625</xdr:rowOff>
    </xdr:from>
    <xdr:ext cx="7924800" cy="2152650"/>
    <xdr:pic>
      <xdr:nvPicPr>
        <xdr:cNvPr id="0" name="image19.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0</xdr:col>
      <xdr:colOff>0</xdr:colOff>
      <xdr:row>151</xdr:row>
      <xdr:rowOff>9525</xdr:rowOff>
    </xdr:from>
    <xdr:ext cx="6981825" cy="1724025"/>
    <xdr:pic>
      <xdr:nvPicPr>
        <xdr:cNvPr id="0" name="image21.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0</xdr:colOff>
      <xdr:row>160</xdr:row>
      <xdr:rowOff>114300</xdr:rowOff>
    </xdr:from>
    <xdr:ext cx="7277100" cy="2971800"/>
    <xdr:pic>
      <xdr:nvPicPr>
        <xdr:cNvPr id="0" name="image16.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0</xdr:col>
      <xdr:colOff>0</xdr:colOff>
      <xdr:row>179</xdr:row>
      <xdr:rowOff>161925</xdr:rowOff>
    </xdr:from>
    <xdr:ext cx="8391525" cy="1419225"/>
    <xdr:pic>
      <xdr:nvPicPr>
        <xdr:cNvPr id="0" name="image8.png" title="Image"/>
        <xdr:cNvPicPr preferRelativeResize="0"/>
      </xdr:nvPicPr>
      <xdr:blipFill>
        <a:blip cstate="print" r:embed="rId10"/>
        <a:stretch>
          <a:fillRect/>
        </a:stretch>
      </xdr:blipFill>
      <xdr:spPr>
        <a:prstGeom prst="rect">
          <a:avLst/>
        </a:prstGeom>
        <a:noFill/>
      </xdr:spPr>
    </xdr:pic>
    <xdr:clientData fLocksWithSheet="0"/>
  </xdr:oneCellAnchor>
  <xdr:oneCellAnchor>
    <xdr:from>
      <xdr:col>0</xdr:col>
      <xdr:colOff>0</xdr:colOff>
      <xdr:row>186</xdr:row>
      <xdr:rowOff>133350</xdr:rowOff>
    </xdr:from>
    <xdr:ext cx="6296025" cy="1600200"/>
    <xdr:pic>
      <xdr:nvPicPr>
        <xdr:cNvPr id="0" name="image11.png" title="Image"/>
        <xdr:cNvPicPr preferRelativeResize="0"/>
      </xdr:nvPicPr>
      <xdr:blipFill>
        <a:blip cstate="print" r:embed="rId11"/>
        <a:stretch>
          <a:fillRect/>
        </a:stretch>
      </xdr:blipFill>
      <xdr:spPr>
        <a:prstGeom prst="rect">
          <a:avLst/>
        </a:prstGeom>
        <a:noFill/>
      </xdr:spPr>
    </xdr:pic>
    <xdr:clientData fLocksWithSheet="0"/>
  </xdr:oneCellAnchor>
  <xdr:oneCellAnchor>
    <xdr:from>
      <xdr:col>0</xdr:col>
      <xdr:colOff>0</xdr:colOff>
      <xdr:row>195</xdr:row>
      <xdr:rowOff>9525</xdr:rowOff>
    </xdr:from>
    <xdr:ext cx="6667500" cy="1114425"/>
    <xdr:pic>
      <xdr:nvPicPr>
        <xdr:cNvPr id="0" name="image2.png" title="Image"/>
        <xdr:cNvPicPr preferRelativeResize="0"/>
      </xdr:nvPicPr>
      <xdr:blipFill>
        <a:blip cstate="print" r:embed="rId12"/>
        <a:stretch>
          <a:fillRect/>
        </a:stretch>
      </xdr:blipFill>
      <xdr:spPr>
        <a:prstGeom prst="rect">
          <a:avLst/>
        </a:prstGeom>
        <a:noFill/>
      </xdr:spPr>
    </xdr:pic>
    <xdr:clientData fLocksWithSheet="0"/>
  </xdr:oneCellAnchor>
  <xdr:oneCellAnchor>
    <xdr:from>
      <xdr:col>0</xdr:col>
      <xdr:colOff>0</xdr:colOff>
      <xdr:row>199</xdr:row>
      <xdr:rowOff>161925</xdr:rowOff>
    </xdr:from>
    <xdr:ext cx="3619500" cy="2476500"/>
    <xdr:pic>
      <xdr:nvPicPr>
        <xdr:cNvPr id="0" name="image10.png" title="Image"/>
        <xdr:cNvPicPr preferRelativeResize="0"/>
      </xdr:nvPicPr>
      <xdr:blipFill>
        <a:blip cstate="print" r:embed="rId13"/>
        <a:stretch>
          <a:fillRect/>
        </a:stretch>
      </xdr:blipFill>
      <xdr:spPr>
        <a:prstGeom prst="rect">
          <a:avLst/>
        </a:prstGeom>
        <a:noFill/>
      </xdr:spPr>
    </xdr:pic>
    <xdr:clientData fLocksWithSheet="0"/>
  </xdr:oneCellAnchor>
  <xdr:oneCellAnchor>
    <xdr:from>
      <xdr:col>0</xdr:col>
      <xdr:colOff>0</xdr:colOff>
      <xdr:row>212</xdr:row>
      <xdr:rowOff>9525</xdr:rowOff>
    </xdr:from>
    <xdr:ext cx="5524500" cy="1657350"/>
    <xdr:pic>
      <xdr:nvPicPr>
        <xdr:cNvPr id="0" name="image1.png" title="Image"/>
        <xdr:cNvPicPr preferRelativeResize="0"/>
      </xdr:nvPicPr>
      <xdr:blipFill>
        <a:blip cstate="print" r:embed="rId14"/>
        <a:stretch>
          <a:fillRect/>
        </a:stretch>
      </xdr:blipFill>
      <xdr:spPr>
        <a:prstGeom prst="rect">
          <a:avLst/>
        </a:prstGeom>
        <a:noFill/>
      </xdr:spPr>
    </xdr:pic>
    <xdr:clientData fLocksWithSheet="0"/>
  </xdr:oneCellAnchor>
  <xdr:oneCellAnchor>
    <xdr:from>
      <xdr:col>0</xdr:col>
      <xdr:colOff>0</xdr:colOff>
      <xdr:row>220</xdr:row>
      <xdr:rowOff>190500</xdr:rowOff>
    </xdr:from>
    <xdr:ext cx="8067675" cy="1247775"/>
    <xdr:pic>
      <xdr:nvPicPr>
        <xdr:cNvPr id="0" name="image3.png" title="Image"/>
        <xdr:cNvPicPr preferRelativeResize="0"/>
      </xdr:nvPicPr>
      <xdr:blipFill>
        <a:blip cstate="print" r:embed="rId15"/>
        <a:stretch>
          <a:fillRect/>
        </a:stretch>
      </xdr:blipFill>
      <xdr:spPr>
        <a:prstGeom prst="rect">
          <a:avLst/>
        </a:prstGeom>
        <a:noFill/>
      </xdr:spPr>
    </xdr:pic>
    <xdr:clientData fLocksWithSheet="0"/>
  </xdr:oneCellAnchor>
  <xdr:oneCellAnchor>
    <xdr:from>
      <xdr:col>0</xdr:col>
      <xdr:colOff>0</xdr:colOff>
      <xdr:row>227</xdr:row>
      <xdr:rowOff>57150</xdr:rowOff>
    </xdr:from>
    <xdr:ext cx="6781800" cy="1419225"/>
    <xdr:pic>
      <xdr:nvPicPr>
        <xdr:cNvPr id="0" name="image24.png" title="Image"/>
        <xdr:cNvPicPr preferRelativeResize="0"/>
      </xdr:nvPicPr>
      <xdr:blipFill>
        <a:blip cstate="print" r:embed="rId16"/>
        <a:stretch>
          <a:fillRect/>
        </a:stretch>
      </xdr:blipFill>
      <xdr:spPr>
        <a:prstGeom prst="rect">
          <a:avLst/>
        </a:prstGeom>
        <a:noFill/>
      </xdr:spPr>
    </xdr:pic>
    <xdr:clientData fLocksWithSheet="0"/>
  </xdr:oneCellAnchor>
  <xdr:oneCellAnchor>
    <xdr:from>
      <xdr:col>0</xdr:col>
      <xdr:colOff>0</xdr:colOff>
      <xdr:row>234</xdr:row>
      <xdr:rowOff>142875</xdr:rowOff>
    </xdr:from>
    <xdr:ext cx="7153275" cy="2933700"/>
    <xdr:pic>
      <xdr:nvPicPr>
        <xdr:cNvPr id="0" name="image6.png" title="Image"/>
        <xdr:cNvPicPr preferRelativeResize="0"/>
      </xdr:nvPicPr>
      <xdr:blipFill>
        <a:blip cstate="print" r:embed="rId17"/>
        <a:stretch>
          <a:fillRect/>
        </a:stretch>
      </xdr:blipFill>
      <xdr:spPr>
        <a:prstGeom prst="rect">
          <a:avLst/>
        </a:prstGeom>
        <a:noFill/>
      </xdr:spPr>
    </xdr:pic>
    <xdr:clientData fLocksWithSheet="0"/>
  </xdr:oneCellAnchor>
  <xdr:oneCellAnchor>
    <xdr:from>
      <xdr:col>0</xdr:col>
      <xdr:colOff>0</xdr:colOff>
      <xdr:row>250</xdr:row>
      <xdr:rowOff>171450</xdr:rowOff>
    </xdr:from>
    <xdr:ext cx="9858375" cy="3886200"/>
    <xdr:pic>
      <xdr:nvPicPr>
        <xdr:cNvPr id="0" name="image23.png" title="Image"/>
        <xdr:cNvPicPr preferRelativeResize="0"/>
      </xdr:nvPicPr>
      <xdr:blipFill>
        <a:blip cstate="print" r:embed="rId18"/>
        <a:stretch>
          <a:fillRect/>
        </a:stretch>
      </xdr:blipFill>
      <xdr:spPr>
        <a:prstGeom prst="rect">
          <a:avLst/>
        </a:prstGeom>
        <a:noFill/>
      </xdr:spPr>
    </xdr:pic>
    <xdr:clientData fLocksWithSheet="0"/>
  </xdr:oneCellAnchor>
  <xdr:oneCellAnchor>
    <xdr:from>
      <xdr:col>0</xdr:col>
      <xdr:colOff>0</xdr:colOff>
      <xdr:row>271</xdr:row>
      <xdr:rowOff>76200</xdr:rowOff>
    </xdr:from>
    <xdr:ext cx="6524625" cy="2590800"/>
    <xdr:pic>
      <xdr:nvPicPr>
        <xdr:cNvPr id="0" name="image12.png" title="Image"/>
        <xdr:cNvPicPr preferRelativeResize="0"/>
      </xdr:nvPicPr>
      <xdr:blipFill>
        <a:blip cstate="print" r:embed="rId19"/>
        <a:stretch>
          <a:fillRect/>
        </a:stretch>
      </xdr:blipFill>
      <xdr:spPr>
        <a:prstGeom prst="rect">
          <a:avLst/>
        </a:prstGeom>
        <a:noFill/>
      </xdr:spPr>
    </xdr:pic>
    <xdr:clientData fLocksWithSheet="0"/>
  </xdr:oneCellAnchor>
  <xdr:oneCellAnchor>
    <xdr:from>
      <xdr:col>0</xdr:col>
      <xdr:colOff>0</xdr:colOff>
      <xdr:row>284</xdr:row>
      <xdr:rowOff>104775</xdr:rowOff>
    </xdr:from>
    <xdr:ext cx="8991600" cy="3486150"/>
    <xdr:pic>
      <xdr:nvPicPr>
        <xdr:cNvPr id="0" name="image15.png" title="Image"/>
        <xdr:cNvPicPr preferRelativeResize="0"/>
      </xdr:nvPicPr>
      <xdr:blipFill>
        <a:blip cstate="print" r:embed="rId20"/>
        <a:stretch>
          <a:fillRect/>
        </a:stretch>
      </xdr:blipFill>
      <xdr:spPr>
        <a:prstGeom prst="rect">
          <a:avLst/>
        </a:prstGeom>
        <a:noFill/>
      </xdr:spPr>
    </xdr:pic>
    <xdr:clientData fLocksWithSheet="0"/>
  </xdr:oneCellAnchor>
  <xdr:oneCellAnchor>
    <xdr:from>
      <xdr:col>0</xdr:col>
      <xdr:colOff>0</xdr:colOff>
      <xdr:row>302</xdr:row>
      <xdr:rowOff>123825</xdr:rowOff>
    </xdr:from>
    <xdr:ext cx="8991600" cy="3228975"/>
    <xdr:pic>
      <xdr:nvPicPr>
        <xdr:cNvPr id="0" name="image17.png" title="Image"/>
        <xdr:cNvPicPr preferRelativeResize="0"/>
      </xdr:nvPicPr>
      <xdr:blipFill>
        <a:blip cstate="print" r:embed="rId21"/>
        <a:stretch>
          <a:fillRect/>
        </a:stretch>
      </xdr:blipFill>
      <xdr:spPr>
        <a:prstGeom prst="rect">
          <a:avLst/>
        </a:prstGeom>
        <a:noFill/>
      </xdr:spPr>
    </xdr:pic>
    <xdr:clientData fLocksWithSheet="0"/>
  </xdr:oneCellAnchor>
  <xdr:oneCellAnchor>
    <xdr:from>
      <xdr:col>0</xdr:col>
      <xdr:colOff>0</xdr:colOff>
      <xdr:row>319</xdr:row>
      <xdr:rowOff>114300</xdr:rowOff>
    </xdr:from>
    <xdr:ext cx="7219950" cy="2933700"/>
    <xdr:pic>
      <xdr:nvPicPr>
        <xdr:cNvPr id="0" name="image22.png" title="Image"/>
        <xdr:cNvPicPr preferRelativeResize="0"/>
      </xdr:nvPicPr>
      <xdr:blipFill>
        <a:blip cstate="print" r:embed="rId22"/>
        <a:stretch>
          <a:fillRect/>
        </a:stretch>
      </xdr:blipFill>
      <xdr:spPr>
        <a:prstGeom prst="rect">
          <a:avLst/>
        </a:prstGeom>
        <a:noFill/>
      </xdr:spPr>
    </xdr:pic>
    <xdr:clientData fLocksWithSheet="0"/>
  </xdr:oneCellAnchor>
  <xdr:oneCellAnchor>
    <xdr:from>
      <xdr:col>0</xdr:col>
      <xdr:colOff>0</xdr:colOff>
      <xdr:row>335</xdr:row>
      <xdr:rowOff>123825</xdr:rowOff>
    </xdr:from>
    <xdr:ext cx="5972175" cy="1905000"/>
    <xdr:pic>
      <xdr:nvPicPr>
        <xdr:cNvPr id="0" name="image18.png" title="Image"/>
        <xdr:cNvPicPr preferRelativeResize="0"/>
      </xdr:nvPicPr>
      <xdr:blipFill>
        <a:blip cstate="print" r:embed="rId23"/>
        <a:stretch>
          <a:fillRect/>
        </a:stretch>
      </xdr:blipFill>
      <xdr:spPr>
        <a:prstGeom prst="rect">
          <a:avLst/>
        </a:prstGeom>
        <a:noFill/>
      </xdr:spPr>
    </xdr:pic>
    <xdr:clientData fLocksWithSheet="0"/>
  </xdr:oneCellAnchor>
  <xdr:oneCellAnchor>
    <xdr:from>
      <xdr:col>0</xdr:col>
      <xdr:colOff>0</xdr:colOff>
      <xdr:row>345</xdr:row>
      <xdr:rowOff>38100</xdr:rowOff>
    </xdr:from>
    <xdr:ext cx="8343900" cy="2752725"/>
    <xdr:pic>
      <xdr:nvPicPr>
        <xdr:cNvPr id="0" name="image5.png" title="Image"/>
        <xdr:cNvPicPr preferRelativeResize="0"/>
      </xdr:nvPicPr>
      <xdr:blipFill>
        <a:blip cstate="print" r:embed="rId24"/>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3:Q50" displayName="Table_1" id="1">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Capacity-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12.25"/>
    <col customWidth="1" min="2" max="7" width="7.63"/>
    <col customWidth="1" min="8" max="59" width="8.0"/>
    <col customWidth="1" min="60" max="60" width="11.25"/>
    <col customWidth="1" min="61" max="61" width="14.38"/>
    <col customWidth="1" min="62" max="62" width="18.0"/>
    <col customWidth="1" min="63" max="63" width="27.38"/>
    <col customWidth="1" min="64" max="66" width="7.63"/>
  </cols>
  <sheetData>
    <row r="2" ht="57.0" customHeight="1">
      <c r="A2" s="1" t="s">
        <v>0</v>
      </c>
      <c r="B2" s="1" t="s">
        <v>1</v>
      </c>
      <c r="C2" s="2" t="s">
        <v>2</v>
      </c>
      <c r="D2" s="3">
        <v>43914.0</v>
      </c>
      <c r="E2" s="3">
        <v>43915.0</v>
      </c>
      <c r="F2" s="3">
        <v>43916.0</v>
      </c>
      <c r="G2" s="3">
        <v>43917.0</v>
      </c>
      <c r="H2" s="3">
        <v>43918.0</v>
      </c>
      <c r="I2" s="3">
        <v>43919.0</v>
      </c>
      <c r="J2" s="3">
        <v>43920.0</v>
      </c>
      <c r="K2" s="3">
        <v>43921.0</v>
      </c>
      <c r="L2" s="3">
        <v>43922.0</v>
      </c>
      <c r="M2" s="3">
        <v>43923.0</v>
      </c>
      <c r="N2" s="3">
        <v>43924.0</v>
      </c>
      <c r="O2" s="3">
        <v>43925.0</v>
      </c>
      <c r="P2" s="3">
        <v>43926.0</v>
      </c>
      <c r="Q2" s="3">
        <v>43927.0</v>
      </c>
      <c r="R2" s="3">
        <v>43928.0</v>
      </c>
      <c r="S2" s="4">
        <v>43929.0</v>
      </c>
      <c r="T2" s="4">
        <v>43930.0</v>
      </c>
      <c r="U2" s="4">
        <v>43931.0</v>
      </c>
      <c r="V2" s="4">
        <v>43932.0</v>
      </c>
      <c r="W2" s="4">
        <v>43933.0</v>
      </c>
      <c r="X2" s="4">
        <v>43934.0</v>
      </c>
      <c r="Y2" s="4">
        <v>43935.0</v>
      </c>
      <c r="Z2" s="4">
        <v>43936.0</v>
      </c>
      <c r="AA2" s="4">
        <v>43937.0</v>
      </c>
      <c r="AB2" s="4">
        <v>43938.0</v>
      </c>
      <c r="AC2" s="4">
        <v>43939.0</v>
      </c>
      <c r="AD2" s="4">
        <v>43940.0</v>
      </c>
      <c r="AE2" s="4">
        <v>43941.0</v>
      </c>
      <c r="AF2" s="4">
        <v>43942.0</v>
      </c>
      <c r="AG2" s="2" t="s">
        <v>3</v>
      </c>
      <c r="AH2" s="2" t="s">
        <v>4</v>
      </c>
      <c r="AI2" s="4">
        <v>43945.0</v>
      </c>
      <c r="AJ2" s="4">
        <v>43946.0</v>
      </c>
      <c r="AK2" s="5">
        <v>43947.0</v>
      </c>
      <c r="AL2" s="5">
        <v>43948.0</v>
      </c>
      <c r="AM2" s="6">
        <v>43949.0</v>
      </c>
      <c r="AN2" s="5">
        <v>43950.0</v>
      </c>
      <c r="AO2" s="5">
        <v>43951.0</v>
      </c>
      <c r="AP2" s="6">
        <v>43952.0</v>
      </c>
      <c r="AQ2" s="6">
        <v>43953.0</v>
      </c>
      <c r="AR2" s="6">
        <v>43954.0</v>
      </c>
      <c r="AS2" s="6">
        <v>43955.0</v>
      </c>
      <c r="AT2" s="6">
        <v>43956.0</v>
      </c>
      <c r="AU2" s="6">
        <v>43957.0</v>
      </c>
      <c r="AV2" s="6">
        <v>43958.0</v>
      </c>
      <c r="AW2" s="6">
        <v>43965.0</v>
      </c>
      <c r="AX2" s="6">
        <v>43972.0</v>
      </c>
      <c r="AY2" s="6">
        <v>43979.0</v>
      </c>
      <c r="AZ2" s="7">
        <v>43986.0</v>
      </c>
      <c r="BA2" s="7">
        <v>43993.0</v>
      </c>
      <c r="BB2" s="7">
        <v>44000.0</v>
      </c>
      <c r="BC2" s="7">
        <v>44007.0</v>
      </c>
      <c r="BD2" s="7">
        <v>44014.0</v>
      </c>
      <c r="BE2" s="7">
        <v>44021.0</v>
      </c>
      <c r="BF2" s="8" t="s">
        <v>5</v>
      </c>
      <c r="BG2" s="2" t="s">
        <v>6</v>
      </c>
      <c r="BH2" s="2" t="s">
        <v>7</v>
      </c>
      <c r="BI2" s="2" t="s">
        <v>8</v>
      </c>
      <c r="BJ2" s="9" t="s">
        <v>9</v>
      </c>
      <c r="BK2" s="9"/>
      <c r="BL2" s="10"/>
      <c r="BM2" s="10"/>
      <c r="BN2" s="10"/>
    </row>
    <row r="3">
      <c r="A3" s="11" t="s">
        <v>10</v>
      </c>
      <c r="B3" s="12">
        <v>2417.0</v>
      </c>
      <c r="C3" s="12">
        <v>2060.0</v>
      </c>
      <c r="D3" s="12">
        <v>1494.0</v>
      </c>
      <c r="E3" s="12">
        <v>1442.0</v>
      </c>
      <c r="F3" s="12">
        <v>1371.0</v>
      </c>
      <c r="G3" s="12">
        <v>1322.0</v>
      </c>
      <c r="H3" s="12">
        <v>1300.0</v>
      </c>
      <c r="I3" s="12">
        <v>1302.0</v>
      </c>
      <c r="J3" s="12">
        <v>1296.0</v>
      </c>
      <c r="K3" s="12">
        <v>1258.0</v>
      </c>
      <c r="L3" s="12">
        <v>1225.0</v>
      </c>
      <c r="M3" s="12">
        <v>1187.0</v>
      </c>
      <c r="N3" s="12">
        <v>1166.0</v>
      </c>
      <c r="O3" s="12">
        <v>1159.0</v>
      </c>
      <c r="P3" s="12">
        <v>1166.0</v>
      </c>
      <c r="Q3" s="12">
        <v>1156.0</v>
      </c>
      <c r="R3" s="12">
        <v>1132.0</v>
      </c>
      <c r="S3" s="12">
        <v>1135.0</v>
      </c>
      <c r="T3" s="12">
        <v>1121.0</v>
      </c>
      <c r="U3" s="12">
        <v>1109.0</v>
      </c>
      <c r="V3" s="12">
        <v>1105.0</v>
      </c>
      <c r="W3" s="12">
        <v>1106.0</v>
      </c>
      <c r="X3" s="12">
        <v>1091.0</v>
      </c>
      <c r="Y3" s="12">
        <v>1067.0</v>
      </c>
      <c r="Z3" s="12">
        <v>1064.0</v>
      </c>
      <c r="AA3" s="12">
        <v>1066.0</v>
      </c>
      <c r="AB3" s="12">
        <v>1063.0</v>
      </c>
      <c r="AC3" s="12">
        <v>1060.0</v>
      </c>
      <c r="AD3" s="12">
        <v>1055.0</v>
      </c>
      <c r="AE3" s="12">
        <v>1055.0</v>
      </c>
      <c r="AF3" s="12">
        <v>1054.0</v>
      </c>
      <c r="AG3" s="12">
        <v>1047.0</v>
      </c>
      <c r="AH3" s="12">
        <v>1041.0</v>
      </c>
      <c r="AI3" s="12">
        <v>1045.0</v>
      </c>
      <c r="AJ3" s="12">
        <v>1046.0</v>
      </c>
      <c r="AK3" s="12">
        <v>1057.0</v>
      </c>
      <c r="AL3" s="12">
        <v>1071.0</v>
      </c>
      <c r="AM3" s="12">
        <v>1069.0</v>
      </c>
      <c r="AN3" s="12">
        <v>1057.0</v>
      </c>
      <c r="AO3" s="12">
        <v>1051.0</v>
      </c>
      <c r="AP3" s="12">
        <v>1046.0</v>
      </c>
      <c r="AQ3" s="12">
        <v>1054.0</v>
      </c>
      <c r="AR3" s="12">
        <v>1067.0</v>
      </c>
      <c r="AS3" s="12">
        <v>1060.0</v>
      </c>
      <c r="AT3" s="12">
        <v>1060.0</v>
      </c>
      <c r="AU3" s="12">
        <v>1067.0</v>
      </c>
      <c r="AV3" s="12">
        <v>1029.0</v>
      </c>
      <c r="AW3" s="13">
        <v>844.0</v>
      </c>
      <c r="AX3" s="13">
        <v>1066.0</v>
      </c>
      <c r="AY3" s="13">
        <v>1077.0</v>
      </c>
      <c r="AZ3" s="14">
        <v>1056.0</v>
      </c>
      <c r="BA3" s="15">
        <v>1021.0</v>
      </c>
      <c r="BB3" s="14">
        <v>1026.0</v>
      </c>
      <c r="BC3" s="14">
        <v>975.0</v>
      </c>
      <c r="BD3" s="14">
        <v>950.0</v>
      </c>
      <c r="BE3" s="14">
        <v>1007.0</v>
      </c>
      <c r="BF3" s="16">
        <f t="shared" ref="BF3:BF17" si="1">sum(D3:BE3)/53</f>
        <v>1132.377358</v>
      </c>
      <c r="BG3" s="12">
        <f t="shared" ref="BG3:BG17" si="2">AV3-C3</f>
        <v>-1031</v>
      </c>
      <c r="BH3" s="17">
        <f t="shared" ref="BH3:BH18" si="3">BG3/C3</f>
        <v>-0.5004854369</v>
      </c>
      <c r="BI3" s="18">
        <f t="shared" ref="BI3:BI7" si="4">AV3/B3</f>
        <v>0.4257343815</v>
      </c>
      <c r="BJ3" s="19"/>
      <c r="BL3" s="20"/>
      <c r="BM3" s="20"/>
    </row>
    <row r="4">
      <c r="A4" s="21" t="s">
        <v>11</v>
      </c>
      <c r="B4" s="13">
        <v>1837.0</v>
      </c>
      <c r="C4" s="13">
        <v>1703.0</v>
      </c>
      <c r="D4" s="13">
        <v>1236.0</v>
      </c>
      <c r="E4" s="13">
        <v>1211.0</v>
      </c>
      <c r="F4" s="13">
        <v>1184.0</v>
      </c>
      <c r="G4" s="13">
        <v>1170.0</v>
      </c>
      <c r="H4" s="13">
        <v>1160.0</v>
      </c>
      <c r="I4" s="13">
        <v>1171.0</v>
      </c>
      <c r="J4" s="13">
        <v>1186.0</v>
      </c>
      <c r="K4" s="13">
        <v>1163.0</v>
      </c>
      <c r="L4" s="13">
        <v>1126.0</v>
      </c>
      <c r="M4" s="13">
        <v>1112.0</v>
      </c>
      <c r="N4" s="13">
        <v>1084.0</v>
      </c>
      <c r="O4" s="13">
        <v>1060.0</v>
      </c>
      <c r="P4" s="13">
        <v>1072.0</v>
      </c>
      <c r="Q4" s="13">
        <v>1084.0</v>
      </c>
      <c r="R4" s="13">
        <v>1063.0</v>
      </c>
      <c r="S4" s="13">
        <v>1055.0</v>
      </c>
      <c r="T4" s="13">
        <v>1035.0</v>
      </c>
      <c r="U4" s="13">
        <v>1035.0</v>
      </c>
      <c r="V4" s="13">
        <v>1019.0</v>
      </c>
      <c r="W4" s="13">
        <v>1034.0</v>
      </c>
      <c r="X4" s="13">
        <v>1000.0</v>
      </c>
      <c r="Y4" s="13">
        <v>1032.0</v>
      </c>
      <c r="Z4" s="13">
        <v>1025.0</v>
      </c>
      <c r="AA4" s="13">
        <v>1016.0</v>
      </c>
      <c r="AB4" s="13">
        <v>1000.0</v>
      </c>
      <c r="AC4" s="13">
        <v>1003.0</v>
      </c>
      <c r="AD4" s="13">
        <v>1016.0</v>
      </c>
      <c r="AE4" s="13">
        <v>1033.0</v>
      </c>
      <c r="AF4" s="13">
        <v>1022.0</v>
      </c>
      <c r="AG4" s="13">
        <v>1009.0</v>
      </c>
      <c r="AH4" s="13">
        <v>1013.0</v>
      </c>
      <c r="AI4" s="13">
        <v>988.0</v>
      </c>
      <c r="AJ4" s="13">
        <v>922.0</v>
      </c>
      <c r="AK4" s="13">
        <v>1012.0</v>
      </c>
      <c r="AL4" s="13">
        <v>1033.0</v>
      </c>
      <c r="AM4" s="13">
        <v>1017.0</v>
      </c>
      <c r="AN4" s="13">
        <v>1002.0</v>
      </c>
      <c r="AO4" s="13">
        <v>967.0</v>
      </c>
      <c r="AP4" s="13">
        <v>959.0</v>
      </c>
      <c r="AQ4" s="13">
        <v>916.0</v>
      </c>
      <c r="AR4" s="13">
        <v>920.0</v>
      </c>
      <c r="AS4" s="13">
        <v>947.0</v>
      </c>
      <c r="AT4" s="13">
        <v>925.0</v>
      </c>
      <c r="AU4" s="13">
        <v>919.0</v>
      </c>
      <c r="AV4" s="13">
        <v>915.0</v>
      </c>
      <c r="AW4" s="13">
        <v>945.0</v>
      </c>
      <c r="AX4" s="13">
        <v>947.0</v>
      </c>
      <c r="AY4" s="14">
        <v>950.0</v>
      </c>
      <c r="AZ4" s="14">
        <v>898.0</v>
      </c>
      <c r="BA4" s="13">
        <v>913.0</v>
      </c>
      <c r="BB4" s="13">
        <v>941.0</v>
      </c>
      <c r="BC4" s="13">
        <v>941.0</v>
      </c>
      <c r="BD4" s="14">
        <v>928.0</v>
      </c>
      <c r="BE4" s="14">
        <v>955.0</v>
      </c>
      <c r="BF4" s="16">
        <f t="shared" si="1"/>
        <v>1043.188679</v>
      </c>
      <c r="BG4" s="13">
        <f t="shared" si="2"/>
        <v>-788</v>
      </c>
      <c r="BH4" s="22">
        <f t="shared" si="3"/>
        <v>-0.4627128597</v>
      </c>
      <c r="BI4" s="23">
        <f t="shared" si="4"/>
        <v>0.4980947197</v>
      </c>
      <c r="BJ4" s="24">
        <f>average(L4:AO4)</f>
        <v>1029.633333</v>
      </c>
      <c r="BL4" s="20"/>
      <c r="BM4" s="20"/>
    </row>
    <row r="5">
      <c r="A5" s="11" t="s">
        <v>12</v>
      </c>
      <c r="B5" s="12">
        <v>1148.0</v>
      </c>
      <c r="C5" s="12">
        <v>1303.0</v>
      </c>
      <c r="D5" s="12">
        <v>950.0</v>
      </c>
      <c r="E5" s="12">
        <v>801.0</v>
      </c>
      <c r="F5" s="12">
        <v>751.0</v>
      </c>
      <c r="G5" s="12">
        <v>760.0</v>
      </c>
      <c r="H5" s="12">
        <v>736.0</v>
      </c>
      <c r="I5" s="12">
        <v>744.0</v>
      </c>
      <c r="J5" s="12">
        <v>737.0</v>
      </c>
      <c r="K5" s="12">
        <v>716.0</v>
      </c>
      <c r="L5" s="12">
        <v>718.0</v>
      </c>
      <c r="M5" s="12">
        <v>698.0</v>
      </c>
      <c r="N5" s="12">
        <v>700.0</v>
      </c>
      <c r="O5" s="12">
        <v>694.0</v>
      </c>
      <c r="P5" s="12">
        <v>693.0</v>
      </c>
      <c r="Q5" s="12">
        <v>692.0</v>
      </c>
      <c r="R5" s="12">
        <v>666.0</v>
      </c>
      <c r="S5" s="12">
        <v>658.0</v>
      </c>
      <c r="T5" s="12">
        <v>651.0</v>
      </c>
      <c r="U5" s="12">
        <v>644.0</v>
      </c>
      <c r="V5" s="12">
        <v>634.0</v>
      </c>
      <c r="W5" s="12">
        <v>635.0</v>
      </c>
      <c r="X5" s="12">
        <v>641.0</v>
      </c>
      <c r="Y5" s="12">
        <v>632.0</v>
      </c>
      <c r="Z5" s="12">
        <v>624.0</v>
      </c>
      <c r="AA5" s="12">
        <v>624.0</v>
      </c>
      <c r="AB5" s="12">
        <v>612.0</v>
      </c>
      <c r="AC5" s="12">
        <v>614.0</v>
      </c>
      <c r="AD5" s="12">
        <v>615.0</v>
      </c>
      <c r="AE5" s="12">
        <v>603.0</v>
      </c>
      <c r="AF5" s="12">
        <v>609.0</v>
      </c>
      <c r="AG5" s="12">
        <v>609.0</v>
      </c>
      <c r="AH5" s="12">
        <v>607.0</v>
      </c>
      <c r="AI5" s="12">
        <v>597.0</v>
      </c>
      <c r="AJ5" s="12">
        <v>601.0</v>
      </c>
      <c r="AK5" s="12">
        <v>600.0</v>
      </c>
      <c r="AL5" s="12">
        <v>617.0</v>
      </c>
      <c r="AM5" s="12">
        <v>609.0</v>
      </c>
      <c r="AN5" s="12">
        <v>600.0</v>
      </c>
      <c r="AO5" s="12">
        <v>598.0</v>
      </c>
      <c r="AP5" s="12">
        <v>597.0</v>
      </c>
      <c r="AQ5" s="12">
        <v>589.0</v>
      </c>
      <c r="AR5" s="12">
        <v>597.0</v>
      </c>
      <c r="AS5" s="12">
        <v>607.0</v>
      </c>
      <c r="AT5" s="12">
        <v>595.0</v>
      </c>
      <c r="AU5" s="12">
        <v>592.0</v>
      </c>
      <c r="AV5" s="12">
        <v>602.0</v>
      </c>
      <c r="AW5" s="12">
        <v>569.0</v>
      </c>
      <c r="AX5" s="12">
        <v>580.0</v>
      </c>
      <c r="AY5" s="12">
        <v>559.0</v>
      </c>
      <c r="AZ5" s="25">
        <v>567.0</v>
      </c>
      <c r="BA5" s="25">
        <v>563.0</v>
      </c>
      <c r="BB5" s="25">
        <v>546.0</v>
      </c>
      <c r="BC5" s="25">
        <v>560.0</v>
      </c>
      <c r="BD5" s="25">
        <v>583.0</v>
      </c>
      <c r="BE5" s="25">
        <v>558.0</v>
      </c>
      <c r="BF5" s="16">
        <f t="shared" si="1"/>
        <v>651.9622642</v>
      </c>
      <c r="BG5" s="12">
        <f t="shared" si="2"/>
        <v>-701</v>
      </c>
      <c r="BH5" s="17">
        <f t="shared" si="3"/>
        <v>-0.5379892556</v>
      </c>
      <c r="BI5" s="18">
        <f t="shared" si="4"/>
        <v>0.5243902439</v>
      </c>
      <c r="BJ5" s="26"/>
      <c r="BK5" s="27"/>
      <c r="BL5" s="28" t="s">
        <v>13</v>
      </c>
    </row>
    <row r="6">
      <c r="A6" s="21" t="s">
        <v>14</v>
      </c>
      <c r="B6" s="13">
        <v>1174.0</v>
      </c>
      <c r="C6" s="13">
        <v>1086.0</v>
      </c>
      <c r="D6" s="13">
        <v>877.0</v>
      </c>
      <c r="E6" s="13">
        <v>833.0</v>
      </c>
      <c r="F6" s="13">
        <v>935.0</v>
      </c>
      <c r="G6" s="13">
        <v>782.0</v>
      </c>
      <c r="H6" s="13">
        <v>763.0</v>
      </c>
      <c r="I6" s="13">
        <v>761.0</v>
      </c>
      <c r="J6" s="13">
        <v>741.0</v>
      </c>
      <c r="K6" s="13">
        <v>740.0</v>
      </c>
      <c r="L6" s="13">
        <v>731.0</v>
      </c>
      <c r="M6" s="13">
        <v>720.0</v>
      </c>
      <c r="N6" s="13">
        <v>719.0</v>
      </c>
      <c r="O6" s="13">
        <v>710.0</v>
      </c>
      <c r="P6" s="13">
        <v>712.0</v>
      </c>
      <c r="Q6" s="13">
        <v>716.0</v>
      </c>
      <c r="R6" s="13">
        <v>697.0</v>
      </c>
      <c r="S6" s="13">
        <v>691.0</v>
      </c>
      <c r="T6" s="13">
        <v>689.0</v>
      </c>
      <c r="U6" s="13">
        <v>678.0</v>
      </c>
      <c r="V6" s="13">
        <v>678.0</v>
      </c>
      <c r="W6" s="13">
        <v>682.0</v>
      </c>
      <c r="X6" s="13">
        <v>681.0</v>
      </c>
      <c r="Y6" s="13">
        <v>672.0</v>
      </c>
      <c r="Z6" s="13">
        <v>670.0</v>
      </c>
      <c r="AA6" s="13">
        <v>663.0</v>
      </c>
      <c r="AB6" s="13">
        <v>660.0</v>
      </c>
      <c r="AC6" s="13">
        <v>648.0</v>
      </c>
      <c r="AD6" s="13">
        <v>652.0</v>
      </c>
      <c r="AE6" s="13">
        <v>656.0</v>
      </c>
      <c r="AF6" s="13">
        <v>648.0</v>
      </c>
      <c r="AG6" s="13">
        <v>643.0</v>
      </c>
      <c r="AH6" s="13">
        <v>644.0</v>
      </c>
      <c r="AI6" s="13">
        <v>641.0</v>
      </c>
      <c r="AJ6" s="13">
        <v>637.0</v>
      </c>
      <c r="AK6" s="13">
        <v>643.0</v>
      </c>
      <c r="AL6" s="13">
        <v>646.0</v>
      </c>
      <c r="AM6" s="13">
        <v>641.0</v>
      </c>
      <c r="AN6" s="13">
        <v>638.0</v>
      </c>
      <c r="AO6" s="13">
        <v>633.0</v>
      </c>
      <c r="AP6" s="13">
        <v>624.0</v>
      </c>
      <c r="AQ6" s="13">
        <v>620.0</v>
      </c>
      <c r="AR6" s="13">
        <v>617.0</v>
      </c>
      <c r="AS6" s="13">
        <v>617.0</v>
      </c>
      <c r="AT6" s="13">
        <v>613.0</v>
      </c>
      <c r="AU6" s="13">
        <v>619.0</v>
      </c>
      <c r="AV6" s="13">
        <v>618.0</v>
      </c>
      <c r="AW6" s="14">
        <v>623.0</v>
      </c>
      <c r="AX6" s="14">
        <v>623.0</v>
      </c>
      <c r="AY6" s="14">
        <v>621.0</v>
      </c>
      <c r="AZ6" s="14">
        <v>608.0</v>
      </c>
      <c r="BA6" s="14">
        <v>604.0</v>
      </c>
      <c r="BB6" s="14">
        <v>604.0</v>
      </c>
      <c r="BC6" s="14">
        <v>599.0</v>
      </c>
      <c r="BD6" s="14">
        <v>608.0</v>
      </c>
      <c r="BE6" s="14">
        <v>584.0</v>
      </c>
      <c r="BF6" s="16">
        <f t="shared" si="1"/>
        <v>686.2830189</v>
      </c>
      <c r="BG6" s="13">
        <f t="shared" si="2"/>
        <v>-468</v>
      </c>
      <c r="BH6" s="22">
        <f t="shared" si="3"/>
        <v>-0.4309392265</v>
      </c>
      <c r="BI6" s="23">
        <f t="shared" si="4"/>
        <v>0.5264054514</v>
      </c>
      <c r="BJ6" s="19"/>
      <c r="BK6" s="29"/>
      <c r="BL6" s="20" t="s">
        <v>15</v>
      </c>
      <c r="BM6" s="20"/>
    </row>
    <row r="7">
      <c r="A7" s="21" t="s">
        <v>16</v>
      </c>
      <c r="B7" s="13">
        <v>1271.0</v>
      </c>
      <c r="C7" s="13">
        <v>983.0</v>
      </c>
      <c r="D7" s="13">
        <v>795.0</v>
      </c>
      <c r="E7" s="13">
        <v>771.0</v>
      </c>
      <c r="F7" s="13">
        <v>737.0</v>
      </c>
      <c r="G7" s="13">
        <v>725.0</v>
      </c>
      <c r="H7" s="13">
        <v>722.0</v>
      </c>
      <c r="I7" s="13">
        <v>728.0</v>
      </c>
      <c r="J7" s="13">
        <v>729.0</v>
      </c>
      <c r="K7" s="13">
        <v>674.0</v>
      </c>
      <c r="L7" s="13">
        <v>639.0</v>
      </c>
      <c r="M7" s="13">
        <v>637.0</v>
      </c>
      <c r="N7" s="13">
        <v>629.0</v>
      </c>
      <c r="O7" s="13">
        <v>622.0</v>
      </c>
      <c r="P7" s="13">
        <v>627.0</v>
      </c>
      <c r="Q7" s="13">
        <v>627.0</v>
      </c>
      <c r="R7" s="13">
        <v>606.0</v>
      </c>
      <c r="S7" s="13">
        <v>587.0</v>
      </c>
      <c r="T7" s="13">
        <v>590.0</v>
      </c>
      <c r="U7" s="13">
        <v>579.0</v>
      </c>
      <c r="V7" s="13">
        <v>576.0</v>
      </c>
      <c r="W7" s="13">
        <v>576.0</v>
      </c>
      <c r="X7" s="13">
        <v>580.0</v>
      </c>
      <c r="Y7" s="13">
        <v>565.0</v>
      </c>
      <c r="Z7" s="13">
        <v>563.0</v>
      </c>
      <c r="AA7" s="13">
        <v>563.0</v>
      </c>
      <c r="AB7" s="13">
        <v>551.0</v>
      </c>
      <c r="AC7" s="13">
        <v>548.0</v>
      </c>
      <c r="AD7" s="13">
        <v>552.0</v>
      </c>
      <c r="AE7" s="13">
        <v>554.0</v>
      </c>
      <c r="AF7" s="13">
        <v>554.0</v>
      </c>
      <c r="AG7" s="13">
        <v>558.0</v>
      </c>
      <c r="AH7" s="13">
        <v>561.0</v>
      </c>
      <c r="AI7" s="13">
        <v>554.0</v>
      </c>
      <c r="AJ7" s="13">
        <v>557.0</v>
      </c>
      <c r="AK7" s="13">
        <v>563.0</v>
      </c>
      <c r="AL7" s="13">
        <v>566.0</v>
      </c>
      <c r="AM7" s="13">
        <v>560.0</v>
      </c>
      <c r="AN7" s="13">
        <v>565.0</v>
      </c>
      <c r="AO7" s="13">
        <v>556.0</v>
      </c>
      <c r="AP7" s="13">
        <v>547.0</v>
      </c>
      <c r="AQ7" s="13">
        <v>556.0</v>
      </c>
      <c r="AR7" s="13">
        <v>565.0</v>
      </c>
      <c r="AS7" s="13">
        <v>574.0</v>
      </c>
      <c r="AT7" s="13">
        <v>564.0</v>
      </c>
      <c r="AU7" s="13">
        <v>562.0</v>
      </c>
      <c r="AV7" s="13">
        <v>558.0</v>
      </c>
      <c r="AW7" s="13">
        <v>575.0</v>
      </c>
      <c r="AX7" s="13">
        <v>600.0</v>
      </c>
      <c r="AY7" s="13">
        <v>606.0</v>
      </c>
      <c r="AZ7" s="14">
        <v>606.0</v>
      </c>
      <c r="BA7" s="14">
        <v>605.0</v>
      </c>
      <c r="BB7" s="14">
        <v>624.0</v>
      </c>
      <c r="BC7" s="14">
        <v>602.0</v>
      </c>
      <c r="BD7" s="14">
        <v>591.0</v>
      </c>
      <c r="BE7" s="14">
        <v>602.0</v>
      </c>
      <c r="BF7" s="16">
        <f t="shared" si="1"/>
        <v>614.7735849</v>
      </c>
      <c r="BG7" s="13">
        <f t="shared" si="2"/>
        <v>-425</v>
      </c>
      <c r="BH7" s="22">
        <f t="shared" si="3"/>
        <v>-0.4323499491</v>
      </c>
      <c r="BI7" s="23">
        <f t="shared" si="4"/>
        <v>0.4390243902</v>
      </c>
      <c r="BJ7" s="30"/>
      <c r="BK7" s="31"/>
      <c r="BL7" s="20" t="s">
        <v>17</v>
      </c>
      <c r="BM7" s="20"/>
    </row>
    <row r="8">
      <c r="A8" s="21" t="s">
        <v>18</v>
      </c>
      <c r="B8" s="13">
        <v>763.0</v>
      </c>
      <c r="C8" s="13">
        <v>754.0</v>
      </c>
      <c r="D8" s="13">
        <v>697.0</v>
      </c>
      <c r="E8" s="13">
        <v>676.0</v>
      </c>
      <c r="F8" s="13">
        <v>657.0</v>
      </c>
      <c r="G8" s="13">
        <v>648.0</v>
      </c>
      <c r="H8" s="13">
        <v>647.0</v>
      </c>
      <c r="I8" s="13">
        <v>643.0</v>
      </c>
      <c r="J8" s="13">
        <v>646.0</v>
      </c>
      <c r="K8" s="13">
        <v>639.0</v>
      </c>
      <c r="L8" s="13">
        <v>624.0</v>
      </c>
      <c r="M8" s="13">
        <v>621.0</v>
      </c>
      <c r="N8" s="13">
        <v>605.0</v>
      </c>
      <c r="O8" s="13">
        <v>585.0</v>
      </c>
      <c r="P8" s="13">
        <v>577.0</v>
      </c>
      <c r="Q8" s="13">
        <v>574.0</v>
      </c>
      <c r="R8" s="13">
        <v>556.0</v>
      </c>
      <c r="S8" s="13">
        <v>540.0</v>
      </c>
      <c r="T8" s="13">
        <v>528.0</v>
      </c>
      <c r="U8" s="13">
        <v>515.0</v>
      </c>
      <c r="V8" s="13">
        <v>509.0</v>
      </c>
      <c r="W8" s="13">
        <v>509.0</v>
      </c>
      <c r="X8" s="13">
        <v>513.0</v>
      </c>
      <c r="Y8" s="13">
        <v>500.0</v>
      </c>
      <c r="Z8" s="13">
        <v>492.0</v>
      </c>
      <c r="AA8" s="13">
        <v>486.0</v>
      </c>
      <c r="AB8" s="13">
        <v>478.0</v>
      </c>
      <c r="AC8" s="13">
        <v>467.0</v>
      </c>
      <c r="AD8" s="13">
        <v>469.0</v>
      </c>
      <c r="AE8" s="13">
        <v>475.0</v>
      </c>
      <c r="AF8" s="13">
        <v>472.0</v>
      </c>
      <c r="AG8" s="13">
        <v>465.0</v>
      </c>
      <c r="AH8" s="13">
        <v>465.0</v>
      </c>
      <c r="AI8" s="13">
        <v>469.0</v>
      </c>
      <c r="AJ8" s="13">
        <v>469.0</v>
      </c>
      <c r="AK8" s="13">
        <v>470.0</v>
      </c>
      <c r="AL8" s="13">
        <v>478.0</v>
      </c>
      <c r="AM8" s="13">
        <v>483.0</v>
      </c>
      <c r="AN8" s="13">
        <v>478.0</v>
      </c>
      <c r="AO8" s="13">
        <v>478.0</v>
      </c>
      <c r="AP8" s="13">
        <v>484.0</v>
      </c>
      <c r="AQ8" s="13">
        <v>485.0</v>
      </c>
      <c r="AR8" s="13">
        <v>494.0</v>
      </c>
      <c r="AS8" s="13">
        <v>489.0</v>
      </c>
      <c r="AT8" s="13">
        <v>487.0</v>
      </c>
      <c r="AU8" s="13">
        <v>486.0</v>
      </c>
      <c r="AV8" s="13">
        <v>487.0</v>
      </c>
      <c r="AW8" s="32" t="s">
        <v>19</v>
      </c>
      <c r="AX8" s="32" t="s">
        <v>19</v>
      </c>
      <c r="AY8" s="32" t="s">
        <v>19</v>
      </c>
      <c r="AZ8" s="13">
        <v>475.0</v>
      </c>
      <c r="BA8" s="33">
        <v>707.0</v>
      </c>
      <c r="BB8" s="14">
        <v>506.0</v>
      </c>
      <c r="BC8" s="14">
        <v>515.0</v>
      </c>
      <c r="BD8" s="34" t="s">
        <v>19</v>
      </c>
      <c r="BE8" s="14">
        <v>507.0</v>
      </c>
      <c r="BF8" s="16">
        <f t="shared" si="1"/>
        <v>504.245283</v>
      </c>
      <c r="BG8" s="13">
        <f t="shared" si="2"/>
        <v>-267</v>
      </c>
      <c r="BH8" s="22">
        <f t="shared" si="3"/>
        <v>-0.3541114058</v>
      </c>
      <c r="BI8" s="23">
        <f>AU8/B8</f>
        <v>0.6369593709</v>
      </c>
      <c r="BJ8" s="26"/>
      <c r="BK8" s="35"/>
      <c r="BL8" s="28" t="s">
        <v>20</v>
      </c>
    </row>
    <row r="9">
      <c r="A9" s="21" t="s">
        <v>21</v>
      </c>
      <c r="B9" s="13">
        <v>780.0</v>
      </c>
      <c r="C9" s="13">
        <v>660.0</v>
      </c>
      <c r="D9" s="13">
        <v>493.0</v>
      </c>
      <c r="E9" s="13">
        <v>487.0</v>
      </c>
      <c r="F9" s="13">
        <v>483.0</v>
      </c>
      <c r="G9" s="13">
        <v>467.0</v>
      </c>
      <c r="H9" s="13">
        <v>454.0</v>
      </c>
      <c r="I9" s="13">
        <v>461.0</v>
      </c>
      <c r="J9" s="13">
        <v>460.0</v>
      </c>
      <c r="K9" s="13">
        <v>451.0</v>
      </c>
      <c r="L9" s="13">
        <v>441.0</v>
      </c>
      <c r="M9" s="13">
        <v>428.0</v>
      </c>
      <c r="N9" s="13">
        <v>436.0</v>
      </c>
      <c r="O9" s="13">
        <v>435.0</v>
      </c>
      <c r="P9" s="13">
        <v>430.0</v>
      </c>
      <c r="Q9" s="13">
        <v>427.0</v>
      </c>
      <c r="R9" s="13">
        <v>424.0</v>
      </c>
      <c r="S9" s="13">
        <v>416.0</v>
      </c>
      <c r="T9" s="13">
        <v>422.0</v>
      </c>
      <c r="U9" s="13">
        <v>434.0</v>
      </c>
      <c r="V9" s="13">
        <v>434.0</v>
      </c>
      <c r="W9" s="13">
        <v>435.0</v>
      </c>
      <c r="X9" s="13">
        <v>415.0</v>
      </c>
      <c r="Y9" s="13">
        <v>416.0</v>
      </c>
      <c r="Z9" s="13">
        <v>408.0</v>
      </c>
      <c r="AA9" s="13">
        <v>403.0</v>
      </c>
      <c r="AB9" s="13">
        <v>396.0</v>
      </c>
      <c r="AC9" s="13">
        <v>411.0</v>
      </c>
      <c r="AD9" s="13">
        <v>417.0</v>
      </c>
      <c r="AE9" s="13">
        <v>410.0</v>
      </c>
      <c r="AF9" s="13">
        <v>402.0</v>
      </c>
      <c r="AG9" s="13">
        <v>399.0</v>
      </c>
      <c r="AH9" s="13">
        <v>396.0</v>
      </c>
      <c r="AI9" s="13">
        <v>402.0</v>
      </c>
      <c r="AJ9" s="13">
        <v>404.0</v>
      </c>
      <c r="AK9" s="13">
        <v>407.0</v>
      </c>
      <c r="AL9" s="13">
        <v>413.0</v>
      </c>
      <c r="AM9" s="13">
        <v>414.0</v>
      </c>
      <c r="AN9" s="13">
        <v>406.0</v>
      </c>
      <c r="AO9" s="13">
        <v>397.0</v>
      </c>
      <c r="AP9" s="13">
        <v>395.0</v>
      </c>
      <c r="AQ9" s="13">
        <v>398.0</v>
      </c>
      <c r="AR9" s="13">
        <v>410.0</v>
      </c>
      <c r="AS9" s="13">
        <v>399.0</v>
      </c>
      <c r="AT9" s="13">
        <v>403.0</v>
      </c>
      <c r="AU9" s="13">
        <v>393.0</v>
      </c>
      <c r="AV9" s="13">
        <v>394.0</v>
      </c>
      <c r="AW9" s="13">
        <v>386.0</v>
      </c>
      <c r="AX9" s="13">
        <v>368.0</v>
      </c>
      <c r="AY9" s="13">
        <v>378.0</v>
      </c>
      <c r="AZ9" s="14">
        <v>367.0</v>
      </c>
      <c r="BA9" s="14">
        <v>354.0</v>
      </c>
      <c r="BB9" s="14">
        <v>375.0</v>
      </c>
      <c r="BC9" s="14">
        <v>389.0</v>
      </c>
      <c r="BD9" s="14">
        <v>372.0</v>
      </c>
      <c r="BE9" s="14">
        <v>379.0</v>
      </c>
      <c r="BF9" s="16">
        <f t="shared" si="1"/>
        <v>422.5283019</v>
      </c>
      <c r="BG9" s="13">
        <f t="shared" si="2"/>
        <v>-266</v>
      </c>
      <c r="BH9" s="22">
        <f t="shared" si="3"/>
        <v>-0.403030303</v>
      </c>
      <c r="BI9" s="23">
        <f t="shared" ref="BI9:BI18" si="5">AV9/B9</f>
        <v>0.5051282051</v>
      </c>
      <c r="BJ9" s="19"/>
      <c r="BK9" s="36"/>
    </row>
    <row r="10">
      <c r="A10" s="21" t="s">
        <v>22</v>
      </c>
      <c r="B10" s="13">
        <v>621.0</v>
      </c>
      <c r="C10" s="13">
        <v>548.0</v>
      </c>
      <c r="D10" s="13">
        <v>443.0</v>
      </c>
      <c r="E10" s="13">
        <v>420.0</v>
      </c>
      <c r="F10" s="13">
        <v>410.0</v>
      </c>
      <c r="G10" s="13">
        <v>408.0</v>
      </c>
      <c r="H10" s="13">
        <v>404.0</v>
      </c>
      <c r="I10" s="13">
        <v>404.0</v>
      </c>
      <c r="J10" s="13">
        <v>408.0</v>
      </c>
      <c r="K10" s="13">
        <v>393.0</v>
      </c>
      <c r="L10" s="13">
        <v>393.0</v>
      </c>
      <c r="M10" s="13">
        <v>388.0</v>
      </c>
      <c r="N10" s="13">
        <v>383.0</v>
      </c>
      <c r="O10" s="13">
        <v>371.0</v>
      </c>
      <c r="P10" s="13">
        <v>372.0</v>
      </c>
      <c r="Q10" s="13">
        <v>376.0</v>
      </c>
      <c r="R10" s="13">
        <v>370.0</v>
      </c>
      <c r="S10" s="13">
        <v>361.0</v>
      </c>
      <c r="T10" s="13">
        <v>354.0</v>
      </c>
      <c r="U10" s="13">
        <v>350.0</v>
      </c>
      <c r="V10" s="13">
        <v>341.0</v>
      </c>
      <c r="W10" s="13">
        <v>349.0</v>
      </c>
      <c r="X10" s="13">
        <v>351.0</v>
      </c>
      <c r="Y10" s="13">
        <v>343.0</v>
      </c>
      <c r="Z10" s="13">
        <v>337.0</v>
      </c>
      <c r="AA10" s="13">
        <v>337.0</v>
      </c>
      <c r="AB10" s="13">
        <v>336.0</v>
      </c>
      <c r="AC10" s="13">
        <v>331.0</v>
      </c>
      <c r="AD10" s="13">
        <v>339.0</v>
      </c>
      <c r="AE10" s="13">
        <v>342.0</v>
      </c>
      <c r="AF10" s="13">
        <v>331.0</v>
      </c>
      <c r="AG10" s="13">
        <v>331.0</v>
      </c>
      <c r="AH10" s="13">
        <v>327.0</v>
      </c>
      <c r="AI10" s="13">
        <v>328.0</v>
      </c>
      <c r="AJ10" s="13">
        <v>323.0</v>
      </c>
      <c r="AK10" s="13">
        <v>324.0</v>
      </c>
      <c r="AL10" s="13">
        <v>326.0</v>
      </c>
      <c r="AM10" s="13">
        <v>321.0</v>
      </c>
      <c r="AN10" s="13">
        <v>318.0</v>
      </c>
      <c r="AO10" s="13">
        <v>318.0</v>
      </c>
      <c r="AP10" s="13">
        <v>320.0</v>
      </c>
      <c r="AQ10" s="13">
        <v>321.0</v>
      </c>
      <c r="AR10" s="13">
        <v>329.0</v>
      </c>
      <c r="AS10" s="13">
        <v>331.0</v>
      </c>
      <c r="AT10" s="13">
        <v>319.0</v>
      </c>
      <c r="AU10" s="13">
        <v>321.0</v>
      </c>
      <c r="AV10" s="13">
        <v>318.0</v>
      </c>
      <c r="AW10" s="13">
        <v>328.0</v>
      </c>
      <c r="AX10" s="13">
        <v>332.0</v>
      </c>
      <c r="AY10" s="13">
        <v>308.0</v>
      </c>
      <c r="AZ10" s="14">
        <v>308.0</v>
      </c>
      <c r="BA10" s="14">
        <v>291.0</v>
      </c>
      <c r="BB10" s="14">
        <v>303.0</v>
      </c>
      <c r="BC10" s="14">
        <v>296.0</v>
      </c>
      <c r="BD10" s="14">
        <v>293.0</v>
      </c>
      <c r="BE10" s="14">
        <v>293.0</v>
      </c>
      <c r="BF10" s="16">
        <f t="shared" si="1"/>
        <v>352.3018868</v>
      </c>
      <c r="BG10" s="13">
        <f t="shared" si="2"/>
        <v>-230</v>
      </c>
      <c r="BH10" s="22">
        <f t="shared" si="3"/>
        <v>-0.4197080292</v>
      </c>
      <c r="BI10" s="23">
        <f t="shared" si="5"/>
        <v>0.5120772947</v>
      </c>
      <c r="BJ10" s="19"/>
      <c r="BK10" s="37"/>
    </row>
    <row r="11">
      <c r="A11" s="21" t="s">
        <v>23</v>
      </c>
      <c r="B11" s="13">
        <v>500.0</v>
      </c>
      <c r="C11" s="13">
        <v>535.0</v>
      </c>
      <c r="D11" s="13">
        <v>462.0</v>
      </c>
      <c r="E11" s="13">
        <v>444.0</v>
      </c>
      <c r="F11" s="13">
        <v>435.0</v>
      </c>
      <c r="G11" s="13">
        <v>404.0</v>
      </c>
      <c r="H11" s="13">
        <v>402.0</v>
      </c>
      <c r="I11" s="13">
        <v>406.0</v>
      </c>
      <c r="J11" s="13">
        <v>408.0</v>
      </c>
      <c r="K11" s="13">
        <v>396.0</v>
      </c>
      <c r="L11" s="13">
        <v>401.0</v>
      </c>
      <c r="M11" s="14">
        <v>382.0</v>
      </c>
      <c r="N11" s="13">
        <v>368.0</v>
      </c>
      <c r="O11" s="13">
        <v>362.0</v>
      </c>
      <c r="P11" s="13">
        <v>367.0</v>
      </c>
      <c r="Q11" s="13">
        <v>372.0</v>
      </c>
      <c r="R11" s="13">
        <v>347.0</v>
      </c>
      <c r="S11" s="13">
        <v>340.0</v>
      </c>
      <c r="T11" s="13">
        <v>365.0</v>
      </c>
      <c r="U11" s="13">
        <v>349.0</v>
      </c>
      <c r="V11" s="13">
        <v>360.0</v>
      </c>
      <c r="W11" s="13">
        <v>371.0</v>
      </c>
      <c r="X11" s="13">
        <v>369.0</v>
      </c>
      <c r="Y11" s="13">
        <v>343.0</v>
      </c>
      <c r="Z11" s="13">
        <v>337.0</v>
      </c>
      <c r="AA11" s="13">
        <v>350.0</v>
      </c>
      <c r="AB11" s="13">
        <v>330.0</v>
      </c>
      <c r="AC11" s="13">
        <v>367.0</v>
      </c>
      <c r="AD11" s="13">
        <v>375.0</v>
      </c>
      <c r="AE11" s="13">
        <v>363.0</v>
      </c>
      <c r="AF11" s="13">
        <v>368.0</v>
      </c>
      <c r="AG11" s="13">
        <v>345.0</v>
      </c>
      <c r="AH11" s="13">
        <v>345.0</v>
      </c>
      <c r="AI11" s="13">
        <v>344.0</v>
      </c>
      <c r="AJ11" s="13">
        <v>359.0</v>
      </c>
      <c r="AK11" s="13">
        <v>376.0</v>
      </c>
      <c r="AL11" s="13">
        <v>380.0</v>
      </c>
      <c r="AM11" s="13">
        <v>355.0</v>
      </c>
      <c r="AN11" s="13">
        <v>355.0</v>
      </c>
      <c r="AO11" s="13">
        <v>356.0</v>
      </c>
      <c r="AP11" s="13">
        <v>392.0</v>
      </c>
      <c r="AQ11" s="13">
        <v>377.0</v>
      </c>
      <c r="AR11" s="13">
        <v>386.0</v>
      </c>
      <c r="AS11" s="13">
        <v>397.0</v>
      </c>
      <c r="AT11" s="13">
        <v>379.0</v>
      </c>
      <c r="AU11" s="13">
        <v>388.0</v>
      </c>
      <c r="AV11" s="13">
        <v>373.0</v>
      </c>
      <c r="AW11" s="13">
        <v>388.0</v>
      </c>
      <c r="AX11" s="13">
        <v>400.0</v>
      </c>
      <c r="AY11" s="13">
        <v>425.0</v>
      </c>
      <c r="AZ11" s="14">
        <v>408.0</v>
      </c>
      <c r="BA11" s="14">
        <v>390.0</v>
      </c>
      <c r="BB11" s="14">
        <v>382.0</v>
      </c>
      <c r="BC11" s="14">
        <v>375.0</v>
      </c>
      <c r="BD11" s="14">
        <v>384.0</v>
      </c>
      <c r="BE11" s="14">
        <v>384.0</v>
      </c>
      <c r="BF11" s="16">
        <f t="shared" si="1"/>
        <v>384.6415094</v>
      </c>
      <c r="BG11" s="13">
        <f t="shared" si="2"/>
        <v>-162</v>
      </c>
      <c r="BH11" s="22">
        <f t="shared" si="3"/>
        <v>-0.3028037383</v>
      </c>
      <c r="BI11" s="23">
        <f t="shared" si="5"/>
        <v>0.746</v>
      </c>
      <c r="BJ11" s="19"/>
      <c r="BK11" s="36"/>
    </row>
    <row r="12">
      <c r="A12" s="21" t="s">
        <v>24</v>
      </c>
      <c r="B12" s="13">
        <v>519.0</v>
      </c>
      <c r="C12" s="13">
        <v>414.0</v>
      </c>
      <c r="D12" s="13">
        <v>309.0</v>
      </c>
      <c r="E12" s="13">
        <v>290.0</v>
      </c>
      <c r="F12" s="13">
        <v>282.0</v>
      </c>
      <c r="G12" s="13">
        <v>283.0</v>
      </c>
      <c r="H12" s="13">
        <v>273.0</v>
      </c>
      <c r="I12" s="13">
        <v>280.0</v>
      </c>
      <c r="J12" s="13">
        <v>287.0</v>
      </c>
      <c r="K12" s="13">
        <v>264.0</v>
      </c>
      <c r="L12" s="13">
        <v>260.0</v>
      </c>
      <c r="M12" s="13">
        <v>248.0</v>
      </c>
      <c r="N12" s="13">
        <v>248.0</v>
      </c>
      <c r="O12" s="13">
        <v>247.0</v>
      </c>
      <c r="P12" s="13">
        <v>257.0</v>
      </c>
      <c r="Q12" s="13">
        <v>257.0</v>
      </c>
      <c r="R12" s="13">
        <v>250.0</v>
      </c>
      <c r="S12" s="13">
        <v>242.0</v>
      </c>
      <c r="T12" s="13">
        <v>242.0</v>
      </c>
      <c r="U12" s="13">
        <v>239.0</v>
      </c>
      <c r="V12" s="13">
        <v>238.0</v>
      </c>
      <c r="W12" s="13">
        <v>242.0</v>
      </c>
      <c r="X12" s="13">
        <v>246.0</v>
      </c>
      <c r="Y12" s="38">
        <v>236.0</v>
      </c>
      <c r="Z12" s="13">
        <v>229.0</v>
      </c>
      <c r="AA12" s="13">
        <v>227.0</v>
      </c>
      <c r="AB12" s="13">
        <v>227.0</v>
      </c>
      <c r="AC12" s="13">
        <v>223.0</v>
      </c>
      <c r="AD12" s="13">
        <v>228.0</v>
      </c>
      <c r="AE12" s="13">
        <v>231.0</v>
      </c>
      <c r="AF12" s="13">
        <v>230.0</v>
      </c>
      <c r="AG12" s="13">
        <v>229.0</v>
      </c>
      <c r="AH12" s="13">
        <v>230.0</v>
      </c>
      <c r="AI12" s="13">
        <v>230.0</v>
      </c>
      <c r="AJ12" s="13">
        <v>234.0</v>
      </c>
      <c r="AK12" s="13">
        <v>232.0</v>
      </c>
      <c r="AL12" s="13">
        <v>234.0</v>
      </c>
      <c r="AM12" s="13">
        <v>231.0</v>
      </c>
      <c r="AN12" s="13">
        <v>221.0</v>
      </c>
      <c r="AO12" s="13">
        <v>219.0</v>
      </c>
      <c r="AP12" s="13">
        <v>220.0</v>
      </c>
      <c r="AQ12" s="13">
        <v>221.0</v>
      </c>
      <c r="AR12" s="13">
        <v>219.0</v>
      </c>
      <c r="AS12" s="13">
        <v>222.0</v>
      </c>
      <c r="AT12" s="13">
        <v>220.0</v>
      </c>
      <c r="AU12" s="13">
        <v>217.0</v>
      </c>
      <c r="AV12" s="13">
        <v>216.0</v>
      </c>
      <c r="AW12" s="13">
        <v>226.0</v>
      </c>
      <c r="AX12" s="13">
        <v>222.0</v>
      </c>
      <c r="AY12" s="13">
        <v>216.0</v>
      </c>
      <c r="AZ12" s="14">
        <v>218.0</v>
      </c>
      <c r="BA12" s="13">
        <v>220.0</v>
      </c>
      <c r="BB12" s="14">
        <v>215.0</v>
      </c>
      <c r="BC12" s="14">
        <v>233.0</v>
      </c>
      <c r="BD12" s="14">
        <v>231.0</v>
      </c>
      <c r="BE12" s="14">
        <v>231.0</v>
      </c>
      <c r="BF12" s="16">
        <f t="shared" si="1"/>
        <v>243.8113208</v>
      </c>
      <c r="BG12" s="13">
        <f t="shared" si="2"/>
        <v>-198</v>
      </c>
      <c r="BH12" s="22">
        <f t="shared" si="3"/>
        <v>-0.4782608696</v>
      </c>
      <c r="BI12" s="23">
        <f t="shared" si="5"/>
        <v>0.4161849711</v>
      </c>
      <c r="BK12" s="39"/>
      <c r="BL12" s="40"/>
      <c r="BM12" s="41"/>
    </row>
    <row r="13">
      <c r="A13" s="21" t="s">
        <v>25</v>
      </c>
      <c r="B13" s="13">
        <v>436.0</v>
      </c>
      <c r="C13" s="13">
        <v>311.0</v>
      </c>
      <c r="D13" s="13">
        <v>273.0</v>
      </c>
      <c r="E13" s="13">
        <v>270.0</v>
      </c>
      <c r="F13" s="13">
        <v>261.0</v>
      </c>
      <c r="G13" s="13">
        <v>257.0</v>
      </c>
      <c r="H13" s="13">
        <v>255.0</v>
      </c>
      <c r="I13" s="13">
        <v>234.0</v>
      </c>
      <c r="J13" s="13">
        <v>259.0</v>
      </c>
      <c r="K13" s="13">
        <v>253.0</v>
      </c>
      <c r="L13" s="13">
        <v>246.0</v>
      </c>
      <c r="M13" s="13">
        <v>240.0</v>
      </c>
      <c r="N13" s="13">
        <v>238.0</v>
      </c>
      <c r="O13" s="13">
        <v>230.0</v>
      </c>
      <c r="P13" s="13">
        <v>233.0</v>
      </c>
      <c r="Q13" s="13">
        <v>233.0</v>
      </c>
      <c r="R13" s="13">
        <v>228.0</v>
      </c>
      <c r="S13" s="13">
        <v>228.0</v>
      </c>
      <c r="T13" s="13">
        <v>218.0</v>
      </c>
      <c r="U13" s="13">
        <v>218.0</v>
      </c>
      <c r="V13" s="13">
        <v>210.0</v>
      </c>
      <c r="W13" s="13">
        <v>210.0</v>
      </c>
      <c r="X13" s="13">
        <v>217.0</v>
      </c>
      <c r="Y13" s="13">
        <v>210.0</v>
      </c>
      <c r="Z13" s="13">
        <v>209.0</v>
      </c>
      <c r="AA13" s="13">
        <v>204.0</v>
      </c>
      <c r="AB13" s="13">
        <v>203.0</v>
      </c>
      <c r="AC13" s="13">
        <v>198.0</v>
      </c>
      <c r="AD13" s="13">
        <v>202.0</v>
      </c>
      <c r="AE13" s="13">
        <v>208.0</v>
      </c>
      <c r="AF13" s="13">
        <v>198.0</v>
      </c>
      <c r="AG13" s="13">
        <v>199.0</v>
      </c>
      <c r="AH13" s="14">
        <v>206.0</v>
      </c>
      <c r="AI13" s="14">
        <v>211.0</v>
      </c>
      <c r="AJ13" s="14">
        <v>199.0</v>
      </c>
      <c r="AK13" s="14">
        <v>200.0</v>
      </c>
      <c r="AL13" s="14">
        <v>202.0</v>
      </c>
      <c r="AM13" s="14">
        <v>201.0</v>
      </c>
      <c r="AN13" s="14">
        <v>210.0</v>
      </c>
      <c r="AO13" s="14">
        <v>207.0</v>
      </c>
      <c r="AP13" s="14">
        <v>207.0</v>
      </c>
      <c r="AQ13" s="14">
        <v>204.0</v>
      </c>
      <c r="AR13" s="14">
        <v>208.0</v>
      </c>
      <c r="AS13" s="14">
        <v>217.0</v>
      </c>
      <c r="AT13" s="14">
        <v>202.0</v>
      </c>
      <c r="AU13" s="14">
        <v>197.0</v>
      </c>
      <c r="AV13" s="14">
        <v>185.0</v>
      </c>
      <c r="AW13" s="13">
        <v>184.0</v>
      </c>
      <c r="AX13" s="13">
        <v>187.0</v>
      </c>
      <c r="AY13" s="34">
        <v>197.0</v>
      </c>
      <c r="AZ13" s="14">
        <v>204.0</v>
      </c>
      <c r="BA13" s="14">
        <v>209.0</v>
      </c>
      <c r="BB13" s="14">
        <v>192.0</v>
      </c>
      <c r="BC13" s="14">
        <v>200.0</v>
      </c>
      <c r="BD13" s="14">
        <v>219.0</v>
      </c>
      <c r="BE13" s="14">
        <v>223.0</v>
      </c>
      <c r="BF13" s="16">
        <f t="shared" si="1"/>
        <v>221</v>
      </c>
      <c r="BG13" s="13">
        <f t="shared" si="2"/>
        <v>-126</v>
      </c>
      <c r="BH13" s="22">
        <f t="shared" si="3"/>
        <v>-0.4051446945</v>
      </c>
      <c r="BI13" s="23">
        <f t="shared" si="5"/>
        <v>0.4243119266</v>
      </c>
      <c r="BJ13" s="28"/>
      <c r="BK13" s="36"/>
      <c r="BL13" s="40"/>
      <c r="BM13" s="41"/>
    </row>
    <row r="14">
      <c r="A14" s="21" t="s">
        <v>26</v>
      </c>
      <c r="B14" s="13">
        <v>279.0</v>
      </c>
      <c r="C14" s="13">
        <v>201.0</v>
      </c>
      <c r="D14" s="13">
        <v>134.0</v>
      </c>
      <c r="E14" s="13">
        <v>124.0</v>
      </c>
      <c r="F14" s="13">
        <v>125.0</v>
      </c>
      <c r="G14" s="13">
        <v>123.0</v>
      </c>
      <c r="H14" s="13">
        <v>128.0</v>
      </c>
      <c r="I14" s="13">
        <v>121.0</v>
      </c>
      <c r="J14" s="13">
        <v>123.0</v>
      </c>
      <c r="K14" s="13">
        <v>123.0</v>
      </c>
      <c r="L14" s="13">
        <v>123.0</v>
      </c>
      <c r="M14" s="13">
        <v>118.0</v>
      </c>
      <c r="N14" s="13">
        <v>113.0</v>
      </c>
      <c r="O14" s="13">
        <v>112.0</v>
      </c>
      <c r="P14" s="13">
        <v>112.0</v>
      </c>
      <c r="Q14" s="13">
        <v>111.0</v>
      </c>
      <c r="R14" s="13">
        <v>109.0</v>
      </c>
      <c r="S14" s="13">
        <v>112.0</v>
      </c>
      <c r="T14" s="13">
        <v>105.0</v>
      </c>
      <c r="U14" s="13">
        <v>106.0</v>
      </c>
      <c r="V14" s="13">
        <v>106.0</v>
      </c>
      <c r="W14" s="13">
        <v>108.0</v>
      </c>
      <c r="X14" s="13">
        <v>105.0</v>
      </c>
      <c r="Y14" s="13">
        <v>103.0</v>
      </c>
      <c r="Z14" s="13">
        <v>101.0</v>
      </c>
      <c r="AA14" s="13">
        <v>103.0</v>
      </c>
      <c r="AB14" s="13">
        <v>104.0</v>
      </c>
      <c r="AC14" s="13">
        <v>103.0</v>
      </c>
      <c r="AD14" s="13">
        <v>105.0</v>
      </c>
      <c r="AE14" s="13">
        <v>107.0</v>
      </c>
      <c r="AF14" s="13">
        <v>105.0</v>
      </c>
      <c r="AG14" s="13">
        <v>105.0</v>
      </c>
      <c r="AH14" s="13">
        <v>107.0</v>
      </c>
      <c r="AI14" s="13">
        <v>106.0</v>
      </c>
      <c r="AJ14" s="13">
        <v>110.0</v>
      </c>
      <c r="AK14" s="13">
        <v>109.0</v>
      </c>
      <c r="AL14" s="13">
        <v>109.0</v>
      </c>
      <c r="AM14" s="13">
        <v>111.0</v>
      </c>
      <c r="AN14" s="13">
        <v>110.0</v>
      </c>
      <c r="AO14" s="13">
        <v>112.0</v>
      </c>
      <c r="AP14" s="13">
        <v>111.0</v>
      </c>
      <c r="AQ14" s="13">
        <v>106.0</v>
      </c>
      <c r="AR14" s="13">
        <v>115.0</v>
      </c>
      <c r="AS14" s="13">
        <v>112.0</v>
      </c>
      <c r="AT14" s="13">
        <v>116.0</v>
      </c>
      <c r="AU14" s="13">
        <v>108.0</v>
      </c>
      <c r="AV14" s="13">
        <v>111.0</v>
      </c>
      <c r="AW14" s="13">
        <v>112.0</v>
      </c>
      <c r="AX14" s="13">
        <v>110.0</v>
      </c>
      <c r="AY14" s="13">
        <v>115.0</v>
      </c>
      <c r="AZ14" s="14">
        <v>106.0</v>
      </c>
      <c r="BA14" s="14">
        <v>105.0</v>
      </c>
      <c r="BB14" s="14">
        <v>124.0</v>
      </c>
      <c r="BC14" s="14">
        <v>126.0</v>
      </c>
      <c r="BD14" s="14">
        <v>124.0</v>
      </c>
      <c r="BE14" s="14">
        <v>123.0</v>
      </c>
      <c r="BF14" s="16">
        <f t="shared" si="1"/>
        <v>114.6226415</v>
      </c>
      <c r="BG14" s="13">
        <f t="shared" si="2"/>
        <v>-90</v>
      </c>
      <c r="BH14" s="22">
        <f t="shared" si="3"/>
        <v>-0.447761194</v>
      </c>
      <c r="BI14" s="23">
        <f t="shared" si="5"/>
        <v>0.3978494624</v>
      </c>
      <c r="BJ14" s="19"/>
      <c r="BK14" s="37"/>
      <c r="BL14" s="40"/>
      <c r="BM14" s="41"/>
    </row>
    <row r="15">
      <c r="A15" s="11" t="s">
        <v>27</v>
      </c>
      <c r="B15" s="12">
        <v>220.0</v>
      </c>
      <c r="C15" s="12">
        <v>167.0</v>
      </c>
      <c r="D15" s="12">
        <v>168.0</v>
      </c>
      <c r="E15" s="12">
        <v>168.0</v>
      </c>
      <c r="F15" s="42">
        <v>168.0</v>
      </c>
      <c r="G15" s="12">
        <v>150.0</v>
      </c>
      <c r="H15" s="12">
        <v>146.0</v>
      </c>
      <c r="I15" s="12">
        <v>145.0</v>
      </c>
      <c r="J15" s="12">
        <v>145.0</v>
      </c>
      <c r="K15" s="12">
        <v>130.0</v>
      </c>
      <c r="L15" s="12">
        <v>131.0</v>
      </c>
      <c r="M15" s="12">
        <v>128.0</v>
      </c>
      <c r="N15" s="12">
        <v>126.0</v>
      </c>
      <c r="O15" s="12">
        <v>117.0</v>
      </c>
      <c r="P15" s="12">
        <v>117.0</v>
      </c>
      <c r="Q15" s="12">
        <v>117.0</v>
      </c>
      <c r="R15" s="12">
        <v>111.0</v>
      </c>
      <c r="S15" s="12">
        <v>111.0</v>
      </c>
      <c r="T15" s="12">
        <v>111.0</v>
      </c>
      <c r="U15" s="43">
        <v>110.0</v>
      </c>
      <c r="V15" s="44">
        <v>109.0</v>
      </c>
      <c r="W15" s="44">
        <v>108.0</v>
      </c>
      <c r="X15" s="44">
        <v>108.0</v>
      </c>
      <c r="Y15" s="44">
        <v>101.0</v>
      </c>
      <c r="Z15" s="45">
        <v>98.0</v>
      </c>
      <c r="AA15" s="45">
        <v>96.0</v>
      </c>
      <c r="AB15" s="45">
        <v>95.0</v>
      </c>
      <c r="AC15" s="45">
        <v>95.0</v>
      </c>
      <c r="AD15" s="45">
        <v>96.0</v>
      </c>
      <c r="AE15" s="45">
        <v>96.0</v>
      </c>
      <c r="AF15" s="45">
        <v>96.0</v>
      </c>
      <c r="AG15" s="45">
        <v>96.0</v>
      </c>
      <c r="AH15" s="45">
        <v>96.0</v>
      </c>
      <c r="AI15" s="45">
        <v>98.0</v>
      </c>
      <c r="AJ15" s="45">
        <v>73.0</v>
      </c>
      <c r="AK15" s="45">
        <v>73.0</v>
      </c>
      <c r="AL15" s="45">
        <v>99.0</v>
      </c>
      <c r="AM15" s="45">
        <v>101.0</v>
      </c>
      <c r="AN15" s="45">
        <v>88.0</v>
      </c>
      <c r="AO15" s="45">
        <v>93.0</v>
      </c>
      <c r="AP15" s="45">
        <v>71.0</v>
      </c>
      <c r="AQ15" s="45">
        <v>72.0</v>
      </c>
      <c r="AR15" s="45">
        <v>71.0</v>
      </c>
      <c r="AS15" s="45">
        <v>71.0</v>
      </c>
      <c r="AT15" s="45">
        <v>70.0</v>
      </c>
      <c r="AU15" s="45">
        <v>75.0</v>
      </c>
      <c r="AV15" s="45">
        <v>75.0</v>
      </c>
      <c r="AW15" s="46">
        <v>74.0</v>
      </c>
      <c r="AX15" s="46">
        <v>75.0</v>
      </c>
      <c r="AY15" s="46">
        <v>74.0</v>
      </c>
      <c r="AZ15" s="47">
        <v>69.0</v>
      </c>
      <c r="BA15" s="47">
        <v>68.0</v>
      </c>
      <c r="BB15" s="47">
        <v>64.0</v>
      </c>
      <c r="BC15" s="47">
        <v>74.0</v>
      </c>
      <c r="BD15" s="47">
        <v>89.0</v>
      </c>
      <c r="BE15" s="47">
        <v>89.0</v>
      </c>
      <c r="BF15" s="16">
        <f t="shared" si="1"/>
        <v>103.6792453</v>
      </c>
      <c r="BG15" s="12">
        <f t="shared" si="2"/>
        <v>-92</v>
      </c>
      <c r="BH15" s="17">
        <f t="shared" si="3"/>
        <v>-0.5508982036</v>
      </c>
      <c r="BI15" s="18">
        <f t="shared" si="5"/>
        <v>0.3409090909</v>
      </c>
      <c r="BJ15" s="48"/>
      <c r="BK15" s="36"/>
      <c r="BL15" s="40"/>
      <c r="BM15" s="41"/>
    </row>
    <row r="16">
      <c r="A16" s="21" t="s">
        <v>28</v>
      </c>
      <c r="B16" s="13">
        <v>240.0</v>
      </c>
      <c r="C16" s="13">
        <v>163.0</v>
      </c>
      <c r="D16" s="13">
        <v>126.0</v>
      </c>
      <c r="E16" s="13">
        <v>121.0</v>
      </c>
      <c r="F16" s="13">
        <v>121.0</v>
      </c>
      <c r="G16" s="13">
        <v>118.0</v>
      </c>
      <c r="H16" s="13">
        <v>117.0</v>
      </c>
      <c r="I16" s="13">
        <v>115.0</v>
      </c>
      <c r="J16" s="13">
        <v>117.0</v>
      </c>
      <c r="K16" s="13">
        <v>111.0</v>
      </c>
      <c r="L16" s="13">
        <v>108.0</v>
      </c>
      <c r="M16" s="13">
        <v>106.0</v>
      </c>
      <c r="N16" s="13">
        <v>107.0</v>
      </c>
      <c r="O16" s="13">
        <v>107.0</v>
      </c>
      <c r="P16" s="13">
        <v>107.0</v>
      </c>
      <c r="Q16" s="13">
        <v>107.0</v>
      </c>
      <c r="R16" s="13">
        <v>101.0</v>
      </c>
      <c r="S16" s="13">
        <v>98.0</v>
      </c>
      <c r="T16" s="13">
        <v>97.0</v>
      </c>
      <c r="U16" s="13">
        <v>98.0</v>
      </c>
      <c r="V16" s="13">
        <v>96.0</v>
      </c>
      <c r="W16" s="13">
        <v>96.0</v>
      </c>
      <c r="X16" s="13">
        <v>95.0</v>
      </c>
      <c r="Y16" s="13">
        <v>97.0</v>
      </c>
      <c r="Z16" s="13">
        <v>93.0</v>
      </c>
      <c r="AA16" s="13">
        <v>96.0</v>
      </c>
      <c r="AB16" s="13">
        <v>95.0</v>
      </c>
      <c r="AC16" s="13">
        <v>92.0</v>
      </c>
      <c r="AD16" s="13">
        <v>94.0</v>
      </c>
      <c r="AE16" s="13">
        <v>93.0</v>
      </c>
      <c r="AF16" s="13">
        <v>96.0</v>
      </c>
      <c r="AG16" s="13">
        <v>94.0</v>
      </c>
      <c r="AH16" s="13">
        <v>92.0</v>
      </c>
      <c r="AI16" s="13">
        <v>90.0</v>
      </c>
      <c r="AJ16" s="13">
        <v>91.0</v>
      </c>
      <c r="AK16" s="13">
        <v>92.0</v>
      </c>
      <c r="AL16" s="13">
        <v>92.0</v>
      </c>
      <c r="AM16" s="13">
        <v>90.0</v>
      </c>
      <c r="AN16" s="13">
        <v>93.0</v>
      </c>
      <c r="AO16" s="13">
        <v>95.0</v>
      </c>
      <c r="AP16" s="13">
        <v>93.0</v>
      </c>
      <c r="AQ16" s="13">
        <v>93.0</v>
      </c>
      <c r="AR16" s="13">
        <v>96.0</v>
      </c>
      <c r="AS16" s="13">
        <v>103.0</v>
      </c>
      <c r="AT16" s="13">
        <v>101.0</v>
      </c>
      <c r="AU16" s="13">
        <v>100.0</v>
      </c>
      <c r="AV16" s="13">
        <v>90.0</v>
      </c>
      <c r="AW16" s="14">
        <v>95.0</v>
      </c>
      <c r="AX16" s="14">
        <v>100.0</v>
      </c>
      <c r="AY16" s="13">
        <v>104.0</v>
      </c>
      <c r="AZ16" s="14">
        <v>106.0</v>
      </c>
      <c r="BA16" s="13">
        <v>103.0</v>
      </c>
      <c r="BB16" s="14">
        <v>111.0</v>
      </c>
      <c r="BC16" s="14">
        <v>117.0</v>
      </c>
      <c r="BD16" s="14">
        <v>108.0</v>
      </c>
      <c r="BE16" s="14">
        <v>116.0</v>
      </c>
      <c r="BF16" s="16">
        <f t="shared" si="1"/>
        <v>103.5849057</v>
      </c>
      <c r="BG16" s="13">
        <f t="shared" si="2"/>
        <v>-73</v>
      </c>
      <c r="BH16" s="22">
        <f t="shared" si="3"/>
        <v>-0.4478527607</v>
      </c>
      <c r="BI16" s="23">
        <f t="shared" si="5"/>
        <v>0.375</v>
      </c>
      <c r="BJ16" s="48"/>
      <c r="BK16" s="49"/>
      <c r="BL16" s="40"/>
      <c r="BM16" s="41"/>
    </row>
    <row r="17">
      <c r="A17" s="50" t="s">
        <v>29</v>
      </c>
      <c r="B17" s="51">
        <v>120.0</v>
      </c>
      <c r="C17" s="51">
        <v>114.0</v>
      </c>
      <c r="D17" s="51">
        <v>90.0</v>
      </c>
      <c r="E17" s="51">
        <v>92.0</v>
      </c>
      <c r="F17" s="51">
        <v>93.0</v>
      </c>
      <c r="G17" s="51">
        <v>91.0</v>
      </c>
      <c r="H17" s="51">
        <v>92.0</v>
      </c>
      <c r="I17" s="51">
        <v>93.0</v>
      </c>
      <c r="J17" s="51">
        <v>91.0</v>
      </c>
      <c r="K17" s="51">
        <v>89.0</v>
      </c>
      <c r="L17" s="51">
        <v>90.0</v>
      </c>
      <c r="M17" s="51">
        <v>90.0</v>
      </c>
      <c r="N17" s="51">
        <v>90.0</v>
      </c>
      <c r="O17" s="51">
        <v>84.0</v>
      </c>
      <c r="P17" s="51">
        <v>86.0</v>
      </c>
      <c r="Q17" s="51">
        <v>87.0</v>
      </c>
      <c r="R17" s="51">
        <v>84.0</v>
      </c>
      <c r="S17" s="52">
        <v>83.0</v>
      </c>
      <c r="T17" s="53">
        <v>79.0</v>
      </c>
      <c r="U17" s="53">
        <v>75.0</v>
      </c>
      <c r="V17" s="51">
        <v>75.0</v>
      </c>
      <c r="W17" s="51">
        <v>75.0</v>
      </c>
      <c r="X17" s="51">
        <v>80.0</v>
      </c>
      <c r="Y17" s="51">
        <v>76.0</v>
      </c>
      <c r="Z17" s="51">
        <v>76.0</v>
      </c>
      <c r="AA17" s="51">
        <v>78.0</v>
      </c>
      <c r="AB17" s="51">
        <v>75.0</v>
      </c>
      <c r="AC17" s="51">
        <v>71.0</v>
      </c>
      <c r="AD17" s="51">
        <v>80.0</v>
      </c>
      <c r="AE17" s="51">
        <v>80.0</v>
      </c>
      <c r="AF17" s="51">
        <v>80.0</v>
      </c>
      <c r="AG17" s="51">
        <v>80.0</v>
      </c>
      <c r="AH17" s="51">
        <v>82.0</v>
      </c>
      <c r="AI17" s="51">
        <v>84.0</v>
      </c>
      <c r="AJ17" s="51">
        <v>89.0</v>
      </c>
      <c r="AK17" s="51">
        <v>88.0</v>
      </c>
      <c r="AL17" s="51">
        <v>89.0</v>
      </c>
      <c r="AM17" s="51">
        <v>89.0</v>
      </c>
      <c r="AN17" s="51">
        <v>87.0</v>
      </c>
      <c r="AO17" s="51">
        <v>89.0</v>
      </c>
      <c r="AP17" s="51">
        <v>89.0</v>
      </c>
      <c r="AQ17" s="51">
        <v>92.0</v>
      </c>
      <c r="AR17" s="51">
        <v>92.0</v>
      </c>
      <c r="AS17" s="51">
        <v>89.0</v>
      </c>
      <c r="AT17" s="51">
        <v>89.0</v>
      </c>
      <c r="AU17" s="51">
        <v>91.0</v>
      </c>
      <c r="AV17" s="51">
        <v>91.0</v>
      </c>
      <c r="AW17" s="51">
        <v>91.0</v>
      </c>
      <c r="AX17" s="51">
        <v>91.0</v>
      </c>
      <c r="AY17" s="51">
        <v>91.0</v>
      </c>
      <c r="AZ17" s="51">
        <v>91.0</v>
      </c>
      <c r="BA17" s="51">
        <v>91.0</v>
      </c>
      <c r="BB17" s="51">
        <v>91.0</v>
      </c>
      <c r="BC17" s="51">
        <v>91.0</v>
      </c>
      <c r="BD17" s="51">
        <v>91.0</v>
      </c>
      <c r="BE17" s="51">
        <v>91.0</v>
      </c>
      <c r="BF17" s="16">
        <f t="shared" si="1"/>
        <v>87.81132075</v>
      </c>
      <c r="BG17" s="51">
        <f t="shared" si="2"/>
        <v>-23</v>
      </c>
      <c r="BH17" s="54">
        <f t="shared" si="3"/>
        <v>-0.201754386</v>
      </c>
      <c r="BI17" s="55">
        <f t="shared" si="5"/>
        <v>0.7583333333</v>
      </c>
      <c r="BJ17" s="48"/>
      <c r="BK17" s="49"/>
      <c r="BL17" s="40"/>
      <c r="BM17" s="41"/>
    </row>
    <row r="18">
      <c r="A18" s="56" t="s">
        <v>30</v>
      </c>
      <c r="B18" s="57">
        <f t="shared" ref="B18:BE18" si="6">SUM(B3:B17)</f>
        <v>12325</v>
      </c>
      <c r="C18" s="57">
        <f t="shared" si="6"/>
        <v>11002</v>
      </c>
      <c r="D18" s="57">
        <f t="shared" si="6"/>
        <v>8547</v>
      </c>
      <c r="E18" s="57">
        <f t="shared" si="6"/>
        <v>8150</v>
      </c>
      <c r="F18" s="57">
        <f t="shared" si="6"/>
        <v>8013</v>
      </c>
      <c r="G18" s="57">
        <f t="shared" si="6"/>
        <v>7708</v>
      </c>
      <c r="H18" s="58">
        <f t="shared" si="6"/>
        <v>7599</v>
      </c>
      <c r="I18" s="58">
        <f t="shared" si="6"/>
        <v>7608</v>
      </c>
      <c r="J18" s="58">
        <f t="shared" si="6"/>
        <v>7633</v>
      </c>
      <c r="K18" s="58">
        <f t="shared" si="6"/>
        <v>7400</v>
      </c>
      <c r="L18" s="58">
        <f t="shared" si="6"/>
        <v>7256</v>
      </c>
      <c r="M18" s="58">
        <f t="shared" si="6"/>
        <v>7103</v>
      </c>
      <c r="N18" s="58">
        <f t="shared" si="6"/>
        <v>7012</v>
      </c>
      <c r="O18" s="58">
        <f t="shared" si="6"/>
        <v>6895</v>
      </c>
      <c r="P18" s="58">
        <f t="shared" si="6"/>
        <v>6928</v>
      </c>
      <c r="Q18" s="58">
        <f t="shared" si="6"/>
        <v>6936</v>
      </c>
      <c r="R18" s="58">
        <f t="shared" si="6"/>
        <v>6744</v>
      </c>
      <c r="S18" s="58">
        <f t="shared" si="6"/>
        <v>6657</v>
      </c>
      <c r="T18" s="58">
        <f t="shared" si="6"/>
        <v>6607</v>
      </c>
      <c r="U18" s="58">
        <f t="shared" si="6"/>
        <v>6539</v>
      </c>
      <c r="V18" s="58">
        <f t="shared" si="6"/>
        <v>6490</v>
      </c>
      <c r="W18" s="58">
        <f t="shared" si="6"/>
        <v>6536</v>
      </c>
      <c r="X18" s="58">
        <f t="shared" si="6"/>
        <v>6492</v>
      </c>
      <c r="Y18" s="58">
        <f t="shared" si="6"/>
        <v>6393</v>
      </c>
      <c r="Z18" s="58">
        <f t="shared" si="6"/>
        <v>6326</v>
      </c>
      <c r="AA18" s="58">
        <f t="shared" si="6"/>
        <v>6312</v>
      </c>
      <c r="AB18" s="58">
        <f t="shared" si="6"/>
        <v>6225</v>
      </c>
      <c r="AC18" s="58">
        <f t="shared" si="6"/>
        <v>6231</v>
      </c>
      <c r="AD18" s="58">
        <f t="shared" si="6"/>
        <v>6295</v>
      </c>
      <c r="AE18" s="58">
        <f t="shared" si="6"/>
        <v>6306</v>
      </c>
      <c r="AF18" s="58">
        <f t="shared" si="6"/>
        <v>6265</v>
      </c>
      <c r="AG18" s="58">
        <f t="shared" si="6"/>
        <v>6209</v>
      </c>
      <c r="AH18" s="58">
        <f t="shared" si="6"/>
        <v>6212</v>
      </c>
      <c r="AI18" s="58">
        <f t="shared" si="6"/>
        <v>6187</v>
      </c>
      <c r="AJ18" s="58">
        <f t="shared" si="6"/>
        <v>6114</v>
      </c>
      <c r="AK18" s="58">
        <f t="shared" si="6"/>
        <v>6246</v>
      </c>
      <c r="AL18" s="58">
        <f t="shared" si="6"/>
        <v>6355</v>
      </c>
      <c r="AM18" s="58">
        <f t="shared" si="6"/>
        <v>6292</v>
      </c>
      <c r="AN18" s="58">
        <f t="shared" si="6"/>
        <v>6228</v>
      </c>
      <c r="AO18" s="58">
        <f t="shared" si="6"/>
        <v>6169</v>
      </c>
      <c r="AP18" s="58">
        <f t="shared" si="6"/>
        <v>6155</v>
      </c>
      <c r="AQ18" s="58">
        <f t="shared" si="6"/>
        <v>6104</v>
      </c>
      <c r="AR18" s="58">
        <f t="shared" si="6"/>
        <v>6186</v>
      </c>
      <c r="AS18" s="58">
        <f t="shared" si="6"/>
        <v>6235</v>
      </c>
      <c r="AT18" s="58">
        <f t="shared" si="6"/>
        <v>6143</v>
      </c>
      <c r="AU18" s="58">
        <f t="shared" si="6"/>
        <v>6135</v>
      </c>
      <c r="AV18" s="58">
        <f t="shared" si="6"/>
        <v>6062</v>
      </c>
      <c r="AW18" s="58">
        <f t="shared" si="6"/>
        <v>5440</v>
      </c>
      <c r="AX18" s="58">
        <f t="shared" si="6"/>
        <v>5701</v>
      </c>
      <c r="AY18" s="58">
        <f t="shared" si="6"/>
        <v>5721</v>
      </c>
      <c r="AZ18" s="58">
        <f t="shared" si="6"/>
        <v>6087</v>
      </c>
      <c r="BA18" s="58">
        <f t="shared" si="6"/>
        <v>6244</v>
      </c>
      <c r="BB18" s="58">
        <f t="shared" si="6"/>
        <v>6104</v>
      </c>
      <c r="BC18" s="58">
        <f t="shared" si="6"/>
        <v>6093</v>
      </c>
      <c r="BD18" s="58">
        <f t="shared" si="6"/>
        <v>5571</v>
      </c>
      <c r="BE18" s="58">
        <f t="shared" si="6"/>
        <v>6142</v>
      </c>
      <c r="BF18" s="58"/>
      <c r="BG18" s="58">
        <f>SUM(BG3:BG17)</f>
        <v>-4940</v>
      </c>
      <c r="BH18" s="59">
        <f t="shared" si="3"/>
        <v>-0.449009271</v>
      </c>
      <c r="BI18" s="60">
        <f t="shared" si="5"/>
        <v>0.4918458418</v>
      </c>
      <c r="BJ18" s="48"/>
      <c r="BK18" s="49"/>
      <c r="BL18" s="40"/>
      <c r="BM18" s="41"/>
    </row>
    <row r="19">
      <c r="A19" s="61" t="s">
        <v>31</v>
      </c>
      <c r="AM19" s="62"/>
      <c r="BJ19" s="63"/>
      <c r="BK19" s="49"/>
    </row>
    <row r="20">
      <c r="A20" s="64" t="s">
        <v>32</v>
      </c>
      <c r="J20" s="28" t="s">
        <v>33</v>
      </c>
      <c r="AM20" s="62"/>
      <c r="BJ20" s="65"/>
      <c r="BK20" s="49"/>
    </row>
    <row r="21" ht="15.75" customHeight="1">
      <c r="A21" s="64" t="s">
        <v>34</v>
      </c>
      <c r="AM21" s="62"/>
      <c r="BJ21" s="63"/>
      <c r="BK21" s="49"/>
    </row>
    <row r="22" ht="15.75" customHeight="1">
      <c r="A22" s="61"/>
      <c r="AM22" s="62"/>
      <c r="BJ22" s="65"/>
      <c r="BK22" s="49"/>
    </row>
    <row r="23" ht="15.75" customHeight="1">
      <c r="A23" s="1" t="s">
        <v>10</v>
      </c>
      <c r="B23" s="1" t="s">
        <v>1</v>
      </c>
      <c r="C23" s="66">
        <v>43647.0</v>
      </c>
      <c r="D23" s="67">
        <v>43914.0</v>
      </c>
      <c r="E23" s="67">
        <v>43915.0</v>
      </c>
      <c r="F23" s="67">
        <v>43916.0</v>
      </c>
      <c r="G23" s="67">
        <v>43917.0</v>
      </c>
      <c r="H23" s="67">
        <v>43918.0</v>
      </c>
      <c r="I23" s="67">
        <v>43919.0</v>
      </c>
      <c r="J23" s="67">
        <v>43920.0</v>
      </c>
      <c r="K23" s="67">
        <v>43921.0</v>
      </c>
      <c r="L23" s="67">
        <v>43922.0</v>
      </c>
      <c r="M23" s="67">
        <v>43923.0</v>
      </c>
      <c r="N23" s="5">
        <v>43924.0</v>
      </c>
      <c r="O23" s="5">
        <v>43925.0</v>
      </c>
      <c r="P23" s="5">
        <v>43926.0</v>
      </c>
      <c r="Q23" s="5">
        <v>43927.0</v>
      </c>
      <c r="R23" s="5">
        <v>43928.0</v>
      </c>
      <c r="S23" s="5">
        <v>43929.0</v>
      </c>
      <c r="T23" s="5">
        <v>43930.0</v>
      </c>
      <c r="U23" s="5">
        <v>43931.0</v>
      </c>
      <c r="V23" s="5">
        <v>43932.0</v>
      </c>
      <c r="W23" s="5">
        <v>43933.0</v>
      </c>
      <c r="X23" s="5">
        <v>43934.0</v>
      </c>
      <c r="Y23" s="5">
        <v>43935.0</v>
      </c>
      <c r="Z23" s="5">
        <v>43936.0</v>
      </c>
      <c r="AA23" s="5">
        <v>43937.0</v>
      </c>
      <c r="AB23" s="5">
        <v>43938.0</v>
      </c>
      <c r="AC23" s="5">
        <v>43939.0</v>
      </c>
      <c r="AD23" s="5">
        <v>43940.0</v>
      </c>
      <c r="AE23" s="5">
        <v>43941.0</v>
      </c>
      <c r="AF23" s="5">
        <v>43942.0</v>
      </c>
      <c r="AG23" s="5">
        <v>43943.0</v>
      </c>
      <c r="AH23" s="5">
        <v>43944.0</v>
      </c>
      <c r="AI23" s="5">
        <v>43945.0</v>
      </c>
      <c r="AJ23" s="5">
        <v>43946.0</v>
      </c>
      <c r="AK23" s="5">
        <v>43947.0</v>
      </c>
      <c r="AL23" s="5">
        <v>43948.0</v>
      </c>
      <c r="AM23" s="5">
        <v>43947.0</v>
      </c>
      <c r="AN23" s="5">
        <v>43947.0</v>
      </c>
      <c r="AO23" s="5">
        <v>43951.0</v>
      </c>
      <c r="AP23" s="6">
        <v>43952.0</v>
      </c>
      <c r="AQ23" s="6">
        <v>43953.0</v>
      </c>
      <c r="AR23" s="6">
        <v>43954.0</v>
      </c>
      <c r="AS23" s="6">
        <v>43955.0</v>
      </c>
      <c r="AT23" s="6">
        <v>43956.0</v>
      </c>
      <c r="AU23" s="6">
        <v>43957.0</v>
      </c>
      <c r="AV23" s="6">
        <v>43958.0</v>
      </c>
      <c r="AW23" s="2"/>
      <c r="AX23" s="2"/>
      <c r="AY23" s="2"/>
      <c r="AZ23" s="2"/>
      <c r="BA23" s="2"/>
      <c r="BB23" s="2"/>
      <c r="BC23" s="2"/>
      <c r="BD23" s="2"/>
      <c r="BE23" s="2"/>
      <c r="BF23" s="2"/>
      <c r="BG23" s="2" t="s">
        <v>35</v>
      </c>
      <c r="BH23" s="2" t="s">
        <v>7</v>
      </c>
      <c r="BI23" s="2" t="s">
        <v>8</v>
      </c>
      <c r="BK23" s="49"/>
    </row>
    <row r="24" ht="15.75" customHeight="1">
      <c r="A24" s="21" t="s">
        <v>36</v>
      </c>
      <c r="B24" s="13">
        <v>774.0</v>
      </c>
      <c r="C24" s="13">
        <v>680.0</v>
      </c>
      <c r="D24" s="13">
        <v>551.0</v>
      </c>
      <c r="E24" s="13">
        <v>546.0</v>
      </c>
      <c r="F24" s="13">
        <v>523.0</v>
      </c>
      <c r="G24" s="13">
        <v>492.0</v>
      </c>
      <c r="H24" s="13">
        <v>480.0</v>
      </c>
      <c r="I24" s="13">
        <v>476.0</v>
      </c>
      <c r="J24" s="13">
        <v>476.0</v>
      </c>
      <c r="K24" s="13">
        <v>463.0</v>
      </c>
      <c r="L24" s="13">
        <v>451.0</v>
      </c>
      <c r="M24" s="13">
        <v>436.0</v>
      </c>
      <c r="N24" s="13">
        <v>417.0</v>
      </c>
      <c r="O24" s="13">
        <v>404.0</v>
      </c>
      <c r="P24" s="13">
        <v>403.0</v>
      </c>
      <c r="Q24" s="13">
        <v>393.0</v>
      </c>
      <c r="R24" s="13">
        <v>379.0</v>
      </c>
      <c r="S24" s="13">
        <v>386.0</v>
      </c>
      <c r="T24" s="13">
        <v>388.0</v>
      </c>
      <c r="U24" s="13">
        <v>385.0</v>
      </c>
      <c r="V24" s="13">
        <v>379.0</v>
      </c>
      <c r="W24" s="13">
        <v>377.0</v>
      </c>
      <c r="X24" s="13">
        <v>372.0</v>
      </c>
      <c r="Y24" s="13">
        <v>361.0</v>
      </c>
      <c r="Z24" s="13">
        <v>353.0</v>
      </c>
      <c r="AA24" s="13">
        <v>348.0</v>
      </c>
      <c r="AB24" s="13">
        <v>351.0</v>
      </c>
      <c r="AC24" s="13">
        <v>348.0</v>
      </c>
      <c r="AD24" s="13">
        <v>347.0</v>
      </c>
      <c r="AE24" s="13">
        <v>347.0</v>
      </c>
      <c r="AF24" s="13">
        <v>341.0</v>
      </c>
      <c r="AG24" s="13">
        <v>333.0</v>
      </c>
      <c r="AH24" s="13">
        <v>325.0</v>
      </c>
      <c r="AI24" s="13">
        <v>321.0</v>
      </c>
      <c r="AJ24" s="13">
        <v>320.0</v>
      </c>
      <c r="AK24" s="13">
        <v>320.0</v>
      </c>
      <c r="AL24" s="13">
        <v>318.0</v>
      </c>
      <c r="AM24" s="13">
        <v>320.0</v>
      </c>
      <c r="AN24" s="13">
        <v>320.0</v>
      </c>
      <c r="AO24" s="13">
        <v>331.0</v>
      </c>
      <c r="AP24" s="13">
        <v>337.0</v>
      </c>
      <c r="AQ24" s="13">
        <v>333.0</v>
      </c>
      <c r="AR24" s="13">
        <v>333.0</v>
      </c>
      <c r="AS24" s="13">
        <v>333.0</v>
      </c>
      <c r="AT24" s="13">
        <v>330.0</v>
      </c>
      <c r="AU24" s="13">
        <v>328.0</v>
      </c>
      <c r="AV24" s="13">
        <v>310.0</v>
      </c>
      <c r="AW24" s="13"/>
      <c r="AX24" s="13"/>
      <c r="AY24" s="13"/>
      <c r="AZ24" s="13"/>
      <c r="BA24" s="13"/>
      <c r="BB24" s="13"/>
      <c r="BC24" s="13"/>
      <c r="BD24" s="13"/>
      <c r="BE24" s="13"/>
      <c r="BF24" s="13"/>
      <c r="BG24" s="13">
        <f t="shared" ref="BG24:BG25" si="7">W24-C24</f>
        <v>-303</v>
      </c>
      <c r="BH24" s="22">
        <f t="shared" ref="BH24:BH25" si="8">BG24/C24</f>
        <v>-0.4455882353</v>
      </c>
      <c r="BI24" s="22">
        <f t="shared" ref="BI24:BI25" si="9">W24/B24</f>
        <v>0.4870801034</v>
      </c>
      <c r="BK24" s="49"/>
    </row>
    <row r="25" ht="15.75" customHeight="1">
      <c r="A25" s="21" t="s">
        <v>37</v>
      </c>
      <c r="B25" s="13">
        <v>1500.0</v>
      </c>
      <c r="C25" s="68">
        <v>1258.0</v>
      </c>
      <c r="D25" s="13">
        <v>943.0</v>
      </c>
      <c r="E25" s="13">
        <v>896.0</v>
      </c>
      <c r="F25" s="13">
        <v>848.0</v>
      </c>
      <c r="G25" s="13">
        <v>829.0</v>
      </c>
      <c r="H25" s="13">
        <v>821.0</v>
      </c>
      <c r="I25" s="13">
        <v>826.0</v>
      </c>
      <c r="J25" s="13">
        <v>820.0</v>
      </c>
      <c r="K25" s="13">
        <v>795.0</v>
      </c>
      <c r="L25" s="13">
        <v>774.0</v>
      </c>
      <c r="M25" s="13">
        <v>751.0</v>
      </c>
      <c r="N25" s="13">
        <v>749.0</v>
      </c>
      <c r="O25" s="13">
        <v>755.0</v>
      </c>
      <c r="P25" s="13">
        <v>763.0</v>
      </c>
      <c r="Q25" s="13">
        <v>763.0</v>
      </c>
      <c r="R25" s="13">
        <v>753.0</v>
      </c>
      <c r="S25" s="13">
        <v>749.0</v>
      </c>
      <c r="T25" s="13">
        <v>733.0</v>
      </c>
      <c r="U25" s="13">
        <v>725.0</v>
      </c>
      <c r="V25" s="13">
        <v>726.0</v>
      </c>
      <c r="W25" s="13">
        <v>729.0</v>
      </c>
      <c r="X25" s="13">
        <v>719.0</v>
      </c>
      <c r="Y25" s="13">
        <v>706.0</v>
      </c>
      <c r="Z25" s="13">
        <v>711.0</v>
      </c>
      <c r="AA25" s="13">
        <v>718.0</v>
      </c>
      <c r="AB25" s="13">
        <v>712.0</v>
      </c>
      <c r="AC25" s="13">
        <v>712.0</v>
      </c>
      <c r="AD25" s="13">
        <v>708.0</v>
      </c>
      <c r="AE25" s="13">
        <v>708.0</v>
      </c>
      <c r="AF25" s="13">
        <v>713.0</v>
      </c>
      <c r="AG25" s="13">
        <v>714.0</v>
      </c>
      <c r="AH25" s="13">
        <v>716.0</v>
      </c>
      <c r="AI25" s="13">
        <v>723.0</v>
      </c>
      <c r="AJ25" s="13">
        <v>726.0</v>
      </c>
      <c r="AK25" s="13">
        <v>737.0</v>
      </c>
      <c r="AL25" s="13">
        <v>754.0</v>
      </c>
      <c r="AM25" s="13">
        <v>737.0</v>
      </c>
      <c r="AN25" s="13">
        <v>737.0</v>
      </c>
      <c r="AO25" s="13">
        <v>720.0</v>
      </c>
      <c r="AP25" s="13">
        <v>709.0</v>
      </c>
      <c r="AQ25" s="13">
        <v>721.0</v>
      </c>
      <c r="AR25" s="13">
        <v>734.0</v>
      </c>
      <c r="AS25" s="13">
        <v>727.0</v>
      </c>
      <c r="AT25" s="13">
        <v>730.0</v>
      </c>
      <c r="AU25" s="13">
        <v>738.0</v>
      </c>
      <c r="AV25" s="13">
        <v>718.0</v>
      </c>
      <c r="AW25" s="68"/>
      <c r="AX25" s="68"/>
      <c r="AY25" s="68"/>
      <c r="AZ25" s="68"/>
      <c r="BA25" s="68"/>
      <c r="BB25" s="68"/>
      <c r="BC25" s="68"/>
      <c r="BD25" s="68"/>
      <c r="BE25" s="68"/>
      <c r="BF25" s="68"/>
      <c r="BG25" s="68">
        <f t="shared" si="7"/>
        <v>-529</v>
      </c>
      <c r="BH25" s="22">
        <f t="shared" si="8"/>
        <v>-0.420508744</v>
      </c>
      <c r="BI25" s="22">
        <f t="shared" si="9"/>
        <v>0.486</v>
      </c>
      <c r="BK25" s="49"/>
    </row>
    <row r="26" ht="15.75" customHeight="1">
      <c r="AM26" s="62"/>
      <c r="BK26" s="49"/>
    </row>
    <row r="27" ht="21.75" customHeight="1">
      <c r="A27" s="69" t="s">
        <v>38</v>
      </c>
      <c r="AM27" s="62"/>
      <c r="BK27" s="49"/>
    </row>
    <row r="28" ht="15.75" customHeight="1">
      <c r="AM28" s="62"/>
      <c r="BK28" s="49"/>
    </row>
    <row r="29" ht="15.75" customHeight="1">
      <c r="AM29" s="62"/>
      <c r="BK29" s="49"/>
    </row>
    <row r="30" ht="15.75" customHeight="1">
      <c r="AM30" s="62"/>
      <c r="BK30" s="49"/>
    </row>
    <row r="31" ht="15.75" customHeight="1">
      <c r="AM31" s="62"/>
    </row>
    <row r="32" ht="15.75" customHeight="1">
      <c r="AM32" s="62"/>
    </row>
    <row r="33" ht="15.75" customHeight="1">
      <c r="AM33" s="62"/>
    </row>
    <row r="34" ht="15.75" customHeight="1">
      <c r="AM34" s="19"/>
    </row>
    <row r="35" ht="15.75" customHeight="1">
      <c r="AM35" s="19"/>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0"/>
  <cols>
    <col customWidth="1" min="2" max="101" width="3.88"/>
  </cols>
  <sheetData>
    <row r="1">
      <c r="A1" s="422"/>
      <c r="B1" s="386">
        <v>43950.0</v>
      </c>
      <c r="G1" s="386">
        <v>43957.0</v>
      </c>
      <c r="L1" s="386">
        <v>43965.0</v>
      </c>
      <c r="Q1" s="386">
        <v>43971.0</v>
      </c>
      <c r="V1" s="386">
        <v>43978.0</v>
      </c>
      <c r="AA1" s="386">
        <v>43985.0</v>
      </c>
      <c r="AF1" s="386">
        <v>43992.0</v>
      </c>
      <c r="AK1" s="386">
        <v>43999.0</v>
      </c>
      <c r="AP1" s="386">
        <v>44006.0</v>
      </c>
      <c r="AU1" s="386">
        <v>44013.0</v>
      </c>
      <c r="AZ1" s="386">
        <v>44020.0</v>
      </c>
      <c r="BE1" s="386">
        <v>44027.0</v>
      </c>
      <c r="BJ1" s="423">
        <v>44041.0</v>
      </c>
      <c r="BO1" s="423">
        <v>44048.0</v>
      </c>
      <c r="BT1" s="423">
        <v>44050.0</v>
      </c>
      <c r="BY1" s="423">
        <v>44055.0</v>
      </c>
      <c r="CD1" s="423">
        <v>44062.0</v>
      </c>
      <c r="CI1" s="423">
        <v>44063.0</v>
      </c>
      <c r="CN1" s="423">
        <v>44069.0</v>
      </c>
      <c r="CS1" s="423">
        <v>44076.0</v>
      </c>
    </row>
    <row r="2">
      <c r="A2" s="424"/>
      <c r="B2" s="425" t="b">
        <v>1</v>
      </c>
      <c r="G2" s="425" t="b">
        <v>1</v>
      </c>
      <c r="L2" s="425" t="b">
        <v>1</v>
      </c>
      <c r="Q2" s="425" t="b">
        <v>1</v>
      </c>
      <c r="V2" s="425" t="b">
        <v>1</v>
      </c>
      <c r="AA2" s="425" t="b">
        <v>1</v>
      </c>
      <c r="AF2" s="425" t="b">
        <v>1</v>
      </c>
      <c r="AK2" s="425" t="b">
        <v>1</v>
      </c>
      <c r="AP2" s="425" t="b">
        <v>1</v>
      </c>
      <c r="AU2" s="425" t="b">
        <v>1</v>
      </c>
      <c r="AZ2" s="425" t="b">
        <v>1</v>
      </c>
      <c r="BE2" s="425" t="b">
        <v>1</v>
      </c>
      <c r="BJ2" s="425" t="b">
        <v>1</v>
      </c>
      <c r="BO2" s="425" t="b">
        <v>1</v>
      </c>
      <c r="BT2" s="425" t="b">
        <v>1</v>
      </c>
      <c r="BY2" s="425" t="b">
        <v>1</v>
      </c>
      <c r="CD2" s="425" t="b">
        <v>1</v>
      </c>
      <c r="CI2" s="425" t="b">
        <v>1</v>
      </c>
      <c r="CN2" s="425" t="b">
        <v>1</v>
      </c>
      <c r="CS2" s="425" t="b">
        <v>1</v>
      </c>
    </row>
    <row r="3">
      <c r="A3" s="426"/>
      <c r="B3" s="427" t="s">
        <v>228</v>
      </c>
      <c r="C3" s="427" t="s">
        <v>229</v>
      </c>
      <c r="D3" s="427" t="s">
        <v>230</v>
      </c>
      <c r="E3" s="427" t="s">
        <v>231</v>
      </c>
      <c r="F3" s="428" t="s">
        <v>232</v>
      </c>
      <c r="G3" s="427" t="s">
        <v>228</v>
      </c>
      <c r="H3" s="427" t="s">
        <v>229</v>
      </c>
      <c r="I3" s="427" t="s">
        <v>230</v>
      </c>
      <c r="J3" s="427" t="s">
        <v>231</v>
      </c>
      <c r="K3" s="428" t="s">
        <v>232</v>
      </c>
      <c r="L3" s="427" t="s">
        <v>228</v>
      </c>
      <c r="M3" s="427" t="s">
        <v>229</v>
      </c>
      <c r="N3" s="427" t="s">
        <v>230</v>
      </c>
      <c r="O3" s="427" t="s">
        <v>231</v>
      </c>
      <c r="P3" s="428" t="s">
        <v>232</v>
      </c>
      <c r="Q3" s="427" t="s">
        <v>228</v>
      </c>
      <c r="R3" s="427" t="s">
        <v>229</v>
      </c>
      <c r="S3" s="427" t="s">
        <v>230</v>
      </c>
      <c r="T3" s="427" t="s">
        <v>231</v>
      </c>
      <c r="U3" s="428" t="s">
        <v>232</v>
      </c>
      <c r="V3" s="427" t="s">
        <v>228</v>
      </c>
      <c r="W3" s="427" t="s">
        <v>229</v>
      </c>
      <c r="X3" s="427" t="s">
        <v>230</v>
      </c>
      <c r="Y3" s="427" t="s">
        <v>231</v>
      </c>
      <c r="Z3" s="428" t="s">
        <v>232</v>
      </c>
      <c r="AA3" s="427" t="s">
        <v>228</v>
      </c>
      <c r="AB3" s="427" t="s">
        <v>229</v>
      </c>
      <c r="AC3" s="427" t="s">
        <v>230</v>
      </c>
      <c r="AD3" s="427" t="s">
        <v>231</v>
      </c>
      <c r="AE3" s="429" t="s">
        <v>232</v>
      </c>
      <c r="AF3" s="427" t="s">
        <v>228</v>
      </c>
      <c r="AG3" s="427" t="s">
        <v>229</v>
      </c>
      <c r="AH3" s="427" t="s">
        <v>230</v>
      </c>
      <c r="AI3" s="427" t="s">
        <v>231</v>
      </c>
      <c r="AJ3" s="428" t="s">
        <v>232</v>
      </c>
      <c r="AK3" s="427" t="s">
        <v>228</v>
      </c>
      <c r="AL3" s="427" t="s">
        <v>229</v>
      </c>
      <c r="AM3" s="427" t="s">
        <v>230</v>
      </c>
      <c r="AN3" s="427" t="s">
        <v>231</v>
      </c>
      <c r="AO3" s="428" t="s">
        <v>232</v>
      </c>
      <c r="AP3" s="427" t="s">
        <v>228</v>
      </c>
      <c r="AQ3" s="427" t="s">
        <v>229</v>
      </c>
      <c r="AR3" s="427" t="s">
        <v>230</v>
      </c>
      <c r="AS3" s="427" t="s">
        <v>231</v>
      </c>
      <c r="AT3" s="428" t="s">
        <v>232</v>
      </c>
      <c r="AU3" s="427" t="s">
        <v>228</v>
      </c>
      <c r="AV3" s="427" t="s">
        <v>229</v>
      </c>
      <c r="AW3" s="427" t="s">
        <v>230</v>
      </c>
      <c r="AX3" s="427" t="s">
        <v>231</v>
      </c>
      <c r="AY3" s="428" t="s">
        <v>232</v>
      </c>
      <c r="AZ3" s="427" t="s">
        <v>228</v>
      </c>
      <c r="BA3" s="427" t="s">
        <v>229</v>
      </c>
      <c r="BB3" s="427" t="s">
        <v>230</v>
      </c>
      <c r="BC3" s="427" t="s">
        <v>231</v>
      </c>
      <c r="BD3" s="428" t="s">
        <v>232</v>
      </c>
      <c r="BE3" s="427" t="s">
        <v>228</v>
      </c>
      <c r="BF3" s="427" t="s">
        <v>229</v>
      </c>
      <c r="BG3" s="427" t="s">
        <v>230</v>
      </c>
      <c r="BH3" s="427" t="s">
        <v>231</v>
      </c>
      <c r="BI3" s="428" t="s">
        <v>232</v>
      </c>
      <c r="BJ3" s="427" t="s">
        <v>228</v>
      </c>
      <c r="BK3" s="427" t="s">
        <v>229</v>
      </c>
      <c r="BL3" s="427" t="s">
        <v>230</v>
      </c>
      <c r="BM3" s="427" t="s">
        <v>231</v>
      </c>
      <c r="BN3" s="428" t="s">
        <v>232</v>
      </c>
      <c r="BO3" s="427" t="s">
        <v>228</v>
      </c>
      <c r="BP3" s="427" t="s">
        <v>229</v>
      </c>
      <c r="BQ3" s="427" t="s">
        <v>230</v>
      </c>
      <c r="BR3" s="427" t="s">
        <v>231</v>
      </c>
      <c r="BS3" s="428" t="s">
        <v>232</v>
      </c>
      <c r="BT3" s="427" t="s">
        <v>228</v>
      </c>
      <c r="BU3" s="427" t="s">
        <v>229</v>
      </c>
      <c r="BV3" s="427" t="s">
        <v>230</v>
      </c>
      <c r="BW3" s="427" t="s">
        <v>231</v>
      </c>
      <c r="BX3" s="428" t="s">
        <v>232</v>
      </c>
      <c r="BY3" s="427" t="s">
        <v>228</v>
      </c>
      <c r="BZ3" s="427" t="s">
        <v>229</v>
      </c>
      <c r="CA3" s="427" t="s">
        <v>230</v>
      </c>
      <c r="CB3" s="427" t="s">
        <v>231</v>
      </c>
      <c r="CC3" s="428" t="s">
        <v>232</v>
      </c>
      <c r="CD3" s="427" t="s">
        <v>228</v>
      </c>
      <c r="CE3" s="427" t="s">
        <v>229</v>
      </c>
      <c r="CF3" s="427" t="s">
        <v>230</v>
      </c>
      <c r="CG3" s="427" t="s">
        <v>231</v>
      </c>
      <c r="CH3" s="428" t="s">
        <v>232</v>
      </c>
      <c r="CI3" s="427" t="s">
        <v>228</v>
      </c>
      <c r="CJ3" s="427" t="s">
        <v>229</v>
      </c>
      <c r="CK3" s="427" t="s">
        <v>230</v>
      </c>
      <c r="CL3" s="427" t="s">
        <v>231</v>
      </c>
      <c r="CM3" s="428" t="s">
        <v>232</v>
      </c>
      <c r="CN3" s="427" t="s">
        <v>228</v>
      </c>
      <c r="CO3" s="427" t="s">
        <v>229</v>
      </c>
      <c r="CP3" s="427" t="s">
        <v>230</v>
      </c>
      <c r="CQ3" s="427" t="s">
        <v>231</v>
      </c>
      <c r="CR3" s="428" t="s">
        <v>232</v>
      </c>
      <c r="CS3" s="427" t="s">
        <v>228</v>
      </c>
      <c r="CT3" s="427" t="s">
        <v>229</v>
      </c>
      <c r="CU3" s="427" t="s">
        <v>230</v>
      </c>
      <c r="CV3" s="427" t="s">
        <v>231</v>
      </c>
      <c r="CW3" s="428" t="s">
        <v>232</v>
      </c>
    </row>
    <row r="4">
      <c r="A4" s="430" t="s">
        <v>233</v>
      </c>
      <c r="B4" s="431"/>
      <c r="C4" s="431"/>
      <c r="D4" s="431"/>
      <c r="E4" s="431"/>
      <c r="F4" s="432"/>
      <c r="G4" s="431"/>
      <c r="H4" s="431"/>
      <c r="I4" s="431"/>
      <c r="J4" s="431"/>
      <c r="K4" s="432"/>
      <c r="L4" s="431"/>
      <c r="M4" s="431"/>
      <c r="N4" s="431"/>
      <c r="O4" s="431"/>
      <c r="P4" s="432"/>
      <c r="Q4" s="431"/>
      <c r="R4" s="431"/>
      <c r="S4" s="431"/>
      <c r="T4" s="431"/>
      <c r="U4" s="432"/>
      <c r="V4" s="431"/>
      <c r="W4" s="431"/>
      <c r="X4" s="431"/>
      <c r="Y4" s="431"/>
      <c r="Z4" s="432"/>
      <c r="AA4" s="431"/>
      <c r="AB4" s="431"/>
      <c r="AC4" s="431"/>
      <c r="AD4" s="431"/>
      <c r="AE4" s="432"/>
      <c r="AF4" s="431"/>
      <c r="AG4" s="431"/>
      <c r="AH4" s="431"/>
      <c r="AI4" s="431"/>
      <c r="AJ4" s="432"/>
      <c r="AK4" s="433"/>
      <c r="AL4" s="433"/>
      <c r="AM4" s="433"/>
      <c r="AN4" s="433"/>
      <c r="AO4" s="432"/>
      <c r="AP4" s="431"/>
      <c r="AQ4" s="431"/>
      <c r="AR4" s="431"/>
      <c r="AS4" s="431"/>
      <c r="AT4" s="432"/>
      <c r="AU4" s="431"/>
      <c r="AV4" s="431"/>
      <c r="AW4" s="431"/>
      <c r="AX4" s="431"/>
      <c r="AY4" s="432"/>
      <c r="AZ4" s="431"/>
      <c r="BA4" s="431"/>
      <c r="BB4" s="431"/>
      <c r="BC4" s="431"/>
      <c r="BD4" s="432"/>
      <c r="BE4" s="431"/>
      <c r="BF4" s="431"/>
      <c r="BG4" s="431"/>
      <c r="BH4" s="431"/>
      <c r="BI4" s="432"/>
      <c r="BJ4" s="431">
        <v>2.0</v>
      </c>
      <c r="BK4" s="431"/>
      <c r="BL4" s="431"/>
      <c r="BM4" s="431"/>
      <c r="BN4" s="432"/>
      <c r="BO4" s="431">
        <v>2.0</v>
      </c>
      <c r="BP4" s="431"/>
      <c r="BQ4" s="431"/>
      <c r="BR4" s="431"/>
      <c r="BS4" s="432"/>
      <c r="BT4" s="431">
        <v>2.0</v>
      </c>
      <c r="BU4" s="431"/>
      <c r="BV4" s="431"/>
      <c r="BW4" s="431"/>
      <c r="BX4" s="432"/>
      <c r="BY4" s="431">
        <v>2.0</v>
      </c>
      <c r="BZ4" s="431"/>
      <c r="CA4" s="431"/>
      <c r="CB4" s="431"/>
      <c r="CC4" s="432"/>
      <c r="CD4" s="431"/>
      <c r="CE4" s="431"/>
      <c r="CF4" s="431"/>
      <c r="CG4" s="431"/>
      <c r="CH4" s="432"/>
      <c r="CI4" s="431"/>
      <c r="CJ4" s="431"/>
      <c r="CK4" s="431"/>
      <c r="CL4" s="431"/>
      <c r="CM4" s="432"/>
      <c r="CN4" s="431"/>
      <c r="CO4" s="431"/>
      <c r="CP4" s="431"/>
      <c r="CQ4" s="431"/>
      <c r="CR4" s="432"/>
      <c r="CS4" s="431"/>
      <c r="CT4" s="431"/>
      <c r="CU4" s="431"/>
      <c r="CV4" s="431"/>
      <c r="CW4" s="432"/>
    </row>
    <row r="5">
      <c r="A5" s="434" t="s">
        <v>234</v>
      </c>
      <c r="B5" s="435"/>
      <c r="C5" s="435"/>
      <c r="D5" s="435"/>
      <c r="E5" s="435"/>
      <c r="F5" s="436"/>
      <c r="G5" s="435"/>
      <c r="H5" s="435"/>
      <c r="I5" s="435"/>
      <c r="J5" s="435"/>
      <c r="K5" s="436"/>
      <c r="L5" s="435">
        <v>9.0</v>
      </c>
      <c r="M5" s="435"/>
      <c r="N5" s="435"/>
      <c r="O5" s="435">
        <v>1.0</v>
      </c>
      <c r="P5" s="436"/>
      <c r="Q5" s="435">
        <v>22.0</v>
      </c>
      <c r="R5" s="435">
        <v>48.0</v>
      </c>
      <c r="S5" s="435"/>
      <c r="T5" s="435">
        <v>2.0</v>
      </c>
      <c r="U5" s="436"/>
      <c r="V5" s="435">
        <v>22.0</v>
      </c>
      <c r="W5" s="435">
        <v>48.0</v>
      </c>
      <c r="X5" s="435"/>
      <c r="Y5" s="435">
        <v>2.0</v>
      </c>
      <c r="Z5" s="436"/>
      <c r="AA5" s="435">
        <v>25.0</v>
      </c>
      <c r="AB5" s="435">
        <v>38.0</v>
      </c>
      <c r="AC5" s="435"/>
      <c r="AD5" s="437">
        <v>2.0</v>
      </c>
      <c r="AE5" s="436"/>
      <c r="AF5" s="435">
        <v>25.0</v>
      </c>
      <c r="AG5" s="435">
        <v>39.0</v>
      </c>
      <c r="AH5" s="435"/>
      <c r="AI5" s="435">
        <v>2.0</v>
      </c>
      <c r="AJ5" s="436"/>
      <c r="AK5" s="438">
        <v>27.0</v>
      </c>
      <c r="AL5" s="438">
        <v>43.0</v>
      </c>
      <c r="AM5" s="438"/>
      <c r="AN5" s="438">
        <v>2.0</v>
      </c>
      <c r="AO5" s="436"/>
      <c r="AP5" s="438">
        <v>27.0</v>
      </c>
      <c r="AQ5" s="438">
        <v>43.0</v>
      </c>
      <c r="AR5" s="435"/>
      <c r="AS5" s="438">
        <v>2.0</v>
      </c>
      <c r="AT5" s="436"/>
      <c r="AU5" s="438">
        <v>27.0</v>
      </c>
      <c r="AV5" s="438">
        <v>43.0</v>
      </c>
      <c r="AW5" s="435"/>
      <c r="AX5" s="438">
        <v>3.0</v>
      </c>
      <c r="AY5" s="436"/>
      <c r="AZ5" s="438">
        <v>28.0</v>
      </c>
      <c r="BA5" s="438">
        <v>43.0</v>
      </c>
      <c r="BB5" s="435"/>
      <c r="BC5" s="438">
        <v>3.0</v>
      </c>
      <c r="BD5" s="436"/>
      <c r="BE5" s="438">
        <v>28.0</v>
      </c>
      <c r="BF5" s="438">
        <v>44.0</v>
      </c>
      <c r="BG5" s="435"/>
      <c r="BH5" s="439">
        <v>3.0</v>
      </c>
      <c r="BI5" s="436"/>
      <c r="BJ5" s="439">
        <v>29.0</v>
      </c>
      <c r="BK5" s="439">
        <v>48.0</v>
      </c>
      <c r="BL5" s="437"/>
      <c r="BM5" s="439">
        <v>3.0</v>
      </c>
      <c r="BN5" s="436"/>
      <c r="BO5" s="439">
        <v>29.0</v>
      </c>
      <c r="BP5" s="439">
        <v>48.0</v>
      </c>
      <c r="BQ5" s="437"/>
      <c r="BR5" s="439">
        <v>3.0</v>
      </c>
      <c r="BS5" s="436"/>
      <c r="BT5" s="439">
        <v>29.0</v>
      </c>
      <c r="BU5" s="439">
        <v>48.0</v>
      </c>
      <c r="BV5" s="437"/>
      <c r="BW5" s="439">
        <v>3.0</v>
      </c>
      <c r="BX5" s="436"/>
      <c r="BY5" s="439">
        <v>29.0</v>
      </c>
      <c r="BZ5" s="439">
        <v>48.0</v>
      </c>
      <c r="CA5" s="437"/>
      <c r="CB5" s="439">
        <v>3.0</v>
      </c>
      <c r="CC5" s="436"/>
      <c r="CD5" s="439">
        <v>30.0</v>
      </c>
      <c r="CE5" s="439">
        <v>49.0</v>
      </c>
      <c r="CF5" s="437"/>
      <c r="CG5" s="439">
        <v>3.0</v>
      </c>
      <c r="CH5" s="436"/>
      <c r="CI5" s="439">
        <v>30.0</v>
      </c>
      <c r="CJ5" s="439">
        <v>49.0</v>
      </c>
      <c r="CK5" s="439"/>
      <c r="CL5" s="439">
        <v>3.0</v>
      </c>
      <c r="CM5" s="436"/>
      <c r="CN5" s="439">
        <v>30.0</v>
      </c>
      <c r="CO5" s="439">
        <v>49.0</v>
      </c>
      <c r="CP5" s="437"/>
      <c r="CQ5" s="439">
        <v>3.0</v>
      </c>
      <c r="CR5" s="436"/>
      <c r="CS5" s="417">
        <v>30.0</v>
      </c>
      <c r="CT5" s="417">
        <v>50.0</v>
      </c>
      <c r="CU5" s="440"/>
      <c r="CV5" s="417">
        <v>3.0</v>
      </c>
      <c r="CW5" s="436"/>
    </row>
    <row r="6">
      <c r="A6" s="441" t="s">
        <v>235</v>
      </c>
      <c r="B6" s="442"/>
      <c r="C6" s="442"/>
      <c r="D6" s="442"/>
      <c r="E6" s="442"/>
      <c r="F6" s="432"/>
      <c r="G6" s="442">
        <v>9.0</v>
      </c>
      <c r="H6" s="442">
        <v>1.0</v>
      </c>
      <c r="I6" s="442"/>
      <c r="J6" s="442"/>
      <c r="K6" s="432"/>
      <c r="L6" s="442">
        <v>9.0</v>
      </c>
      <c r="M6" s="442">
        <v>1.0</v>
      </c>
      <c r="N6" s="442"/>
      <c r="O6" s="442"/>
      <c r="P6" s="432"/>
      <c r="Q6" s="442">
        <v>9.0</v>
      </c>
      <c r="R6" s="442">
        <v>1.0</v>
      </c>
      <c r="S6" s="442"/>
      <c r="T6" s="442"/>
      <c r="U6" s="432"/>
      <c r="V6" s="442">
        <v>9.0</v>
      </c>
      <c r="W6" s="442">
        <v>1.0</v>
      </c>
      <c r="X6" s="442"/>
      <c r="Y6" s="442"/>
      <c r="Z6" s="432"/>
      <c r="AA6" s="442">
        <v>9.0</v>
      </c>
      <c r="AB6" s="442">
        <v>1.0</v>
      </c>
      <c r="AC6" s="442"/>
      <c r="AD6" s="443"/>
      <c r="AE6" s="432"/>
      <c r="AF6" s="444">
        <v>10.0</v>
      </c>
      <c r="AG6" s="444">
        <v>2.0</v>
      </c>
      <c r="AH6" s="442"/>
      <c r="AI6" s="442"/>
      <c r="AJ6" s="432"/>
      <c r="AK6" s="445"/>
      <c r="AL6" s="445"/>
      <c r="AM6" s="442"/>
      <c r="AN6" s="442"/>
      <c r="AO6" s="432"/>
      <c r="AP6" s="445"/>
      <c r="AQ6" s="445"/>
      <c r="AR6" s="442"/>
      <c r="AS6" s="442"/>
      <c r="AT6" s="432"/>
      <c r="AU6" s="445"/>
      <c r="AV6" s="445"/>
      <c r="AW6" s="442"/>
      <c r="AX6" s="442"/>
      <c r="AY6" s="432"/>
      <c r="AZ6" s="445"/>
      <c r="BA6" s="445"/>
      <c r="BB6" s="442"/>
      <c r="BC6" s="442"/>
      <c r="BD6" s="432"/>
      <c r="BE6" s="445"/>
      <c r="BF6" s="445"/>
      <c r="BG6" s="442"/>
      <c r="BH6" s="446"/>
      <c r="BI6" s="432"/>
      <c r="BJ6" s="443"/>
      <c r="BK6" s="443"/>
      <c r="BL6" s="446"/>
      <c r="BM6" s="446"/>
      <c r="BN6" s="432"/>
      <c r="BO6" s="443"/>
      <c r="BP6" s="443"/>
      <c r="BQ6" s="446"/>
      <c r="BR6" s="446"/>
      <c r="BS6" s="432"/>
      <c r="BT6" s="443"/>
      <c r="BU6" s="443"/>
      <c r="BV6" s="446"/>
      <c r="BW6" s="446"/>
      <c r="BX6" s="432"/>
      <c r="BY6" s="443"/>
      <c r="BZ6" s="443"/>
      <c r="CA6" s="446"/>
      <c r="CB6" s="446"/>
      <c r="CC6" s="432"/>
      <c r="CD6" s="443"/>
      <c r="CE6" s="443"/>
      <c r="CF6" s="446"/>
      <c r="CG6" s="446"/>
      <c r="CH6" s="432"/>
      <c r="CI6" s="443"/>
      <c r="CJ6" s="443"/>
      <c r="CK6" s="446"/>
      <c r="CL6" s="446"/>
      <c r="CM6" s="432"/>
      <c r="CN6" s="443"/>
      <c r="CO6" s="443"/>
      <c r="CP6" s="446"/>
      <c r="CQ6" s="446"/>
      <c r="CR6" s="432"/>
      <c r="CS6" s="446"/>
      <c r="CT6" s="446"/>
      <c r="CU6" s="446"/>
      <c r="CV6" s="446"/>
      <c r="CW6" s="432"/>
    </row>
    <row r="7">
      <c r="A7" s="441" t="s">
        <v>236</v>
      </c>
      <c r="B7" s="442"/>
      <c r="C7" s="442"/>
      <c r="D7" s="442"/>
      <c r="E7" s="442"/>
      <c r="F7" s="432"/>
      <c r="G7" s="442">
        <v>4.0</v>
      </c>
      <c r="H7" s="442"/>
      <c r="I7" s="442">
        <v>1.0</v>
      </c>
      <c r="J7" s="442">
        <v>1.0</v>
      </c>
      <c r="K7" s="432"/>
      <c r="L7" s="442">
        <v>22.0</v>
      </c>
      <c r="M7" s="442">
        <v>8.0</v>
      </c>
      <c r="N7" s="442">
        <v>1.0</v>
      </c>
      <c r="O7" s="442">
        <v>1.0</v>
      </c>
      <c r="P7" s="432"/>
      <c r="Q7" s="442">
        <v>32.0</v>
      </c>
      <c r="R7" s="442">
        <v>9.0</v>
      </c>
      <c r="S7" s="442">
        <v>1.0</v>
      </c>
      <c r="T7" s="442">
        <v>2.0</v>
      </c>
      <c r="U7" s="432"/>
      <c r="V7" s="442">
        <v>32.0</v>
      </c>
      <c r="W7" s="442">
        <v>9.0</v>
      </c>
      <c r="X7" s="442">
        <v>1.0</v>
      </c>
      <c r="Y7" s="442">
        <v>2.0</v>
      </c>
      <c r="Z7" s="432"/>
      <c r="AA7" s="442">
        <v>40.0</v>
      </c>
      <c r="AB7" s="442">
        <v>9.0</v>
      </c>
      <c r="AC7" s="442">
        <v>1.0</v>
      </c>
      <c r="AD7" s="446">
        <v>2.0</v>
      </c>
      <c r="AE7" s="432"/>
      <c r="AF7" s="442">
        <v>50.0</v>
      </c>
      <c r="AG7" s="447">
        <v>33.0</v>
      </c>
      <c r="AH7" s="442">
        <v>1.0</v>
      </c>
      <c r="AI7" s="442">
        <v>2.0</v>
      </c>
      <c r="AJ7" s="432"/>
      <c r="AK7" s="448">
        <v>53.0</v>
      </c>
      <c r="AL7" s="442">
        <v>28.0</v>
      </c>
      <c r="AM7" s="442">
        <v>1.0</v>
      </c>
      <c r="AN7" s="442">
        <v>11.0</v>
      </c>
      <c r="AO7" s="432"/>
      <c r="AP7" s="442">
        <v>53.0</v>
      </c>
      <c r="AQ7" s="442">
        <v>28.0</v>
      </c>
      <c r="AR7" s="442">
        <v>1.0</v>
      </c>
      <c r="AS7" s="442">
        <v>11.0</v>
      </c>
      <c r="AT7" s="432"/>
      <c r="AU7" s="442">
        <v>53.0</v>
      </c>
      <c r="AV7" s="442">
        <v>23.0</v>
      </c>
      <c r="AW7" s="442">
        <v>1.0</v>
      </c>
      <c r="AX7" s="442">
        <v>11.0</v>
      </c>
      <c r="AY7" s="432">
        <v>5.0</v>
      </c>
      <c r="AZ7" s="442">
        <v>53.0</v>
      </c>
      <c r="BA7" s="442">
        <v>20.0</v>
      </c>
      <c r="BB7" s="442">
        <v>1.0</v>
      </c>
      <c r="BC7" s="442">
        <v>11.0</v>
      </c>
      <c r="BD7" s="432">
        <v>5.0</v>
      </c>
      <c r="BE7" s="442">
        <v>53.0</v>
      </c>
      <c r="BF7" s="442">
        <v>20.0</v>
      </c>
      <c r="BG7" s="448">
        <v>1.0</v>
      </c>
      <c r="BH7" s="431">
        <v>11.0</v>
      </c>
      <c r="BI7" s="449">
        <v>5.0</v>
      </c>
      <c r="BJ7" s="450">
        <v>56.0</v>
      </c>
      <c r="BK7" s="450">
        <v>24.0</v>
      </c>
      <c r="BL7" s="450">
        <v>1.0</v>
      </c>
      <c r="BM7" s="450">
        <v>12.0</v>
      </c>
      <c r="BN7" s="432">
        <v>4.0</v>
      </c>
      <c r="BO7" s="450">
        <v>56.0</v>
      </c>
      <c r="BP7" s="450">
        <v>24.0</v>
      </c>
      <c r="BQ7" s="450">
        <v>1.0</v>
      </c>
      <c r="BR7" s="450">
        <v>12.0</v>
      </c>
      <c r="BS7" s="432">
        <v>4.0</v>
      </c>
      <c r="BT7" s="450">
        <v>56.0</v>
      </c>
      <c r="BU7" s="450">
        <v>24.0</v>
      </c>
      <c r="BV7" s="450">
        <v>1.0</v>
      </c>
      <c r="BW7" s="450">
        <v>12.0</v>
      </c>
      <c r="BX7" s="432">
        <v>4.0</v>
      </c>
      <c r="BY7" s="450">
        <v>57.0</v>
      </c>
      <c r="BZ7" s="450">
        <v>24.0</v>
      </c>
      <c r="CA7" s="450">
        <v>1.0</v>
      </c>
      <c r="CB7" s="450">
        <v>12.0</v>
      </c>
      <c r="CC7" s="432">
        <v>4.0</v>
      </c>
      <c r="CD7" s="450">
        <v>58.0</v>
      </c>
      <c r="CE7" s="450">
        <v>25.0</v>
      </c>
      <c r="CF7" s="450">
        <v>1.0</v>
      </c>
      <c r="CG7" s="450">
        <v>12.0</v>
      </c>
      <c r="CH7" s="432">
        <v>4.0</v>
      </c>
      <c r="CI7" s="450">
        <v>58.0</v>
      </c>
      <c r="CJ7" s="450">
        <v>25.0</v>
      </c>
      <c r="CK7" s="450">
        <v>1.0</v>
      </c>
      <c r="CL7" s="450">
        <v>12.0</v>
      </c>
      <c r="CM7" s="432">
        <v>4.0</v>
      </c>
      <c r="CN7" s="417">
        <v>58.0</v>
      </c>
      <c r="CO7" s="450">
        <v>25.0</v>
      </c>
      <c r="CP7" s="417">
        <v>1.0</v>
      </c>
      <c r="CQ7" s="417">
        <v>12.0</v>
      </c>
      <c r="CR7" s="432">
        <v>4.0</v>
      </c>
      <c r="CS7" s="450"/>
      <c r="CT7" s="450"/>
      <c r="CU7" s="450"/>
      <c r="CV7" s="450"/>
      <c r="CW7" s="432"/>
    </row>
    <row r="8">
      <c r="A8" s="434" t="s">
        <v>237</v>
      </c>
      <c r="B8" s="435"/>
      <c r="C8" s="435"/>
      <c r="D8" s="435"/>
      <c r="E8" s="435"/>
      <c r="F8" s="436"/>
      <c r="G8" s="435">
        <v>84.0</v>
      </c>
      <c r="H8" s="435"/>
      <c r="I8" s="435"/>
      <c r="J8" s="435">
        <v>1.0</v>
      </c>
      <c r="K8" s="436"/>
      <c r="L8" s="435">
        <v>183.0</v>
      </c>
      <c r="M8" s="435"/>
      <c r="N8" s="435"/>
      <c r="O8" s="435">
        <v>1.0</v>
      </c>
      <c r="P8" s="436"/>
      <c r="Q8" s="447">
        <v>208.0</v>
      </c>
      <c r="R8" s="435">
        <v>373.0</v>
      </c>
      <c r="S8" s="435"/>
      <c r="T8" s="435">
        <v>3.0</v>
      </c>
      <c r="U8" s="436"/>
      <c r="V8" s="435">
        <v>164.0</v>
      </c>
      <c r="W8" s="435">
        <v>101.0</v>
      </c>
      <c r="X8" s="435"/>
      <c r="Y8" s="435">
        <v>3.0</v>
      </c>
      <c r="Z8" s="436"/>
      <c r="AA8" s="435">
        <v>171.0</v>
      </c>
      <c r="AB8" s="435">
        <v>112.0</v>
      </c>
      <c r="AC8" s="435"/>
      <c r="AD8" s="437">
        <v>3.0</v>
      </c>
      <c r="AE8" s="436"/>
      <c r="AF8" s="435">
        <v>191.0</v>
      </c>
      <c r="AG8" s="435">
        <v>131.0</v>
      </c>
      <c r="AH8" s="435"/>
      <c r="AI8" s="435">
        <v>3.0</v>
      </c>
      <c r="AJ8" s="436"/>
      <c r="AK8" s="435">
        <v>190.0</v>
      </c>
      <c r="AL8" s="435">
        <v>162.0</v>
      </c>
      <c r="AM8" s="435"/>
      <c r="AN8" s="435">
        <v>3.0</v>
      </c>
      <c r="AO8" s="436"/>
      <c r="AP8" s="435">
        <v>192.0</v>
      </c>
      <c r="AQ8" s="435">
        <v>174.0</v>
      </c>
      <c r="AR8" s="435"/>
      <c r="AS8" s="435">
        <v>3.0</v>
      </c>
      <c r="AT8" s="436"/>
      <c r="AU8" s="435">
        <v>193.0</v>
      </c>
      <c r="AV8" s="435">
        <v>189.0</v>
      </c>
      <c r="AW8" s="435"/>
      <c r="AX8" s="435">
        <v>5.0</v>
      </c>
      <c r="AY8" s="436">
        <v>9.0</v>
      </c>
      <c r="AZ8" s="435">
        <v>194.0</v>
      </c>
      <c r="BA8" s="435">
        <v>204.0</v>
      </c>
      <c r="BB8" s="435">
        <v>5.0</v>
      </c>
      <c r="BC8" s="435">
        <v>9.0</v>
      </c>
      <c r="BD8" s="436"/>
      <c r="BE8" s="435">
        <v>194.0</v>
      </c>
      <c r="BF8" s="435">
        <v>215.0</v>
      </c>
      <c r="BG8" s="435"/>
      <c r="BH8" s="435">
        <v>6.0</v>
      </c>
      <c r="BI8" s="436">
        <v>11.0</v>
      </c>
      <c r="BJ8" s="435">
        <v>195.0</v>
      </c>
      <c r="BK8" s="435">
        <v>255.0</v>
      </c>
      <c r="BL8" s="435"/>
      <c r="BM8" s="435">
        <v>6.0</v>
      </c>
      <c r="BN8" s="436">
        <v>11.0</v>
      </c>
      <c r="BO8" s="435">
        <v>197.0</v>
      </c>
      <c r="BP8" s="435">
        <v>273.0</v>
      </c>
      <c r="BQ8" s="435"/>
      <c r="BR8" s="435">
        <v>6.0</v>
      </c>
      <c r="BS8" s="436">
        <v>11.0</v>
      </c>
      <c r="BT8" s="435">
        <v>197.0</v>
      </c>
      <c r="BU8" s="435">
        <v>273.0</v>
      </c>
      <c r="BV8" s="435"/>
      <c r="BW8" s="435">
        <v>6.0</v>
      </c>
      <c r="BX8" s="436">
        <v>11.0</v>
      </c>
      <c r="BY8" s="435">
        <v>197.0</v>
      </c>
      <c r="BZ8" s="435">
        <v>292.0</v>
      </c>
      <c r="CA8" s="435"/>
      <c r="CB8" s="435">
        <v>6.0</v>
      </c>
      <c r="CC8" s="436">
        <v>11.0</v>
      </c>
      <c r="CD8" s="435">
        <v>199.0</v>
      </c>
      <c r="CE8" s="435">
        <v>315.0</v>
      </c>
      <c r="CF8" s="435"/>
      <c r="CG8" s="435">
        <v>6.0</v>
      </c>
      <c r="CH8" s="436">
        <v>11.0</v>
      </c>
      <c r="CI8" s="435">
        <v>199.0</v>
      </c>
      <c r="CJ8" s="435">
        <v>315.0</v>
      </c>
      <c r="CK8" s="435"/>
      <c r="CL8" s="435">
        <v>6.0</v>
      </c>
      <c r="CM8" s="436">
        <v>11.0</v>
      </c>
      <c r="CN8" s="435">
        <v>199.0</v>
      </c>
      <c r="CO8" s="435">
        <v>335.0</v>
      </c>
      <c r="CP8" s="435"/>
      <c r="CQ8" s="435">
        <v>7.0</v>
      </c>
      <c r="CR8" s="436">
        <v>11.0</v>
      </c>
      <c r="CS8" s="435">
        <v>203.0</v>
      </c>
      <c r="CT8" s="417">
        <v>347.0</v>
      </c>
      <c r="CU8" s="435"/>
      <c r="CV8" s="417">
        <v>7.0</v>
      </c>
      <c r="CW8" s="449">
        <v>11.0</v>
      </c>
    </row>
    <row r="9">
      <c r="A9" s="441" t="s">
        <v>238</v>
      </c>
      <c r="B9" s="442"/>
      <c r="C9" s="442"/>
      <c r="D9" s="442"/>
      <c r="E9" s="442"/>
      <c r="F9" s="432"/>
      <c r="G9" s="442"/>
      <c r="H9" s="442"/>
      <c r="I9" s="442"/>
      <c r="J9" s="442"/>
      <c r="K9" s="432"/>
      <c r="L9" s="442"/>
      <c r="M9" s="442"/>
      <c r="N9" s="442"/>
      <c r="O9" s="442"/>
      <c r="P9" s="432"/>
      <c r="Q9" s="442"/>
      <c r="R9" s="442"/>
      <c r="S9" s="442"/>
      <c r="T9" s="442"/>
      <c r="U9" s="432"/>
      <c r="V9" s="442">
        <v>7.0</v>
      </c>
      <c r="W9" s="442"/>
      <c r="X9" s="442"/>
      <c r="Y9" s="442"/>
      <c r="Z9" s="432"/>
      <c r="AA9" s="442">
        <v>27.0</v>
      </c>
      <c r="AB9" s="442"/>
      <c r="AC9" s="442"/>
      <c r="AD9" s="446">
        <v>2.0</v>
      </c>
      <c r="AE9" s="432"/>
      <c r="AF9" s="442">
        <v>27.0</v>
      </c>
      <c r="AG9" s="442"/>
      <c r="AH9" s="442"/>
      <c r="AI9" s="442">
        <v>4.0</v>
      </c>
      <c r="AJ9" s="432"/>
      <c r="AK9" s="442">
        <v>27.0</v>
      </c>
      <c r="AL9" s="442"/>
      <c r="AM9" s="442"/>
      <c r="AN9" s="442">
        <v>4.0</v>
      </c>
      <c r="AO9" s="432"/>
      <c r="AP9" s="442">
        <v>27.0</v>
      </c>
      <c r="AQ9" s="442"/>
      <c r="AR9" s="442"/>
      <c r="AS9" s="442">
        <v>4.0</v>
      </c>
      <c r="AT9" s="432"/>
      <c r="AU9" s="442">
        <v>27.0</v>
      </c>
      <c r="AV9" s="442"/>
      <c r="AW9" s="442"/>
      <c r="AX9" s="442">
        <v>4.0</v>
      </c>
      <c r="AY9" s="432"/>
      <c r="AZ9" s="447">
        <v>27.0</v>
      </c>
      <c r="BA9" s="442"/>
      <c r="BB9" s="442"/>
      <c r="BC9" s="447">
        <v>4.0</v>
      </c>
      <c r="BD9" s="432"/>
      <c r="BE9" s="451"/>
      <c r="BF9" s="451"/>
      <c r="BG9" s="451"/>
      <c r="BH9" s="451"/>
      <c r="BI9" s="432"/>
      <c r="BJ9" s="443"/>
      <c r="BK9" s="446"/>
      <c r="BL9" s="446"/>
      <c r="BM9" s="443"/>
      <c r="BN9" s="432"/>
      <c r="BO9" s="443"/>
      <c r="BP9" s="446"/>
      <c r="BQ9" s="446"/>
      <c r="BR9" s="443"/>
      <c r="BS9" s="432"/>
      <c r="BT9" s="443"/>
      <c r="BU9" s="446"/>
      <c r="BV9" s="446"/>
      <c r="BW9" s="443"/>
      <c r="BX9" s="432"/>
      <c r="BY9" s="443"/>
      <c r="BZ9" s="446"/>
      <c r="CA9" s="446"/>
      <c r="CB9" s="443"/>
      <c r="CC9" s="432"/>
      <c r="CD9" s="443"/>
      <c r="CE9" s="446"/>
      <c r="CF9" s="446"/>
      <c r="CG9" s="443"/>
      <c r="CH9" s="432"/>
      <c r="CI9" s="443"/>
      <c r="CJ9" s="443"/>
      <c r="CK9" s="446"/>
      <c r="CL9" s="443"/>
      <c r="CM9" s="432"/>
      <c r="CN9" s="443"/>
      <c r="CO9" s="446"/>
      <c r="CP9" s="446"/>
      <c r="CQ9" s="443"/>
      <c r="CR9" s="432"/>
      <c r="CS9" s="446"/>
      <c r="CT9" s="446"/>
      <c r="CU9" s="446"/>
      <c r="CV9" s="446"/>
      <c r="CW9" s="432"/>
    </row>
    <row r="10">
      <c r="A10" s="434" t="s">
        <v>239</v>
      </c>
      <c r="B10" s="435">
        <v>8.0</v>
      </c>
      <c r="C10" s="435"/>
      <c r="D10" s="435">
        <v>1.0</v>
      </c>
      <c r="E10" s="435">
        <v>4.0</v>
      </c>
      <c r="F10" s="436"/>
      <c r="G10" s="435">
        <v>8.0</v>
      </c>
      <c r="H10" s="435"/>
      <c r="I10" s="435">
        <v>1.0</v>
      </c>
      <c r="J10" s="435">
        <v>4.0</v>
      </c>
      <c r="K10" s="436"/>
      <c r="L10" s="435">
        <v>11.0</v>
      </c>
      <c r="M10" s="435"/>
      <c r="N10" s="435">
        <v>1.0</v>
      </c>
      <c r="O10" s="435">
        <v>4.0</v>
      </c>
      <c r="P10" s="436"/>
      <c r="Q10" s="435">
        <v>11.0</v>
      </c>
      <c r="R10" s="435"/>
      <c r="S10" s="435">
        <v>1.0</v>
      </c>
      <c r="T10" s="435">
        <v>4.0</v>
      </c>
      <c r="U10" s="436"/>
      <c r="V10" s="435">
        <v>12.0</v>
      </c>
      <c r="W10" s="435"/>
      <c r="X10" s="435">
        <v>1.0</v>
      </c>
      <c r="Y10" s="435">
        <v>20.0</v>
      </c>
      <c r="Z10" s="436"/>
      <c r="AA10" s="435">
        <v>12.0</v>
      </c>
      <c r="AB10" s="435"/>
      <c r="AC10" s="435">
        <v>1.0</v>
      </c>
      <c r="AD10" s="437">
        <v>20.0</v>
      </c>
      <c r="AE10" s="436"/>
      <c r="AF10" s="435">
        <v>12.0</v>
      </c>
      <c r="AG10" s="435"/>
      <c r="AH10" s="435">
        <v>1.0</v>
      </c>
      <c r="AI10" s="435">
        <v>20.0</v>
      </c>
      <c r="AJ10" s="436"/>
      <c r="AK10" s="435">
        <v>35.0</v>
      </c>
      <c r="AL10" s="435"/>
      <c r="AM10" s="435">
        <v>1.0</v>
      </c>
      <c r="AN10" s="435">
        <v>22.0</v>
      </c>
      <c r="AO10" s="436"/>
      <c r="AP10" s="435">
        <v>35.0</v>
      </c>
      <c r="AQ10" s="435"/>
      <c r="AR10" s="435">
        <v>1.0</v>
      </c>
      <c r="AS10" s="435">
        <v>22.0</v>
      </c>
      <c r="AT10" s="436"/>
      <c r="AU10" s="435">
        <v>39.0</v>
      </c>
      <c r="AV10" s="435"/>
      <c r="AW10" s="435">
        <v>1.0</v>
      </c>
      <c r="AX10" s="435">
        <v>22.0</v>
      </c>
      <c r="AY10" s="436"/>
      <c r="AZ10" s="435">
        <v>39.0</v>
      </c>
      <c r="BA10" s="435"/>
      <c r="BB10" s="435">
        <v>1.0</v>
      </c>
      <c r="BC10" s="435">
        <v>22.0</v>
      </c>
      <c r="BD10" s="436"/>
      <c r="BE10" s="435">
        <v>39.0</v>
      </c>
      <c r="BF10" s="435"/>
      <c r="BG10" s="435">
        <v>1.0</v>
      </c>
      <c r="BH10" s="435">
        <v>22.0</v>
      </c>
      <c r="BI10" s="436"/>
      <c r="BJ10" s="439">
        <v>42.0</v>
      </c>
      <c r="BK10" s="437"/>
      <c r="BL10" s="439">
        <v>1.0</v>
      </c>
      <c r="BM10" s="439">
        <v>22.0</v>
      </c>
      <c r="BN10" s="436"/>
      <c r="BO10" s="439">
        <v>42.0</v>
      </c>
      <c r="BP10" s="437"/>
      <c r="BQ10" s="439">
        <v>1.0</v>
      </c>
      <c r="BR10" s="439">
        <v>22.0</v>
      </c>
      <c r="BS10" s="436"/>
      <c r="BT10" s="439">
        <v>42.0</v>
      </c>
      <c r="BU10" s="437"/>
      <c r="BV10" s="439">
        <v>1.0</v>
      </c>
      <c r="BW10" s="439">
        <v>22.0</v>
      </c>
      <c r="BX10" s="436"/>
      <c r="BY10" s="439">
        <v>47.0</v>
      </c>
      <c r="BZ10" s="437"/>
      <c r="CA10" s="439">
        <v>1.0</v>
      </c>
      <c r="CB10" s="439">
        <v>22.0</v>
      </c>
      <c r="CC10" s="436"/>
      <c r="CD10" s="439">
        <v>47.0</v>
      </c>
      <c r="CE10" s="437"/>
      <c r="CF10" s="439">
        <v>1.0</v>
      </c>
      <c r="CG10" s="439">
        <v>22.0</v>
      </c>
      <c r="CH10" s="436"/>
      <c r="CI10" s="439">
        <v>47.0</v>
      </c>
      <c r="CJ10" s="437"/>
      <c r="CK10" s="439">
        <v>1.0</v>
      </c>
      <c r="CL10" s="439">
        <v>22.0</v>
      </c>
      <c r="CM10" s="436"/>
      <c r="CN10" s="439">
        <v>47.0</v>
      </c>
      <c r="CO10" s="437"/>
      <c r="CP10" s="439">
        <v>1.0</v>
      </c>
      <c r="CQ10" s="439">
        <v>22.0</v>
      </c>
      <c r="CR10" s="436"/>
      <c r="CS10" s="417">
        <v>52.0</v>
      </c>
      <c r="CT10" s="437"/>
      <c r="CU10" s="417">
        <v>1.0</v>
      </c>
      <c r="CV10" s="417">
        <v>22.0</v>
      </c>
      <c r="CW10" s="436"/>
    </row>
    <row r="11">
      <c r="A11" s="452" t="s">
        <v>219</v>
      </c>
      <c r="B11" s="453">
        <f t="shared" ref="B11:CW11" si="1">sum(B5:B10)</f>
        <v>8</v>
      </c>
      <c r="C11" s="453">
        <f t="shared" si="1"/>
        <v>0</v>
      </c>
      <c r="D11" s="453">
        <f t="shared" si="1"/>
        <v>1</v>
      </c>
      <c r="E11" s="453">
        <f t="shared" si="1"/>
        <v>4</v>
      </c>
      <c r="F11" s="454">
        <f t="shared" si="1"/>
        <v>0</v>
      </c>
      <c r="G11" s="453">
        <f t="shared" si="1"/>
        <v>105</v>
      </c>
      <c r="H11" s="453">
        <f t="shared" si="1"/>
        <v>1</v>
      </c>
      <c r="I11" s="453">
        <f t="shared" si="1"/>
        <v>2</v>
      </c>
      <c r="J11" s="453">
        <f t="shared" si="1"/>
        <v>6</v>
      </c>
      <c r="K11" s="454">
        <f t="shared" si="1"/>
        <v>0</v>
      </c>
      <c r="L11" s="453">
        <f t="shared" si="1"/>
        <v>234</v>
      </c>
      <c r="M11" s="453">
        <f t="shared" si="1"/>
        <v>9</v>
      </c>
      <c r="N11" s="453">
        <f t="shared" si="1"/>
        <v>2</v>
      </c>
      <c r="O11" s="453">
        <f t="shared" si="1"/>
        <v>7</v>
      </c>
      <c r="P11" s="454">
        <f t="shared" si="1"/>
        <v>0</v>
      </c>
      <c r="Q11" s="453">
        <f t="shared" si="1"/>
        <v>282</v>
      </c>
      <c r="R11" s="453">
        <f t="shared" si="1"/>
        <v>431</v>
      </c>
      <c r="S11" s="453">
        <f t="shared" si="1"/>
        <v>2</v>
      </c>
      <c r="T11" s="453">
        <f t="shared" si="1"/>
        <v>11</v>
      </c>
      <c r="U11" s="454">
        <f t="shared" si="1"/>
        <v>0</v>
      </c>
      <c r="V11" s="453">
        <f t="shared" si="1"/>
        <v>246</v>
      </c>
      <c r="W11" s="453">
        <f t="shared" si="1"/>
        <v>159</v>
      </c>
      <c r="X11" s="453">
        <f t="shared" si="1"/>
        <v>2</v>
      </c>
      <c r="Y11" s="453">
        <f t="shared" si="1"/>
        <v>27</v>
      </c>
      <c r="Z11" s="454">
        <f t="shared" si="1"/>
        <v>0</v>
      </c>
      <c r="AA11" s="453">
        <f t="shared" si="1"/>
        <v>284</v>
      </c>
      <c r="AB11" s="453">
        <f t="shared" si="1"/>
        <v>160</v>
      </c>
      <c r="AC11" s="453">
        <f t="shared" si="1"/>
        <v>2</v>
      </c>
      <c r="AD11" s="455">
        <f t="shared" si="1"/>
        <v>29</v>
      </c>
      <c r="AE11" s="456">
        <f t="shared" si="1"/>
        <v>0</v>
      </c>
      <c r="AF11" s="453">
        <f t="shared" si="1"/>
        <v>315</v>
      </c>
      <c r="AG11" s="453">
        <f t="shared" si="1"/>
        <v>205</v>
      </c>
      <c r="AH11" s="453">
        <f t="shared" si="1"/>
        <v>2</v>
      </c>
      <c r="AI11" s="453">
        <f t="shared" si="1"/>
        <v>31</v>
      </c>
      <c r="AJ11" s="454">
        <f t="shared" si="1"/>
        <v>0</v>
      </c>
      <c r="AK11" s="453">
        <f t="shared" si="1"/>
        <v>332</v>
      </c>
      <c r="AL11" s="453">
        <f t="shared" si="1"/>
        <v>233</v>
      </c>
      <c r="AM11" s="453">
        <f t="shared" si="1"/>
        <v>2</v>
      </c>
      <c r="AN11" s="453">
        <f t="shared" si="1"/>
        <v>42</v>
      </c>
      <c r="AO11" s="454">
        <f t="shared" si="1"/>
        <v>0</v>
      </c>
      <c r="AP11" s="453">
        <f t="shared" si="1"/>
        <v>334</v>
      </c>
      <c r="AQ11" s="453">
        <f t="shared" si="1"/>
        <v>245</v>
      </c>
      <c r="AR11" s="453">
        <f t="shared" si="1"/>
        <v>2</v>
      </c>
      <c r="AS11" s="453">
        <f t="shared" si="1"/>
        <v>42</v>
      </c>
      <c r="AT11" s="454">
        <f t="shared" si="1"/>
        <v>0</v>
      </c>
      <c r="AU11" s="453">
        <f t="shared" si="1"/>
        <v>339</v>
      </c>
      <c r="AV11" s="453">
        <f t="shared" si="1"/>
        <v>255</v>
      </c>
      <c r="AW11" s="453">
        <f t="shared" si="1"/>
        <v>2</v>
      </c>
      <c r="AX11" s="453">
        <f t="shared" si="1"/>
        <v>45</v>
      </c>
      <c r="AY11" s="454">
        <f t="shared" si="1"/>
        <v>14</v>
      </c>
      <c r="AZ11" s="453">
        <f t="shared" si="1"/>
        <v>341</v>
      </c>
      <c r="BA11" s="453">
        <f t="shared" si="1"/>
        <v>267</v>
      </c>
      <c r="BB11" s="453">
        <f t="shared" si="1"/>
        <v>7</v>
      </c>
      <c r="BC11" s="453">
        <f t="shared" si="1"/>
        <v>49</v>
      </c>
      <c r="BD11" s="454">
        <f t="shared" si="1"/>
        <v>5</v>
      </c>
      <c r="BE11" s="453">
        <f t="shared" si="1"/>
        <v>314</v>
      </c>
      <c r="BF11" s="453">
        <f t="shared" si="1"/>
        <v>279</v>
      </c>
      <c r="BG11" s="453">
        <f t="shared" si="1"/>
        <v>2</v>
      </c>
      <c r="BH11" s="455">
        <f t="shared" si="1"/>
        <v>42</v>
      </c>
      <c r="BI11" s="456">
        <f t="shared" si="1"/>
        <v>16</v>
      </c>
      <c r="BJ11" s="456">
        <f t="shared" si="1"/>
        <v>322</v>
      </c>
      <c r="BK11" s="456">
        <f t="shared" si="1"/>
        <v>327</v>
      </c>
      <c r="BL11" s="456">
        <f t="shared" si="1"/>
        <v>2</v>
      </c>
      <c r="BM11" s="456">
        <f t="shared" si="1"/>
        <v>43</v>
      </c>
      <c r="BN11" s="456">
        <f t="shared" si="1"/>
        <v>15</v>
      </c>
      <c r="BO11" s="456">
        <f t="shared" si="1"/>
        <v>324</v>
      </c>
      <c r="BP11" s="456">
        <f t="shared" si="1"/>
        <v>345</v>
      </c>
      <c r="BQ11" s="456">
        <f t="shared" si="1"/>
        <v>2</v>
      </c>
      <c r="BR11" s="456">
        <f t="shared" si="1"/>
        <v>43</v>
      </c>
      <c r="BS11" s="456">
        <f t="shared" si="1"/>
        <v>15</v>
      </c>
      <c r="BT11" s="456">
        <f t="shared" si="1"/>
        <v>324</v>
      </c>
      <c r="BU11" s="456">
        <f t="shared" si="1"/>
        <v>345</v>
      </c>
      <c r="BV11" s="456">
        <f t="shared" si="1"/>
        <v>2</v>
      </c>
      <c r="BW11" s="456">
        <f t="shared" si="1"/>
        <v>43</v>
      </c>
      <c r="BX11" s="456">
        <f t="shared" si="1"/>
        <v>15</v>
      </c>
      <c r="BY11" s="456">
        <f t="shared" si="1"/>
        <v>330</v>
      </c>
      <c r="BZ11" s="456">
        <f t="shared" si="1"/>
        <v>364</v>
      </c>
      <c r="CA11" s="456">
        <f t="shared" si="1"/>
        <v>2</v>
      </c>
      <c r="CB11" s="456">
        <f t="shared" si="1"/>
        <v>43</v>
      </c>
      <c r="CC11" s="456">
        <f t="shared" si="1"/>
        <v>15</v>
      </c>
      <c r="CD11" s="456">
        <f t="shared" si="1"/>
        <v>334</v>
      </c>
      <c r="CE11" s="456">
        <f t="shared" si="1"/>
        <v>389</v>
      </c>
      <c r="CF11" s="456">
        <f t="shared" si="1"/>
        <v>2</v>
      </c>
      <c r="CG11" s="456">
        <f t="shared" si="1"/>
        <v>43</v>
      </c>
      <c r="CH11" s="456">
        <f t="shared" si="1"/>
        <v>15</v>
      </c>
      <c r="CI11" s="456">
        <f t="shared" si="1"/>
        <v>334</v>
      </c>
      <c r="CJ11" s="456">
        <f t="shared" si="1"/>
        <v>389</v>
      </c>
      <c r="CK11" s="456">
        <f t="shared" si="1"/>
        <v>2</v>
      </c>
      <c r="CL11" s="456">
        <f t="shared" si="1"/>
        <v>43</v>
      </c>
      <c r="CM11" s="456">
        <f t="shared" si="1"/>
        <v>15</v>
      </c>
      <c r="CN11" s="456">
        <f t="shared" si="1"/>
        <v>334</v>
      </c>
      <c r="CO11" s="456">
        <f t="shared" si="1"/>
        <v>409</v>
      </c>
      <c r="CP11" s="456">
        <f t="shared" si="1"/>
        <v>2</v>
      </c>
      <c r="CQ11" s="456">
        <f t="shared" si="1"/>
        <v>44</v>
      </c>
      <c r="CR11" s="456">
        <f t="shared" si="1"/>
        <v>15</v>
      </c>
      <c r="CS11" s="456">
        <f t="shared" si="1"/>
        <v>285</v>
      </c>
      <c r="CT11" s="456">
        <f t="shared" si="1"/>
        <v>397</v>
      </c>
      <c r="CU11" s="456">
        <f t="shared" si="1"/>
        <v>1</v>
      </c>
      <c r="CV11" s="456">
        <f t="shared" si="1"/>
        <v>32</v>
      </c>
      <c r="CW11" s="456">
        <f t="shared" si="1"/>
        <v>11</v>
      </c>
    </row>
    <row r="12">
      <c r="A12" s="211" t="s">
        <v>240</v>
      </c>
      <c r="B12" s="210">
        <f>SUM(B11:F11)</f>
        <v>13</v>
      </c>
      <c r="G12" s="210">
        <f>sum(G11:K11)</f>
        <v>114</v>
      </c>
      <c r="L12" s="210">
        <f>sum(L11:P11)</f>
        <v>252</v>
      </c>
      <c r="Q12" s="210">
        <f>sum(Q11:U11)</f>
        <v>726</v>
      </c>
      <c r="V12" s="210">
        <f>sum(V11:Z11)</f>
        <v>434</v>
      </c>
      <c r="AA12" s="210">
        <f>sum(AA11:AE11)</f>
        <v>475</v>
      </c>
      <c r="AF12" s="210">
        <f>sum(AF11:AJ11)</f>
        <v>553</v>
      </c>
      <c r="AK12" s="211">
        <f>sum(AK11:AQ11)</f>
        <v>1188</v>
      </c>
      <c r="AP12" s="210">
        <f>sum(AP11:AT11)</f>
        <v>623</v>
      </c>
      <c r="AU12" s="210">
        <f>sum(AU11:AY11)</f>
        <v>655</v>
      </c>
      <c r="AZ12" s="210">
        <f>sum(AZ11:BD11)</f>
        <v>669</v>
      </c>
      <c r="BE12" s="210">
        <f>sum(BE11:BI11)</f>
        <v>653</v>
      </c>
      <c r="BJ12" s="210">
        <f>sum(BJ11:BN11)</f>
        <v>709</v>
      </c>
      <c r="BO12" s="210">
        <f>sum(BO11:BS11)</f>
        <v>729</v>
      </c>
      <c r="BT12" s="210">
        <f>sum(BT11:BX11)</f>
        <v>729</v>
      </c>
      <c r="BY12" s="210">
        <f>sum(BY11:CC11)</f>
        <v>754</v>
      </c>
      <c r="CD12" s="210">
        <f>sum(CD11:CH11)</f>
        <v>783</v>
      </c>
      <c r="CI12" s="210">
        <f>sum(CI11:CM11)</f>
        <v>783</v>
      </c>
      <c r="CN12" s="210">
        <f>sum(CN11:CR11)</f>
        <v>804</v>
      </c>
      <c r="CS12" s="210">
        <f>sum(CS11:CW11)</f>
        <v>726</v>
      </c>
    </row>
    <row r="13">
      <c r="AK13" s="456">
        <f t="shared" ref="AK13:AO13" si="2">sum(AK7:AK12)</f>
        <v>1825</v>
      </c>
      <c r="AL13" s="456">
        <f t="shared" si="2"/>
        <v>423</v>
      </c>
      <c r="AM13" s="456">
        <f t="shared" si="2"/>
        <v>4</v>
      </c>
      <c r="AN13" s="456">
        <f t="shared" si="2"/>
        <v>82</v>
      </c>
      <c r="AO13" s="456">
        <f t="shared" si="2"/>
        <v>0</v>
      </c>
    </row>
    <row r="14">
      <c r="CN14" s="446"/>
      <c r="CO14" s="446"/>
      <c r="CP14" s="446"/>
      <c r="CQ14" s="446"/>
      <c r="CR14" s="446"/>
    </row>
    <row r="21">
      <c r="A21" s="422"/>
      <c r="B21" s="386">
        <v>43950.0</v>
      </c>
      <c r="G21" s="386">
        <v>43957.0</v>
      </c>
    </row>
    <row r="22">
      <c r="A22" s="424"/>
      <c r="B22" s="427" t="s">
        <v>228</v>
      </c>
      <c r="C22" s="427" t="s">
        <v>229</v>
      </c>
      <c r="D22" s="427" t="s">
        <v>230</v>
      </c>
      <c r="E22" s="427" t="s">
        <v>231</v>
      </c>
      <c r="F22" s="457" t="s">
        <v>232</v>
      </c>
      <c r="G22" s="427" t="s">
        <v>228</v>
      </c>
      <c r="H22" s="427" t="s">
        <v>229</v>
      </c>
      <c r="I22" s="427" t="s">
        <v>230</v>
      </c>
      <c r="J22" s="427" t="s">
        <v>231</v>
      </c>
      <c r="K22" s="457" t="s">
        <v>232</v>
      </c>
    </row>
    <row r="23">
      <c r="A23" s="458" t="s">
        <v>233</v>
      </c>
      <c r="B23" s="437"/>
      <c r="C23" s="437"/>
      <c r="D23" s="437"/>
      <c r="E23" s="437"/>
      <c r="F23" s="437"/>
      <c r="G23" s="437"/>
      <c r="H23" s="437"/>
      <c r="I23" s="437"/>
      <c r="J23" s="437"/>
      <c r="K23" s="437"/>
    </row>
    <row r="24">
      <c r="A24" s="434" t="s">
        <v>234</v>
      </c>
      <c r="B24" s="435"/>
      <c r="C24" s="435"/>
      <c r="D24" s="435"/>
      <c r="E24" s="435"/>
      <c r="F24" s="436"/>
      <c r="G24" s="435"/>
      <c r="H24" s="435"/>
      <c r="I24" s="435"/>
      <c r="J24" s="435"/>
      <c r="K24" s="436"/>
    </row>
    <row r="25">
      <c r="A25" s="441" t="s">
        <v>235</v>
      </c>
      <c r="B25" s="442"/>
      <c r="C25" s="442"/>
      <c r="D25" s="442"/>
      <c r="E25" s="442"/>
      <c r="F25" s="432"/>
      <c r="G25" s="442">
        <v>9.0</v>
      </c>
      <c r="H25" s="442">
        <v>1.0</v>
      </c>
      <c r="I25" s="442"/>
      <c r="J25" s="442"/>
      <c r="K25" s="432"/>
    </row>
    <row r="26">
      <c r="A26" s="441" t="s">
        <v>236</v>
      </c>
      <c r="B26" s="442"/>
      <c r="C26" s="442"/>
      <c r="D26" s="442"/>
      <c r="E26" s="442"/>
      <c r="F26" s="432"/>
      <c r="G26" s="442">
        <v>4.0</v>
      </c>
      <c r="H26" s="442"/>
      <c r="I26" s="442">
        <v>1.0</v>
      </c>
      <c r="J26" s="442">
        <v>1.0</v>
      </c>
      <c r="K26" s="432"/>
    </row>
    <row r="27">
      <c r="A27" s="434" t="s">
        <v>237</v>
      </c>
      <c r="B27" s="435"/>
      <c r="C27" s="435"/>
      <c r="D27" s="435"/>
      <c r="E27" s="435"/>
      <c r="F27" s="436"/>
      <c r="G27" s="435">
        <v>84.0</v>
      </c>
      <c r="H27" s="435"/>
      <c r="I27" s="435"/>
      <c r="J27" s="435">
        <v>1.0</v>
      </c>
      <c r="K27" s="436"/>
      <c r="P27" s="211" t="s">
        <v>241</v>
      </c>
    </row>
    <row r="28">
      <c r="A28" s="441" t="s">
        <v>238</v>
      </c>
      <c r="B28" s="442"/>
      <c r="C28" s="442"/>
      <c r="D28" s="442"/>
      <c r="E28" s="442"/>
      <c r="F28" s="432"/>
      <c r="G28" s="442"/>
      <c r="H28" s="442"/>
      <c r="I28" s="442"/>
      <c r="J28" s="442"/>
      <c r="K28" s="432"/>
    </row>
    <row r="29">
      <c r="A29" s="434" t="s">
        <v>239</v>
      </c>
      <c r="B29" s="435">
        <v>8.0</v>
      </c>
      <c r="C29" s="435"/>
      <c r="D29" s="435">
        <v>1.0</v>
      </c>
      <c r="E29" s="435">
        <v>4.0</v>
      </c>
      <c r="F29" s="436"/>
      <c r="G29" s="435">
        <v>8.0</v>
      </c>
      <c r="H29" s="435"/>
      <c r="I29" s="435">
        <v>1.0</v>
      </c>
      <c r="J29" s="435">
        <v>4.0</v>
      </c>
      <c r="K29" s="436"/>
    </row>
    <row r="30">
      <c r="A30" s="452" t="s">
        <v>219</v>
      </c>
      <c r="B30" s="453">
        <f t="shared" ref="B30:K30" si="3">sum(B24:B29)</f>
        <v>8</v>
      </c>
      <c r="C30" s="453">
        <f t="shared" si="3"/>
        <v>0</v>
      </c>
      <c r="D30" s="453">
        <f t="shared" si="3"/>
        <v>1</v>
      </c>
      <c r="E30" s="453">
        <f t="shared" si="3"/>
        <v>4</v>
      </c>
      <c r="F30" s="454">
        <f t="shared" si="3"/>
        <v>0</v>
      </c>
      <c r="G30" s="453">
        <f t="shared" si="3"/>
        <v>105</v>
      </c>
      <c r="H30" s="453">
        <f t="shared" si="3"/>
        <v>1</v>
      </c>
      <c r="I30" s="453">
        <f t="shared" si="3"/>
        <v>2</v>
      </c>
      <c r="J30" s="453">
        <f t="shared" si="3"/>
        <v>6</v>
      </c>
      <c r="K30" s="454">
        <f t="shared" si="3"/>
        <v>0</v>
      </c>
    </row>
    <row r="31">
      <c r="A31" s="211" t="s">
        <v>240</v>
      </c>
      <c r="B31" s="210">
        <f>SUM(B30:F30)</f>
        <v>13</v>
      </c>
      <c r="G31" s="210">
        <f>sum(G30:K30)</f>
        <v>114</v>
      </c>
    </row>
  </sheetData>
  <mergeCells count="42">
    <mergeCell ref="BT1:BX1"/>
    <mergeCell ref="BY1:CC1"/>
    <mergeCell ref="CD1:CH1"/>
    <mergeCell ref="CI1:CM1"/>
    <mergeCell ref="CN1:CR1"/>
    <mergeCell ref="CS1:CW1"/>
    <mergeCell ref="AK1:AO1"/>
    <mergeCell ref="AP1:AT1"/>
    <mergeCell ref="AU1:AY1"/>
    <mergeCell ref="AZ1:BD1"/>
    <mergeCell ref="BE1:BI1"/>
    <mergeCell ref="BJ1:BN1"/>
    <mergeCell ref="BO1:BS1"/>
    <mergeCell ref="B1:F1"/>
    <mergeCell ref="G1:K1"/>
    <mergeCell ref="L1:P1"/>
    <mergeCell ref="Q1:U1"/>
    <mergeCell ref="V1:Z1"/>
    <mergeCell ref="AA1:AE1"/>
    <mergeCell ref="AF1:AJ1"/>
    <mergeCell ref="BT2:BX2"/>
    <mergeCell ref="BY2:CC2"/>
    <mergeCell ref="CD2:CH2"/>
    <mergeCell ref="CI2:CM2"/>
    <mergeCell ref="CN2:CR2"/>
    <mergeCell ref="CS2:CW2"/>
    <mergeCell ref="AK2:AO2"/>
    <mergeCell ref="AP2:AT2"/>
    <mergeCell ref="AU2:AY2"/>
    <mergeCell ref="AZ2:BD2"/>
    <mergeCell ref="BE2:BI2"/>
    <mergeCell ref="BJ2:BN2"/>
    <mergeCell ref="BO2:BS2"/>
    <mergeCell ref="B21:F21"/>
    <mergeCell ref="G21:K21"/>
    <mergeCell ref="B2:F2"/>
    <mergeCell ref="G2:K2"/>
    <mergeCell ref="L2:P2"/>
    <mergeCell ref="Q2:U2"/>
    <mergeCell ref="V2:Z2"/>
    <mergeCell ref="AA2:AE2"/>
    <mergeCell ref="AF2:AJ2"/>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6.63"/>
    <col customWidth="1" min="3" max="4" width="24.5"/>
    <col customWidth="1" min="5" max="18" width="27.63"/>
    <col customWidth="1" min="19" max="19" width="27.5"/>
    <col customWidth="1" min="20" max="20" width="18.63"/>
    <col customWidth="1" min="21" max="21" width="19.13"/>
    <col customWidth="1" min="22" max="22" width="29.25"/>
    <col customWidth="1" min="23" max="23" width="27.5"/>
    <col customWidth="1" min="24" max="24" width="21.0"/>
    <col customWidth="1" min="25" max="25" width="19.5"/>
    <col customWidth="1" min="26" max="26" width="31.75"/>
    <col customWidth="1" min="27" max="27" width="21.63"/>
  </cols>
  <sheetData>
    <row r="1">
      <c r="A1" s="459" t="s">
        <v>242</v>
      </c>
      <c r="B1" s="459" t="s">
        <v>243</v>
      </c>
      <c r="C1" s="459" t="s">
        <v>244</v>
      </c>
      <c r="D1" s="459" t="s">
        <v>245</v>
      </c>
      <c r="E1" s="460" t="s">
        <v>246</v>
      </c>
      <c r="F1" s="460" t="s">
        <v>247</v>
      </c>
      <c r="G1" s="460" t="s">
        <v>248</v>
      </c>
      <c r="H1" s="460" t="s">
        <v>249</v>
      </c>
      <c r="I1" s="460" t="s">
        <v>250</v>
      </c>
      <c r="J1" s="460" t="s">
        <v>251</v>
      </c>
      <c r="K1" s="459" t="s">
        <v>252</v>
      </c>
      <c r="L1" s="460" t="s">
        <v>253</v>
      </c>
      <c r="M1" s="459" t="s">
        <v>254</v>
      </c>
      <c r="N1" s="460" t="s">
        <v>255</v>
      </c>
      <c r="O1" s="460" t="s">
        <v>256</v>
      </c>
      <c r="P1" s="460" t="s">
        <v>257</v>
      </c>
      <c r="Q1" s="460" t="s">
        <v>258</v>
      </c>
      <c r="R1" s="459" t="s">
        <v>259</v>
      </c>
      <c r="S1" s="459" t="s">
        <v>260</v>
      </c>
      <c r="T1" s="459" t="s">
        <v>261</v>
      </c>
      <c r="U1" s="459" t="s">
        <v>262</v>
      </c>
      <c r="V1" s="459" t="s">
        <v>263</v>
      </c>
      <c r="W1" s="459" t="s">
        <v>264</v>
      </c>
      <c r="X1" s="459" t="s">
        <v>265</v>
      </c>
      <c r="Y1" s="459" t="s">
        <v>266</v>
      </c>
      <c r="Z1" s="459" t="s">
        <v>267</v>
      </c>
      <c r="AA1" s="459" t="s">
        <v>249</v>
      </c>
      <c r="AB1" s="461"/>
      <c r="AC1" s="461"/>
    </row>
    <row r="2" ht="15.75" customHeight="1">
      <c r="A2" s="211" t="s">
        <v>24</v>
      </c>
      <c r="B2" s="211">
        <v>268.0</v>
      </c>
      <c r="C2" s="211">
        <v>1.0</v>
      </c>
      <c r="D2" s="211">
        <v>1.0</v>
      </c>
      <c r="E2" s="211">
        <v>1.0</v>
      </c>
      <c r="F2" s="211">
        <v>1.0</v>
      </c>
      <c r="G2" s="211">
        <v>1.0</v>
      </c>
      <c r="H2" s="211">
        <v>1.0</v>
      </c>
      <c r="I2" s="211">
        <v>1.0</v>
      </c>
      <c r="J2" s="211">
        <v>1.0</v>
      </c>
      <c r="K2" s="211">
        <v>2.0</v>
      </c>
      <c r="L2" s="211">
        <v>2.0</v>
      </c>
      <c r="M2" s="211">
        <v>2.0</v>
      </c>
      <c r="N2" s="211">
        <v>2.0</v>
      </c>
      <c r="O2" s="211">
        <v>2.0</v>
      </c>
      <c r="P2" s="211">
        <v>2.0</v>
      </c>
      <c r="Q2" s="211">
        <v>2.0</v>
      </c>
      <c r="R2" s="211">
        <v>2.0</v>
      </c>
      <c r="S2" s="211">
        <v>0.0</v>
      </c>
      <c r="T2" s="211">
        <v>1.0</v>
      </c>
      <c r="U2" s="211">
        <v>0.0</v>
      </c>
      <c r="V2" s="211">
        <v>0.0</v>
      </c>
      <c r="W2" s="211">
        <v>2.0</v>
      </c>
      <c r="X2" s="211">
        <v>1.0</v>
      </c>
      <c r="Y2" s="211">
        <v>0.0</v>
      </c>
      <c r="Z2" s="211">
        <v>0.0</v>
      </c>
      <c r="AA2" s="211">
        <v>1.0</v>
      </c>
    </row>
    <row r="3">
      <c r="A3" s="211" t="s">
        <v>268</v>
      </c>
      <c r="B3" s="211">
        <v>110.0</v>
      </c>
      <c r="C3" s="211">
        <v>0.0</v>
      </c>
      <c r="D3" s="211">
        <v>0.0</v>
      </c>
      <c r="E3" s="211">
        <v>0.0</v>
      </c>
      <c r="F3" s="211">
        <v>0.0</v>
      </c>
      <c r="G3" s="211">
        <v>0.0</v>
      </c>
      <c r="H3" s="211">
        <v>0.0</v>
      </c>
      <c r="I3" s="211">
        <v>0.0</v>
      </c>
      <c r="J3" s="211">
        <v>0.0</v>
      </c>
      <c r="K3" s="211">
        <v>2.0</v>
      </c>
      <c r="L3" s="211">
        <v>2.0</v>
      </c>
      <c r="M3" s="211">
        <v>2.0</v>
      </c>
      <c r="N3" s="211">
        <v>2.0</v>
      </c>
      <c r="O3" s="211">
        <v>2.0</v>
      </c>
      <c r="P3" s="211">
        <v>2.0</v>
      </c>
      <c r="Q3" s="211">
        <v>2.0</v>
      </c>
      <c r="R3" s="211">
        <v>2.0</v>
      </c>
      <c r="S3" s="211">
        <v>0.0</v>
      </c>
      <c r="T3" s="211">
        <v>2.0</v>
      </c>
      <c r="U3" s="211">
        <v>0.0</v>
      </c>
      <c r="V3" s="211">
        <v>0.0</v>
      </c>
      <c r="W3" s="211">
        <v>2.0</v>
      </c>
      <c r="X3" s="211">
        <v>1.0</v>
      </c>
      <c r="Y3" s="211">
        <v>0.0</v>
      </c>
      <c r="Z3" s="211">
        <v>0.0</v>
      </c>
      <c r="AA3" s="211">
        <v>0.0</v>
      </c>
    </row>
    <row r="4">
      <c r="A4" s="211" t="s">
        <v>22</v>
      </c>
      <c r="B4" s="211">
        <v>347.0</v>
      </c>
      <c r="C4" s="211">
        <v>10.0</v>
      </c>
      <c r="D4" s="211">
        <v>8.0</v>
      </c>
      <c r="E4" s="211">
        <v>8.0</v>
      </c>
      <c r="F4" s="211">
        <v>8.0</v>
      </c>
      <c r="G4" s="211">
        <v>10.0</v>
      </c>
      <c r="H4" s="211">
        <v>13.0</v>
      </c>
      <c r="I4" s="211">
        <v>12.0</v>
      </c>
      <c r="J4" s="211">
        <v>10.0</v>
      </c>
      <c r="K4" s="211">
        <v>0.0</v>
      </c>
      <c r="L4" s="211">
        <v>0.0</v>
      </c>
      <c r="M4" s="211">
        <v>0.0</v>
      </c>
      <c r="N4" s="211">
        <v>0.0</v>
      </c>
      <c r="O4" s="211">
        <v>0.0</v>
      </c>
      <c r="P4" s="211">
        <v>1.0</v>
      </c>
      <c r="Q4" s="211">
        <v>0.0</v>
      </c>
      <c r="R4" s="211">
        <v>0.0</v>
      </c>
      <c r="S4" s="211">
        <v>0.0</v>
      </c>
      <c r="T4" s="211">
        <v>3.0</v>
      </c>
      <c r="U4" s="211">
        <v>0.0</v>
      </c>
      <c r="V4" s="211">
        <v>0.0</v>
      </c>
      <c r="W4" s="211">
        <v>1.0</v>
      </c>
      <c r="X4" s="211">
        <v>6.0</v>
      </c>
      <c r="Y4" s="211">
        <v>0.0</v>
      </c>
      <c r="Z4" s="211">
        <v>0.0</v>
      </c>
      <c r="AA4" s="211">
        <v>0.0</v>
      </c>
    </row>
    <row r="5">
      <c r="A5" s="211" t="s">
        <v>11</v>
      </c>
      <c r="B5" s="211">
        <v>1200.0</v>
      </c>
      <c r="C5" s="211">
        <v>3.0</v>
      </c>
      <c r="D5" s="211">
        <v>2.0</v>
      </c>
      <c r="E5" s="211">
        <v>2.0</v>
      </c>
      <c r="F5" s="211">
        <v>1.0</v>
      </c>
      <c r="G5" s="211">
        <v>3.0</v>
      </c>
      <c r="H5" s="211">
        <v>2.0</v>
      </c>
      <c r="I5" s="211">
        <v>2.0</v>
      </c>
      <c r="J5" s="211">
        <v>3.0</v>
      </c>
      <c r="K5" s="211">
        <v>0.0</v>
      </c>
      <c r="L5" s="211">
        <v>0.0</v>
      </c>
      <c r="M5" s="211">
        <v>0.0</v>
      </c>
      <c r="N5" s="211">
        <v>0.0</v>
      </c>
      <c r="O5" s="211">
        <v>0.0</v>
      </c>
      <c r="P5" s="211">
        <v>0.0</v>
      </c>
      <c r="Q5" s="211">
        <v>0.0</v>
      </c>
      <c r="R5" s="211">
        <v>0.0</v>
      </c>
      <c r="S5" s="211">
        <v>0.0</v>
      </c>
      <c r="T5" s="211">
        <v>157.0</v>
      </c>
      <c r="U5" s="211">
        <v>7.0</v>
      </c>
      <c r="V5" s="211" t="s">
        <v>124</v>
      </c>
      <c r="W5" s="211" t="s">
        <v>124</v>
      </c>
      <c r="X5" s="211" t="s">
        <v>124</v>
      </c>
      <c r="Y5" s="211" t="s">
        <v>124</v>
      </c>
      <c r="Z5" s="211" t="s">
        <v>124</v>
      </c>
      <c r="AA5" s="211">
        <v>2.0</v>
      </c>
    </row>
    <row r="6">
      <c r="A6" s="211" t="s">
        <v>27</v>
      </c>
      <c r="B6" s="211">
        <v>124.0</v>
      </c>
      <c r="C6" s="211">
        <v>0.0</v>
      </c>
      <c r="D6" s="211">
        <v>0.0</v>
      </c>
      <c r="E6" s="211">
        <v>0.0</v>
      </c>
      <c r="F6" s="211">
        <v>0.0</v>
      </c>
      <c r="G6" s="211">
        <v>0.0</v>
      </c>
      <c r="H6" s="211">
        <v>0.0</v>
      </c>
      <c r="I6" s="211">
        <v>0.0</v>
      </c>
      <c r="J6" s="211">
        <v>0.0</v>
      </c>
      <c r="K6" s="211">
        <v>0.0</v>
      </c>
      <c r="L6" s="211">
        <v>0.0</v>
      </c>
      <c r="M6" s="211">
        <v>0.0</v>
      </c>
      <c r="N6" s="211">
        <v>0.0</v>
      </c>
      <c r="O6" s="211">
        <v>0.0</v>
      </c>
      <c r="P6" s="211">
        <v>0.0</v>
      </c>
      <c r="Q6" s="211">
        <v>0.0</v>
      </c>
      <c r="R6" s="211">
        <v>0.0</v>
      </c>
      <c r="S6" s="211">
        <v>0.0</v>
      </c>
      <c r="T6" s="211">
        <v>0.0</v>
      </c>
      <c r="U6" s="211">
        <v>0.0</v>
      </c>
      <c r="V6" s="211">
        <v>0.0</v>
      </c>
      <c r="W6" s="211">
        <v>0.0</v>
      </c>
      <c r="X6" s="211">
        <v>0.0</v>
      </c>
      <c r="Y6" s="211">
        <v>0.0</v>
      </c>
      <c r="Z6" s="211">
        <v>0.0</v>
      </c>
      <c r="AA6" s="211">
        <v>0.0</v>
      </c>
    </row>
    <row r="7">
      <c r="A7" s="211" t="s">
        <v>16</v>
      </c>
      <c r="B7" s="211">
        <v>754.0</v>
      </c>
      <c r="C7" s="211">
        <v>68.0</v>
      </c>
      <c r="D7" s="211">
        <v>74.0</v>
      </c>
      <c r="E7" s="211">
        <v>79.0</v>
      </c>
      <c r="F7" s="211">
        <v>90.0</v>
      </c>
      <c r="G7" s="211">
        <v>93.0</v>
      </c>
      <c r="H7" s="211">
        <v>78.0</v>
      </c>
      <c r="I7" s="211">
        <v>77.0</v>
      </c>
      <c r="J7" s="211">
        <v>87.0</v>
      </c>
      <c r="K7" s="211">
        <v>0.0</v>
      </c>
      <c r="L7" s="211">
        <v>0.0</v>
      </c>
      <c r="M7" s="211">
        <v>0.0</v>
      </c>
      <c r="N7" s="211">
        <v>0.0</v>
      </c>
      <c r="O7" s="211">
        <v>0.0</v>
      </c>
      <c r="P7" s="211">
        <v>0.0</v>
      </c>
      <c r="Q7" s="211">
        <v>0.0</v>
      </c>
      <c r="R7" s="211">
        <v>0.0</v>
      </c>
      <c r="S7" s="211">
        <v>0.0</v>
      </c>
      <c r="T7" s="211">
        <v>0.0</v>
      </c>
      <c r="U7" s="211">
        <v>0.0</v>
      </c>
      <c r="V7" s="211">
        <v>0.0</v>
      </c>
      <c r="W7" s="211">
        <v>0.0</v>
      </c>
      <c r="X7" s="211">
        <v>32.0</v>
      </c>
      <c r="Y7" s="211">
        <v>0.0</v>
      </c>
      <c r="Z7" s="211">
        <v>0.0</v>
      </c>
      <c r="AA7" s="211">
        <v>13.0</v>
      </c>
    </row>
    <row r="8">
      <c r="A8" s="211" t="s">
        <v>10</v>
      </c>
      <c r="B8" s="211">
        <v>1298.0</v>
      </c>
      <c r="K8" s="211" t="s">
        <v>124</v>
      </c>
      <c r="L8" s="211" t="s">
        <v>124</v>
      </c>
      <c r="M8" s="211" t="s">
        <v>124</v>
      </c>
      <c r="N8" s="211" t="s">
        <v>124</v>
      </c>
      <c r="O8" s="211" t="s">
        <v>124</v>
      </c>
      <c r="P8" s="211" t="s">
        <v>124</v>
      </c>
      <c r="Q8" s="211" t="s">
        <v>124</v>
      </c>
      <c r="R8" s="211" t="s">
        <v>124</v>
      </c>
      <c r="S8" s="211">
        <v>6.0</v>
      </c>
      <c r="T8" s="211" t="s">
        <v>124</v>
      </c>
      <c r="U8" s="211" t="s">
        <v>124</v>
      </c>
      <c r="V8" s="211" t="s">
        <v>124</v>
      </c>
      <c r="W8" s="211" t="s">
        <v>124</v>
      </c>
      <c r="Y8" s="211">
        <v>6.0</v>
      </c>
      <c r="Z8" s="211" t="s">
        <v>124</v>
      </c>
      <c r="AA8" s="211">
        <v>5.0</v>
      </c>
    </row>
    <row r="9">
      <c r="A9" s="211" t="s">
        <v>29</v>
      </c>
      <c r="B9" s="211">
        <v>74.0</v>
      </c>
      <c r="C9" s="211">
        <v>1.0</v>
      </c>
      <c r="D9" s="211">
        <v>1.0</v>
      </c>
      <c r="E9" s="211">
        <v>1.0</v>
      </c>
      <c r="F9" s="211">
        <v>2.0</v>
      </c>
      <c r="G9" s="211">
        <v>2.0</v>
      </c>
      <c r="H9" s="211">
        <v>2.0</v>
      </c>
      <c r="I9" s="211">
        <v>2.0</v>
      </c>
      <c r="J9" s="211">
        <v>1.0</v>
      </c>
      <c r="K9" s="211">
        <v>0.0</v>
      </c>
      <c r="L9" s="211">
        <v>0.0</v>
      </c>
      <c r="M9" s="211">
        <v>0.0</v>
      </c>
      <c r="N9" s="211">
        <v>0.0</v>
      </c>
      <c r="O9" s="211">
        <v>0.0</v>
      </c>
      <c r="P9" s="211">
        <v>0.0</v>
      </c>
      <c r="Q9" s="211">
        <v>0.0</v>
      </c>
      <c r="R9" s="211">
        <v>0.0</v>
      </c>
      <c r="S9" s="211">
        <v>3.0</v>
      </c>
      <c r="T9" s="211">
        <v>0.0</v>
      </c>
      <c r="U9" s="211">
        <v>0.0</v>
      </c>
      <c r="V9" s="211">
        <v>0.0</v>
      </c>
      <c r="W9" s="211">
        <v>0.0</v>
      </c>
      <c r="X9" s="211">
        <v>7.0</v>
      </c>
      <c r="Y9" s="211">
        <v>3.0</v>
      </c>
      <c r="Z9" s="211">
        <v>0.0</v>
      </c>
      <c r="AA9" s="211">
        <v>7.0</v>
      </c>
    </row>
    <row r="10">
      <c r="A10" s="211" t="s">
        <v>21</v>
      </c>
      <c r="B10" s="211">
        <v>497.0</v>
      </c>
      <c r="C10" s="211">
        <v>0.0</v>
      </c>
      <c r="D10" s="211">
        <v>0.0</v>
      </c>
      <c r="E10" s="211">
        <v>0.0</v>
      </c>
      <c r="F10" s="211">
        <v>0.0</v>
      </c>
      <c r="G10" s="211">
        <v>0.0</v>
      </c>
      <c r="H10" s="211">
        <v>0.0</v>
      </c>
      <c r="I10" s="211">
        <v>0.0</v>
      </c>
      <c r="J10" s="211">
        <v>0.0</v>
      </c>
      <c r="K10" s="211">
        <v>1.0</v>
      </c>
      <c r="L10" s="211">
        <v>1.0</v>
      </c>
      <c r="M10" s="211">
        <v>0.0</v>
      </c>
      <c r="N10" s="211">
        <v>0.0</v>
      </c>
      <c r="O10" s="211">
        <v>0.0</v>
      </c>
      <c r="P10" s="211">
        <v>0.0</v>
      </c>
      <c r="Q10" s="211">
        <v>0.0</v>
      </c>
      <c r="R10" s="211">
        <v>2.0</v>
      </c>
      <c r="S10" s="211">
        <v>1.0</v>
      </c>
      <c r="T10" s="211">
        <v>0.0</v>
      </c>
      <c r="U10" s="211">
        <v>0.0</v>
      </c>
      <c r="V10" s="211">
        <v>0.0</v>
      </c>
      <c r="W10" s="211">
        <v>3.0</v>
      </c>
      <c r="X10" s="211">
        <v>7.0</v>
      </c>
      <c r="Y10" s="211">
        <v>0.0</v>
      </c>
      <c r="Z10" s="211">
        <v>0.0</v>
      </c>
      <c r="AA10" s="211">
        <v>7.0</v>
      </c>
    </row>
    <row r="11">
      <c r="A11" s="211" t="s">
        <v>269</v>
      </c>
      <c r="B11" s="211">
        <v>132.0</v>
      </c>
      <c r="C11" s="211">
        <v>11.0</v>
      </c>
      <c r="D11" s="211">
        <v>11.0</v>
      </c>
      <c r="E11" s="211">
        <v>15.0</v>
      </c>
      <c r="F11" s="211">
        <v>19.0</v>
      </c>
      <c r="G11" s="211">
        <v>19.0</v>
      </c>
      <c r="H11" s="211">
        <v>21.0</v>
      </c>
      <c r="I11" s="211">
        <v>20.0</v>
      </c>
      <c r="J11" s="211">
        <v>20.0</v>
      </c>
      <c r="K11" s="211">
        <v>0.0</v>
      </c>
      <c r="L11" s="211">
        <v>0.0</v>
      </c>
      <c r="M11" s="211">
        <v>0.0</v>
      </c>
      <c r="N11" s="211">
        <v>0.0</v>
      </c>
      <c r="O11" s="211">
        <v>0.0</v>
      </c>
      <c r="P11" s="211">
        <v>0.0</v>
      </c>
      <c r="Q11" s="211">
        <v>0.0</v>
      </c>
      <c r="R11" s="211">
        <v>0.0</v>
      </c>
      <c r="S11" s="211">
        <v>0.0</v>
      </c>
      <c r="T11" s="211" t="s">
        <v>124</v>
      </c>
      <c r="U11" s="211" t="s">
        <v>124</v>
      </c>
      <c r="V11" s="211" t="s">
        <v>124</v>
      </c>
      <c r="W11" s="211" t="s">
        <v>124</v>
      </c>
      <c r="X11" s="211" t="s">
        <v>124</v>
      </c>
      <c r="Y11" s="211" t="s">
        <v>124</v>
      </c>
      <c r="Z11" s="211" t="s">
        <v>124</v>
      </c>
      <c r="AA11" s="211">
        <v>21.0</v>
      </c>
    </row>
    <row r="12">
      <c r="A12" s="211" t="s">
        <v>23</v>
      </c>
      <c r="B12" s="211">
        <v>509.0</v>
      </c>
      <c r="C12" s="211">
        <v>13.0</v>
      </c>
      <c r="D12" s="211">
        <v>14.0</v>
      </c>
      <c r="E12" s="211">
        <v>18.0</v>
      </c>
      <c r="F12" s="211">
        <v>19.0</v>
      </c>
      <c r="G12" s="211">
        <v>17.0</v>
      </c>
      <c r="H12" s="211">
        <v>13.0</v>
      </c>
      <c r="I12" s="211">
        <v>12.0</v>
      </c>
      <c r="J12" s="211">
        <v>12.0</v>
      </c>
      <c r="K12" s="211">
        <v>0.0</v>
      </c>
      <c r="L12" s="211">
        <v>1.0</v>
      </c>
      <c r="M12" s="211">
        <v>1.0</v>
      </c>
      <c r="N12" s="211">
        <v>1.0</v>
      </c>
      <c r="O12" s="211">
        <v>1.0</v>
      </c>
      <c r="P12" s="211">
        <v>0.0</v>
      </c>
      <c r="Q12" s="211">
        <v>0.0</v>
      </c>
      <c r="R12" s="211">
        <v>0.0</v>
      </c>
      <c r="S12" s="211">
        <v>0.0</v>
      </c>
      <c r="T12" s="211">
        <v>65.0</v>
      </c>
      <c r="U12" s="211">
        <v>0.0</v>
      </c>
      <c r="V12" s="211">
        <v>0.0</v>
      </c>
      <c r="W12" s="211">
        <v>65.0</v>
      </c>
      <c r="X12" s="211">
        <v>86.0</v>
      </c>
      <c r="Y12" s="211">
        <v>1.0</v>
      </c>
      <c r="Z12" s="211">
        <v>0.0</v>
      </c>
      <c r="AA12" s="211">
        <v>616.0</v>
      </c>
    </row>
    <row r="13">
      <c r="A13" s="211" t="s">
        <v>270</v>
      </c>
      <c r="B13" s="211">
        <v>658.0</v>
      </c>
      <c r="C13" s="211">
        <v>0.0</v>
      </c>
      <c r="D13" s="211">
        <v>3.0</v>
      </c>
      <c r="E13" s="211">
        <v>4.0</v>
      </c>
      <c r="F13" s="211">
        <v>4.0</v>
      </c>
      <c r="G13" s="211">
        <v>1.0</v>
      </c>
      <c r="H13" s="211">
        <v>1.0</v>
      </c>
      <c r="I13" s="211">
        <v>0.0</v>
      </c>
      <c r="J13" s="211">
        <v>2.0</v>
      </c>
      <c r="K13" s="211">
        <v>2.0</v>
      </c>
      <c r="L13" s="211">
        <v>2.0</v>
      </c>
      <c r="M13" s="211">
        <v>2.0</v>
      </c>
      <c r="N13" s="211">
        <v>2.0</v>
      </c>
      <c r="O13" s="211">
        <v>2.0</v>
      </c>
      <c r="P13" s="211">
        <v>2.0</v>
      </c>
      <c r="Q13" s="211">
        <v>2.0</v>
      </c>
      <c r="R13" s="211">
        <v>2.0</v>
      </c>
      <c r="S13" s="211">
        <v>0.0</v>
      </c>
      <c r="T13" s="211">
        <v>2.0</v>
      </c>
      <c r="U13" s="211">
        <v>0.0</v>
      </c>
      <c r="V13" s="211">
        <v>0.0</v>
      </c>
      <c r="W13" s="211">
        <v>2.0</v>
      </c>
      <c r="X13" s="211">
        <v>0.0</v>
      </c>
      <c r="Y13" s="211">
        <v>0.0</v>
      </c>
      <c r="Z13" s="211">
        <v>0.0</v>
      </c>
      <c r="AA13" s="211">
        <v>1.0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hidden="1" min="1" max="1" width="4.13"/>
    <col customWidth="1" min="2" max="2" width="10.63"/>
    <col customWidth="1" min="3" max="3" width="8.25"/>
    <col customWidth="1" hidden="1" min="4" max="4" width="8.25"/>
    <col customWidth="1" min="5" max="7" width="8.25"/>
    <col customWidth="1" hidden="1" min="8" max="9" width="8.25"/>
    <col customWidth="1" min="10" max="10" width="8.25"/>
    <col customWidth="1" hidden="1" min="11" max="11" width="8.25"/>
    <col customWidth="1" min="12" max="14" width="8.25"/>
    <col customWidth="1" hidden="1" min="15" max="16" width="8.25"/>
    <col customWidth="1" min="17" max="17" width="8.25"/>
    <col customWidth="1" hidden="1" min="18" max="18" width="8.25"/>
    <col customWidth="1" min="19" max="21" width="8.25"/>
    <col customWidth="1" hidden="1" min="22" max="23" width="8.25"/>
  </cols>
  <sheetData>
    <row r="1" ht="20.25" hidden="1" customHeight="1">
      <c r="A1" s="195"/>
      <c r="C1" s="462"/>
      <c r="D1" s="462"/>
      <c r="E1" s="462"/>
      <c r="F1" s="462"/>
      <c r="G1" s="462"/>
      <c r="H1" s="462"/>
      <c r="I1" s="462"/>
      <c r="J1" s="462"/>
      <c r="K1" s="462"/>
      <c r="L1" s="462"/>
      <c r="M1" s="462"/>
      <c r="N1" s="462"/>
      <c r="O1" s="462"/>
      <c r="P1" s="462"/>
      <c r="Q1" s="462"/>
      <c r="R1" s="462"/>
      <c r="S1" s="462"/>
      <c r="T1" s="462"/>
      <c r="U1" s="462"/>
      <c r="V1" s="462"/>
      <c r="W1" s="462"/>
    </row>
    <row r="2" ht="20.25" customHeight="1">
      <c r="A2" s="463"/>
      <c r="B2" s="464" t="s">
        <v>0</v>
      </c>
      <c r="C2" s="465" t="s">
        <v>271</v>
      </c>
      <c r="D2" s="466"/>
      <c r="E2" s="466"/>
      <c r="F2" s="466"/>
      <c r="G2" s="466"/>
      <c r="H2" s="466"/>
      <c r="I2" s="467"/>
      <c r="J2" s="465" t="s">
        <v>272</v>
      </c>
      <c r="K2" s="466"/>
      <c r="L2" s="466"/>
      <c r="M2" s="466"/>
      <c r="N2" s="466"/>
      <c r="O2" s="466"/>
      <c r="P2" s="467"/>
      <c r="Q2" s="465" t="s">
        <v>273</v>
      </c>
      <c r="R2" s="466"/>
      <c r="S2" s="466"/>
      <c r="T2" s="466"/>
      <c r="U2" s="466"/>
      <c r="V2" s="466"/>
      <c r="W2" s="467"/>
    </row>
    <row r="3" ht="18.75" customHeight="1">
      <c r="A3" s="463"/>
      <c r="B3" s="468"/>
      <c r="C3" s="469" t="s">
        <v>118</v>
      </c>
      <c r="D3" s="470" t="s">
        <v>274</v>
      </c>
      <c r="E3" s="470" t="s">
        <v>275</v>
      </c>
      <c r="F3" s="470" t="s">
        <v>45</v>
      </c>
      <c r="G3" s="470" t="s">
        <v>46</v>
      </c>
      <c r="H3" s="470" t="s">
        <v>276</v>
      </c>
      <c r="I3" s="471" t="s">
        <v>46</v>
      </c>
      <c r="J3" s="469" t="s">
        <v>118</v>
      </c>
      <c r="K3" s="470" t="s">
        <v>274</v>
      </c>
      <c r="L3" s="470" t="s">
        <v>275</v>
      </c>
      <c r="M3" s="470" t="s">
        <v>45</v>
      </c>
      <c r="N3" s="470" t="s">
        <v>46</v>
      </c>
      <c r="O3" s="470" t="s">
        <v>276</v>
      </c>
      <c r="P3" s="471" t="s">
        <v>46</v>
      </c>
      <c r="Q3" s="469" t="s">
        <v>118</v>
      </c>
      <c r="R3" s="470" t="s">
        <v>274</v>
      </c>
      <c r="S3" s="470" t="s">
        <v>275</v>
      </c>
      <c r="T3" s="470" t="s">
        <v>45</v>
      </c>
      <c r="U3" s="471" t="s">
        <v>46</v>
      </c>
      <c r="V3" s="470" t="s">
        <v>276</v>
      </c>
      <c r="W3" s="471" t="s">
        <v>46</v>
      </c>
      <c r="X3" s="472"/>
      <c r="Y3" s="472"/>
      <c r="Z3" s="472"/>
      <c r="AA3" s="472"/>
      <c r="AB3" s="472"/>
      <c r="AC3" s="472"/>
      <c r="AD3" s="472"/>
      <c r="AE3" s="472"/>
      <c r="AF3" s="472"/>
      <c r="AG3" s="472"/>
      <c r="AH3" s="472"/>
      <c r="AI3" s="472"/>
      <c r="AJ3" s="472"/>
      <c r="AK3" s="472"/>
    </row>
    <row r="4">
      <c r="A4" s="473"/>
      <c r="B4" s="474" t="s">
        <v>14</v>
      </c>
      <c r="C4" s="475">
        <v>278.0</v>
      </c>
      <c r="D4" s="476">
        <v>200.0</v>
      </c>
      <c r="E4" s="476">
        <v>172.0</v>
      </c>
      <c r="F4" s="477">
        <f t="shared" ref="F4:F5" si="1">E4-C4</f>
        <v>-106</v>
      </c>
      <c r="G4" s="478">
        <f t="shared" ref="G4:G5" si="2">F4/C4</f>
        <v>-0.381294964</v>
      </c>
      <c r="H4" s="476">
        <f t="shared" ref="H4:H5" si="3">D4-C4</f>
        <v>-78</v>
      </c>
      <c r="I4" s="479">
        <f t="shared" ref="I4:I5" si="4">H4/C4</f>
        <v>-0.2805755396</v>
      </c>
      <c r="J4" s="480">
        <v>237.0</v>
      </c>
      <c r="K4" s="477">
        <v>142.0</v>
      </c>
      <c r="L4" s="481" t="s">
        <v>277</v>
      </c>
      <c r="M4" s="477"/>
      <c r="N4" s="478"/>
      <c r="O4" s="476">
        <f t="shared" ref="O4:O5" si="5">K4-J4</f>
        <v>-95</v>
      </c>
      <c r="P4" s="479">
        <f t="shared" ref="P4:P5" si="6">O4/J4</f>
        <v>-0.4008438819</v>
      </c>
      <c r="Q4" s="475">
        <v>600.0</v>
      </c>
      <c r="R4" s="476">
        <v>414.0</v>
      </c>
      <c r="S4" s="481" t="s">
        <v>277</v>
      </c>
      <c r="T4" s="477"/>
      <c r="U4" s="479"/>
      <c r="V4" s="476">
        <f t="shared" ref="V4:V5" si="7">R4-Q4</f>
        <v>-186</v>
      </c>
      <c r="W4" s="479">
        <f t="shared" ref="W4:W5" si="8">V4/Q4</f>
        <v>-0.31</v>
      </c>
      <c r="X4" s="482"/>
      <c r="Y4" s="481">
        <v>250.0</v>
      </c>
      <c r="Z4" s="195"/>
      <c r="AA4" s="195"/>
      <c r="AB4" s="195"/>
      <c r="AC4" s="195"/>
      <c r="AD4" s="195"/>
      <c r="AE4" s="195"/>
      <c r="AF4" s="195"/>
      <c r="AG4" s="195"/>
      <c r="AH4" s="195"/>
      <c r="AI4" s="195"/>
      <c r="AJ4" s="195"/>
      <c r="AK4" s="195"/>
    </row>
    <row r="5">
      <c r="A5" s="473"/>
      <c r="B5" s="483" t="s">
        <v>24</v>
      </c>
      <c r="C5" s="484">
        <v>118.0</v>
      </c>
      <c r="D5" s="324">
        <v>77.0</v>
      </c>
      <c r="E5" s="324">
        <v>56.0</v>
      </c>
      <c r="F5" s="340">
        <f t="shared" si="1"/>
        <v>-62</v>
      </c>
      <c r="G5" s="485">
        <f t="shared" si="2"/>
        <v>-0.5254237288</v>
      </c>
      <c r="H5" s="324">
        <f t="shared" si="3"/>
        <v>-41</v>
      </c>
      <c r="I5" s="486">
        <f t="shared" si="4"/>
        <v>-0.3474576271</v>
      </c>
      <c r="J5" s="484">
        <v>173.0</v>
      </c>
      <c r="K5" s="324">
        <v>114.0</v>
      </c>
      <c r="L5" s="324">
        <v>98.0</v>
      </c>
      <c r="M5" s="340">
        <f>L5-J5</f>
        <v>-75</v>
      </c>
      <c r="N5" s="485">
        <f>M5/J5</f>
        <v>-0.4335260116</v>
      </c>
      <c r="O5" s="324">
        <f t="shared" si="5"/>
        <v>-59</v>
      </c>
      <c r="P5" s="486">
        <f t="shared" si="6"/>
        <v>-0.3410404624</v>
      </c>
      <c r="Q5" s="484">
        <v>109.0</v>
      </c>
      <c r="R5" s="324">
        <v>70.0</v>
      </c>
      <c r="S5" s="324">
        <v>76.0</v>
      </c>
      <c r="T5" s="340">
        <f>S5-Q5</f>
        <v>-33</v>
      </c>
      <c r="U5" s="486">
        <f>T5/Q5</f>
        <v>-0.3027522936</v>
      </c>
      <c r="V5" s="324">
        <f t="shared" si="7"/>
        <v>-39</v>
      </c>
      <c r="W5" s="486">
        <f t="shared" si="8"/>
        <v>-0.3577981651</v>
      </c>
      <c r="Y5" s="324">
        <v>76.0</v>
      </c>
    </row>
    <row r="6">
      <c r="A6" s="473"/>
      <c r="B6" s="474" t="s">
        <v>10</v>
      </c>
      <c r="C6" s="487" t="s">
        <v>278</v>
      </c>
      <c r="D6" s="476">
        <v>406.0</v>
      </c>
      <c r="E6" s="476">
        <v>311.0</v>
      </c>
      <c r="F6" s="477"/>
      <c r="G6" s="478"/>
      <c r="H6" s="476"/>
      <c r="I6" s="479"/>
      <c r="J6" s="487" t="s">
        <v>278</v>
      </c>
      <c r="K6" s="477">
        <v>409.0</v>
      </c>
      <c r="L6" s="477">
        <v>366.0</v>
      </c>
      <c r="M6" s="477"/>
      <c r="N6" s="478"/>
      <c r="O6" s="476"/>
      <c r="P6" s="479"/>
      <c r="Q6" s="487" t="s">
        <v>278</v>
      </c>
      <c r="R6" s="476">
        <v>426.0</v>
      </c>
      <c r="S6" s="477">
        <v>385.0</v>
      </c>
      <c r="T6" s="477"/>
      <c r="U6" s="479"/>
      <c r="V6" s="476"/>
      <c r="W6" s="479"/>
      <c r="Y6" s="477">
        <v>385.0</v>
      </c>
    </row>
    <row r="7">
      <c r="A7" s="473"/>
      <c r="B7" s="483" t="s">
        <v>25</v>
      </c>
      <c r="C7" s="484">
        <v>88.0</v>
      </c>
      <c r="D7" s="324">
        <v>67.0</v>
      </c>
      <c r="E7" s="324">
        <v>47.0</v>
      </c>
      <c r="F7" s="340">
        <f t="shared" ref="F7:F11" si="9">E7-C7</f>
        <v>-41</v>
      </c>
      <c r="G7" s="485">
        <f t="shared" ref="G7:G11" si="10">F7/C7</f>
        <v>-0.4659090909</v>
      </c>
      <c r="H7" s="324">
        <f t="shared" ref="H7:H11" si="11">D7-C7</f>
        <v>-21</v>
      </c>
      <c r="I7" s="486">
        <f t="shared" ref="I7:I11" si="12">H7/C7</f>
        <v>-0.2386363636</v>
      </c>
      <c r="J7" s="484">
        <v>68.0</v>
      </c>
      <c r="K7" s="324">
        <v>49.0</v>
      </c>
      <c r="L7" s="324">
        <v>36.0</v>
      </c>
      <c r="M7" s="340">
        <f t="shared" ref="M7:M10" si="13">L7-J7</f>
        <v>-32</v>
      </c>
      <c r="N7" s="485">
        <f t="shared" ref="N7:N10" si="14">M7/J7</f>
        <v>-0.4705882353</v>
      </c>
      <c r="O7" s="324">
        <f t="shared" ref="O7:O11" si="15">K7-J7</f>
        <v>-19</v>
      </c>
      <c r="P7" s="486">
        <f t="shared" ref="P7:P11" si="16">O7/J7</f>
        <v>-0.2794117647</v>
      </c>
      <c r="Q7" s="484">
        <v>182.0</v>
      </c>
      <c r="R7" s="324">
        <v>155.0</v>
      </c>
      <c r="S7" s="324">
        <v>119.0</v>
      </c>
      <c r="T7" s="340">
        <f t="shared" ref="T7:T10" si="17">S7-Q7</f>
        <v>-63</v>
      </c>
      <c r="U7" s="486">
        <f t="shared" ref="U7:U10" si="18">T7/Q7</f>
        <v>-0.3461538462</v>
      </c>
      <c r="V7" s="324">
        <f t="shared" ref="V7:V11" si="19">R7-Q7</f>
        <v>-27</v>
      </c>
      <c r="W7" s="486">
        <f t="shared" ref="W7:W11" si="20">V7/Q7</f>
        <v>-0.1483516484</v>
      </c>
      <c r="Y7" s="324">
        <v>119.0</v>
      </c>
    </row>
    <row r="8">
      <c r="A8" s="473"/>
      <c r="B8" s="474" t="s">
        <v>11</v>
      </c>
      <c r="C8" s="475">
        <v>385.0</v>
      </c>
      <c r="D8" s="476">
        <v>172.0</v>
      </c>
      <c r="E8" s="476">
        <v>109.0</v>
      </c>
      <c r="F8" s="477">
        <f t="shared" si="9"/>
        <v>-276</v>
      </c>
      <c r="G8" s="478">
        <f t="shared" si="10"/>
        <v>-0.7168831169</v>
      </c>
      <c r="H8" s="476">
        <f t="shared" si="11"/>
        <v>-213</v>
      </c>
      <c r="I8" s="479">
        <f t="shared" si="12"/>
        <v>-0.5532467532</v>
      </c>
      <c r="J8" s="480">
        <v>734.0</v>
      </c>
      <c r="K8" s="477">
        <v>688.0</v>
      </c>
      <c r="L8" s="477">
        <v>667.0</v>
      </c>
      <c r="M8" s="477">
        <f t="shared" si="13"/>
        <v>-67</v>
      </c>
      <c r="N8" s="478">
        <f t="shared" si="14"/>
        <v>-0.09128065395</v>
      </c>
      <c r="O8" s="476">
        <f t="shared" si="15"/>
        <v>-46</v>
      </c>
      <c r="P8" s="479">
        <f t="shared" si="16"/>
        <v>-0.06267029973</v>
      </c>
      <c r="Q8" s="475">
        <v>400.0</v>
      </c>
      <c r="R8" s="476">
        <v>339.0</v>
      </c>
      <c r="S8" s="477">
        <v>327.0</v>
      </c>
      <c r="T8" s="477">
        <f t="shared" si="17"/>
        <v>-73</v>
      </c>
      <c r="U8" s="479">
        <f t="shared" si="18"/>
        <v>-0.1825</v>
      </c>
      <c r="V8" s="476">
        <f t="shared" si="19"/>
        <v>-61</v>
      </c>
      <c r="W8" s="479">
        <f t="shared" si="20"/>
        <v>-0.1525</v>
      </c>
      <c r="Y8" s="477">
        <v>327.0</v>
      </c>
    </row>
    <row r="9">
      <c r="A9" s="473"/>
      <c r="B9" s="483" t="s">
        <v>23</v>
      </c>
      <c r="C9" s="484">
        <v>136.0</v>
      </c>
      <c r="D9" s="324">
        <v>111.0</v>
      </c>
      <c r="E9" s="324">
        <v>111.0</v>
      </c>
      <c r="F9" s="340">
        <f t="shared" si="9"/>
        <v>-25</v>
      </c>
      <c r="G9" s="485">
        <f t="shared" si="10"/>
        <v>-0.1838235294</v>
      </c>
      <c r="H9" s="324">
        <f t="shared" si="11"/>
        <v>-25</v>
      </c>
      <c r="I9" s="486">
        <f t="shared" si="12"/>
        <v>-0.1838235294</v>
      </c>
      <c r="J9" s="484">
        <v>169.0</v>
      </c>
      <c r="K9" s="324">
        <v>152.0</v>
      </c>
      <c r="L9" s="324">
        <v>153.0</v>
      </c>
      <c r="M9" s="340">
        <f t="shared" si="13"/>
        <v>-16</v>
      </c>
      <c r="N9" s="485">
        <f t="shared" si="14"/>
        <v>-0.09467455621</v>
      </c>
      <c r="O9" s="324">
        <f t="shared" si="15"/>
        <v>-17</v>
      </c>
      <c r="P9" s="486">
        <f t="shared" si="16"/>
        <v>-0.100591716</v>
      </c>
      <c r="Q9" s="484">
        <v>184.0</v>
      </c>
      <c r="R9" s="324">
        <v>138.0</v>
      </c>
      <c r="S9" s="324">
        <v>114.0</v>
      </c>
      <c r="T9" s="340">
        <f t="shared" si="17"/>
        <v>-70</v>
      </c>
      <c r="U9" s="486">
        <f t="shared" si="18"/>
        <v>-0.3804347826</v>
      </c>
      <c r="V9" s="324">
        <f t="shared" si="19"/>
        <v>-46</v>
      </c>
      <c r="W9" s="486">
        <f t="shared" si="20"/>
        <v>-0.25</v>
      </c>
      <c r="Y9" s="324">
        <v>114.0</v>
      </c>
    </row>
    <row r="10">
      <c r="A10" s="473"/>
      <c r="B10" s="474" t="s">
        <v>22</v>
      </c>
      <c r="C10" s="475">
        <v>26.0</v>
      </c>
      <c r="D10" s="476">
        <v>22.0</v>
      </c>
      <c r="E10" s="476">
        <v>37.0</v>
      </c>
      <c r="F10" s="477">
        <f t="shared" si="9"/>
        <v>11</v>
      </c>
      <c r="G10" s="478">
        <f t="shared" si="10"/>
        <v>0.4230769231</v>
      </c>
      <c r="H10" s="476">
        <f t="shared" si="11"/>
        <v>-4</v>
      </c>
      <c r="I10" s="479">
        <f t="shared" si="12"/>
        <v>-0.1538461538</v>
      </c>
      <c r="J10" s="480">
        <v>115.0</v>
      </c>
      <c r="K10" s="477">
        <v>61.0</v>
      </c>
      <c r="L10" s="477">
        <v>78.0</v>
      </c>
      <c r="M10" s="477">
        <f t="shared" si="13"/>
        <v>-37</v>
      </c>
      <c r="N10" s="478">
        <f t="shared" si="14"/>
        <v>-0.3217391304</v>
      </c>
      <c r="O10" s="476">
        <f t="shared" si="15"/>
        <v>-54</v>
      </c>
      <c r="P10" s="479">
        <f t="shared" si="16"/>
        <v>-0.4695652174</v>
      </c>
      <c r="Q10" s="475">
        <v>385.0</v>
      </c>
      <c r="R10" s="476">
        <v>311.0</v>
      </c>
      <c r="S10" s="477">
        <v>210.0</v>
      </c>
      <c r="T10" s="477">
        <f t="shared" si="17"/>
        <v>-175</v>
      </c>
      <c r="U10" s="479">
        <f t="shared" si="18"/>
        <v>-0.4545454545</v>
      </c>
      <c r="V10" s="476">
        <f t="shared" si="19"/>
        <v>-74</v>
      </c>
      <c r="W10" s="479">
        <f t="shared" si="20"/>
        <v>-0.1922077922</v>
      </c>
      <c r="Y10" s="477">
        <v>210.0</v>
      </c>
    </row>
    <row r="11">
      <c r="A11" s="473"/>
      <c r="B11" s="488" t="s">
        <v>27</v>
      </c>
      <c r="C11" s="489">
        <v>14.0</v>
      </c>
      <c r="D11" s="490">
        <v>14.0</v>
      </c>
      <c r="E11" s="490">
        <v>14.0</v>
      </c>
      <c r="F11" s="491">
        <f t="shared" si="9"/>
        <v>0</v>
      </c>
      <c r="G11" s="492">
        <f t="shared" si="10"/>
        <v>0</v>
      </c>
      <c r="H11" s="490">
        <f t="shared" si="11"/>
        <v>0</v>
      </c>
      <c r="I11" s="493">
        <f t="shared" si="12"/>
        <v>0</v>
      </c>
      <c r="J11" s="489">
        <v>96.0</v>
      </c>
      <c r="K11" s="490">
        <v>112.0</v>
      </c>
      <c r="L11" s="494" t="s">
        <v>279</v>
      </c>
      <c r="M11" s="491"/>
      <c r="N11" s="492"/>
      <c r="O11" s="490">
        <f t="shared" si="15"/>
        <v>16</v>
      </c>
      <c r="P11" s="493">
        <f t="shared" si="16"/>
        <v>0.1666666667</v>
      </c>
      <c r="Q11" s="489">
        <v>3.0</v>
      </c>
      <c r="R11" s="490">
        <v>5.0</v>
      </c>
      <c r="S11" s="494" t="s">
        <v>279</v>
      </c>
      <c r="T11" s="491"/>
      <c r="U11" s="493"/>
      <c r="V11" s="490">
        <f t="shared" si="19"/>
        <v>2</v>
      </c>
      <c r="W11" s="493">
        <f t="shared" si="20"/>
        <v>0.6666666667</v>
      </c>
      <c r="X11" s="495"/>
      <c r="Y11" s="494">
        <v>50.0</v>
      </c>
      <c r="Z11" s="195"/>
      <c r="AA11" s="195"/>
      <c r="AB11" s="195"/>
      <c r="AC11" s="195"/>
      <c r="AD11" s="195"/>
      <c r="AE11" s="195"/>
      <c r="AF11" s="195"/>
      <c r="AG11" s="195"/>
      <c r="AH11" s="195"/>
      <c r="AI11" s="195"/>
      <c r="AJ11" s="195"/>
      <c r="AK11" s="195"/>
    </row>
    <row r="12" ht="4.5" customHeight="1">
      <c r="A12" s="195"/>
      <c r="F12" s="496"/>
      <c r="G12" s="485"/>
      <c r="M12" s="496"/>
      <c r="N12" s="485"/>
    </row>
    <row r="13" ht="11.25" customHeight="1">
      <c r="A13" s="497"/>
      <c r="B13" s="498" t="s">
        <v>280</v>
      </c>
    </row>
    <row r="14" ht="11.25" customHeight="1">
      <c r="A14" s="497"/>
      <c r="B14" s="498" t="s">
        <v>281</v>
      </c>
    </row>
    <row r="15" ht="11.25" customHeight="1">
      <c r="A15" s="497"/>
      <c r="B15" s="498" t="s">
        <v>282</v>
      </c>
    </row>
    <row r="16">
      <c r="A16" s="195"/>
      <c r="J16" s="210">
        <f>sum(J4:J11)</f>
        <v>1592</v>
      </c>
      <c r="Q16" s="210">
        <f>sum(Q4:Q11)</f>
        <v>1863</v>
      </c>
      <c r="S16" s="210">
        <f>sum(S4:S11)</f>
        <v>1231</v>
      </c>
      <c r="T16" s="210">
        <f>S16-Q16</f>
        <v>-632</v>
      </c>
      <c r="Y16" s="210">
        <f>sum(Y4:Y11)</f>
        <v>1531</v>
      </c>
    </row>
    <row r="17">
      <c r="A17" s="195"/>
    </row>
    <row r="18" ht="21.0" customHeight="1">
      <c r="A18" s="195"/>
      <c r="B18" s="464" t="s">
        <v>0</v>
      </c>
      <c r="C18" s="465" t="s">
        <v>271</v>
      </c>
      <c r="D18" s="466"/>
      <c r="E18" s="466"/>
      <c r="F18" s="466"/>
      <c r="G18" s="466"/>
      <c r="H18" s="466"/>
      <c r="I18" s="467"/>
      <c r="J18" s="465" t="s">
        <v>283</v>
      </c>
      <c r="K18" s="466"/>
      <c r="L18" s="466"/>
      <c r="M18" s="466"/>
      <c r="N18" s="466"/>
      <c r="O18" s="466"/>
      <c r="P18" s="467"/>
      <c r="Q18" s="499"/>
    </row>
    <row r="19">
      <c r="A19" s="500"/>
      <c r="B19" s="468"/>
      <c r="C19" s="469" t="s">
        <v>118</v>
      </c>
      <c r="D19" s="470" t="s">
        <v>274</v>
      </c>
      <c r="E19" s="470" t="s">
        <v>275</v>
      </c>
      <c r="F19" s="470" t="s">
        <v>45</v>
      </c>
      <c r="G19" s="470" t="s">
        <v>46</v>
      </c>
      <c r="H19" s="470" t="s">
        <v>276</v>
      </c>
      <c r="I19" s="470" t="s">
        <v>46</v>
      </c>
      <c r="J19" s="469" t="s">
        <v>118</v>
      </c>
      <c r="K19" s="470" t="s">
        <v>274</v>
      </c>
      <c r="L19" s="470" t="s">
        <v>275</v>
      </c>
      <c r="M19" s="470" t="s">
        <v>45</v>
      </c>
      <c r="N19" s="470" t="s">
        <v>46</v>
      </c>
      <c r="O19" s="470" t="s">
        <v>276</v>
      </c>
      <c r="P19" s="471" t="s">
        <v>46</v>
      </c>
      <c r="Q19" s="499"/>
      <c r="X19" s="225"/>
      <c r="Y19" s="226" t="s">
        <v>118</v>
      </c>
      <c r="AB19" s="226" t="s">
        <v>119</v>
      </c>
      <c r="AE19" s="226" t="s">
        <v>120</v>
      </c>
    </row>
    <row r="20">
      <c r="A20" s="473"/>
      <c r="B20" s="474" t="s">
        <v>14</v>
      </c>
      <c r="C20" s="475">
        <v>278.0</v>
      </c>
      <c r="D20" s="476">
        <v>200.0</v>
      </c>
      <c r="E20" s="476">
        <v>172.0</v>
      </c>
      <c r="F20" s="477">
        <f>E20-C20</f>
        <v>-106</v>
      </c>
      <c r="G20" s="478">
        <f>F20/C20</f>
        <v>-0.381294964</v>
      </c>
      <c r="H20" s="476">
        <f>D20-C20</f>
        <v>-78</v>
      </c>
      <c r="I20" s="478">
        <f>H20/C20</f>
        <v>-0.2805755396</v>
      </c>
      <c r="J20" s="480">
        <v>837.0</v>
      </c>
      <c r="K20" s="477">
        <v>556.0</v>
      </c>
      <c r="L20" s="481">
        <v>501.0</v>
      </c>
      <c r="M20" s="477">
        <f>L20-J20</f>
        <v>-336</v>
      </c>
      <c r="N20" s="478">
        <f>M20/J20</f>
        <v>-0.4014336918</v>
      </c>
      <c r="O20" s="476">
        <f>K20-J20</f>
        <v>-281</v>
      </c>
      <c r="P20" s="479">
        <f>O20/J20</f>
        <v>-0.3357228196</v>
      </c>
      <c r="Q20" s="499"/>
      <c r="X20" s="227" t="s">
        <v>0</v>
      </c>
      <c r="Y20" s="227" t="s">
        <v>121</v>
      </c>
      <c r="Z20" s="227" t="s">
        <v>122</v>
      </c>
      <c r="AA20" s="227" t="s">
        <v>123</v>
      </c>
      <c r="AB20" s="227" t="s">
        <v>121</v>
      </c>
      <c r="AC20" s="227" t="s">
        <v>122</v>
      </c>
      <c r="AD20" s="227" t="s">
        <v>123</v>
      </c>
      <c r="AE20" s="227" t="s">
        <v>121</v>
      </c>
      <c r="AF20" s="227" t="s">
        <v>122</v>
      </c>
      <c r="AG20" s="227" t="s">
        <v>123</v>
      </c>
    </row>
    <row r="21">
      <c r="A21" s="473"/>
      <c r="B21" s="483" t="s">
        <v>24</v>
      </c>
      <c r="C21" s="484"/>
      <c r="D21" s="324"/>
      <c r="E21" s="324"/>
      <c r="F21" s="340"/>
      <c r="G21" s="485"/>
      <c r="H21" s="324"/>
      <c r="I21" s="485"/>
      <c r="J21" s="484"/>
      <c r="K21" s="324"/>
      <c r="L21" s="324"/>
      <c r="M21" s="340"/>
      <c r="N21" s="485"/>
      <c r="O21" s="324"/>
      <c r="P21" s="486"/>
      <c r="Q21" s="499"/>
      <c r="X21" s="228" t="s">
        <v>16</v>
      </c>
      <c r="Y21" s="229">
        <v>321.0</v>
      </c>
      <c r="Z21" s="229">
        <v>35.0</v>
      </c>
      <c r="AA21" s="229">
        <v>600.0</v>
      </c>
      <c r="AB21" s="229">
        <v>211.0</v>
      </c>
      <c r="AC21" s="229">
        <v>30.0</v>
      </c>
      <c r="AD21" s="229">
        <v>359.0</v>
      </c>
      <c r="AE21" s="230">
        <f t="shared" ref="AE21:AG21" si="21">(AB21-Y21)/AB21</f>
        <v>-0.5213270142</v>
      </c>
      <c r="AF21" s="230">
        <f t="shared" si="21"/>
        <v>-0.1666666667</v>
      </c>
      <c r="AG21" s="230">
        <f t="shared" si="21"/>
        <v>-0.6713091922</v>
      </c>
    </row>
    <row r="22">
      <c r="A22" s="473"/>
      <c r="B22" s="474" t="s">
        <v>10</v>
      </c>
      <c r="C22" s="487"/>
      <c r="D22" s="476"/>
      <c r="E22" s="476"/>
      <c r="F22" s="477"/>
      <c r="G22" s="478"/>
      <c r="H22" s="476"/>
      <c r="I22" s="478"/>
      <c r="J22" s="487"/>
      <c r="K22" s="477"/>
      <c r="L22" s="477"/>
      <c r="M22" s="477"/>
      <c r="N22" s="478"/>
      <c r="O22" s="476"/>
      <c r="P22" s="479"/>
      <c r="Q22" s="499"/>
      <c r="X22" s="231" t="s">
        <v>14</v>
      </c>
      <c r="Y22" s="137">
        <v>278.0</v>
      </c>
      <c r="Z22" s="137">
        <v>237.0</v>
      </c>
      <c r="AA22" s="137">
        <v>600.0</v>
      </c>
      <c r="AB22" s="137">
        <v>111.0</v>
      </c>
      <c r="AC22" s="137">
        <v>110.0</v>
      </c>
      <c r="AD22" s="137">
        <v>407.0</v>
      </c>
      <c r="AE22" s="232">
        <f t="shared" ref="AE22:AG22" si="22">(AB22-Y22)/AB22</f>
        <v>-1.504504505</v>
      </c>
      <c r="AF22" s="232">
        <f t="shared" si="22"/>
        <v>-1.154545455</v>
      </c>
      <c r="AG22" s="232">
        <f t="shared" si="22"/>
        <v>-0.4742014742</v>
      </c>
    </row>
    <row r="23">
      <c r="A23" s="473"/>
      <c r="B23" s="483" t="s">
        <v>25</v>
      </c>
      <c r="C23" s="484"/>
      <c r="D23" s="324"/>
      <c r="E23" s="324"/>
      <c r="F23" s="340"/>
      <c r="G23" s="485"/>
      <c r="H23" s="324"/>
      <c r="I23" s="485"/>
      <c r="J23" s="484"/>
      <c r="K23" s="324"/>
      <c r="L23" s="324"/>
      <c r="M23" s="340"/>
      <c r="N23" s="485"/>
      <c r="O23" s="324"/>
      <c r="P23" s="486"/>
      <c r="Q23" s="499"/>
      <c r="X23" s="228" t="s">
        <v>24</v>
      </c>
      <c r="Y23" s="229">
        <v>118.0</v>
      </c>
      <c r="Z23" s="229">
        <v>173.0</v>
      </c>
      <c r="AA23" s="229">
        <v>109.0</v>
      </c>
      <c r="AB23" s="229">
        <v>40.0</v>
      </c>
      <c r="AC23" s="229">
        <v>127.0</v>
      </c>
      <c r="AD23" s="229">
        <v>56.0</v>
      </c>
      <c r="AE23" s="230">
        <f t="shared" ref="AE23:AG23" si="23">(AB23-Y23)/AB23</f>
        <v>-1.95</v>
      </c>
      <c r="AF23" s="230">
        <f t="shared" si="23"/>
        <v>-0.3622047244</v>
      </c>
      <c r="AG23" s="230">
        <f t="shared" si="23"/>
        <v>-0.9464285714</v>
      </c>
    </row>
    <row r="24">
      <c r="A24" s="473"/>
      <c r="B24" s="474" t="s">
        <v>11</v>
      </c>
      <c r="C24" s="475"/>
      <c r="D24" s="476"/>
      <c r="E24" s="476"/>
      <c r="F24" s="477"/>
      <c r="G24" s="478"/>
      <c r="H24" s="476"/>
      <c r="I24" s="478"/>
      <c r="J24" s="480"/>
      <c r="K24" s="477"/>
      <c r="L24" s="477"/>
      <c r="M24" s="477"/>
      <c r="N24" s="478"/>
      <c r="O24" s="476"/>
      <c r="P24" s="479"/>
      <c r="Q24" s="499"/>
      <c r="X24" s="231" t="s">
        <v>10</v>
      </c>
      <c r="Y24" s="233" t="s">
        <v>124</v>
      </c>
      <c r="Z24" s="233" t="s">
        <v>124</v>
      </c>
      <c r="AA24" s="233" t="s">
        <v>124</v>
      </c>
      <c r="AB24" s="233">
        <v>183.0</v>
      </c>
      <c r="AC24" s="233">
        <v>411.0</v>
      </c>
      <c r="AD24" s="233">
        <v>377.0</v>
      </c>
      <c r="AE24" s="234"/>
      <c r="AF24" s="234"/>
      <c r="AG24" s="234"/>
    </row>
    <row r="25">
      <c r="A25" s="473"/>
      <c r="B25" s="483" t="s">
        <v>23</v>
      </c>
      <c r="C25" s="484"/>
      <c r="D25" s="324"/>
      <c r="E25" s="324"/>
      <c r="F25" s="340"/>
      <c r="G25" s="485"/>
      <c r="H25" s="324"/>
      <c r="I25" s="485"/>
      <c r="J25" s="484"/>
      <c r="K25" s="324"/>
      <c r="L25" s="324"/>
      <c r="M25" s="340"/>
      <c r="N25" s="485"/>
      <c r="O25" s="324"/>
      <c r="P25" s="486"/>
      <c r="Q25" s="499"/>
      <c r="X25" s="228" t="s">
        <v>25</v>
      </c>
      <c r="Y25" s="229">
        <v>88.0</v>
      </c>
      <c r="Z25" s="229">
        <v>68.0</v>
      </c>
      <c r="AA25" s="229">
        <v>182.0</v>
      </c>
      <c r="AB25" s="229">
        <v>37.0</v>
      </c>
      <c r="AC25" s="229">
        <v>41.0</v>
      </c>
      <c r="AD25" s="229">
        <v>145.0</v>
      </c>
      <c r="AE25" s="230">
        <f t="shared" ref="AE25:AG25" si="24">(AB25-Y25)/AB25</f>
        <v>-1.378378378</v>
      </c>
      <c r="AF25" s="230">
        <f t="shared" si="24"/>
        <v>-0.6585365854</v>
      </c>
      <c r="AG25" s="230">
        <f t="shared" si="24"/>
        <v>-0.2551724138</v>
      </c>
    </row>
    <row r="26">
      <c r="A26" s="473"/>
      <c r="B26" s="474" t="s">
        <v>22</v>
      </c>
      <c r="C26" s="475"/>
      <c r="D26" s="476"/>
      <c r="E26" s="476"/>
      <c r="F26" s="477"/>
      <c r="G26" s="478"/>
      <c r="H26" s="476"/>
      <c r="I26" s="478"/>
      <c r="J26" s="480"/>
      <c r="K26" s="477"/>
      <c r="L26" s="477"/>
      <c r="M26" s="477"/>
      <c r="N26" s="478"/>
      <c r="O26" s="476"/>
      <c r="P26" s="479"/>
      <c r="Q26" s="499"/>
      <c r="X26" s="231" t="s">
        <v>11</v>
      </c>
      <c r="Y26" s="137">
        <v>385.0</v>
      </c>
      <c r="Z26" s="137">
        <v>734.0</v>
      </c>
      <c r="AA26" s="137">
        <v>400.0</v>
      </c>
      <c r="AB26" s="137">
        <v>100.0</v>
      </c>
      <c r="AC26" s="137">
        <v>662.0</v>
      </c>
      <c r="AD26" s="137">
        <v>259.0</v>
      </c>
      <c r="AE26" s="232">
        <f t="shared" ref="AE26:AG26" si="25">(AB26-Y26)/AB26</f>
        <v>-2.85</v>
      </c>
      <c r="AF26" s="232">
        <f t="shared" si="25"/>
        <v>-0.1087613293</v>
      </c>
      <c r="AG26" s="232">
        <f t="shared" si="25"/>
        <v>-0.5444015444</v>
      </c>
    </row>
    <row r="27">
      <c r="A27" s="473"/>
      <c r="B27" s="488" t="s">
        <v>27</v>
      </c>
      <c r="C27" s="489">
        <v>14.0</v>
      </c>
      <c r="D27" s="490">
        <v>14.0</v>
      </c>
      <c r="E27" s="490">
        <v>14.0</v>
      </c>
      <c r="F27" s="491">
        <f>E27-C27</f>
        <v>0</v>
      </c>
      <c r="G27" s="492">
        <f>F27/C27</f>
        <v>0</v>
      </c>
      <c r="H27" s="490">
        <f>D27-C27</f>
        <v>0</v>
      </c>
      <c r="I27" s="492">
        <f>H27/C27</f>
        <v>0</v>
      </c>
      <c r="J27" s="489">
        <v>99.0</v>
      </c>
      <c r="K27" s="490">
        <v>117.0</v>
      </c>
      <c r="L27" s="494">
        <v>82.0</v>
      </c>
      <c r="M27" s="491">
        <f>L27-J27</f>
        <v>-17</v>
      </c>
      <c r="N27" s="492">
        <f>M27/J27</f>
        <v>-0.1717171717</v>
      </c>
      <c r="O27" s="490">
        <f>K27-J27</f>
        <v>18</v>
      </c>
      <c r="P27" s="493">
        <f>O27/J27</f>
        <v>0.1818181818</v>
      </c>
      <c r="Q27" s="499"/>
      <c r="X27" s="228" t="s">
        <v>28</v>
      </c>
      <c r="Y27" s="229">
        <v>24.0</v>
      </c>
      <c r="Z27" s="229">
        <v>42.0</v>
      </c>
      <c r="AA27" s="229">
        <v>46.0</v>
      </c>
      <c r="AB27" s="229">
        <v>40.0</v>
      </c>
      <c r="AC27" s="229">
        <v>41.0</v>
      </c>
      <c r="AD27" s="229">
        <v>34.0</v>
      </c>
      <c r="AE27" s="230">
        <f t="shared" ref="AE27:AG27" si="26">(AB27-Y27)/AB27</f>
        <v>0.4</v>
      </c>
      <c r="AF27" s="230">
        <f t="shared" si="26"/>
        <v>-0.0243902439</v>
      </c>
      <c r="AG27" s="230">
        <f t="shared" si="26"/>
        <v>-0.3529411765</v>
      </c>
    </row>
    <row r="28">
      <c r="A28" s="195"/>
      <c r="X28" s="231" t="s">
        <v>12</v>
      </c>
      <c r="Y28" s="137">
        <v>431.0</v>
      </c>
      <c r="Z28" s="137">
        <v>29.0</v>
      </c>
      <c r="AA28" s="137">
        <v>542.0</v>
      </c>
      <c r="AB28" s="137">
        <v>154.0</v>
      </c>
      <c r="AC28" s="137">
        <v>16.0</v>
      </c>
      <c r="AD28" s="137">
        <v>409.0</v>
      </c>
      <c r="AE28" s="232">
        <f t="shared" ref="AE28:AG28" si="27">(AB28-Y28)/AB28</f>
        <v>-1.798701299</v>
      </c>
      <c r="AF28" s="232">
        <f t="shared" si="27"/>
        <v>-0.8125</v>
      </c>
      <c r="AG28" s="232">
        <f t="shared" si="27"/>
        <v>-0.3251833741</v>
      </c>
    </row>
    <row r="29">
      <c r="A29" s="195"/>
      <c r="X29" s="228" t="s">
        <v>26</v>
      </c>
      <c r="Y29" s="229">
        <v>19.0</v>
      </c>
      <c r="Z29" s="229">
        <v>107.0</v>
      </c>
      <c r="AA29" s="229">
        <v>70.0</v>
      </c>
      <c r="AB29" s="229">
        <v>24.0</v>
      </c>
      <c r="AC29" s="229">
        <v>32.0</v>
      </c>
      <c r="AD29" s="229">
        <v>67.0</v>
      </c>
      <c r="AE29" s="230">
        <f t="shared" ref="AE29:AG29" si="28">(AB29-Y29)/AB29</f>
        <v>0.2083333333</v>
      </c>
      <c r="AF29" s="230">
        <f t="shared" si="28"/>
        <v>-2.34375</v>
      </c>
      <c r="AG29" s="230">
        <f t="shared" si="28"/>
        <v>-0.0447761194</v>
      </c>
    </row>
    <row r="30">
      <c r="A30" s="195"/>
      <c r="C30" s="211" t="s">
        <v>284</v>
      </c>
      <c r="X30" s="231" t="s">
        <v>23</v>
      </c>
      <c r="Y30" s="137">
        <v>136.0</v>
      </c>
      <c r="Z30" s="137">
        <v>169.0</v>
      </c>
      <c r="AA30" s="137">
        <v>184.0</v>
      </c>
      <c r="AB30" s="137">
        <v>73.0</v>
      </c>
      <c r="AC30" s="137">
        <v>141.0</v>
      </c>
      <c r="AD30" s="137">
        <v>156.0</v>
      </c>
      <c r="AE30" s="232">
        <f t="shared" ref="AE30:AG30" si="29">(AB30-Y30)/AB30</f>
        <v>-0.8630136986</v>
      </c>
      <c r="AF30" s="232">
        <f t="shared" si="29"/>
        <v>-0.1985815603</v>
      </c>
      <c r="AG30" s="232">
        <f t="shared" si="29"/>
        <v>-0.1794871795</v>
      </c>
    </row>
    <row r="31">
      <c r="A31" s="195"/>
      <c r="X31" s="228" t="s">
        <v>29</v>
      </c>
      <c r="Y31" s="229">
        <v>4.0</v>
      </c>
      <c r="Z31" s="229">
        <v>0.0</v>
      </c>
      <c r="AA31" s="229">
        <v>102.0</v>
      </c>
      <c r="AB31" s="229">
        <v>8.0</v>
      </c>
      <c r="AC31" s="229">
        <v>40.0</v>
      </c>
      <c r="AD31" s="229">
        <v>23.0</v>
      </c>
      <c r="AE31" s="230">
        <f t="shared" ref="AE31:AG31" si="30">(AB31-Y31)/AB31</f>
        <v>0.5</v>
      </c>
      <c r="AF31" s="230">
        <f t="shared" si="30"/>
        <v>1</v>
      </c>
      <c r="AG31" s="230">
        <f t="shared" si="30"/>
        <v>-3.434782609</v>
      </c>
    </row>
    <row r="32">
      <c r="A32" s="195"/>
      <c r="X32" s="231" t="s">
        <v>22</v>
      </c>
      <c r="Y32" s="137">
        <v>26.0</v>
      </c>
      <c r="Z32" s="137">
        <v>115.0</v>
      </c>
      <c r="AA32" s="137">
        <v>385.0</v>
      </c>
      <c r="AB32" s="137">
        <v>47.0</v>
      </c>
      <c r="AC32" s="137">
        <v>33.0</v>
      </c>
      <c r="AD32" s="137">
        <v>230.0</v>
      </c>
      <c r="AE32" s="232">
        <f t="shared" ref="AE32:AG32" si="31">(AB32-Y32)/AB32</f>
        <v>0.4468085106</v>
      </c>
      <c r="AF32" s="232">
        <f t="shared" si="31"/>
        <v>-2.484848485</v>
      </c>
      <c r="AG32" s="232">
        <f t="shared" si="31"/>
        <v>-0.6739130435</v>
      </c>
    </row>
    <row r="33">
      <c r="A33" s="195"/>
      <c r="X33" s="228" t="s">
        <v>21</v>
      </c>
      <c r="Y33" s="229">
        <v>169.0</v>
      </c>
      <c r="Z33" s="229">
        <v>49.0</v>
      </c>
      <c r="AA33" s="229">
        <v>433.0</v>
      </c>
      <c r="AB33" s="229">
        <v>129.0</v>
      </c>
      <c r="AC33" s="229">
        <v>34.0</v>
      </c>
      <c r="AD33" s="229">
        <v>216.0</v>
      </c>
      <c r="AE33" s="230">
        <f t="shared" ref="AE33:AG33" si="32">(AB33-Y33)/AB33</f>
        <v>-0.3100775194</v>
      </c>
      <c r="AF33" s="230">
        <f t="shared" si="32"/>
        <v>-0.4411764706</v>
      </c>
      <c r="AG33" s="230">
        <f t="shared" si="32"/>
        <v>-1.00462963</v>
      </c>
    </row>
    <row r="34">
      <c r="A34" s="195"/>
      <c r="X34" s="231" t="s">
        <v>27</v>
      </c>
      <c r="Y34" s="137">
        <v>14.0</v>
      </c>
      <c r="Z34" s="137">
        <v>96.0</v>
      </c>
      <c r="AA34" s="137">
        <v>3.0</v>
      </c>
      <c r="AB34" s="137">
        <v>15.0</v>
      </c>
      <c r="AC34" s="137">
        <v>60.0</v>
      </c>
      <c r="AD34" s="137">
        <v>0.0</v>
      </c>
      <c r="AE34" s="232">
        <f t="shared" ref="AE34:AF34" si="33">(AB34-Y34)/AB34</f>
        <v>0.06666666667</v>
      </c>
      <c r="AF34" s="232">
        <f t="shared" si="33"/>
        <v>-0.6</v>
      </c>
      <c r="AG34" s="232"/>
    </row>
    <row r="35">
      <c r="A35" s="195"/>
      <c r="C35" s="211" t="s">
        <v>285</v>
      </c>
      <c r="X35" s="228" t="s">
        <v>18</v>
      </c>
      <c r="Y35" s="229">
        <v>139.0</v>
      </c>
      <c r="Z35" s="229">
        <v>74.0</v>
      </c>
      <c r="AA35" s="229">
        <v>521.0</v>
      </c>
      <c r="AB35" s="229">
        <v>276.0</v>
      </c>
      <c r="AC35" s="229">
        <v>38.0</v>
      </c>
      <c r="AD35" s="229">
        <v>202.0</v>
      </c>
      <c r="AE35" s="230">
        <f t="shared" ref="AE35:AG35" si="34">(AB35-Y35)/AB35</f>
        <v>0.4963768116</v>
      </c>
      <c r="AF35" s="230">
        <f t="shared" si="34"/>
        <v>-0.9473684211</v>
      </c>
      <c r="AG35" s="230">
        <f t="shared" si="34"/>
        <v>-1.579207921</v>
      </c>
    </row>
    <row r="36">
      <c r="A36" s="195"/>
      <c r="C36" s="211" t="s">
        <v>286</v>
      </c>
    </row>
    <row r="37">
      <c r="A37" s="195"/>
    </row>
    <row r="38">
      <c r="A38" s="195"/>
      <c r="C38" s="211" t="s">
        <v>287</v>
      </c>
    </row>
    <row r="39">
      <c r="A39" s="195"/>
      <c r="C39" s="211" t="s">
        <v>288</v>
      </c>
    </row>
    <row r="40">
      <c r="A40" s="195"/>
    </row>
    <row r="41">
      <c r="A41" s="195"/>
      <c r="C41" s="211" t="s">
        <v>289</v>
      </c>
    </row>
    <row r="42">
      <c r="A42" s="195"/>
    </row>
    <row r="43">
      <c r="A43" s="195"/>
      <c r="C43" s="501"/>
    </row>
    <row r="44">
      <c r="A44" s="195"/>
    </row>
    <row r="45">
      <c r="A45" s="195"/>
    </row>
    <row r="46">
      <c r="A46" s="195"/>
    </row>
    <row r="47">
      <c r="A47" s="195"/>
      <c r="F47" s="501"/>
    </row>
    <row r="48">
      <c r="A48" s="195"/>
    </row>
    <row r="49">
      <c r="A49" s="195"/>
    </row>
    <row r="50">
      <c r="A50" s="195"/>
    </row>
    <row r="51">
      <c r="A51" s="195"/>
    </row>
    <row r="52">
      <c r="A52" s="195"/>
    </row>
    <row r="53">
      <c r="A53" s="195"/>
    </row>
    <row r="54">
      <c r="A54" s="195"/>
    </row>
    <row r="55">
      <c r="A55" s="195"/>
    </row>
    <row r="56">
      <c r="A56" s="195"/>
    </row>
    <row r="57">
      <c r="A57" s="195"/>
    </row>
    <row r="58">
      <c r="A58" s="195"/>
    </row>
    <row r="59">
      <c r="A59" s="195"/>
    </row>
    <row r="60">
      <c r="A60" s="195"/>
    </row>
    <row r="61">
      <c r="A61" s="195"/>
    </row>
    <row r="62">
      <c r="A62" s="195"/>
    </row>
    <row r="63">
      <c r="A63" s="195"/>
    </row>
    <row r="64">
      <c r="A64" s="195"/>
    </row>
    <row r="65">
      <c r="A65" s="195"/>
    </row>
    <row r="66">
      <c r="A66" s="195"/>
    </row>
    <row r="67">
      <c r="A67" s="195"/>
    </row>
    <row r="68">
      <c r="A68" s="195"/>
    </row>
    <row r="69">
      <c r="A69" s="195"/>
    </row>
    <row r="70">
      <c r="A70" s="195"/>
    </row>
    <row r="71">
      <c r="A71" s="195"/>
    </row>
    <row r="72">
      <c r="A72" s="195"/>
    </row>
    <row r="73">
      <c r="A73" s="195"/>
    </row>
    <row r="74">
      <c r="A74" s="195"/>
    </row>
    <row r="75">
      <c r="A75" s="195"/>
    </row>
    <row r="76">
      <c r="A76" s="195"/>
    </row>
    <row r="77">
      <c r="A77" s="195"/>
    </row>
    <row r="78">
      <c r="A78" s="195"/>
    </row>
    <row r="79">
      <c r="A79" s="195"/>
    </row>
    <row r="80">
      <c r="A80" s="195"/>
    </row>
    <row r="81">
      <c r="A81" s="195"/>
    </row>
    <row r="82">
      <c r="A82" s="195"/>
    </row>
    <row r="83">
      <c r="A83" s="195"/>
    </row>
    <row r="84">
      <c r="A84" s="195"/>
    </row>
    <row r="85">
      <c r="A85" s="195"/>
    </row>
    <row r="86">
      <c r="A86" s="195"/>
    </row>
    <row r="87">
      <c r="A87" s="195"/>
    </row>
    <row r="88">
      <c r="A88" s="195"/>
    </row>
    <row r="89">
      <c r="A89" s="195"/>
    </row>
    <row r="90">
      <c r="A90" s="195"/>
    </row>
    <row r="91">
      <c r="A91" s="195"/>
    </row>
    <row r="92">
      <c r="A92" s="195"/>
    </row>
    <row r="93">
      <c r="A93" s="195"/>
    </row>
    <row r="94">
      <c r="A94" s="195"/>
    </row>
    <row r="95">
      <c r="A95" s="195"/>
    </row>
    <row r="96">
      <c r="A96" s="195"/>
    </row>
    <row r="97">
      <c r="A97" s="195"/>
    </row>
    <row r="98">
      <c r="A98" s="195"/>
    </row>
    <row r="99">
      <c r="A99" s="195"/>
    </row>
    <row r="100">
      <c r="A100" s="195"/>
    </row>
    <row r="101">
      <c r="A101" s="195"/>
    </row>
    <row r="102">
      <c r="A102" s="195"/>
    </row>
    <row r="103">
      <c r="A103" s="195"/>
    </row>
    <row r="104">
      <c r="A104" s="195"/>
    </row>
    <row r="105">
      <c r="A105" s="195"/>
    </row>
    <row r="106">
      <c r="A106" s="195"/>
    </row>
    <row r="107">
      <c r="A107" s="195"/>
    </row>
    <row r="108">
      <c r="A108" s="195"/>
    </row>
    <row r="109">
      <c r="A109" s="195"/>
    </row>
    <row r="110">
      <c r="A110" s="195"/>
    </row>
    <row r="111">
      <c r="A111" s="195"/>
    </row>
    <row r="112">
      <c r="A112" s="195"/>
    </row>
    <row r="113">
      <c r="A113" s="195"/>
    </row>
    <row r="114">
      <c r="A114" s="195"/>
    </row>
    <row r="115">
      <c r="A115" s="195"/>
    </row>
    <row r="116">
      <c r="A116" s="195"/>
    </row>
    <row r="117">
      <c r="A117" s="195"/>
    </row>
    <row r="118">
      <c r="A118" s="195"/>
    </row>
    <row r="119">
      <c r="A119" s="195"/>
    </row>
    <row r="120">
      <c r="A120" s="195"/>
    </row>
    <row r="121">
      <c r="A121" s="195"/>
    </row>
    <row r="122">
      <c r="A122" s="195"/>
    </row>
    <row r="123">
      <c r="A123" s="195"/>
    </row>
    <row r="124">
      <c r="A124" s="195"/>
    </row>
    <row r="125">
      <c r="A125" s="195"/>
    </row>
    <row r="126">
      <c r="A126" s="195"/>
    </row>
    <row r="127">
      <c r="A127" s="195"/>
    </row>
    <row r="128">
      <c r="A128" s="195"/>
    </row>
    <row r="129">
      <c r="A129" s="195"/>
    </row>
    <row r="130">
      <c r="A130" s="195"/>
    </row>
    <row r="131">
      <c r="A131" s="195"/>
    </row>
    <row r="132">
      <c r="A132" s="195"/>
    </row>
    <row r="133">
      <c r="A133" s="195"/>
    </row>
    <row r="134">
      <c r="A134" s="195"/>
    </row>
    <row r="135">
      <c r="A135" s="195"/>
    </row>
    <row r="136">
      <c r="A136" s="195"/>
    </row>
    <row r="137">
      <c r="A137" s="195"/>
    </row>
    <row r="138">
      <c r="A138" s="195"/>
    </row>
    <row r="139">
      <c r="A139" s="195"/>
    </row>
    <row r="140">
      <c r="A140" s="195"/>
    </row>
    <row r="141">
      <c r="A141" s="195"/>
    </row>
    <row r="142">
      <c r="A142" s="195"/>
    </row>
    <row r="143">
      <c r="A143" s="195"/>
    </row>
    <row r="144">
      <c r="A144" s="195"/>
    </row>
    <row r="145">
      <c r="A145" s="195"/>
    </row>
    <row r="146">
      <c r="A146" s="195"/>
    </row>
    <row r="147">
      <c r="A147" s="195"/>
    </row>
    <row r="148">
      <c r="A148" s="195"/>
    </row>
    <row r="149">
      <c r="A149" s="195"/>
    </row>
    <row r="150">
      <c r="A150" s="195"/>
    </row>
    <row r="151">
      <c r="A151" s="195"/>
    </row>
    <row r="152">
      <c r="A152" s="195"/>
    </row>
    <row r="153">
      <c r="A153" s="195"/>
    </row>
    <row r="154">
      <c r="A154" s="195"/>
    </row>
    <row r="155">
      <c r="A155" s="195"/>
    </row>
    <row r="156">
      <c r="A156" s="195"/>
    </row>
    <row r="157">
      <c r="A157" s="195"/>
    </row>
    <row r="158">
      <c r="A158" s="195"/>
    </row>
    <row r="159">
      <c r="A159" s="195"/>
    </row>
    <row r="160">
      <c r="A160" s="195"/>
    </row>
    <row r="161">
      <c r="A161" s="195"/>
    </row>
    <row r="162">
      <c r="A162" s="195"/>
    </row>
    <row r="163">
      <c r="A163" s="195"/>
    </row>
    <row r="164">
      <c r="A164" s="195"/>
    </row>
    <row r="165">
      <c r="A165" s="195"/>
    </row>
    <row r="166">
      <c r="A166" s="195"/>
    </row>
    <row r="167">
      <c r="A167" s="195"/>
    </row>
    <row r="168">
      <c r="A168" s="195"/>
    </row>
    <row r="169">
      <c r="A169" s="195"/>
    </row>
    <row r="170">
      <c r="A170" s="195"/>
    </row>
    <row r="171">
      <c r="A171" s="195"/>
    </row>
    <row r="172">
      <c r="A172" s="195"/>
    </row>
    <row r="173">
      <c r="A173" s="195"/>
    </row>
    <row r="174">
      <c r="A174" s="195"/>
    </row>
    <row r="175">
      <c r="A175" s="195"/>
    </row>
    <row r="176">
      <c r="A176" s="195"/>
    </row>
    <row r="177">
      <c r="A177" s="195"/>
    </row>
    <row r="178">
      <c r="A178" s="195"/>
    </row>
    <row r="179">
      <c r="A179" s="195"/>
    </row>
    <row r="180">
      <c r="A180" s="195"/>
    </row>
    <row r="181">
      <c r="A181" s="195"/>
    </row>
    <row r="182">
      <c r="A182" s="195"/>
    </row>
    <row r="183">
      <c r="A183" s="195"/>
    </row>
    <row r="184">
      <c r="A184" s="195"/>
    </row>
    <row r="185">
      <c r="A185" s="195"/>
    </row>
    <row r="186">
      <c r="A186" s="195"/>
    </row>
    <row r="187">
      <c r="A187" s="195"/>
    </row>
    <row r="188">
      <c r="A188" s="195"/>
    </row>
    <row r="189">
      <c r="A189" s="195"/>
    </row>
    <row r="190">
      <c r="A190" s="195"/>
    </row>
    <row r="191">
      <c r="A191" s="195"/>
    </row>
    <row r="192">
      <c r="A192" s="195"/>
    </row>
    <row r="193">
      <c r="A193" s="195"/>
    </row>
    <row r="194">
      <c r="A194" s="195"/>
    </row>
    <row r="195">
      <c r="A195" s="195"/>
    </row>
    <row r="196">
      <c r="A196" s="195"/>
    </row>
    <row r="197">
      <c r="A197" s="195"/>
    </row>
    <row r="198">
      <c r="A198" s="195"/>
    </row>
    <row r="199">
      <c r="A199" s="195"/>
    </row>
    <row r="200">
      <c r="A200" s="195"/>
    </row>
    <row r="201">
      <c r="A201" s="195"/>
    </row>
    <row r="202">
      <c r="A202" s="195"/>
    </row>
    <row r="203">
      <c r="A203" s="195"/>
    </row>
    <row r="204">
      <c r="A204" s="195"/>
    </row>
    <row r="205">
      <c r="A205" s="195"/>
    </row>
    <row r="206">
      <c r="A206" s="195"/>
    </row>
    <row r="207">
      <c r="A207" s="195"/>
    </row>
    <row r="208">
      <c r="A208" s="195"/>
    </row>
    <row r="209">
      <c r="A209" s="195"/>
    </row>
    <row r="210">
      <c r="A210" s="195"/>
    </row>
    <row r="211">
      <c r="A211" s="195"/>
    </row>
    <row r="212">
      <c r="A212" s="195"/>
    </row>
    <row r="213">
      <c r="A213" s="195"/>
    </row>
    <row r="214">
      <c r="A214" s="195"/>
    </row>
    <row r="215">
      <c r="A215" s="195"/>
    </row>
    <row r="216">
      <c r="A216" s="195"/>
    </row>
    <row r="217">
      <c r="A217" s="195"/>
    </row>
    <row r="218">
      <c r="A218" s="195"/>
    </row>
    <row r="219">
      <c r="A219" s="195"/>
    </row>
    <row r="220">
      <c r="A220" s="195"/>
    </row>
    <row r="221">
      <c r="A221" s="195"/>
    </row>
    <row r="222">
      <c r="A222" s="195"/>
    </row>
    <row r="223">
      <c r="A223" s="195"/>
    </row>
    <row r="224">
      <c r="A224" s="195"/>
    </row>
    <row r="225">
      <c r="A225" s="195"/>
    </row>
    <row r="226">
      <c r="A226" s="195"/>
    </row>
    <row r="227">
      <c r="A227" s="195"/>
    </row>
    <row r="228">
      <c r="A228" s="195"/>
    </row>
    <row r="229">
      <c r="A229" s="195"/>
    </row>
    <row r="230">
      <c r="A230" s="195"/>
    </row>
    <row r="231">
      <c r="A231" s="195"/>
    </row>
    <row r="232">
      <c r="A232" s="195"/>
    </row>
    <row r="233">
      <c r="A233" s="195"/>
    </row>
    <row r="234">
      <c r="A234" s="195"/>
    </row>
    <row r="235">
      <c r="A235" s="195"/>
    </row>
    <row r="236">
      <c r="A236" s="195"/>
    </row>
    <row r="237">
      <c r="A237" s="195"/>
    </row>
    <row r="238">
      <c r="A238" s="195"/>
    </row>
    <row r="239">
      <c r="A239" s="195"/>
    </row>
    <row r="240">
      <c r="A240" s="195"/>
    </row>
    <row r="241">
      <c r="A241" s="195"/>
    </row>
    <row r="242">
      <c r="A242" s="195"/>
    </row>
    <row r="243">
      <c r="A243" s="195"/>
    </row>
    <row r="244">
      <c r="A244" s="195"/>
    </row>
    <row r="245">
      <c r="A245" s="195"/>
    </row>
    <row r="246">
      <c r="A246" s="195"/>
    </row>
    <row r="247">
      <c r="A247" s="195"/>
    </row>
    <row r="248">
      <c r="A248" s="195"/>
    </row>
    <row r="249">
      <c r="A249" s="195"/>
    </row>
    <row r="250">
      <c r="A250" s="195"/>
    </row>
    <row r="251">
      <c r="A251" s="195"/>
    </row>
    <row r="252">
      <c r="A252" s="195"/>
    </row>
    <row r="253">
      <c r="A253" s="195"/>
    </row>
    <row r="254">
      <c r="A254" s="195"/>
    </row>
    <row r="255">
      <c r="A255" s="195"/>
    </row>
    <row r="256">
      <c r="A256" s="195"/>
    </row>
    <row r="257">
      <c r="A257" s="195"/>
    </row>
    <row r="258">
      <c r="A258" s="195"/>
    </row>
    <row r="259">
      <c r="A259" s="195"/>
    </row>
    <row r="260">
      <c r="A260" s="195"/>
    </row>
    <row r="261">
      <c r="A261" s="195"/>
    </row>
    <row r="262">
      <c r="A262" s="195"/>
    </row>
    <row r="263">
      <c r="A263" s="195"/>
    </row>
    <row r="264">
      <c r="A264" s="195"/>
    </row>
    <row r="265">
      <c r="A265" s="195"/>
    </row>
    <row r="266">
      <c r="A266" s="195"/>
    </row>
    <row r="267">
      <c r="A267" s="195"/>
    </row>
    <row r="268">
      <c r="A268" s="195"/>
    </row>
    <row r="269">
      <c r="A269" s="195"/>
    </row>
    <row r="270">
      <c r="A270" s="195"/>
    </row>
    <row r="271">
      <c r="A271" s="195"/>
    </row>
    <row r="272">
      <c r="A272" s="195"/>
    </row>
    <row r="273">
      <c r="A273" s="195"/>
    </row>
    <row r="274">
      <c r="A274" s="195"/>
    </row>
    <row r="275">
      <c r="A275" s="195"/>
    </row>
    <row r="276">
      <c r="A276" s="195"/>
    </row>
    <row r="277">
      <c r="A277" s="195"/>
    </row>
    <row r="278">
      <c r="A278" s="195"/>
    </row>
    <row r="279">
      <c r="A279" s="195"/>
    </row>
    <row r="280">
      <c r="A280" s="195"/>
    </row>
    <row r="281">
      <c r="A281" s="195"/>
    </row>
    <row r="282">
      <c r="A282" s="195"/>
    </row>
    <row r="283">
      <c r="A283" s="195"/>
    </row>
    <row r="284">
      <c r="A284" s="195"/>
    </row>
    <row r="285">
      <c r="A285" s="195"/>
    </row>
    <row r="286">
      <c r="A286" s="195"/>
    </row>
    <row r="287">
      <c r="A287" s="195"/>
    </row>
    <row r="288">
      <c r="A288" s="195"/>
    </row>
    <row r="289">
      <c r="A289" s="195"/>
    </row>
    <row r="290">
      <c r="A290" s="195"/>
    </row>
    <row r="291">
      <c r="A291" s="195"/>
    </row>
    <row r="292">
      <c r="A292" s="195"/>
    </row>
    <row r="293">
      <c r="A293" s="195"/>
    </row>
    <row r="294">
      <c r="A294" s="195"/>
    </row>
    <row r="295">
      <c r="A295" s="195"/>
    </row>
    <row r="296">
      <c r="A296" s="195"/>
    </row>
    <row r="297">
      <c r="A297" s="195"/>
    </row>
    <row r="298">
      <c r="A298" s="195"/>
    </row>
    <row r="299">
      <c r="A299" s="195"/>
    </row>
    <row r="300">
      <c r="A300" s="195"/>
    </row>
    <row r="301">
      <c r="A301" s="195"/>
    </row>
    <row r="302">
      <c r="A302" s="195"/>
    </row>
    <row r="303">
      <c r="A303" s="195"/>
    </row>
    <row r="304">
      <c r="A304" s="195"/>
    </row>
    <row r="305">
      <c r="A305" s="195"/>
    </row>
    <row r="306">
      <c r="A306" s="195"/>
    </row>
    <row r="307">
      <c r="A307" s="195"/>
    </row>
    <row r="308">
      <c r="A308" s="195"/>
    </row>
    <row r="309">
      <c r="A309" s="195"/>
    </row>
    <row r="310">
      <c r="A310" s="195"/>
    </row>
    <row r="311">
      <c r="A311" s="195"/>
    </row>
    <row r="312">
      <c r="A312" s="195"/>
    </row>
    <row r="313">
      <c r="A313" s="195"/>
    </row>
    <row r="314">
      <c r="A314" s="195"/>
    </row>
    <row r="315">
      <c r="A315" s="195"/>
    </row>
    <row r="316">
      <c r="A316" s="195"/>
    </row>
    <row r="317">
      <c r="A317" s="195"/>
    </row>
    <row r="318">
      <c r="A318" s="195"/>
    </row>
    <row r="319">
      <c r="A319" s="195"/>
    </row>
    <row r="320">
      <c r="A320" s="195"/>
    </row>
    <row r="321">
      <c r="A321" s="195"/>
    </row>
    <row r="322">
      <c r="A322" s="195"/>
    </row>
    <row r="323">
      <c r="A323" s="195"/>
    </row>
    <row r="324">
      <c r="A324" s="195"/>
    </row>
    <row r="325">
      <c r="A325" s="195"/>
    </row>
    <row r="326">
      <c r="A326" s="195"/>
    </row>
    <row r="327">
      <c r="A327" s="195"/>
    </row>
    <row r="328">
      <c r="A328" s="195"/>
    </row>
    <row r="329">
      <c r="A329" s="195"/>
    </row>
    <row r="330">
      <c r="A330" s="195"/>
    </row>
    <row r="331">
      <c r="A331" s="195"/>
    </row>
    <row r="332">
      <c r="A332" s="195"/>
    </row>
    <row r="333">
      <c r="A333" s="195"/>
    </row>
    <row r="334">
      <c r="A334" s="195"/>
    </row>
    <row r="335">
      <c r="A335" s="195"/>
    </row>
    <row r="336">
      <c r="A336" s="195"/>
    </row>
    <row r="337">
      <c r="A337" s="195"/>
    </row>
    <row r="338">
      <c r="A338" s="195"/>
    </row>
    <row r="339">
      <c r="A339" s="195"/>
    </row>
    <row r="340">
      <c r="A340" s="195"/>
    </row>
    <row r="341">
      <c r="A341" s="195"/>
    </row>
    <row r="342">
      <c r="A342" s="195"/>
    </row>
    <row r="343">
      <c r="A343" s="195"/>
    </row>
    <row r="344">
      <c r="A344" s="195"/>
    </row>
    <row r="345">
      <c r="A345" s="195"/>
    </row>
    <row r="346">
      <c r="A346" s="195"/>
    </row>
    <row r="347">
      <c r="A347" s="195"/>
    </row>
    <row r="348">
      <c r="A348" s="195"/>
    </row>
    <row r="349">
      <c r="A349" s="195"/>
    </row>
    <row r="350">
      <c r="A350" s="195"/>
    </row>
    <row r="351">
      <c r="A351" s="195"/>
    </row>
    <row r="352">
      <c r="A352" s="195"/>
    </row>
    <row r="353">
      <c r="A353" s="195"/>
    </row>
    <row r="354">
      <c r="A354" s="195"/>
    </row>
    <row r="355">
      <c r="A355" s="195"/>
    </row>
    <row r="356">
      <c r="A356" s="195"/>
    </row>
    <row r="357">
      <c r="A357" s="195"/>
    </row>
    <row r="358">
      <c r="A358" s="195"/>
    </row>
    <row r="359">
      <c r="A359" s="195"/>
    </row>
    <row r="360">
      <c r="A360" s="195"/>
    </row>
    <row r="361">
      <c r="A361" s="195"/>
    </row>
    <row r="362">
      <c r="A362" s="195"/>
    </row>
    <row r="363">
      <c r="A363" s="195"/>
    </row>
    <row r="364">
      <c r="A364" s="195"/>
    </row>
    <row r="365">
      <c r="A365" s="195"/>
    </row>
    <row r="366">
      <c r="A366" s="195"/>
    </row>
    <row r="367">
      <c r="A367" s="195"/>
    </row>
    <row r="368">
      <c r="A368" s="195"/>
    </row>
    <row r="369">
      <c r="A369" s="195"/>
    </row>
    <row r="370">
      <c r="A370" s="195"/>
    </row>
    <row r="371">
      <c r="A371" s="195"/>
    </row>
    <row r="372">
      <c r="A372" s="195"/>
    </row>
    <row r="373">
      <c r="A373" s="195"/>
    </row>
    <row r="374">
      <c r="A374" s="195"/>
    </row>
    <row r="375">
      <c r="A375" s="195"/>
    </row>
    <row r="376">
      <c r="A376" s="195"/>
    </row>
    <row r="377">
      <c r="A377" s="195"/>
    </row>
    <row r="378">
      <c r="A378" s="195"/>
    </row>
    <row r="379">
      <c r="A379" s="195"/>
    </row>
    <row r="380">
      <c r="A380" s="195"/>
    </row>
    <row r="381">
      <c r="A381" s="195"/>
    </row>
    <row r="382">
      <c r="A382" s="195"/>
    </row>
    <row r="383">
      <c r="A383" s="195"/>
    </row>
    <row r="384">
      <c r="A384" s="195"/>
    </row>
    <row r="385">
      <c r="A385" s="195"/>
    </row>
    <row r="386">
      <c r="A386" s="195"/>
    </row>
    <row r="387">
      <c r="A387" s="195"/>
    </row>
    <row r="388">
      <c r="A388" s="195"/>
    </row>
    <row r="389">
      <c r="A389" s="195"/>
    </row>
    <row r="390">
      <c r="A390" s="195"/>
    </row>
    <row r="391">
      <c r="A391" s="195"/>
    </row>
    <row r="392">
      <c r="A392" s="195"/>
    </row>
    <row r="393">
      <c r="A393" s="195"/>
    </row>
    <row r="394">
      <c r="A394" s="195"/>
    </row>
    <row r="395">
      <c r="A395" s="195"/>
    </row>
    <row r="396">
      <c r="A396" s="195"/>
    </row>
    <row r="397">
      <c r="A397" s="195"/>
    </row>
    <row r="398">
      <c r="A398" s="195"/>
    </row>
    <row r="399">
      <c r="A399" s="195"/>
    </row>
    <row r="400">
      <c r="A400" s="195"/>
    </row>
    <row r="401">
      <c r="A401" s="195"/>
    </row>
    <row r="402">
      <c r="A402" s="195"/>
    </row>
    <row r="403">
      <c r="A403" s="195"/>
    </row>
    <row r="404">
      <c r="A404" s="195"/>
    </row>
    <row r="405">
      <c r="A405" s="195"/>
    </row>
    <row r="406">
      <c r="A406" s="195"/>
    </row>
    <row r="407">
      <c r="A407" s="195"/>
    </row>
    <row r="408">
      <c r="A408" s="195"/>
    </row>
    <row r="409">
      <c r="A409" s="195"/>
    </row>
    <row r="410">
      <c r="A410" s="195"/>
    </row>
    <row r="411">
      <c r="A411" s="195"/>
    </row>
    <row r="412">
      <c r="A412" s="195"/>
    </row>
    <row r="413">
      <c r="A413" s="195"/>
    </row>
    <row r="414">
      <c r="A414" s="195"/>
    </row>
    <row r="415">
      <c r="A415" s="195"/>
    </row>
    <row r="416">
      <c r="A416" s="195"/>
    </row>
    <row r="417">
      <c r="A417" s="195"/>
    </row>
    <row r="418">
      <c r="A418" s="195"/>
    </row>
    <row r="419">
      <c r="A419" s="195"/>
    </row>
    <row r="420">
      <c r="A420" s="195"/>
    </row>
    <row r="421">
      <c r="A421" s="195"/>
    </row>
    <row r="422">
      <c r="A422" s="195"/>
    </row>
    <row r="423">
      <c r="A423" s="195"/>
    </row>
    <row r="424">
      <c r="A424" s="195"/>
    </row>
    <row r="425">
      <c r="A425" s="195"/>
    </row>
    <row r="426">
      <c r="A426" s="195"/>
    </row>
    <row r="427">
      <c r="A427" s="195"/>
    </row>
    <row r="428">
      <c r="A428" s="195"/>
    </row>
    <row r="429">
      <c r="A429" s="195"/>
    </row>
    <row r="430">
      <c r="A430" s="195"/>
    </row>
    <row r="431">
      <c r="A431" s="195"/>
    </row>
    <row r="432">
      <c r="A432" s="195"/>
    </row>
    <row r="433">
      <c r="A433" s="195"/>
    </row>
    <row r="434">
      <c r="A434" s="195"/>
    </row>
    <row r="435">
      <c r="A435" s="195"/>
    </row>
    <row r="436">
      <c r="A436" s="195"/>
    </row>
    <row r="437">
      <c r="A437" s="195"/>
    </row>
    <row r="438">
      <c r="A438" s="195"/>
    </row>
    <row r="439">
      <c r="A439" s="195"/>
    </row>
    <row r="440">
      <c r="A440" s="195"/>
    </row>
    <row r="441">
      <c r="A441" s="195"/>
    </row>
    <row r="442">
      <c r="A442" s="195"/>
    </row>
    <row r="443">
      <c r="A443" s="195"/>
    </row>
    <row r="444">
      <c r="A444" s="195"/>
    </row>
    <row r="445">
      <c r="A445" s="195"/>
    </row>
    <row r="446">
      <c r="A446" s="195"/>
    </row>
    <row r="447">
      <c r="A447" s="195"/>
    </row>
    <row r="448">
      <c r="A448" s="195"/>
    </row>
    <row r="449">
      <c r="A449" s="195"/>
    </row>
    <row r="450">
      <c r="A450" s="195"/>
    </row>
    <row r="451">
      <c r="A451" s="195"/>
    </row>
    <row r="452">
      <c r="A452" s="195"/>
    </row>
    <row r="453">
      <c r="A453" s="195"/>
    </row>
    <row r="454">
      <c r="A454" s="195"/>
    </row>
    <row r="455">
      <c r="A455" s="195"/>
    </row>
    <row r="456">
      <c r="A456" s="195"/>
    </row>
    <row r="457">
      <c r="A457" s="195"/>
    </row>
    <row r="458">
      <c r="A458" s="195"/>
    </row>
    <row r="459">
      <c r="A459" s="195"/>
    </row>
    <row r="460">
      <c r="A460" s="195"/>
    </row>
    <row r="461">
      <c r="A461" s="195"/>
    </row>
    <row r="462">
      <c r="A462" s="195"/>
    </row>
    <row r="463">
      <c r="A463" s="195"/>
    </row>
    <row r="464">
      <c r="A464" s="195"/>
    </row>
    <row r="465">
      <c r="A465" s="195"/>
    </row>
    <row r="466">
      <c r="A466" s="195"/>
    </row>
    <row r="467">
      <c r="A467" s="195"/>
    </row>
    <row r="468">
      <c r="A468" s="195"/>
    </row>
    <row r="469">
      <c r="A469" s="195"/>
    </row>
    <row r="470">
      <c r="A470" s="195"/>
    </row>
    <row r="471">
      <c r="A471" s="195"/>
    </row>
    <row r="472">
      <c r="A472" s="195"/>
    </row>
    <row r="473">
      <c r="A473" s="195"/>
    </row>
    <row r="474">
      <c r="A474" s="195"/>
    </row>
    <row r="475">
      <c r="A475" s="195"/>
    </row>
    <row r="476">
      <c r="A476" s="195"/>
    </row>
    <row r="477">
      <c r="A477" s="195"/>
    </row>
    <row r="478">
      <c r="A478" s="195"/>
    </row>
    <row r="479">
      <c r="A479" s="195"/>
    </row>
    <row r="480">
      <c r="A480" s="195"/>
    </row>
    <row r="481">
      <c r="A481" s="195"/>
    </row>
    <row r="482">
      <c r="A482" s="195"/>
    </row>
    <row r="483">
      <c r="A483" s="195"/>
    </row>
    <row r="484">
      <c r="A484" s="195"/>
    </row>
    <row r="485">
      <c r="A485" s="195"/>
    </row>
    <row r="486">
      <c r="A486" s="195"/>
    </row>
    <row r="487">
      <c r="A487" s="195"/>
    </row>
    <row r="488">
      <c r="A488" s="195"/>
    </row>
    <row r="489">
      <c r="A489" s="195"/>
    </row>
    <row r="490">
      <c r="A490" s="195"/>
    </row>
    <row r="491">
      <c r="A491" s="195"/>
    </row>
    <row r="492">
      <c r="A492" s="195"/>
    </row>
    <row r="493">
      <c r="A493" s="195"/>
    </row>
    <row r="494">
      <c r="A494" s="195"/>
    </row>
    <row r="495">
      <c r="A495" s="195"/>
    </row>
    <row r="496">
      <c r="A496" s="195"/>
    </row>
    <row r="497">
      <c r="A497" s="195"/>
    </row>
    <row r="498">
      <c r="A498" s="195"/>
    </row>
    <row r="499">
      <c r="A499" s="195"/>
    </row>
    <row r="500">
      <c r="A500" s="195"/>
    </row>
    <row r="501">
      <c r="A501" s="195"/>
    </row>
    <row r="502">
      <c r="A502" s="195"/>
    </row>
    <row r="503">
      <c r="A503" s="195"/>
    </row>
    <row r="504">
      <c r="A504" s="195"/>
    </row>
    <row r="505">
      <c r="A505" s="195"/>
    </row>
    <row r="506">
      <c r="A506" s="195"/>
    </row>
    <row r="507">
      <c r="A507" s="195"/>
    </row>
    <row r="508">
      <c r="A508" s="195"/>
    </row>
    <row r="509">
      <c r="A509" s="195"/>
    </row>
    <row r="510">
      <c r="A510" s="195"/>
    </row>
    <row r="511">
      <c r="A511" s="195"/>
    </row>
    <row r="512">
      <c r="A512" s="195"/>
    </row>
    <row r="513">
      <c r="A513" s="195"/>
    </row>
    <row r="514">
      <c r="A514" s="195"/>
    </row>
    <row r="515">
      <c r="A515" s="195"/>
    </row>
    <row r="516">
      <c r="A516" s="195"/>
    </row>
    <row r="517">
      <c r="A517" s="195"/>
    </row>
    <row r="518">
      <c r="A518" s="195"/>
    </row>
    <row r="519">
      <c r="A519" s="195"/>
    </row>
    <row r="520">
      <c r="A520" s="195"/>
    </row>
    <row r="521">
      <c r="A521" s="195"/>
    </row>
    <row r="522">
      <c r="A522" s="195"/>
    </row>
    <row r="523">
      <c r="A523" s="195"/>
    </row>
    <row r="524">
      <c r="A524" s="195"/>
    </row>
    <row r="525">
      <c r="A525" s="195"/>
    </row>
    <row r="526">
      <c r="A526" s="195"/>
    </row>
    <row r="527">
      <c r="A527" s="195"/>
    </row>
    <row r="528">
      <c r="A528" s="195"/>
    </row>
    <row r="529">
      <c r="A529" s="195"/>
    </row>
    <row r="530">
      <c r="A530" s="195"/>
    </row>
    <row r="531">
      <c r="A531" s="195"/>
    </row>
    <row r="532">
      <c r="A532" s="195"/>
    </row>
    <row r="533">
      <c r="A533" s="195"/>
    </row>
    <row r="534">
      <c r="A534" s="195"/>
    </row>
    <row r="535">
      <c r="A535" s="195"/>
    </row>
    <row r="536">
      <c r="A536" s="195"/>
    </row>
    <row r="537">
      <c r="A537" s="195"/>
    </row>
    <row r="538">
      <c r="A538" s="195"/>
    </row>
    <row r="539">
      <c r="A539" s="195"/>
    </row>
    <row r="540">
      <c r="A540" s="195"/>
    </row>
    <row r="541">
      <c r="A541" s="195"/>
    </row>
    <row r="542">
      <c r="A542" s="195"/>
    </row>
    <row r="543">
      <c r="A543" s="195"/>
    </row>
    <row r="544">
      <c r="A544" s="195"/>
    </row>
    <row r="545">
      <c r="A545" s="195"/>
    </row>
    <row r="546">
      <c r="A546" s="195"/>
    </row>
    <row r="547">
      <c r="A547" s="195"/>
    </row>
    <row r="548">
      <c r="A548" s="195"/>
    </row>
    <row r="549">
      <c r="A549" s="195"/>
    </row>
    <row r="550">
      <c r="A550" s="195"/>
    </row>
    <row r="551">
      <c r="A551" s="195"/>
    </row>
    <row r="552">
      <c r="A552" s="195"/>
    </row>
    <row r="553">
      <c r="A553" s="195"/>
    </row>
    <row r="554">
      <c r="A554" s="195"/>
    </row>
    <row r="555">
      <c r="A555" s="195"/>
    </row>
    <row r="556">
      <c r="A556" s="195"/>
    </row>
    <row r="557">
      <c r="A557" s="195"/>
    </row>
    <row r="558">
      <c r="A558" s="195"/>
    </row>
    <row r="559">
      <c r="A559" s="195"/>
    </row>
    <row r="560">
      <c r="A560" s="195"/>
    </row>
    <row r="561">
      <c r="A561" s="195"/>
    </row>
    <row r="562">
      <c r="A562" s="195"/>
    </row>
    <row r="563">
      <c r="A563" s="195"/>
    </row>
    <row r="564">
      <c r="A564" s="195"/>
    </row>
    <row r="565">
      <c r="A565" s="195"/>
    </row>
    <row r="566">
      <c r="A566" s="195"/>
    </row>
    <row r="567">
      <c r="A567" s="195"/>
    </row>
    <row r="568">
      <c r="A568" s="195"/>
    </row>
    <row r="569">
      <c r="A569" s="195"/>
    </row>
    <row r="570">
      <c r="A570" s="195"/>
    </row>
    <row r="571">
      <c r="A571" s="195"/>
    </row>
    <row r="572">
      <c r="A572" s="195"/>
    </row>
    <row r="573">
      <c r="A573" s="195"/>
    </row>
    <row r="574">
      <c r="A574" s="195"/>
    </row>
    <row r="575">
      <c r="A575" s="195"/>
    </row>
    <row r="576">
      <c r="A576" s="195"/>
    </row>
    <row r="577">
      <c r="A577" s="195"/>
    </row>
    <row r="578">
      <c r="A578" s="195"/>
    </row>
    <row r="579">
      <c r="A579" s="195"/>
    </row>
    <row r="580">
      <c r="A580" s="195"/>
    </row>
    <row r="581">
      <c r="A581" s="195"/>
    </row>
    <row r="582">
      <c r="A582" s="195"/>
    </row>
    <row r="583">
      <c r="A583" s="195"/>
    </row>
    <row r="584">
      <c r="A584" s="195"/>
    </row>
    <row r="585">
      <c r="A585" s="195"/>
    </row>
    <row r="586">
      <c r="A586" s="195"/>
    </row>
    <row r="587">
      <c r="A587" s="195"/>
    </row>
    <row r="588">
      <c r="A588" s="195"/>
    </row>
    <row r="589">
      <c r="A589" s="195"/>
    </row>
    <row r="590">
      <c r="A590" s="195"/>
    </row>
    <row r="591">
      <c r="A591" s="195"/>
    </row>
    <row r="592">
      <c r="A592" s="195"/>
    </row>
    <row r="593">
      <c r="A593" s="195"/>
    </row>
    <row r="594">
      <c r="A594" s="195"/>
    </row>
    <row r="595">
      <c r="A595" s="195"/>
    </row>
    <row r="596">
      <c r="A596" s="195"/>
    </row>
    <row r="597">
      <c r="A597" s="195"/>
    </row>
    <row r="598">
      <c r="A598" s="195"/>
    </row>
    <row r="599">
      <c r="A599" s="195"/>
    </row>
    <row r="600">
      <c r="A600" s="195"/>
    </row>
    <row r="601">
      <c r="A601" s="195"/>
    </row>
    <row r="602">
      <c r="A602" s="195"/>
    </row>
    <row r="603">
      <c r="A603" s="195"/>
    </row>
    <row r="604">
      <c r="A604" s="195"/>
    </row>
    <row r="605">
      <c r="A605" s="195"/>
    </row>
    <row r="606">
      <c r="A606" s="195"/>
    </row>
    <row r="607">
      <c r="A607" s="195"/>
    </row>
    <row r="608">
      <c r="A608" s="195"/>
    </row>
    <row r="609">
      <c r="A609" s="195"/>
    </row>
    <row r="610">
      <c r="A610" s="195"/>
    </row>
    <row r="611">
      <c r="A611" s="195"/>
    </row>
    <row r="612">
      <c r="A612" s="195"/>
    </row>
    <row r="613">
      <c r="A613" s="195"/>
    </row>
    <row r="614">
      <c r="A614" s="195"/>
    </row>
    <row r="615">
      <c r="A615" s="195"/>
    </row>
    <row r="616">
      <c r="A616" s="195"/>
    </row>
    <row r="617">
      <c r="A617" s="195"/>
    </row>
    <row r="618">
      <c r="A618" s="195"/>
    </row>
    <row r="619">
      <c r="A619" s="195"/>
    </row>
    <row r="620">
      <c r="A620" s="195"/>
    </row>
    <row r="621">
      <c r="A621" s="195"/>
    </row>
    <row r="622">
      <c r="A622" s="195"/>
    </row>
    <row r="623">
      <c r="A623" s="195"/>
    </row>
    <row r="624">
      <c r="A624" s="195"/>
    </row>
    <row r="625">
      <c r="A625" s="195"/>
    </row>
    <row r="626">
      <c r="A626" s="195"/>
    </row>
    <row r="627">
      <c r="A627" s="195"/>
    </row>
    <row r="628">
      <c r="A628" s="195"/>
    </row>
    <row r="629">
      <c r="A629" s="195"/>
    </row>
    <row r="630">
      <c r="A630" s="195"/>
    </row>
    <row r="631">
      <c r="A631" s="195"/>
    </row>
    <row r="632">
      <c r="A632" s="195"/>
    </row>
    <row r="633">
      <c r="A633" s="195"/>
    </row>
    <row r="634">
      <c r="A634" s="195"/>
    </row>
    <row r="635">
      <c r="A635" s="195"/>
    </row>
    <row r="636">
      <c r="A636" s="195"/>
    </row>
    <row r="637">
      <c r="A637" s="195"/>
    </row>
    <row r="638">
      <c r="A638" s="195"/>
    </row>
    <row r="639">
      <c r="A639" s="195"/>
    </row>
    <row r="640">
      <c r="A640" s="195"/>
    </row>
    <row r="641">
      <c r="A641" s="195"/>
    </row>
    <row r="642">
      <c r="A642" s="195"/>
    </row>
    <row r="643">
      <c r="A643" s="195"/>
    </row>
    <row r="644">
      <c r="A644" s="195"/>
    </row>
    <row r="645">
      <c r="A645" s="195"/>
    </row>
    <row r="646">
      <c r="A646" s="195"/>
    </row>
    <row r="647">
      <c r="A647" s="195"/>
    </row>
    <row r="648">
      <c r="A648" s="195"/>
    </row>
    <row r="649">
      <c r="A649" s="195"/>
    </row>
    <row r="650">
      <c r="A650" s="195"/>
    </row>
    <row r="651">
      <c r="A651" s="195"/>
    </row>
    <row r="652">
      <c r="A652" s="195"/>
    </row>
    <row r="653">
      <c r="A653" s="195"/>
    </row>
    <row r="654">
      <c r="A654" s="195"/>
    </row>
    <row r="655">
      <c r="A655" s="195"/>
    </row>
    <row r="656">
      <c r="A656" s="195"/>
    </row>
    <row r="657">
      <c r="A657" s="195"/>
    </row>
    <row r="658">
      <c r="A658" s="195"/>
    </row>
    <row r="659">
      <c r="A659" s="195"/>
    </row>
    <row r="660">
      <c r="A660" s="195"/>
    </row>
    <row r="661">
      <c r="A661" s="195"/>
    </row>
    <row r="662">
      <c r="A662" s="195"/>
    </row>
    <row r="663">
      <c r="A663" s="195"/>
    </row>
    <row r="664">
      <c r="A664" s="195"/>
    </row>
    <row r="665">
      <c r="A665" s="195"/>
    </row>
    <row r="666">
      <c r="A666" s="195"/>
    </row>
    <row r="667">
      <c r="A667" s="195"/>
    </row>
    <row r="668">
      <c r="A668" s="195"/>
    </row>
    <row r="669">
      <c r="A669" s="195"/>
    </row>
    <row r="670">
      <c r="A670" s="195"/>
    </row>
    <row r="671">
      <c r="A671" s="195"/>
    </row>
    <row r="672">
      <c r="A672" s="195"/>
    </row>
    <row r="673">
      <c r="A673" s="195"/>
    </row>
    <row r="674">
      <c r="A674" s="195"/>
    </row>
    <row r="675">
      <c r="A675" s="195"/>
    </row>
    <row r="676">
      <c r="A676" s="195"/>
    </row>
    <row r="677">
      <c r="A677" s="195"/>
    </row>
    <row r="678">
      <c r="A678" s="195"/>
    </row>
    <row r="679">
      <c r="A679" s="195"/>
    </row>
    <row r="680">
      <c r="A680" s="195"/>
    </row>
    <row r="681">
      <c r="A681" s="195"/>
    </row>
    <row r="682">
      <c r="A682" s="195"/>
    </row>
    <row r="683">
      <c r="A683" s="195"/>
    </row>
    <row r="684">
      <c r="A684" s="195"/>
    </row>
    <row r="685">
      <c r="A685" s="195"/>
    </row>
    <row r="686">
      <c r="A686" s="195"/>
    </row>
    <row r="687">
      <c r="A687" s="195"/>
    </row>
    <row r="688">
      <c r="A688" s="195"/>
    </row>
    <row r="689">
      <c r="A689" s="195"/>
    </row>
    <row r="690">
      <c r="A690" s="195"/>
    </row>
    <row r="691">
      <c r="A691" s="195"/>
    </row>
    <row r="692">
      <c r="A692" s="195"/>
    </row>
    <row r="693">
      <c r="A693" s="195"/>
    </row>
    <row r="694">
      <c r="A694" s="195"/>
    </row>
    <row r="695">
      <c r="A695" s="195"/>
    </row>
    <row r="696">
      <c r="A696" s="195"/>
    </row>
    <row r="697">
      <c r="A697" s="195"/>
    </row>
    <row r="698">
      <c r="A698" s="195"/>
    </row>
    <row r="699">
      <c r="A699" s="195"/>
    </row>
    <row r="700">
      <c r="A700" s="195"/>
    </row>
    <row r="701">
      <c r="A701" s="195"/>
    </row>
    <row r="702">
      <c r="A702" s="195"/>
    </row>
    <row r="703">
      <c r="A703" s="195"/>
    </row>
    <row r="704">
      <c r="A704" s="195"/>
    </row>
    <row r="705">
      <c r="A705" s="195"/>
    </row>
    <row r="706">
      <c r="A706" s="195"/>
    </row>
    <row r="707">
      <c r="A707" s="195"/>
    </row>
    <row r="708">
      <c r="A708" s="195"/>
    </row>
    <row r="709">
      <c r="A709" s="195"/>
    </row>
    <row r="710">
      <c r="A710" s="195"/>
    </row>
    <row r="711">
      <c r="A711" s="195"/>
    </row>
    <row r="712">
      <c r="A712" s="195"/>
    </row>
    <row r="713">
      <c r="A713" s="195"/>
    </row>
    <row r="714">
      <c r="A714" s="195"/>
    </row>
    <row r="715">
      <c r="A715" s="195"/>
    </row>
    <row r="716">
      <c r="A716" s="195"/>
    </row>
    <row r="717">
      <c r="A717" s="195"/>
    </row>
    <row r="718">
      <c r="A718" s="195"/>
    </row>
    <row r="719">
      <c r="A719" s="195"/>
    </row>
    <row r="720">
      <c r="A720" s="195"/>
    </row>
    <row r="721">
      <c r="A721" s="195"/>
    </row>
    <row r="722">
      <c r="A722" s="195"/>
    </row>
    <row r="723">
      <c r="A723" s="195"/>
    </row>
    <row r="724">
      <c r="A724" s="195"/>
    </row>
    <row r="725">
      <c r="A725" s="195"/>
    </row>
    <row r="726">
      <c r="A726" s="195"/>
    </row>
    <row r="727">
      <c r="A727" s="195"/>
    </row>
    <row r="728">
      <c r="A728" s="195"/>
    </row>
    <row r="729">
      <c r="A729" s="195"/>
    </row>
    <row r="730">
      <c r="A730" s="195"/>
    </row>
    <row r="731">
      <c r="A731" s="195"/>
    </row>
    <row r="732">
      <c r="A732" s="195"/>
    </row>
    <row r="733">
      <c r="A733" s="195"/>
    </row>
    <row r="734">
      <c r="A734" s="195"/>
    </row>
    <row r="735">
      <c r="A735" s="195"/>
    </row>
    <row r="736">
      <c r="A736" s="195"/>
    </row>
    <row r="737">
      <c r="A737" s="195"/>
    </row>
    <row r="738">
      <c r="A738" s="195"/>
    </row>
    <row r="739">
      <c r="A739" s="195"/>
    </row>
    <row r="740">
      <c r="A740" s="195"/>
    </row>
    <row r="741">
      <c r="A741" s="195"/>
    </row>
    <row r="742">
      <c r="A742" s="195"/>
    </row>
    <row r="743">
      <c r="A743" s="195"/>
    </row>
    <row r="744">
      <c r="A744" s="195"/>
    </row>
    <row r="745">
      <c r="A745" s="195"/>
    </row>
    <row r="746">
      <c r="A746" s="195"/>
    </row>
    <row r="747">
      <c r="A747" s="195"/>
    </row>
    <row r="748">
      <c r="A748" s="195"/>
    </row>
    <row r="749">
      <c r="A749" s="195"/>
    </row>
    <row r="750">
      <c r="A750" s="195"/>
    </row>
    <row r="751">
      <c r="A751" s="195"/>
    </row>
    <row r="752">
      <c r="A752" s="195"/>
    </row>
    <row r="753">
      <c r="A753" s="195"/>
    </row>
    <row r="754">
      <c r="A754" s="195"/>
    </row>
    <row r="755">
      <c r="A755" s="195"/>
    </row>
    <row r="756">
      <c r="A756" s="195"/>
    </row>
    <row r="757">
      <c r="A757" s="195"/>
    </row>
    <row r="758">
      <c r="A758" s="195"/>
    </row>
    <row r="759">
      <c r="A759" s="195"/>
    </row>
    <row r="760">
      <c r="A760" s="195"/>
    </row>
    <row r="761">
      <c r="A761" s="195"/>
    </row>
    <row r="762">
      <c r="A762" s="195"/>
    </row>
    <row r="763">
      <c r="A763" s="195"/>
    </row>
    <row r="764">
      <c r="A764" s="195"/>
    </row>
    <row r="765">
      <c r="A765" s="195"/>
    </row>
    <row r="766">
      <c r="A766" s="195"/>
    </row>
    <row r="767">
      <c r="A767" s="195"/>
    </row>
    <row r="768">
      <c r="A768" s="195"/>
    </row>
    <row r="769">
      <c r="A769" s="195"/>
    </row>
    <row r="770">
      <c r="A770" s="195"/>
    </row>
    <row r="771">
      <c r="A771" s="195"/>
    </row>
    <row r="772">
      <c r="A772" s="195"/>
    </row>
    <row r="773">
      <c r="A773" s="195"/>
    </row>
    <row r="774">
      <c r="A774" s="195"/>
    </row>
    <row r="775">
      <c r="A775" s="195"/>
    </row>
    <row r="776">
      <c r="A776" s="195"/>
    </row>
    <row r="777">
      <c r="A777" s="195"/>
    </row>
    <row r="778">
      <c r="A778" s="195"/>
    </row>
    <row r="779">
      <c r="A779" s="195"/>
    </row>
    <row r="780">
      <c r="A780" s="195"/>
    </row>
    <row r="781">
      <c r="A781" s="195"/>
    </row>
    <row r="782">
      <c r="A782" s="195"/>
    </row>
    <row r="783">
      <c r="A783" s="195"/>
    </row>
    <row r="784">
      <c r="A784" s="195"/>
    </row>
    <row r="785">
      <c r="A785" s="195"/>
    </row>
    <row r="786">
      <c r="A786" s="195"/>
    </row>
    <row r="787">
      <c r="A787" s="195"/>
    </row>
    <row r="788">
      <c r="A788" s="195"/>
    </row>
    <row r="789">
      <c r="A789" s="195"/>
    </row>
    <row r="790">
      <c r="A790" s="195"/>
    </row>
    <row r="791">
      <c r="A791" s="195"/>
    </row>
    <row r="792">
      <c r="A792" s="195"/>
    </row>
    <row r="793">
      <c r="A793" s="195"/>
    </row>
    <row r="794">
      <c r="A794" s="195"/>
    </row>
    <row r="795">
      <c r="A795" s="195"/>
    </row>
    <row r="796">
      <c r="A796" s="195"/>
    </row>
    <row r="797">
      <c r="A797" s="195"/>
    </row>
    <row r="798">
      <c r="A798" s="195"/>
    </row>
    <row r="799">
      <c r="A799" s="195"/>
    </row>
    <row r="800">
      <c r="A800" s="195"/>
    </row>
    <row r="801">
      <c r="A801" s="195"/>
    </row>
    <row r="802">
      <c r="A802" s="195"/>
    </row>
    <row r="803">
      <c r="A803" s="195"/>
    </row>
    <row r="804">
      <c r="A804" s="195"/>
    </row>
    <row r="805">
      <c r="A805" s="195"/>
    </row>
    <row r="806">
      <c r="A806" s="195"/>
    </row>
    <row r="807">
      <c r="A807" s="195"/>
    </row>
    <row r="808">
      <c r="A808" s="195"/>
    </row>
    <row r="809">
      <c r="A809" s="195"/>
    </row>
    <row r="810">
      <c r="A810" s="195"/>
    </row>
    <row r="811">
      <c r="A811" s="195"/>
    </row>
    <row r="812">
      <c r="A812" s="195"/>
    </row>
    <row r="813">
      <c r="A813" s="195"/>
    </row>
    <row r="814">
      <c r="A814" s="195"/>
    </row>
    <row r="815">
      <c r="A815" s="195"/>
    </row>
    <row r="816">
      <c r="A816" s="195"/>
    </row>
    <row r="817">
      <c r="A817" s="195"/>
    </row>
    <row r="818">
      <c r="A818" s="195"/>
    </row>
    <row r="819">
      <c r="A819" s="195"/>
    </row>
    <row r="820">
      <c r="A820" s="195"/>
    </row>
    <row r="821">
      <c r="A821" s="195"/>
    </row>
    <row r="822">
      <c r="A822" s="195"/>
    </row>
    <row r="823">
      <c r="A823" s="195"/>
    </row>
    <row r="824">
      <c r="A824" s="195"/>
    </row>
    <row r="825">
      <c r="A825" s="195"/>
    </row>
    <row r="826">
      <c r="A826" s="195"/>
    </row>
    <row r="827">
      <c r="A827" s="195"/>
    </row>
    <row r="828">
      <c r="A828" s="195"/>
    </row>
    <row r="829">
      <c r="A829" s="195"/>
    </row>
    <row r="830">
      <c r="A830" s="195"/>
    </row>
    <row r="831">
      <c r="A831" s="195"/>
    </row>
    <row r="832">
      <c r="A832" s="195"/>
    </row>
    <row r="833">
      <c r="A833" s="195"/>
    </row>
    <row r="834">
      <c r="A834" s="195"/>
    </row>
    <row r="835">
      <c r="A835" s="195"/>
    </row>
    <row r="836">
      <c r="A836" s="195"/>
    </row>
    <row r="837">
      <c r="A837" s="195"/>
    </row>
    <row r="838">
      <c r="A838" s="195"/>
    </row>
    <row r="839">
      <c r="A839" s="195"/>
    </row>
    <row r="840">
      <c r="A840" s="195"/>
    </row>
    <row r="841">
      <c r="A841" s="195"/>
    </row>
    <row r="842">
      <c r="A842" s="195"/>
    </row>
    <row r="843">
      <c r="A843" s="195"/>
    </row>
    <row r="844">
      <c r="A844" s="195"/>
    </row>
    <row r="845">
      <c r="A845" s="195"/>
    </row>
    <row r="846">
      <c r="A846" s="195"/>
    </row>
    <row r="847">
      <c r="A847" s="195"/>
    </row>
    <row r="848">
      <c r="A848" s="195"/>
    </row>
    <row r="849">
      <c r="A849" s="195"/>
    </row>
    <row r="850">
      <c r="A850" s="195"/>
    </row>
    <row r="851">
      <c r="A851" s="195"/>
    </row>
    <row r="852">
      <c r="A852" s="195"/>
    </row>
    <row r="853">
      <c r="A853" s="195"/>
    </row>
    <row r="854">
      <c r="A854" s="195"/>
    </row>
    <row r="855">
      <c r="A855" s="195"/>
    </row>
    <row r="856">
      <c r="A856" s="195"/>
    </row>
    <row r="857">
      <c r="A857" s="195"/>
    </row>
    <row r="858">
      <c r="A858" s="195"/>
    </row>
    <row r="859">
      <c r="A859" s="195"/>
    </row>
    <row r="860">
      <c r="A860" s="195"/>
    </row>
    <row r="861">
      <c r="A861" s="195"/>
    </row>
    <row r="862">
      <c r="A862" s="195"/>
    </row>
    <row r="863">
      <c r="A863" s="195"/>
    </row>
    <row r="864">
      <c r="A864" s="195"/>
    </row>
    <row r="865">
      <c r="A865" s="195"/>
    </row>
    <row r="866">
      <c r="A866" s="195"/>
    </row>
    <row r="867">
      <c r="A867" s="195"/>
    </row>
    <row r="868">
      <c r="A868" s="195"/>
    </row>
    <row r="869">
      <c r="A869" s="195"/>
    </row>
    <row r="870">
      <c r="A870" s="195"/>
    </row>
    <row r="871">
      <c r="A871" s="195"/>
    </row>
    <row r="872">
      <c r="A872" s="195"/>
    </row>
    <row r="873">
      <c r="A873" s="195"/>
    </row>
    <row r="874">
      <c r="A874" s="195"/>
    </row>
    <row r="875">
      <c r="A875" s="195"/>
    </row>
    <row r="876">
      <c r="A876" s="195"/>
    </row>
    <row r="877">
      <c r="A877" s="195"/>
    </row>
    <row r="878">
      <c r="A878" s="195"/>
    </row>
    <row r="879">
      <c r="A879" s="195"/>
    </row>
    <row r="880">
      <c r="A880" s="195"/>
    </row>
    <row r="881">
      <c r="A881" s="195"/>
    </row>
    <row r="882">
      <c r="A882" s="195"/>
    </row>
    <row r="883">
      <c r="A883" s="195"/>
    </row>
    <row r="884">
      <c r="A884" s="195"/>
    </row>
    <row r="885">
      <c r="A885" s="195"/>
    </row>
    <row r="886">
      <c r="A886" s="195"/>
    </row>
    <row r="887">
      <c r="A887" s="195"/>
    </row>
    <row r="888">
      <c r="A888" s="195"/>
    </row>
    <row r="889">
      <c r="A889" s="195"/>
    </row>
    <row r="890">
      <c r="A890" s="195"/>
    </row>
    <row r="891">
      <c r="A891" s="195"/>
    </row>
    <row r="892">
      <c r="A892" s="195"/>
    </row>
    <row r="893">
      <c r="A893" s="195"/>
    </row>
    <row r="894">
      <c r="A894" s="195"/>
    </row>
    <row r="895">
      <c r="A895" s="195"/>
    </row>
    <row r="896">
      <c r="A896" s="195"/>
    </row>
    <row r="897">
      <c r="A897" s="195"/>
    </row>
    <row r="898">
      <c r="A898" s="195"/>
    </row>
    <row r="899">
      <c r="A899" s="195"/>
    </row>
    <row r="900">
      <c r="A900" s="195"/>
    </row>
    <row r="901">
      <c r="A901" s="195"/>
    </row>
    <row r="902">
      <c r="A902" s="195"/>
    </row>
    <row r="903">
      <c r="A903" s="195"/>
    </row>
    <row r="904">
      <c r="A904" s="195"/>
    </row>
    <row r="905">
      <c r="A905" s="195"/>
    </row>
    <row r="906">
      <c r="A906" s="195"/>
    </row>
    <row r="907">
      <c r="A907" s="195"/>
    </row>
    <row r="908">
      <c r="A908" s="195"/>
    </row>
    <row r="909">
      <c r="A909" s="195"/>
    </row>
    <row r="910">
      <c r="A910" s="195"/>
    </row>
    <row r="911">
      <c r="A911" s="195"/>
    </row>
    <row r="912">
      <c r="A912" s="195"/>
    </row>
    <row r="913">
      <c r="A913" s="195"/>
    </row>
    <row r="914">
      <c r="A914" s="195"/>
    </row>
    <row r="915">
      <c r="A915" s="195"/>
    </row>
    <row r="916">
      <c r="A916" s="195"/>
    </row>
    <row r="917">
      <c r="A917" s="195"/>
    </row>
    <row r="918">
      <c r="A918" s="195"/>
    </row>
    <row r="919">
      <c r="A919" s="195"/>
    </row>
    <row r="920">
      <c r="A920" s="195"/>
    </row>
    <row r="921">
      <c r="A921" s="195"/>
    </row>
    <row r="922">
      <c r="A922" s="195"/>
    </row>
    <row r="923">
      <c r="A923" s="195"/>
    </row>
    <row r="924">
      <c r="A924" s="195"/>
    </row>
    <row r="925">
      <c r="A925" s="195"/>
    </row>
    <row r="926">
      <c r="A926" s="195"/>
    </row>
    <row r="927">
      <c r="A927" s="195"/>
    </row>
    <row r="928">
      <c r="A928" s="195"/>
    </row>
    <row r="929">
      <c r="A929" s="195"/>
    </row>
    <row r="930">
      <c r="A930" s="195"/>
    </row>
    <row r="931">
      <c r="A931" s="195"/>
    </row>
    <row r="932">
      <c r="A932" s="195"/>
    </row>
    <row r="933">
      <c r="A933" s="195"/>
    </row>
    <row r="934">
      <c r="A934" s="195"/>
    </row>
    <row r="935">
      <c r="A935" s="195"/>
    </row>
    <row r="936">
      <c r="A936" s="195"/>
    </row>
    <row r="937">
      <c r="A937" s="195"/>
    </row>
    <row r="938">
      <c r="A938" s="195"/>
    </row>
    <row r="939">
      <c r="A939" s="195"/>
    </row>
    <row r="940">
      <c r="A940" s="195"/>
    </row>
    <row r="941">
      <c r="A941" s="195"/>
    </row>
    <row r="942">
      <c r="A942" s="195"/>
    </row>
    <row r="943">
      <c r="A943" s="195"/>
    </row>
    <row r="944">
      <c r="A944" s="195"/>
    </row>
    <row r="945">
      <c r="A945" s="195"/>
    </row>
    <row r="946">
      <c r="A946" s="195"/>
    </row>
    <row r="947">
      <c r="A947" s="195"/>
    </row>
    <row r="948">
      <c r="A948" s="195"/>
    </row>
    <row r="949">
      <c r="A949" s="195"/>
    </row>
    <row r="950">
      <c r="A950" s="195"/>
    </row>
    <row r="951">
      <c r="A951" s="195"/>
    </row>
    <row r="952">
      <c r="A952" s="195"/>
    </row>
    <row r="953">
      <c r="A953" s="195"/>
    </row>
    <row r="954">
      <c r="A954" s="195"/>
    </row>
    <row r="955">
      <c r="A955" s="195"/>
    </row>
    <row r="956">
      <c r="A956" s="195"/>
    </row>
    <row r="957">
      <c r="A957" s="195"/>
    </row>
    <row r="958">
      <c r="A958" s="195"/>
    </row>
    <row r="959">
      <c r="A959" s="195"/>
    </row>
    <row r="960">
      <c r="A960" s="195"/>
    </row>
    <row r="961">
      <c r="A961" s="195"/>
    </row>
    <row r="962">
      <c r="A962" s="195"/>
    </row>
    <row r="963">
      <c r="A963" s="195"/>
    </row>
    <row r="964">
      <c r="A964" s="195"/>
    </row>
    <row r="965">
      <c r="A965" s="195"/>
    </row>
    <row r="966">
      <c r="A966" s="195"/>
    </row>
    <row r="967">
      <c r="A967" s="195"/>
    </row>
    <row r="968">
      <c r="A968" s="195"/>
    </row>
    <row r="969">
      <c r="A969" s="195"/>
    </row>
    <row r="970">
      <c r="A970" s="195"/>
    </row>
    <row r="971">
      <c r="A971" s="195"/>
    </row>
    <row r="972">
      <c r="A972" s="195"/>
    </row>
    <row r="973">
      <c r="A973" s="195"/>
    </row>
    <row r="974">
      <c r="A974" s="195"/>
    </row>
    <row r="975">
      <c r="A975" s="195"/>
    </row>
    <row r="976">
      <c r="A976" s="195"/>
    </row>
    <row r="977">
      <c r="A977" s="195"/>
    </row>
    <row r="978">
      <c r="A978" s="195"/>
    </row>
    <row r="979">
      <c r="A979" s="195"/>
    </row>
    <row r="980">
      <c r="A980" s="195"/>
    </row>
    <row r="981">
      <c r="A981" s="195"/>
    </row>
    <row r="982">
      <c r="A982" s="195"/>
    </row>
    <row r="983">
      <c r="A983" s="195"/>
    </row>
    <row r="984">
      <c r="A984" s="195"/>
    </row>
    <row r="985">
      <c r="A985" s="195"/>
    </row>
    <row r="986">
      <c r="A986" s="195"/>
    </row>
    <row r="987">
      <c r="A987" s="195"/>
    </row>
    <row r="988">
      <c r="A988" s="195"/>
    </row>
    <row r="989">
      <c r="A989" s="195"/>
    </row>
    <row r="990">
      <c r="A990" s="195"/>
    </row>
    <row r="991">
      <c r="A991" s="195"/>
    </row>
    <row r="992">
      <c r="A992" s="195"/>
    </row>
    <row r="993">
      <c r="A993" s="195"/>
    </row>
    <row r="994">
      <c r="A994" s="195"/>
    </row>
    <row r="995">
      <c r="A995" s="195"/>
    </row>
    <row r="996">
      <c r="A996" s="195"/>
    </row>
    <row r="997">
      <c r="A997" s="195"/>
    </row>
    <row r="998">
      <c r="A998" s="195"/>
    </row>
    <row r="999">
      <c r="A999" s="195"/>
    </row>
    <row r="1000">
      <c r="A1000" s="195"/>
    </row>
    <row r="1001">
      <c r="A1001" s="195"/>
    </row>
    <row r="1002">
      <c r="A1002" s="195"/>
    </row>
    <row r="1003">
      <c r="A1003" s="195"/>
    </row>
    <row r="1004">
      <c r="A1004" s="195"/>
    </row>
  </sheetData>
  <mergeCells count="13">
    <mergeCell ref="B18:B19"/>
    <mergeCell ref="C18:I18"/>
    <mergeCell ref="J18:P18"/>
    <mergeCell ref="Y19:AA19"/>
    <mergeCell ref="AB19:AD19"/>
    <mergeCell ref="AE19:AG19"/>
    <mergeCell ref="B2:B3"/>
    <mergeCell ref="C2:I2"/>
    <mergeCell ref="J2:P2"/>
    <mergeCell ref="Q2:W2"/>
    <mergeCell ref="B13:T13"/>
    <mergeCell ref="B14:T14"/>
    <mergeCell ref="B15:T15"/>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11" t="s">
        <v>290</v>
      </c>
      <c r="B1" s="211">
        <v>12621.0</v>
      </c>
    </row>
    <row r="2">
      <c r="A2" s="211" t="s">
        <v>291</v>
      </c>
      <c r="B2" s="211">
        <v>9010.0</v>
      </c>
    </row>
    <row r="3">
      <c r="A3" s="211" t="s">
        <v>292</v>
      </c>
      <c r="B3" s="211">
        <v>8016.0</v>
      </c>
    </row>
    <row r="4">
      <c r="A4" s="211" t="s">
        <v>293</v>
      </c>
      <c r="B4" s="211">
        <v>6896.0</v>
      </c>
    </row>
    <row r="5">
      <c r="A5" s="211" t="s">
        <v>294</v>
      </c>
      <c r="B5" s="211">
        <v>6944.0</v>
      </c>
    </row>
    <row r="6">
      <c r="A6" s="211" t="s">
        <v>295</v>
      </c>
      <c r="B6" s="211">
        <v>6972.0</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6" width="12.63"/>
    <col customWidth="1" min="17" max="19" width="12.63"/>
    <col customWidth="1" min="20" max="20" width="14.13"/>
    <col customWidth="1" min="21" max="21" width="20.13"/>
    <col customWidth="1" min="22" max="29" width="12.63"/>
  </cols>
  <sheetData>
    <row r="1">
      <c r="A1" s="502" t="s">
        <v>0</v>
      </c>
      <c r="B1" s="503" t="s">
        <v>296</v>
      </c>
      <c r="C1" s="503" t="s">
        <v>297</v>
      </c>
      <c r="D1" s="503" t="s">
        <v>298</v>
      </c>
      <c r="E1" s="503" t="s">
        <v>299</v>
      </c>
      <c r="F1" s="503" t="s">
        <v>300</v>
      </c>
      <c r="G1" s="503" t="s">
        <v>301</v>
      </c>
      <c r="M1" s="504"/>
      <c r="N1" s="505" t="s">
        <v>0</v>
      </c>
      <c r="O1" s="506" t="s">
        <v>1</v>
      </c>
      <c r="P1" s="506" t="s">
        <v>110</v>
      </c>
      <c r="Q1" s="507">
        <v>43647.0</v>
      </c>
      <c r="R1" s="505" t="s">
        <v>301</v>
      </c>
      <c r="S1" s="504"/>
      <c r="T1" s="504"/>
      <c r="U1" s="504"/>
      <c r="V1" s="504"/>
      <c r="W1" s="504"/>
      <c r="X1" s="504"/>
      <c r="Y1" s="504"/>
      <c r="Z1" s="504"/>
      <c r="AA1" s="504"/>
      <c r="AB1" s="504"/>
      <c r="AC1" s="504"/>
    </row>
    <row r="2">
      <c r="A2" s="508" t="s">
        <v>16</v>
      </c>
      <c r="B2" s="509">
        <v>1069.0</v>
      </c>
      <c r="C2" s="509">
        <v>983.0</v>
      </c>
      <c r="D2" s="509">
        <v>637.0</v>
      </c>
      <c r="E2" s="509">
        <v>639.0</v>
      </c>
      <c r="F2" s="509">
        <v>623.0</v>
      </c>
      <c r="G2" s="509">
        <f>F2-E2</f>
        <v>-16</v>
      </c>
      <c r="I2" s="194"/>
      <c r="J2" s="211" t="s">
        <v>302</v>
      </c>
      <c r="M2" s="510"/>
      <c r="N2" s="511" t="s">
        <v>16</v>
      </c>
      <c r="O2" s="512">
        <v>1271.0</v>
      </c>
      <c r="P2" s="512">
        <v>983.0</v>
      </c>
      <c r="Q2" s="513">
        <v>983.0</v>
      </c>
      <c r="R2" s="514">
        <f t="shared" ref="R2:R48" si="1">P2-Q2</f>
        <v>0</v>
      </c>
      <c r="S2" s="515"/>
      <c r="T2" s="516"/>
      <c r="U2" s="515" t="s">
        <v>303</v>
      </c>
      <c r="V2" s="515"/>
      <c r="W2" s="515"/>
      <c r="X2" s="515"/>
      <c r="Y2" s="515"/>
      <c r="Z2" s="515"/>
      <c r="AA2" s="515"/>
      <c r="AB2" s="515"/>
      <c r="AC2" s="515"/>
    </row>
    <row r="3">
      <c r="A3" s="517" t="s">
        <v>67</v>
      </c>
      <c r="B3" s="518">
        <v>121.0</v>
      </c>
      <c r="C3" s="518">
        <v>76.0</v>
      </c>
      <c r="D3" s="518">
        <v>32.0</v>
      </c>
      <c r="E3" s="518"/>
      <c r="F3" s="518">
        <v>291.0</v>
      </c>
      <c r="G3" s="518">
        <f>F3-D3</f>
        <v>259</v>
      </c>
      <c r="M3" s="510"/>
      <c r="N3" s="511" t="s">
        <v>67</v>
      </c>
      <c r="O3" s="512">
        <v>163.0</v>
      </c>
      <c r="P3" s="512">
        <v>77.0</v>
      </c>
      <c r="Q3" s="513">
        <v>76.0</v>
      </c>
      <c r="R3" s="514">
        <f t="shared" si="1"/>
        <v>1</v>
      </c>
      <c r="S3" s="515"/>
      <c r="T3" s="515"/>
      <c r="U3" s="515"/>
      <c r="V3" s="515"/>
      <c r="W3" s="515"/>
      <c r="X3" s="515"/>
      <c r="Y3" s="515"/>
      <c r="Z3" s="515"/>
      <c r="AA3" s="515"/>
      <c r="AB3" s="515"/>
      <c r="AC3" s="515"/>
    </row>
    <row r="4">
      <c r="A4" s="508" t="s">
        <v>14</v>
      </c>
      <c r="B4" s="509">
        <v>1035.0</v>
      </c>
      <c r="C4" s="509">
        <v>1275.0</v>
      </c>
      <c r="D4" s="509">
        <v>720.0</v>
      </c>
      <c r="E4" s="509">
        <v>731.0</v>
      </c>
      <c r="F4" s="509">
        <v>756.0</v>
      </c>
      <c r="G4" s="509">
        <f>F4-E4</f>
        <v>25</v>
      </c>
      <c r="H4" s="459" t="s">
        <v>304</v>
      </c>
      <c r="M4" s="510"/>
      <c r="N4" s="511" t="s">
        <v>14</v>
      </c>
      <c r="O4" s="512">
        <v>1174.0</v>
      </c>
      <c r="P4" s="512">
        <v>1086.0</v>
      </c>
      <c r="Q4" s="513">
        <v>1275.0</v>
      </c>
      <c r="R4" s="519">
        <f t="shared" si="1"/>
        <v>-189</v>
      </c>
      <c r="S4" s="515"/>
      <c r="T4" s="515"/>
      <c r="U4" s="515"/>
      <c r="V4" s="515"/>
      <c r="W4" s="515"/>
      <c r="X4" s="515"/>
      <c r="Y4" s="515"/>
      <c r="Z4" s="515"/>
      <c r="AA4" s="515"/>
      <c r="AB4" s="515"/>
      <c r="AC4" s="515"/>
    </row>
    <row r="5">
      <c r="A5" s="508" t="s">
        <v>68</v>
      </c>
      <c r="B5" s="509">
        <v>6.0</v>
      </c>
      <c r="C5" s="509">
        <v>8.0</v>
      </c>
      <c r="D5" s="509">
        <v>5.0</v>
      </c>
      <c r="E5" s="509"/>
      <c r="F5" s="509">
        <v>6.0</v>
      </c>
      <c r="G5" s="509">
        <f>F5-D5</f>
        <v>1</v>
      </c>
      <c r="H5" s="459" t="s">
        <v>305</v>
      </c>
      <c r="M5" s="510"/>
      <c r="N5" s="511" t="s">
        <v>68</v>
      </c>
      <c r="O5" s="512">
        <v>26.0</v>
      </c>
      <c r="P5" s="512">
        <v>7.0</v>
      </c>
      <c r="Q5" s="513">
        <v>8.0</v>
      </c>
      <c r="R5" s="514">
        <f t="shared" si="1"/>
        <v>-1</v>
      </c>
      <c r="S5" s="515"/>
      <c r="T5" s="515"/>
      <c r="U5" s="515"/>
      <c r="V5" s="515"/>
      <c r="W5" s="515"/>
      <c r="X5" s="515"/>
      <c r="Y5" s="515"/>
      <c r="Z5" s="515"/>
      <c r="AA5" s="515"/>
      <c r="AB5" s="515"/>
      <c r="AC5" s="515"/>
    </row>
    <row r="6">
      <c r="A6" s="508" t="s">
        <v>24</v>
      </c>
      <c r="B6" s="509">
        <v>417.0</v>
      </c>
      <c r="C6" s="509">
        <v>392.0</v>
      </c>
      <c r="D6" s="509">
        <v>248.0</v>
      </c>
      <c r="E6" s="509">
        <v>260.0</v>
      </c>
      <c r="F6" s="509">
        <v>261.0</v>
      </c>
      <c r="G6" s="509">
        <f>F6-E6</f>
        <v>1</v>
      </c>
      <c r="M6" s="510"/>
      <c r="N6" s="511" t="s">
        <v>24</v>
      </c>
      <c r="O6" s="512">
        <v>519.0</v>
      </c>
      <c r="P6" s="512">
        <v>414.0</v>
      </c>
      <c r="Q6" s="513">
        <v>392.0</v>
      </c>
      <c r="R6" s="514">
        <f t="shared" si="1"/>
        <v>22</v>
      </c>
      <c r="S6" s="515"/>
      <c r="T6" s="515"/>
      <c r="U6" s="515"/>
      <c r="V6" s="515"/>
      <c r="W6" s="515"/>
      <c r="X6" s="515"/>
      <c r="Y6" s="515"/>
      <c r="Z6" s="515"/>
      <c r="AA6" s="515"/>
      <c r="AB6" s="515"/>
      <c r="AC6" s="515"/>
    </row>
    <row r="7">
      <c r="A7" s="508" t="s">
        <v>69</v>
      </c>
      <c r="B7" s="509">
        <v>94.0</v>
      </c>
      <c r="C7" s="509">
        <v>91.0</v>
      </c>
      <c r="D7" s="509">
        <v>84.0</v>
      </c>
      <c r="E7" s="509"/>
      <c r="F7" s="509">
        <v>73.0</v>
      </c>
      <c r="G7" s="509">
        <f t="shared" ref="G7:G13" si="2">F7-D7</f>
        <v>-11</v>
      </c>
      <c r="M7" s="510"/>
      <c r="N7" s="511" t="s">
        <v>69</v>
      </c>
      <c r="O7" s="512">
        <v>218.0</v>
      </c>
      <c r="P7" s="512">
        <v>99.0</v>
      </c>
      <c r="Q7" s="513">
        <v>91.0</v>
      </c>
      <c r="R7" s="514">
        <f t="shared" si="1"/>
        <v>8</v>
      </c>
      <c r="S7" s="515"/>
      <c r="T7" s="515"/>
      <c r="U7" s="515"/>
      <c r="V7" s="515"/>
      <c r="W7" s="515"/>
      <c r="X7" s="515"/>
      <c r="Y7" s="515"/>
      <c r="Z7" s="515"/>
      <c r="AA7" s="515"/>
      <c r="AB7" s="515"/>
      <c r="AC7" s="515"/>
    </row>
    <row r="8">
      <c r="A8" s="508" t="s">
        <v>70</v>
      </c>
      <c r="B8" s="509">
        <v>83.0</v>
      </c>
      <c r="C8" s="509">
        <v>59.0</v>
      </c>
      <c r="D8" s="509">
        <v>16.0</v>
      </c>
      <c r="E8" s="509"/>
      <c r="F8" s="509">
        <v>17.0</v>
      </c>
      <c r="G8" s="509">
        <f t="shared" si="2"/>
        <v>1</v>
      </c>
      <c r="M8" s="510"/>
      <c r="N8" s="511" t="s">
        <v>70</v>
      </c>
      <c r="O8" s="512">
        <v>105.0</v>
      </c>
      <c r="P8" s="512">
        <v>77.0</v>
      </c>
      <c r="Q8" s="513">
        <v>59.0</v>
      </c>
      <c r="R8" s="514">
        <f t="shared" si="1"/>
        <v>18</v>
      </c>
      <c r="S8" s="515"/>
      <c r="T8" s="515"/>
      <c r="U8" s="515"/>
      <c r="V8" s="515"/>
      <c r="W8" s="515"/>
      <c r="X8" s="515"/>
      <c r="Y8" s="515"/>
      <c r="Z8" s="515"/>
      <c r="AA8" s="515"/>
      <c r="AB8" s="515"/>
      <c r="AC8" s="515"/>
    </row>
    <row r="9">
      <c r="A9" s="508" t="s">
        <v>71</v>
      </c>
      <c r="B9" s="509">
        <v>77.0</v>
      </c>
      <c r="C9" s="509">
        <v>69.0</v>
      </c>
      <c r="D9" s="509">
        <v>50.0</v>
      </c>
      <c r="E9" s="509"/>
      <c r="F9" s="509">
        <v>56.0</v>
      </c>
      <c r="G9" s="509">
        <f t="shared" si="2"/>
        <v>6</v>
      </c>
      <c r="M9" s="510"/>
      <c r="N9" s="511" t="s">
        <v>71</v>
      </c>
      <c r="O9" s="512">
        <v>105.0</v>
      </c>
      <c r="P9" s="512">
        <v>92.0</v>
      </c>
      <c r="Q9" s="513">
        <v>69.0</v>
      </c>
      <c r="R9" s="514">
        <f t="shared" si="1"/>
        <v>23</v>
      </c>
      <c r="S9" s="515"/>
      <c r="T9" s="515"/>
      <c r="U9" s="515"/>
      <c r="V9" s="515"/>
      <c r="W9" s="515"/>
      <c r="X9" s="515"/>
      <c r="Y9" s="515"/>
      <c r="Z9" s="515"/>
      <c r="AA9" s="515"/>
      <c r="AB9" s="515"/>
      <c r="AC9" s="515"/>
    </row>
    <row r="10">
      <c r="A10" s="508" t="s">
        <v>72</v>
      </c>
      <c r="B10" s="509">
        <v>42.0</v>
      </c>
      <c r="C10" s="509">
        <v>14.0</v>
      </c>
      <c r="D10" s="509">
        <v>8.0</v>
      </c>
      <c r="E10" s="509"/>
      <c r="F10" s="509">
        <v>7.0</v>
      </c>
      <c r="G10" s="509">
        <f t="shared" si="2"/>
        <v>-1</v>
      </c>
      <c r="M10" s="510"/>
      <c r="N10" s="511" t="s">
        <v>72</v>
      </c>
      <c r="O10" s="512">
        <v>82.0</v>
      </c>
      <c r="P10" s="512">
        <v>27.0</v>
      </c>
      <c r="Q10" s="513">
        <v>14.0</v>
      </c>
      <c r="R10" s="514">
        <f t="shared" si="1"/>
        <v>13</v>
      </c>
      <c r="S10" s="515"/>
      <c r="T10" s="515"/>
      <c r="U10" s="515"/>
      <c r="V10" s="515"/>
      <c r="W10" s="515"/>
      <c r="X10" s="515"/>
      <c r="Y10" s="515"/>
      <c r="Z10" s="515"/>
      <c r="AA10" s="515"/>
      <c r="AB10" s="515"/>
      <c r="AC10" s="515"/>
    </row>
    <row r="11">
      <c r="A11" s="508" t="s">
        <v>73</v>
      </c>
      <c r="B11" s="509">
        <v>13.0</v>
      </c>
      <c r="C11" s="509">
        <v>5.0</v>
      </c>
      <c r="D11" s="509">
        <v>2.0</v>
      </c>
      <c r="E11" s="509"/>
      <c r="F11" s="509">
        <v>1.0</v>
      </c>
      <c r="G11" s="509">
        <f t="shared" si="2"/>
        <v>-1</v>
      </c>
      <c r="M11" s="510"/>
      <c r="N11" s="511" t="s">
        <v>73</v>
      </c>
      <c r="O11" s="512">
        <v>12.0</v>
      </c>
      <c r="P11" s="512">
        <v>5.88</v>
      </c>
      <c r="Q11" s="513">
        <v>5.0</v>
      </c>
      <c r="R11" s="514">
        <f t="shared" si="1"/>
        <v>0.88</v>
      </c>
      <c r="S11" s="515"/>
      <c r="T11" s="515"/>
      <c r="U11" s="515"/>
      <c r="V11" s="515"/>
      <c r="W11" s="515"/>
      <c r="X11" s="515"/>
      <c r="Y11" s="515"/>
      <c r="Z11" s="515"/>
      <c r="AA11" s="515"/>
      <c r="AB11" s="515"/>
      <c r="AC11" s="515"/>
    </row>
    <row r="12">
      <c r="A12" s="508" t="s">
        <v>74</v>
      </c>
      <c r="B12" s="509">
        <v>14.0</v>
      </c>
      <c r="C12" s="509">
        <v>8.0</v>
      </c>
      <c r="D12" s="509">
        <v>4.0</v>
      </c>
      <c r="E12" s="509"/>
      <c r="F12" s="509">
        <v>11.0</v>
      </c>
      <c r="G12" s="509">
        <f t="shared" si="2"/>
        <v>7</v>
      </c>
      <c r="M12" s="510"/>
      <c r="N12" s="511" t="s">
        <v>74</v>
      </c>
      <c r="O12" s="512">
        <v>12.0</v>
      </c>
      <c r="P12" s="512">
        <v>8.14</v>
      </c>
      <c r="Q12" s="513">
        <v>8.0</v>
      </c>
      <c r="R12" s="514">
        <f t="shared" si="1"/>
        <v>0.14</v>
      </c>
      <c r="S12" s="515"/>
      <c r="T12" s="515"/>
      <c r="U12" s="515"/>
      <c r="V12" s="515"/>
      <c r="W12" s="515"/>
      <c r="X12" s="515"/>
      <c r="Y12" s="515"/>
      <c r="Z12" s="515"/>
      <c r="AA12" s="515"/>
      <c r="AB12" s="515"/>
      <c r="AC12" s="515"/>
    </row>
    <row r="13">
      <c r="A13" s="508" t="s">
        <v>75</v>
      </c>
      <c r="B13" s="509">
        <v>52.0</v>
      </c>
      <c r="C13" s="509">
        <v>55.0</v>
      </c>
      <c r="D13" s="509">
        <v>34.0</v>
      </c>
      <c r="E13" s="509"/>
      <c r="F13" s="509">
        <v>46.0</v>
      </c>
      <c r="G13" s="509">
        <f t="shared" si="2"/>
        <v>12</v>
      </c>
      <c r="M13" s="510"/>
      <c r="N13" s="511" t="s">
        <v>75</v>
      </c>
      <c r="O13" s="512">
        <v>63.0</v>
      </c>
      <c r="P13" s="512">
        <v>60.0</v>
      </c>
      <c r="Q13" s="513">
        <v>55.0</v>
      </c>
      <c r="R13" s="514">
        <f t="shared" si="1"/>
        <v>5</v>
      </c>
      <c r="S13" s="515"/>
      <c r="T13" s="515"/>
      <c r="U13" s="515"/>
      <c r="V13" s="515"/>
      <c r="W13" s="515"/>
      <c r="X13" s="515"/>
      <c r="Y13" s="515"/>
      <c r="Z13" s="515"/>
      <c r="AA13" s="515"/>
      <c r="AB13" s="515"/>
      <c r="AC13" s="515"/>
    </row>
    <row r="14">
      <c r="A14" s="508" t="s">
        <v>10</v>
      </c>
      <c r="B14" s="509">
        <v>2096.0</v>
      </c>
      <c r="C14" s="509">
        <v>1938.0</v>
      </c>
      <c r="D14" s="509">
        <v>1187.0</v>
      </c>
      <c r="E14" s="509">
        <v>1225.0</v>
      </c>
      <c r="F14" s="509">
        <v>1241.0</v>
      </c>
      <c r="G14" s="509">
        <f t="shared" ref="G14:G15" si="3">F14-E14</f>
        <v>16</v>
      </c>
      <c r="M14" s="510"/>
      <c r="N14" s="511" t="s">
        <v>10</v>
      </c>
      <c r="O14" s="512">
        <v>2417.0</v>
      </c>
      <c r="P14" s="512">
        <v>2060.0</v>
      </c>
      <c r="Q14" s="513">
        <v>1938.0</v>
      </c>
      <c r="R14" s="519">
        <f t="shared" si="1"/>
        <v>122</v>
      </c>
      <c r="S14" s="515"/>
      <c r="T14" s="515"/>
      <c r="U14" s="515"/>
      <c r="V14" s="515"/>
      <c r="W14" s="515"/>
      <c r="X14" s="515"/>
      <c r="Y14" s="515"/>
      <c r="Z14" s="515"/>
      <c r="AA14" s="515"/>
      <c r="AB14" s="515"/>
      <c r="AC14" s="515"/>
    </row>
    <row r="15">
      <c r="A15" s="508" t="s">
        <v>25</v>
      </c>
      <c r="B15" s="509">
        <v>385.0</v>
      </c>
      <c r="C15" s="509">
        <v>321.0</v>
      </c>
      <c r="D15" s="509">
        <v>240.0</v>
      </c>
      <c r="E15" s="509">
        <v>246.0</v>
      </c>
      <c r="F15" s="509">
        <v>271.0</v>
      </c>
      <c r="G15" s="509">
        <f t="shared" si="3"/>
        <v>25</v>
      </c>
      <c r="M15" s="510"/>
      <c r="N15" s="511" t="s">
        <v>25</v>
      </c>
      <c r="O15" s="512">
        <v>436.0</v>
      </c>
      <c r="P15" s="512">
        <v>311.1</v>
      </c>
      <c r="Q15" s="513">
        <v>321.0</v>
      </c>
      <c r="R15" s="514">
        <f t="shared" si="1"/>
        <v>-9.9</v>
      </c>
      <c r="S15" s="515"/>
      <c r="T15" s="515"/>
      <c r="U15" s="515"/>
      <c r="V15" s="515"/>
      <c r="W15" s="515"/>
      <c r="X15" s="515"/>
      <c r="Y15" s="515"/>
      <c r="Z15" s="515"/>
      <c r="AA15" s="515"/>
      <c r="AB15" s="515"/>
      <c r="AC15" s="515"/>
    </row>
    <row r="16">
      <c r="A16" s="508" t="s">
        <v>76</v>
      </c>
      <c r="B16" s="509">
        <v>62.0</v>
      </c>
      <c r="C16" s="509">
        <v>58.0</v>
      </c>
      <c r="D16" s="509">
        <v>34.0</v>
      </c>
      <c r="E16" s="509"/>
      <c r="F16" s="509">
        <v>31.0</v>
      </c>
      <c r="G16" s="509">
        <f>F16-D16</f>
        <v>-3</v>
      </c>
      <c r="M16" s="510"/>
      <c r="N16" s="511" t="s">
        <v>76</v>
      </c>
      <c r="O16" s="512">
        <v>112.0</v>
      </c>
      <c r="P16" s="512">
        <v>58.0</v>
      </c>
      <c r="Q16" s="513">
        <v>58.0</v>
      </c>
      <c r="R16" s="514">
        <f t="shared" si="1"/>
        <v>0</v>
      </c>
      <c r="S16" s="515"/>
      <c r="T16" s="515"/>
      <c r="U16" s="515"/>
      <c r="V16" s="515"/>
      <c r="W16" s="515"/>
      <c r="X16" s="515"/>
      <c r="Y16" s="515"/>
      <c r="Z16" s="515"/>
      <c r="AA16" s="515"/>
      <c r="AB16" s="515"/>
      <c r="AC16" s="515"/>
    </row>
    <row r="17">
      <c r="A17" s="508" t="s">
        <v>11</v>
      </c>
      <c r="B17" s="509">
        <v>1624.0</v>
      </c>
      <c r="C17" s="509">
        <v>1480.0</v>
      </c>
      <c r="D17" s="509">
        <v>1112.0</v>
      </c>
      <c r="E17" s="509">
        <v>1126.0</v>
      </c>
      <c r="F17" s="509">
        <v>1199.0</v>
      </c>
      <c r="G17" s="509">
        <f>F17-E17</f>
        <v>73</v>
      </c>
      <c r="M17" s="510"/>
      <c r="N17" s="511" t="s">
        <v>11</v>
      </c>
      <c r="O17" s="512">
        <v>1837.0</v>
      </c>
      <c r="P17" s="512">
        <v>1703.0</v>
      </c>
      <c r="Q17" s="513">
        <v>1480.0</v>
      </c>
      <c r="R17" s="519">
        <f t="shared" si="1"/>
        <v>223</v>
      </c>
      <c r="S17" s="515"/>
      <c r="T17" s="515"/>
      <c r="U17" s="515"/>
      <c r="V17" s="515"/>
      <c r="W17" s="515"/>
      <c r="X17" s="515"/>
      <c r="Y17" s="515"/>
      <c r="Z17" s="515"/>
      <c r="AA17" s="515"/>
      <c r="AB17" s="515"/>
      <c r="AC17" s="515"/>
    </row>
    <row r="18">
      <c r="A18" s="508" t="s">
        <v>77</v>
      </c>
      <c r="B18" s="509">
        <v>25.0</v>
      </c>
      <c r="C18" s="509">
        <v>26.0</v>
      </c>
      <c r="D18" s="509">
        <v>18.0</v>
      </c>
      <c r="E18" s="509"/>
      <c r="F18" s="509">
        <v>23.0</v>
      </c>
      <c r="G18" s="509">
        <f>F18-D18</f>
        <v>5</v>
      </c>
      <c r="M18" s="510"/>
      <c r="N18" s="511" t="s">
        <v>77</v>
      </c>
      <c r="O18" s="512">
        <v>35.0</v>
      </c>
      <c r="P18" s="512">
        <v>24.0</v>
      </c>
      <c r="Q18" s="513">
        <v>26.0</v>
      </c>
      <c r="R18" s="514">
        <f t="shared" si="1"/>
        <v>-2</v>
      </c>
      <c r="S18" s="515"/>
      <c r="T18" s="515"/>
      <c r="U18" s="515"/>
      <c r="V18" s="515"/>
      <c r="W18" s="515"/>
      <c r="X18" s="515"/>
      <c r="Y18" s="515"/>
      <c r="Z18" s="515"/>
      <c r="AA18" s="515"/>
      <c r="AB18" s="515"/>
      <c r="AC18" s="515"/>
    </row>
    <row r="19">
      <c r="A19" s="508" t="s">
        <v>28</v>
      </c>
      <c r="B19" s="509">
        <v>187.0</v>
      </c>
      <c r="C19" s="509">
        <v>185.0</v>
      </c>
      <c r="D19" s="509">
        <v>106.0</v>
      </c>
      <c r="E19" s="509">
        <v>108.0</v>
      </c>
      <c r="F19" s="509">
        <v>130.0</v>
      </c>
      <c r="G19" s="509">
        <f>F19-E19</f>
        <v>22</v>
      </c>
      <c r="M19" s="510"/>
      <c r="N19" s="511" t="s">
        <v>28</v>
      </c>
      <c r="O19" s="512">
        <v>240.0</v>
      </c>
      <c r="P19" s="512">
        <v>163.0</v>
      </c>
      <c r="Q19" s="513">
        <v>185.0</v>
      </c>
      <c r="R19" s="514">
        <f t="shared" si="1"/>
        <v>-22</v>
      </c>
      <c r="S19" s="515"/>
      <c r="T19" s="515"/>
      <c r="U19" s="515"/>
      <c r="V19" s="515"/>
      <c r="W19" s="515"/>
      <c r="X19" s="515"/>
      <c r="Y19" s="515"/>
      <c r="Z19" s="515"/>
      <c r="AA19" s="515"/>
      <c r="AB19" s="515"/>
      <c r="AC19" s="515"/>
    </row>
    <row r="20">
      <c r="A20" s="508" t="s">
        <v>78</v>
      </c>
      <c r="B20" s="509">
        <v>120.0</v>
      </c>
      <c r="C20" s="509">
        <v>107.0</v>
      </c>
      <c r="D20" s="509">
        <v>52.0</v>
      </c>
      <c r="E20" s="509"/>
      <c r="F20" s="509">
        <v>55.0</v>
      </c>
      <c r="G20" s="509">
        <f t="shared" ref="G20:G23" si="4">F20-D20</f>
        <v>3</v>
      </c>
      <c r="M20" s="510"/>
      <c r="N20" s="511" t="s">
        <v>78</v>
      </c>
      <c r="O20" s="512">
        <v>204.0</v>
      </c>
      <c r="P20" s="512">
        <v>111.0</v>
      </c>
      <c r="Q20" s="513">
        <v>107.0</v>
      </c>
      <c r="R20" s="514">
        <f t="shared" si="1"/>
        <v>4</v>
      </c>
      <c r="S20" s="515"/>
      <c r="T20" s="515"/>
      <c r="U20" s="515"/>
      <c r="V20" s="515"/>
      <c r="W20" s="515"/>
      <c r="X20" s="515"/>
      <c r="Y20" s="515"/>
      <c r="Z20" s="515"/>
      <c r="AA20" s="515"/>
      <c r="AB20" s="515"/>
      <c r="AC20" s="515"/>
    </row>
    <row r="21">
      <c r="A21" s="508" t="s">
        <v>79</v>
      </c>
      <c r="B21" s="509">
        <v>54.0</v>
      </c>
      <c r="C21" s="509">
        <v>55.0</v>
      </c>
      <c r="D21" s="509">
        <v>31.0</v>
      </c>
      <c r="E21" s="509"/>
      <c r="F21" s="509">
        <v>31.0</v>
      </c>
      <c r="G21" s="509">
        <f t="shared" si="4"/>
        <v>0</v>
      </c>
      <c r="M21" s="510"/>
      <c r="N21" s="511" t="s">
        <v>79</v>
      </c>
      <c r="O21" s="512">
        <v>91.0</v>
      </c>
      <c r="P21" s="512">
        <v>55.96</v>
      </c>
      <c r="Q21" s="513">
        <v>55.0</v>
      </c>
      <c r="R21" s="514">
        <f t="shared" si="1"/>
        <v>0.96</v>
      </c>
      <c r="S21" s="515"/>
      <c r="T21" s="515"/>
      <c r="U21" s="515"/>
      <c r="V21" s="515"/>
      <c r="W21" s="515"/>
      <c r="X21" s="515"/>
      <c r="Y21" s="515"/>
      <c r="Z21" s="515"/>
      <c r="AA21" s="515"/>
      <c r="AB21" s="515"/>
      <c r="AC21" s="515"/>
    </row>
    <row r="22">
      <c r="A22" s="508" t="s">
        <v>80</v>
      </c>
      <c r="B22" s="509">
        <v>26.0</v>
      </c>
      <c r="C22" s="509">
        <v>22.0</v>
      </c>
      <c r="D22" s="509">
        <v>10.0</v>
      </c>
      <c r="E22" s="509"/>
      <c r="F22" s="509">
        <v>10.0</v>
      </c>
      <c r="G22" s="509">
        <f t="shared" si="4"/>
        <v>0</v>
      </c>
      <c r="M22" s="510"/>
      <c r="N22" s="511" t="s">
        <v>80</v>
      </c>
      <c r="O22" s="512">
        <v>85.0</v>
      </c>
      <c r="P22" s="512">
        <v>22.0</v>
      </c>
      <c r="Q22" s="513">
        <v>22.0</v>
      </c>
      <c r="R22" s="514">
        <f t="shared" si="1"/>
        <v>0</v>
      </c>
      <c r="S22" s="515"/>
      <c r="T22" s="515"/>
      <c r="U22" s="515"/>
      <c r="V22" s="515"/>
      <c r="W22" s="515"/>
      <c r="X22" s="515"/>
      <c r="Y22" s="515"/>
      <c r="Z22" s="515"/>
      <c r="AA22" s="515"/>
      <c r="AB22" s="515"/>
      <c r="AC22" s="515"/>
    </row>
    <row r="23">
      <c r="A23" s="508" t="s">
        <v>81</v>
      </c>
      <c r="B23" s="509">
        <v>3.0</v>
      </c>
      <c r="C23" s="509">
        <v>3.0</v>
      </c>
      <c r="D23" s="509">
        <v>1.0</v>
      </c>
      <c r="E23" s="509"/>
      <c r="F23" s="509">
        <v>2.0</v>
      </c>
      <c r="G23" s="509">
        <f t="shared" si="4"/>
        <v>1</v>
      </c>
      <c r="M23" s="510"/>
      <c r="N23" s="511" t="s">
        <v>81</v>
      </c>
      <c r="O23" s="512">
        <v>4.0</v>
      </c>
      <c r="P23" s="512">
        <v>3.0</v>
      </c>
      <c r="Q23" s="513">
        <v>3.0</v>
      </c>
      <c r="R23" s="514">
        <f t="shared" si="1"/>
        <v>0</v>
      </c>
      <c r="S23" s="515"/>
      <c r="T23" s="515"/>
      <c r="U23" s="515"/>
      <c r="V23" s="515"/>
      <c r="W23" s="515"/>
      <c r="X23" s="515"/>
      <c r="Y23" s="515"/>
      <c r="Z23" s="515"/>
      <c r="AA23" s="515"/>
      <c r="AB23" s="515"/>
      <c r="AC23" s="515"/>
    </row>
    <row r="24">
      <c r="A24" s="508" t="s">
        <v>12</v>
      </c>
      <c r="B24" s="509">
        <v>1345.0</v>
      </c>
      <c r="C24" s="509">
        <v>1324.0</v>
      </c>
      <c r="D24" s="509">
        <v>698.0</v>
      </c>
      <c r="E24" s="509">
        <v>718.0</v>
      </c>
      <c r="F24" s="509">
        <v>705.0</v>
      </c>
      <c r="G24" s="509">
        <f>F24-E24</f>
        <v>-13</v>
      </c>
      <c r="M24" s="510"/>
      <c r="N24" s="511" t="s">
        <v>12</v>
      </c>
      <c r="O24" s="512">
        <v>1148.0</v>
      </c>
      <c r="P24" s="512">
        <v>1303.0</v>
      </c>
      <c r="Q24" s="513">
        <v>1324.0</v>
      </c>
      <c r="R24" s="514">
        <f t="shared" si="1"/>
        <v>-21</v>
      </c>
      <c r="S24" s="515"/>
      <c r="T24" s="515"/>
      <c r="U24" s="515"/>
      <c r="V24" s="515"/>
      <c r="W24" s="515"/>
      <c r="X24" s="515"/>
      <c r="Y24" s="515"/>
      <c r="Z24" s="515"/>
      <c r="AA24" s="515"/>
      <c r="AB24" s="515"/>
      <c r="AC24" s="515"/>
    </row>
    <row r="25">
      <c r="A25" s="508" t="s">
        <v>82</v>
      </c>
      <c r="B25" s="509">
        <v>26.0</v>
      </c>
      <c r="C25" s="509">
        <v>15.0</v>
      </c>
      <c r="D25" s="509">
        <v>14.0</v>
      </c>
      <c r="E25" s="509"/>
      <c r="F25" s="509">
        <v>17.0</v>
      </c>
      <c r="G25" s="509">
        <f>F25-D25</f>
        <v>3</v>
      </c>
      <c r="M25" s="510"/>
      <c r="N25" s="511" t="s">
        <v>82</v>
      </c>
      <c r="O25" s="512">
        <v>52.0</v>
      </c>
      <c r="P25" s="512">
        <v>16.0</v>
      </c>
      <c r="Q25" s="513">
        <v>15.0</v>
      </c>
      <c r="R25" s="514">
        <f t="shared" si="1"/>
        <v>1</v>
      </c>
      <c r="S25" s="515"/>
      <c r="T25" s="515"/>
      <c r="U25" s="515"/>
      <c r="V25" s="515"/>
      <c r="W25" s="515"/>
      <c r="X25" s="515"/>
      <c r="Y25" s="515"/>
      <c r="Z25" s="515"/>
      <c r="AA25" s="515"/>
      <c r="AB25" s="515"/>
      <c r="AC25" s="515"/>
    </row>
    <row r="26">
      <c r="A26" s="508" t="s">
        <v>26</v>
      </c>
      <c r="B26" s="509">
        <v>211.0</v>
      </c>
      <c r="C26" s="509">
        <v>209.0</v>
      </c>
      <c r="D26" s="509">
        <v>118.0</v>
      </c>
      <c r="E26" s="509">
        <v>123.0</v>
      </c>
      <c r="F26" s="509">
        <v>120.0</v>
      </c>
      <c r="G26" s="509">
        <f t="shared" ref="G26:G27" si="5">F26-E26</f>
        <v>-3</v>
      </c>
      <c r="M26" s="510"/>
      <c r="N26" s="511" t="s">
        <v>26</v>
      </c>
      <c r="O26" s="512">
        <v>279.0</v>
      </c>
      <c r="P26" s="512">
        <v>201.3</v>
      </c>
      <c r="Q26" s="513">
        <v>209.0</v>
      </c>
      <c r="R26" s="514">
        <f t="shared" si="1"/>
        <v>-7.7</v>
      </c>
      <c r="S26" s="515"/>
      <c r="T26" s="515"/>
      <c r="U26" s="515"/>
      <c r="V26" s="515"/>
      <c r="W26" s="515"/>
      <c r="X26" s="515"/>
      <c r="Y26" s="515"/>
      <c r="Z26" s="515"/>
      <c r="AA26" s="515"/>
      <c r="AB26" s="515"/>
      <c r="AC26" s="515"/>
    </row>
    <row r="27">
      <c r="A27" s="508" t="s">
        <v>23</v>
      </c>
      <c r="B27" s="509">
        <v>604.0</v>
      </c>
      <c r="C27" s="509">
        <v>531.0</v>
      </c>
      <c r="D27" s="509">
        <v>382.0</v>
      </c>
      <c r="E27" s="509">
        <v>401.0</v>
      </c>
      <c r="F27" s="509">
        <v>401.0</v>
      </c>
      <c r="G27" s="509">
        <f t="shared" si="5"/>
        <v>0</v>
      </c>
      <c r="M27" s="510"/>
      <c r="N27" s="511" t="s">
        <v>23</v>
      </c>
      <c r="O27" s="512">
        <v>500.0</v>
      </c>
      <c r="P27" s="512">
        <v>535.0</v>
      </c>
      <c r="Q27" s="513">
        <v>531.0</v>
      </c>
      <c r="R27" s="514">
        <f t="shared" si="1"/>
        <v>4</v>
      </c>
      <c r="S27" s="515"/>
      <c r="T27" s="515"/>
      <c r="U27" s="515"/>
      <c r="V27" s="515"/>
      <c r="W27" s="515"/>
      <c r="X27" s="515"/>
      <c r="Y27" s="515"/>
      <c r="Z27" s="515"/>
      <c r="AA27" s="515"/>
      <c r="AB27" s="515"/>
      <c r="AC27" s="515"/>
    </row>
    <row r="28">
      <c r="A28" s="517" t="s">
        <v>83</v>
      </c>
      <c r="B28" s="518">
        <v>59.0</v>
      </c>
      <c r="C28" s="518">
        <v>45.0</v>
      </c>
      <c r="D28" s="518">
        <v>28.0</v>
      </c>
      <c r="E28" s="518"/>
      <c r="F28" s="518">
        <v>293.0</v>
      </c>
      <c r="G28" s="518">
        <f t="shared" ref="G28:G30" si="6">F28-D28</f>
        <v>265</v>
      </c>
      <c r="M28" s="510"/>
      <c r="N28" s="511" t="s">
        <v>83</v>
      </c>
      <c r="O28" s="512">
        <v>110.0</v>
      </c>
      <c r="P28" s="512">
        <v>47.0</v>
      </c>
      <c r="Q28" s="513">
        <v>45.0</v>
      </c>
      <c r="R28" s="514">
        <f t="shared" si="1"/>
        <v>2</v>
      </c>
      <c r="S28" s="515"/>
      <c r="T28" s="515"/>
      <c r="U28" s="515"/>
      <c r="V28" s="515"/>
      <c r="W28" s="515"/>
      <c r="X28" s="515"/>
      <c r="Y28" s="515"/>
      <c r="Z28" s="515"/>
      <c r="AA28" s="515"/>
      <c r="AB28" s="515"/>
      <c r="AC28" s="515"/>
    </row>
    <row r="29">
      <c r="A29" s="508" t="s">
        <v>84</v>
      </c>
      <c r="B29" s="509">
        <v>24.0</v>
      </c>
      <c r="C29" s="509">
        <v>28.0</v>
      </c>
      <c r="D29" s="509">
        <v>12.0</v>
      </c>
      <c r="E29" s="509"/>
      <c r="F29" s="509">
        <v>33.0</v>
      </c>
      <c r="G29" s="509">
        <f t="shared" si="6"/>
        <v>21</v>
      </c>
      <c r="M29" s="510"/>
      <c r="N29" s="511" t="s">
        <v>84</v>
      </c>
      <c r="O29" s="512">
        <v>40.0</v>
      </c>
      <c r="P29" s="512">
        <v>41.04</v>
      </c>
      <c r="Q29" s="513">
        <v>28.0</v>
      </c>
      <c r="R29" s="514">
        <f t="shared" si="1"/>
        <v>13.04</v>
      </c>
      <c r="S29" s="515"/>
      <c r="T29" s="515"/>
      <c r="U29" s="515"/>
      <c r="V29" s="515"/>
      <c r="W29" s="515"/>
      <c r="X29" s="515"/>
      <c r="Y29" s="515"/>
      <c r="Z29" s="515"/>
      <c r="AA29" s="515"/>
      <c r="AB29" s="515"/>
      <c r="AC29" s="515"/>
    </row>
    <row r="30">
      <c r="A30" s="508" t="s">
        <v>29</v>
      </c>
      <c r="B30" s="509">
        <v>89.0</v>
      </c>
      <c r="C30" s="509">
        <v>98.0</v>
      </c>
      <c r="D30" s="509">
        <v>90.0</v>
      </c>
      <c r="E30" s="509">
        <v>90.0</v>
      </c>
      <c r="F30" s="509">
        <v>94.0</v>
      </c>
      <c r="G30" s="509">
        <f t="shared" si="6"/>
        <v>4</v>
      </c>
      <c r="M30" s="510"/>
      <c r="N30" s="511" t="s">
        <v>29</v>
      </c>
      <c r="O30" s="512">
        <v>120.0</v>
      </c>
      <c r="P30" s="512">
        <v>114.0</v>
      </c>
      <c r="Q30" s="513">
        <v>98.0</v>
      </c>
      <c r="R30" s="514">
        <f t="shared" si="1"/>
        <v>16</v>
      </c>
      <c r="S30" s="515"/>
      <c r="T30" s="515"/>
      <c r="U30" s="515"/>
      <c r="V30" s="515"/>
      <c r="W30" s="515"/>
      <c r="X30" s="515"/>
      <c r="Y30" s="515"/>
      <c r="Z30" s="515"/>
      <c r="AA30" s="515"/>
      <c r="AB30" s="515"/>
      <c r="AC30" s="515"/>
    </row>
    <row r="31">
      <c r="A31" s="508" t="s">
        <v>22</v>
      </c>
      <c r="B31" s="509">
        <v>526.0</v>
      </c>
      <c r="C31" s="509">
        <v>515.0</v>
      </c>
      <c r="D31" s="509">
        <v>388.0</v>
      </c>
      <c r="E31" s="509">
        <v>393.0</v>
      </c>
      <c r="F31" s="509">
        <v>394.0</v>
      </c>
      <c r="G31" s="509">
        <f>F31-E31</f>
        <v>1</v>
      </c>
      <c r="M31" s="510"/>
      <c r="N31" s="511" t="s">
        <v>22</v>
      </c>
      <c r="O31" s="512">
        <v>621.0</v>
      </c>
      <c r="P31" s="512">
        <v>548.2</v>
      </c>
      <c r="Q31" s="513">
        <v>515.0</v>
      </c>
      <c r="R31" s="514">
        <f t="shared" si="1"/>
        <v>33.2</v>
      </c>
      <c r="S31" s="515"/>
      <c r="T31" s="515"/>
      <c r="U31" s="515"/>
      <c r="V31" s="515"/>
      <c r="W31" s="515"/>
      <c r="X31" s="515"/>
      <c r="Y31" s="515"/>
      <c r="Z31" s="515"/>
      <c r="AA31" s="515"/>
      <c r="AB31" s="515"/>
      <c r="AC31" s="515"/>
    </row>
    <row r="32">
      <c r="A32" s="517" t="s">
        <v>85</v>
      </c>
      <c r="B32" s="518">
        <v>49.0</v>
      </c>
      <c r="C32" s="518">
        <v>46.0</v>
      </c>
      <c r="D32" s="518">
        <v>22.0</v>
      </c>
      <c r="E32" s="518"/>
      <c r="F32" s="518">
        <v>238.0</v>
      </c>
      <c r="G32" s="518">
        <f t="shared" ref="G32:G39" si="7">F32-D32</f>
        <v>216</v>
      </c>
      <c r="M32" s="510"/>
      <c r="N32" s="511" t="s">
        <v>85</v>
      </c>
      <c r="O32" s="512">
        <v>101.0</v>
      </c>
      <c r="P32" s="512">
        <v>46.8</v>
      </c>
      <c r="Q32" s="513">
        <v>46.0</v>
      </c>
      <c r="R32" s="514">
        <f t="shared" si="1"/>
        <v>0.8</v>
      </c>
      <c r="S32" s="515"/>
      <c r="T32" s="515"/>
      <c r="U32" s="515"/>
      <c r="V32" s="515"/>
      <c r="W32" s="515"/>
      <c r="X32" s="515"/>
      <c r="Y32" s="515"/>
      <c r="Z32" s="515"/>
      <c r="AA32" s="515"/>
      <c r="AB32" s="515"/>
      <c r="AC32" s="515"/>
    </row>
    <row r="33">
      <c r="A33" s="508" t="s">
        <v>86</v>
      </c>
      <c r="B33" s="509">
        <v>75.0</v>
      </c>
      <c r="C33" s="509">
        <v>109.0</v>
      </c>
      <c r="D33" s="509">
        <v>82.0</v>
      </c>
      <c r="E33" s="509"/>
      <c r="F33" s="509">
        <v>90.0</v>
      </c>
      <c r="G33" s="509">
        <f t="shared" si="7"/>
        <v>8</v>
      </c>
      <c r="M33" s="510"/>
      <c r="N33" s="511" t="s">
        <v>86</v>
      </c>
      <c r="O33" s="512">
        <v>104.0</v>
      </c>
      <c r="P33" s="512">
        <v>108.0</v>
      </c>
      <c r="Q33" s="513">
        <v>109.0</v>
      </c>
      <c r="R33" s="514">
        <f t="shared" si="1"/>
        <v>-1</v>
      </c>
      <c r="S33" s="515"/>
      <c r="T33" s="515"/>
      <c r="U33" s="515"/>
      <c r="V33" s="515"/>
      <c r="W33" s="515"/>
      <c r="X33" s="515"/>
      <c r="Y33" s="515"/>
      <c r="Z33" s="515"/>
      <c r="AA33" s="515"/>
      <c r="AB33" s="515"/>
      <c r="AC33" s="515"/>
    </row>
    <row r="34">
      <c r="A34" s="508" t="s">
        <v>87</v>
      </c>
      <c r="B34" s="509">
        <v>88.0</v>
      </c>
      <c r="C34" s="509">
        <v>85.0</v>
      </c>
      <c r="D34" s="509">
        <v>52.0</v>
      </c>
      <c r="E34" s="509"/>
      <c r="F34" s="509">
        <v>62.0</v>
      </c>
      <c r="G34" s="509">
        <f t="shared" si="7"/>
        <v>10</v>
      </c>
      <c r="M34" s="510"/>
      <c r="N34" s="511" t="s">
        <v>87</v>
      </c>
      <c r="O34" s="512">
        <v>149.0</v>
      </c>
      <c r="P34" s="512">
        <v>93.0</v>
      </c>
      <c r="Q34" s="513">
        <v>85.0</v>
      </c>
      <c r="R34" s="514">
        <f t="shared" si="1"/>
        <v>8</v>
      </c>
      <c r="S34" s="515"/>
      <c r="T34" s="515"/>
      <c r="U34" s="515"/>
      <c r="V34" s="515"/>
      <c r="W34" s="515"/>
      <c r="X34" s="515"/>
      <c r="Y34" s="515"/>
      <c r="Z34" s="515"/>
      <c r="AA34" s="515"/>
      <c r="AB34" s="515"/>
      <c r="AC34" s="515"/>
    </row>
    <row r="35">
      <c r="A35" s="508" t="s">
        <v>88</v>
      </c>
      <c r="B35" s="509">
        <v>80.0</v>
      </c>
      <c r="C35" s="509">
        <v>77.0</v>
      </c>
      <c r="D35" s="509">
        <v>60.0</v>
      </c>
      <c r="E35" s="509"/>
      <c r="F35" s="509">
        <v>61.0</v>
      </c>
      <c r="G35" s="509">
        <f t="shared" si="7"/>
        <v>1</v>
      </c>
      <c r="M35" s="510"/>
      <c r="N35" s="511" t="s">
        <v>88</v>
      </c>
      <c r="O35" s="512">
        <v>124.0</v>
      </c>
      <c r="P35" s="512">
        <v>99.0</v>
      </c>
      <c r="Q35" s="513">
        <v>77.0</v>
      </c>
      <c r="R35" s="514">
        <f t="shared" si="1"/>
        <v>22</v>
      </c>
      <c r="S35" s="515"/>
      <c r="T35" s="515"/>
      <c r="U35" s="515"/>
      <c r="V35" s="515"/>
      <c r="W35" s="515"/>
      <c r="X35" s="515"/>
      <c r="Y35" s="515"/>
      <c r="Z35" s="515"/>
      <c r="AA35" s="515"/>
      <c r="AB35" s="515"/>
      <c r="AC35" s="515"/>
    </row>
    <row r="36">
      <c r="A36" s="517" t="s">
        <v>89</v>
      </c>
      <c r="B36" s="518">
        <v>49.0</v>
      </c>
      <c r="C36" s="518">
        <v>23.0</v>
      </c>
      <c r="D36" s="518">
        <v>4.0</v>
      </c>
      <c r="E36" s="518"/>
      <c r="F36" s="518">
        <v>312.0</v>
      </c>
      <c r="G36" s="518">
        <f t="shared" si="7"/>
        <v>308</v>
      </c>
      <c r="M36" s="510"/>
      <c r="N36" s="511" t="s">
        <v>89</v>
      </c>
      <c r="O36" s="512">
        <v>34.0</v>
      </c>
      <c r="P36" s="512">
        <v>8.0</v>
      </c>
      <c r="Q36" s="513">
        <v>23.0</v>
      </c>
      <c r="R36" s="514">
        <f t="shared" si="1"/>
        <v>-15</v>
      </c>
      <c r="S36" s="515"/>
      <c r="T36" s="515"/>
      <c r="U36" s="515"/>
      <c r="V36" s="515"/>
      <c r="W36" s="515"/>
      <c r="X36" s="515"/>
      <c r="Y36" s="515"/>
      <c r="Z36" s="515"/>
      <c r="AA36" s="515"/>
      <c r="AB36" s="515"/>
      <c r="AC36" s="515"/>
    </row>
    <row r="37">
      <c r="A37" s="508" t="s">
        <v>90</v>
      </c>
      <c r="B37" s="509">
        <v>122.0</v>
      </c>
      <c r="C37" s="509">
        <v>59.0</v>
      </c>
      <c r="D37" s="509">
        <v>21.0</v>
      </c>
      <c r="E37" s="509"/>
      <c r="F37" s="509">
        <v>25.0</v>
      </c>
      <c r="G37" s="509">
        <f t="shared" si="7"/>
        <v>4</v>
      </c>
      <c r="M37" s="510"/>
      <c r="N37" s="511" t="s">
        <v>90</v>
      </c>
      <c r="O37" s="512">
        <v>255.0</v>
      </c>
      <c r="P37" s="512">
        <v>40.9</v>
      </c>
      <c r="Q37" s="513">
        <v>59.0</v>
      </c>
      <c r="R37" s="514">
        <f t="shared" si="1"/>
        <v>-18.1</v>
      </c>
      <c r="S37" s="515"/>
      <c r="T37" s="515"/>
      <c r="U37" s="515"/>
      <c r="V37" s="515"/>
      <c r="W37" s="515"/>
      <c r="X37" s="515"/>
      <c r="Y37" s="515"/>
      <c r="Z37" s="515"/>
      <c r="AA37" s="515"/>
      <c r="AB37" s="515"/>
      <c r="AC37" s="515"/>
    </row>
    <row r="38">
      <c r="A38" s="508" t="s">
        <v>91</v>
      </c>
      <c r="B38" s="509">
        <v>15.0</v>
      </c>
      <c r="C38" s="509">
        <v>15.0</v>
      </c>
      <c r="D38" s="509">
        <v>7.0</v>
      </c>
      <c r="E38" s="509"/>
      <c r="F38" s="509">
        <v>9.0</v>
      </c>
      <c r="G38" s="509">
        <f t="shared" si="7"/>
        <v>2</v>
      </c>
      <c r="M38" s="510"/>
      <c r="N38" s="511" t="s">
        <v>91</v>
      </c>
      <c r="O38" s="512">
        <v>30.0</v>
      </c>
      <c r="P38" s="512">
        <v>18.18</v>
      </c>
      <c r="Q38" s="513">
        <v>15.0</v>
      </c>
      <c r="R38" s="514">
        <f t="shared" si="1"/>
        <v>3.18</v>
      </c>
      <c r="S38" s="515"/>
      <c r="T38" s="515"/>
      <c r="U38" s="515"/>
      <c r="V38" s="515"/>
      <c r="W38" s="515"/>
      <c r="X38" s="515"/>
      <c r="Y38" s="515"/>
      <c r="Z38" s="515"/>
      <c r="AA38" s="515"/>
      <c r="AB38" s="515"/>
      <c r="AC38" s="515"/>
    </row>
    <row r="39">
      <c r="A39" s="508" t="s">
        <v>92</v>
      </c>
      <c r="B39" s="509">
        <v>56.0</v>
      </c>
      <c r="C39" s="509">
        <v>65.0</v>
      </c>
      <c r="D39" s="509">
        <v>34.0</v>
      </c>
      <c r="E39" s="509"/>
      <c r="F39" s="509">
        <v>37.0</v>
      </c>
      <c r="G39" s="509">
        <f t="shared" si="7"/>
        <v>3</v>
      </c>
      <c r="M39" s="510"/>
      <c r="N39" s="511" t="s">
        <v>92</v>
      </c>
      <c r="O39" s="512">
        <v>57.0</v>
      </c>
      <c r="P39" s="512">
        <v>65.0</v>
      </c>
      <c r="Q39" s="513">
        <v>65.0</v>
      </c>
      <c r="R39" s="514">
        <f t="shared" si="1"/>
        <v>0</v>
      </c>
      <c r="S39" s="515"/>
      <c r="T39" s="515"/>
      <c r="U39" s="515"/>
      <c r="V39" s="515"/>
      <c r="W39" s="515"/>
      <c r="X39" s="515"/>
      <c r="Y39" s="515"/>
      <c r="Z39" s="515"/>
      <c r="AA39" s="515"/>
      <c r="AB39" s="515"/>
      <c r="AC39" s="515"/>
    </row>
    <row r="40">
      <c r="A40" s="508" t="s">
        <v>21</v>
      </c>
      <c r="B40" s="509">
        <v>990.0</v>
      </c>
      <c r="C40" s="509">
        <v>658.0</v>
      </c>
      <c r="D40" s="509">
        <v>428.0</v>
      </c>
      <c r="E40" s="509">
        <v>441.0</v>
      </c>
      <c r="F40" s="509">
        <v>437.0</v>
      </c>
      <c r="G40" s="509">
        <f>F40-E40</f>
        <v>-4</v>
      </c>
      <c r="M40" s="510"/>
      <c r="N40" s="511" t="s">
        <v>21</v>
      </c>
      <c r="O40" s="512">
        <v>780.0</v>
      </c>
      <c r="P40" s="512">
        <v>660.0</v>
      </c>
      <c r="Q40" s="513">
        <v>658.0</v>
      </c>
      <c r="R40" s="514">
        <f t="shared" si="1"/>
        <v>2</v>
      </c>
      <c r="S40" s="515"/>
      <c r="T40" s="515"/>
      <c r="U40" s="515"/>
      <c r="V40" s="515"/>
      <c r="W40" s="515"/>
      <c r="X40" s="515"/>
      <c r="Y40" s="515"/>
      <c r="Z40" s="515"/>
      <c r="AA40" s="515"/>
      <c r="AB40" s="515"/>
      <c r="AC40" s="515"/>
    </row>
    <row r="41">
      <c r="A41" s="508" t="s">
        <v>93</v>
      </c>
      <c r="B41" s="509">
        <v>17.0</v>
      </c>
      <c r="C41" s="509">
        <v>8.0</v>
      </c>
      <c r="D41" s="509">
        <v>15.0</v>
      </c>
      <c r="E41" s="509"/>
      <c r="F41" s="509">
        <v>16.0</v>
      </c>
      <c r="G41" s="509">
        <f t="shared" ref="G41:G46" si="8">F41-D41</f>
        <v>1</v>
      </c>
      <c r="M41" s="510"/>
      <c r="N41" s="511" t="s">
        <v>93</v>
      </c>
      <c r="O41" s="512">
        <v>34.0</v>
      </c>
      <c r="P41" s="512">
        <v>18.9</v>
      </c>
      <c r="Q41" s="513">
        <v>8.0</v>
      </c>
      <c r="R41" s="514">
        <f t="shared" si="1"/>
        <v>10.9</v>
      </c>
      <c r="S41" s="515"/>
      <c r="T41" s="515"/>
      <c r="U41" s="515"/>
      <c r="V41" s="515"/>
      <c r="W41" s="515"/>
      <c r="X41" s="515"/>
      <c r="Y41" s="515"/>
      <c r="Z41" s="515"/>
      <c r="AA41" s="515"/>
      <c r="AB41" s="515"/>
      <c r="AC41" s="515"/>
    </row>
    <row r="42">
      <c r="A42" s="508" t="s">
        <v>94</v>
      </c>
      <c r="B42" s="509">
        <v>40.0</v>
      </c>
      <c r="C42" s="509">
        <v>32.0</v>
      </c>
      <c r="D42" s="509">
        <v>11.0</v>
      </c>
      <c r="E42" s="509"/>
      <c r="F42" s="509">
        <v>14.0</v>
      </c>
      <c r="G42" s="509">
        <f t="shared" si="8"/>
        <v>3</v>
      </c>
      <c r="M42" s="510"/>
      <c r="N42" s="511" t="s">
        <v>94</v>
      </c>
      <c r="O42" s="512">
        <v>36.0</v>
      </c>
      <c r="P42" s="512">
        <v>32.0</v>
      </c>
      <c r="Q42" s="513">
        <v>32.0</v>
      </c>
      <c r="R42" s="514">
        <f t="shared" si="1"/>
        <v>0</v>
      </c>
      <c r="S42" s="515"/>
      <c r="T42" s="515"/>
      <c r="U42" s="515"/>
      <c r="V42" s="515"/>
      <c r="W42" s="515"/>
      <c r="X42" s="515"/>
      <c r="Y42" s="515"/>
      <c r="Z42" s="515"/>
      <c r="AA42" s="515"/>
      <c r="AB42" s="515"/>
      <c r="AC42" s="515"/>
    </row>
    <row r="43">
      <c r="A43" s="517" t="s">
        <v>95</v>
      </c>
      <c r="B43" s="518">
        <v>34.0</v>
      </c>
      <c r="C43" s="518">
        <v>17.0</v>
      </c>
      <c r="D43" s="518">
        <v>9.0</v>
      </c>
      <c r="E43" s="518"/>
      <c r="F43" s="518">
        <v>201.0</v>
      </c>
      <c r="G43" s="518">
        <f t="shared" si="8"/>
        <v>192</v>
      </c>
      <c r="M43" s="510"/>
      <c r="N43" s="511" t="s">
        <v>95</v>
      </c>
      <c r="O43" s="512">
        <v>57.0</v>
      </c>
      <c r="P43" s="512">
        <v>41.08</v>
      </c>
      <c r="Q43" s="513">
        <v>17.0</v>
      </c>
      <c r="R43" s="514">
        <f t="shared" si="1"/>
        <v>24.08</v>
      </c>
      <c r="S43" s="515"/>
      <c r="T43" s="515"/>
      <c r="U43" s="515"/>
      <c r="V43" s="515"/>
      <c r="W43" s="515"/>
      <c r="X43" s="515"/>
      <c r="Y43" s="515"/>
      <c r="Z43" s="515"/>
      <c r="AA43" s="515"/>
      <c r="AB43" s="515"/>
      <c r="AC43" s="515"/>
    </row>
    <row r="44">
      <c r="A44" s="508" t="s">
        <v>96</v>
      </c>
      <c r="B44" s="509">
        <v>9.0</v>
      </c>
      <c r="C44" s="509">
        <v>12.0</v>
      </c>
      <c r="D44" s="509">
        <v>5.0</v>
      </c>
      <c r="E44" s="509"/>
      <c r="F44" s="509">
        <v>5.0</v>
      </c>
      <c r="G44" s="509">
        <f t="shared" si="8"/>
        <v>0</v>
      </c>
      <c r="M44" s="510"/>
      <c r="N44" s="511" t="s">
        <v>96</v>
      </c>
      <c r="O44" s="512">
        <v>32.0</v>
      </c>
      <c r="P44" s="512">
        <v>9.0</v>
      </c>
      <c r="Q44" s="513">
        <v>12.0</v>
      </c>
      <c r="R44" s="514">
        <f t="shared" si="1"/>
        <v>-3</v>
      </c>
      <c r="S44" s="515"/>
      <c r="T44" s="515"/>
      <c r="U44" s="515"/>
      <c r="V44" s="515"/>
      <c r="W44" s="515"/>
      <c r="X44" s="515"/>
      <c r="Y44" s="515"/>
      <c r="Z44" s="515"/>
      <c r="AA44" s="515"/>
      <c r="AB44" s="515"/>
      <c r="AC44" s="515"/>
    </row>
    <row r="45">
      <c r="A45" s="508" t="s">
        <v>97</v>
      </c>
      <c r="B45" s="509">
        <v>45.0</v>
      </c>
      <c r="C45" s="509">
        <v>57.0</v>
      </c>
      <c r="D45" s="509">
        <v>21.0</v>
      </c>
      <c r="E45" s="509"/>
      <c r="F45" s="509">
        <v>25.0</v>
      </c>
      <c r="G45" s="509">
        <f t="shared" si="8"/>
        <v>4</v>
      </c>
      <c r="M45" s="510"/>
      <c r="N45" s="511" t="s">
        <v>97</v>
      </c>
      <c r="O45" s="512">
        <v>94.0</v>
      </c>
      <c r="P45" s="512">
        <v>55.0</v>
      </c>
      <c r="Q45" s="513">
        <v>57.0</v>
      </c>
      <c r="R45" s="514">
        <f t="shared" si="1"/>
        <v>-2</v>
      </c>
      <c r="S45" s="515"/>
      <c r="T45" s="515"/>
      <c r="U45" s="515"/>
      <c r="V45" s="515"/>
      <c r="W45" s="515"/>
      <c r="X45" s="515"/>
      <c r="Y45" s="515"/>
      <c r="Z45" s="515"/>
      <c r="AA45" s="515"/>
      <c r="AB45" s="515"/>
      <c r="AC45" s="515"/>
    </row>
    <row r="46">
      <c r="A46" s="508" t="s">
        <v>98</v>
      </c>
      <c r="B46" s="509">
        <v>85.0</v>
      </c>
      <c r="C46" s="509">
        <v>75.0</v>
      </c>
      <c r="D46" s="509">
        <v>34.0</v>
      </c>
      <c r="E46" s="509"/>
      <c r="F46" s="509">
        <v>77.0</v>
      </c>
      <c r="G46" s="509">
        <f t="shared" si="8"/>
        <v>43</v>
      </c>
      <c r="M46" s="510"/>
      <c r="N46" s="511" t="s">
        <v>98</v>
      </c>
      <c r="O46" s="512">
        <v>514.0</v>
      </c>
      <c r="P46" s="512">
        <v>99.0</v>
      </c>
      <c r="Q46" s="513">
        <v>75.0</v>
      </c>
      <c r="R46" s="514">
        <f t="shared" si="1"/>
        <v>24</v>
      </c>
      <c r="S46" s="515"/>
      <c r="T46" s="515"/>
      <c r="U46" s="515"/>
      <c r="V46" s="515"/>
      <c r="W46" s="515"/>
      <c r="X46" s="515"/>
      <c r="Y46" s="515"/>
      <c r="Z46" s="515"/>
      <c r="AA46" s="515"/>
      <c r="AB46" s="515"/>
      <c r="AC46" s="515"/>
    </row>
    <row r="47">
      <c r="A47" s="508" t="s">
        <v>27</v>
      </c>
      <c r="B47" s="509">
        <v>171.0</v>
      </c>
      <c r="C47" s="509">
        <v>161.0</v>
      </c>
      <c r="D47" s="509">
        <v>128.0</v>
      </c>
      <c r="E47" s="509">
        <v>131.0</v>
      </c>
      <c r="F47" s="509">
        <v>131.0</v>
      </c>
      <c r="G47" s="509">
        <f t="shared" ref="G47:G48" si="9">F47-E47</f>
        <v>0</v>
      </c>
      <c r="M47" s="510"/>
      <c r="N47" s="511" t="s">
        <v>27</v>
      </c>
      <c r="O47" s="512">
        <v>220.0</v>
      </c>
      <c r="P47" s="512">
        <v>167.6</v>
      </c>
      <c r="Q47" s="513">
        <v>161.0</v>
      </c>
      <c r="R47" s="514">
        <f t="shared" si="1"/>
        <v>6.6</v>
      </c>
      <c r="S47" s="515"/>
      <c r="T47" s="515"/>
      <c r="U47" s="515"/>
      <c r="V47" s="515"/>
      <c r="W47" s="515"/>
      <c r="X47" s="515"/>
      <c r="Y47" s="515"/>
      <c r="Z47" s="515"/>
      <c r="AA47" s="515"/>
      <c r="AB47" s="515"/>
      <c r="AC47" s="515"/>
    </row>
    <row r="48">
      <c r="A48" s="508" t="s">
        <v>18</v>
      </c>
      <c r="B48" s="509">
        <v>701.0</v>
      </c>
      <c r="C48" s="509">
        <v>726.0</v>
      </c>
      <c r="D48" s="509">
        <v>621.0</v>
      </c>
      <c r="E48" s="509">
        <v>624.0</v>
      </c>
      <c r="F48" s="509">
        <v>624.0</v>
      </c>
      <c r="G48" s="509">
        <f t="shared" si="9"/>
        <v>0</v>
      </c>
      <c r="M48" s="510"/>
      <c r="N48" s="511" t="s">
        <v>18</v>
      </c>
      <c r="O48" s="512">
        <v>763.0</v>
      </c>
      <c r="P48" s="512">
        <v>754.0</v>
      </c>
      <c r="Q48" s="513">
        <v>726.0</v>
      </c>
      <c r="R48" s="514">
        <f t="shared" si="1"/>
        <v>28</v>
      </c>
      <c r="S48" s="515"/>
      <c r="T48" s="515"/>
      <c r="U48" s="515"/>
      <c r="V48" s="515"/>
      <c r="W48" s="515"/>
      <c r="X48" s="515"/>
      <c r="Y48" s="515"/>
      <c r="Z48" s="515"/>
      <c r="AA48" s="515"/>
      <c r="AB48" s="515"/>
      <c r="AC48" s="515"/>
    </row>
    <row r="49">
      <c r="A49" s="508"/>
      <c r="B49" s="509"/>
      <c r="C49" s="509"/>
      <c r="D49" s="509"/>
      <c r="E49" s="509"/>
      <c r="F49" s="509"/>
      <c r="G49" s="509">
        <f t="shared" ref="G49:G56" si="11">F49-D49</f>
        <v>0</v>
      </c>
      <c r="M49" s="510"/>
      <c r="N49" s="511" t="s">
        <v>99</v>
      </c>
      <c r="O49" s="520">
        <f t="shared" ref="O49:Q49" si="10">sum(O2:O48)</f>
        <v>15465</v>
      </c>
      <c r="P49" s="520">
        <f t="shared" si="10"/>
        <v>12568.08</v>
      </c>
      <c r="Q49" s="520">
        <f t="shared" si="10"/>
        <v>12220</v>
      </c>
      <c r="R49" s="520"/>
      <c r="S49" s="515"/>
      <c r="T49" s="515"/>
      <c r="U49" s="515"/>
      <c r="V49" s="515"/>
      <c r="W49" s="515"/>
      <c r="X49" s="515"/>
      <c r="Y49" s="515"/>
      <c r="Z49" s="515"/>
      <c r="AA49" s="515"/>
      <c r="AB49" s="515"/>
      <c r="AC49" s="515"/>
    </row>
    <row r="50">
      <c r="A50" s="517" t="s">
        <v>103</v>
      </c>
      <c r="B50" s="518">
        <v>32.0</v>
      </c>
      <c r="C50" s="518">
        <v>39.0</v>
      </c>
      <c r="D50" s="518">
        <v>29.0</v>
      </c>
      <c r="E50" s="518"/>
      <c r="F50" s="518">
        <v>291.0</v>
      </c>
      <c r="G50" s="518">
        <f t="shared" si="11"/>
        <v>262</v>
      </c>
      <c r="Q50" s="515"/>
      <c r="R50" s="515"/>
      <c r="S50" s="515"/>
      <c r="T50" s="515"/>
      <c r="U50" s="515"/>
      <c r="V50" s="515"/>
      <c r="W50" s="515"/>
      <c r="X50" s="515"/>
      <c r="Y50" s="515"/>
      <c r="Z50" s="515"/>
      <c r="AA50" s="515"/>
      <c r="AB50" s="515"/>
      <c r="AC50" s="515"/>
    </row>
    <row r="51">
      <c r="A51" s="508" t="s">
        <v>104</v>
      </c>
      <c r="B51" s="509">
        <v>14.0</v>
      </c>
      <c r="C51" s="509">
        <v>18.0</v>
      </c>
      <c r="D51" s="509">
        <v>6.0</v>
      </c>
      <c r="E51" s="509"/>
      <c r="F51" s="509">
        <v>5.0</v>
      </c>
      <c r="G51" s="509">
        <f t="shared" si="11"/>
        <v>-1</v>
      </c>
      <c r="Q51" s="515"/>
      <c r="R51" s="515"/>
      <c r="S51" s="515"/>
      <c r="T51" s="515"/>
      <c r="U51" s="515"/>
      <c r="V51" s="515"/>
      <c r="W51" s="515"/>
      <c r="X51" s="515"/>
      <c r="Y51" s="515"/>
      <c r="Z51" s="515"/>
      <c r="AA51" s="515"/>
      <c r="AB51" s="515"/>
      <c r="AC51" s="515"/>
    </row>
    <row r="52">
      <c r="A52" s="508" t="s">
        <v>105</v>
      </c>
      <c r="B52" s="509">
        <v>35.0</v>
      </c>
      <c r="C52" s="509">
        <v>10.0</v>
      </c>
      <c r="D52" s="509">
        <v>6.0</v>
      </c>
      <c r="E52" s="509"/>
      <c r="F52" s="509">
        <v>6.0</v>
      </c>
      <c r="G52" s="509">
        <f t="shared" si="11"/>
        <v>0</v>
      </c>
      <c r="Q52" s="515"/>
      <c r="R52" s="515"/>
      <c r="S52" s="515"/>
      <c r="T52" s="515"/>
      <c r="U52" s="515"/>
      <c r="V52" s="515"/>
      <c r="W52" s="515"/>
      <c r="X52" s="515"/>
      <c r="Y52" s="515"/>
      <c r="Z52" s="515"/>
      <c r="AA52" s="515"/>
      <c r="AB52" s="515"/>
      <c r="AC52" s="515"/>
    </row>
    <row r="53">
      <c r="A53" s="517" t="s">
        <v>106</v>
      </c>
      <c r="B53" s="518">
        <v>32.0</v>
      </c>
      <c r="C53" s="518">
        <v>32.0</v>
      </c>
      <c r="D53" s="518">
        <v>11.0</v>
      </c>
      <c r="E53" s="518"/>
      <c r="F53" s="518">
        <v>153.0</v>
      </c>
      <c r="G53" s="518">
        <f t="shared" si="11"/>
        <v>142</v>
      </c>
      <c r="Q53" s="515"/>
      <c r="R53" s="515"/>
      <c r="S53" s="515"/>
      <c r="T53" s="515"/>
      <c r="U53" s="515"/>
      <c r="V53" s="515"/>
      <c r="W53" s="515"/>
      <c r="X53" s="515"/>
      <c r="Y53" s="515"/>
      <c r="Z53" s="515"/>
      <c r="AA53" s="515"/>
      <c r="AB53" s="515"/>
      <c r="AC53" s="515"/>
    </row>
    <row r="54">
      <c r="A54" s="508" t="s">
        <v>107</v>
      </c>
      <c r="B54" s="509">
        <v>20.0</v>
      </c>
      <c r="C54" s="509">
        <v>11.0</v>
      </c>
      <c r="D54" s="509">
        <v>11.0</v>
      </c>
      <c r="E54" s="509"/>
      <c r="F54" s="509">
        <v>11.0</v>
      </c>
      <c r="G54" s="509">
        <f t="shared" si="11"/>
        <v>0</v>
      </c>
      <c r="Q54" s="515"/>
      <c r="R54" s="515"/>
      <c r="S54" s="515"/>
      <c r="T54" s="515"/>
      <c r="U54" s="515"/>
      <c r="V54" s="515"/>
      <c r="W54" s="515"/>
      <c r="X54" s="515"/>
      <c r="Y54" s="515"/>
      <c r="Z54" s="515"/>
      <c r="AA54" s="515"/>
      <c r="AB54" s="515"/>
      <c r="AC54" s="515"/>
    </row>
    <row r="55">
      <c r="A55" s="508" t="s">
        <v>108</v>
      </c>
      <c r="B55" s="509">
        <v>23.0</v>
      </c>
      <c r="C55" s="509">
        <v>18.0</v>
      </c>
      <c r="D55" s="509">
        <v>18.0</v>
      </c>
      <c r="E55" s="509"/>
      <c r="F55" s="509"/>
      <c r="G55" s="509">
        <f t="shared" si="11"/>
        <v>-18</v>
      </c>
      <c r="H55" s="459" t="s">
        <v>306</v>
      </c>
      <c r="Q55" s="515"/>
      <c r="R55" s="515"/>
      <c r="S55" s="515"/>
      <c r="T55" s="515"/>
      <c r="U55" s="515"/>
      <c r="V55" s="515"/>
      <c r="W55" s="515"/>
      <c r="X55" s="515"/>
      <c r="Y55" s="515"/>
      <c r="Z55" s="515"/>
      <c r="AA55" s="515"/>
      <c r="AB55" s="515"/>
      <c r="AC55" s="515"/>
    </row>
    <row r="56">
      <c r="A56" s="508" t="s">
        <v>109</v>
      </c>
      <c r="B56" s="509">
        <v>41.0</v>
      </c>
      <c r="C56" s="509">
        <v>49.0</v>
      </c>
      <c r="D56" s="509">
        <v>7.0</v>
      </c>
      <c r="E56" s="509"/>
      <c r="F56" s="509"/>
      <c r="G56" s="509">
        <f t="shared" si="11"/>
        <v>-7</v>
      </c>
      <c r="Q56" s="515"/>
      <c r="R56" s="515"/>
      <c r="S56" s="515"/>
      <c r="T56" s="515"/>
      <c r="U56" s="515"/>
      <c r="V56" s="515"/>
      <c r="W56" s="515"/>
      <c r="X56" s="515"/>
      <c r="Y56" s="515"/>
      <c r="Z56" s="515"/>
      <c r="AA56" s="515"/>
      <c r="AB56" s="515"/>
      <c r="AC56" s="515"/>
    </row>
    <row r="57">
      <c r="A57" s="508"/>
      <c r="B57" s="509"/>
      <c r="C57" s="509"/>
      <c r="D57" s="521"/>
      <c r="E57" s="509"/>
      <c r="F57" s="509"/>
      <c r="G57" s="509"/>
      <c r="Q57" s="515"/>
      <c r="R57" s="515"/>
      <c r="S57" s="515"/>
      <c r="T57" s="515"/>
      <c r="U57" s="515"/>
      <c r="V57" s="515"/>
      <c r="W57" s="515"/>
      <c r="X57" s="515"/>
      <c r="Y57" s="515"/>
      <c r="Z57" s="515"/>
      <c r="AA57" s="515"/>
      <c r="AB57" s="515"/>
      <c r="AC57" s="515"/>
    </row>
    <row r="58">
      <c r="A58" s="508"/>
      <c r="B58" s="509"/>
      <c r="C58" s="509"/>
      <c r="D58" s="521"/>
      <c r="E58" s="509"/>
      <c r="F58" s="509"/>
      <c r="G58" s="509"/>
      <c r="Q58" s="515"/>
      <c r="R58" s="515"/>
      <c r="S58" s="515"/>
      <c r="T58" s="515"/>
      <c r="U58" s="515"/>
      <c r="V58" s="515"/>
      <c r="W58" s="515"/>
      <c r="X58" s="515"/>
      <c r="Y58" s="515"/>
      <c r="Z58" s="515"/>
      <c r="AA58" s="515"/>
      <c r="AB58" s="515"/>
      <c r="AC58" s="515"/>
    </row>
    <row r="59">
      <c r="A59" s="508" t="s">
        <v>99</v>
      </c>
      <c r="B59" s="521"/>
      <c r="C59" s="521"/>
      <c r="D59" s="521">
        <f>sum(D2:D54)</f>
        <v>7978</v>
      </c>
      <c r="E59" s="521"/>
      <c r="F59" s="521">
        <f t="shared" ref="F59:G59" si="12">sum(F2:F54)</f>
        <v>10028</v>
      </c>
      <c r="G59" s="521">
        <f t="shared" si="12"/>
        <v>1897</v>
      </c>
      <c r="Q59" s="522"/>
      <c r="R59" s="522"/>
      <c r="S59" s="522"/>
      <c r="T59" s="522"/>
      <c r="U59" s="522"/>
      <c r="V59" s="522"/>
      <c r="W59" s="522"/>
      <c r="X59" s="522"/>
      <c r="Y59" s="522"/>
      <c r="Z59" s="522"/>
      <c r="AA59" s="522"/>
      <c r="AB59" s="522"/>
      <c r="AC59" s="522"/>
    </row>
    <row r="60">
      <c r="A60" s="523"/>
      <c r="G60" s="524"/>
    </row>
    <row r="61">
      <c r="A61" s="523"/>
      <c r="B61" s="525"/>
      <c r="C61" s="525"/>
      <c r="D61" s="525"/>
      <c r="E61" s="525"/>
      <c r="F61" s="525"/>
      <c r="G61" s="524"/>
      <c r="H61" s="211" t="s">
        <v>33</v>
      </c>
      <c r="Q61" s="526"/>
      <c r="R61" s="526"/>
      <c r="S61" s="526"/>
      <c r="T61" s="526"/>
      <c r="U61" s="526"/>
      <c r="V61" s="526"/>
      <c r="W61" s="526"/>
      <c r="X61" s="526"/>
      <c r="Y61" s="526"/>
      <c r="Z61" s="526"/>
      <c r="AA61" s="526"/>
      <c r="AB61" s="526"/>
      <c r="AC61" s="526"/>
    </row>
    <row r="62">
      <c r="G62" s="524"/>
    </row>
    <row r="63">
      <c r="A63" s="69"/>
      <c r="G63" s="524"/>
    </row>
    <row r="64">
      <c r="A64" s="69"/>
      <c r="G64" s="524"/>
    </row>
    <row r="65">
      <c r="G65" s="524"/>
    </row>
    <row r="66">
      <c r="G66" s="524"/>
    </row>
    <row r="67">
      <c r="G67" s="524"/>
    </row>
    <row r="68">
      <c r="G68" s="524"/>
    </row>
    <row r="69">
      <c r="G69" s="524"/>
    </row>
    <row r="70">
      <c r="G70" s="524"/>
    </row>
    <row r="71">
      <c r="G71" s="524"/>
    </row>
    <row r="72">
      <c r="G72" s="524"/>
    </row>
    <row r="73">
      <c r="G73" s="524"/>
    </row>
    <row r="74">
      <c r="G74" s="524"/>
    </row>
    <row r="75">
      <c r="G75" s="524"/>
    </row>
    <row r="76">
      <c r="G76" s="524"/>
    </row>
    <row r="77">
      <c r="G77" s="524"/>
    </row>
    <row r="78">
      <c r="G78" s="524"/>
    </row>
    <row r="79">
      <c r="G79" s="524"/>
    </row>
    <row r="80">
      <c r="G80" s="524"/>
    </row>
    <row r="81">
      <c r="G81" s="524"/>
    </row>
    <row r="82">
      <c r="G82" s="524"/>
    </row>
    <row r="83">
      <c r="G83" s="524"/>
    </row>
    <row r="84">
      <c r="G84" s="524"/>
    </row>
    <row r="85">
      <c r="G85" s="524"/>
    </row>
    <row r="86">
      <c r="G86" s="524"/>
    </row>
    <row r="87">
      <c r="G87" s="524"/>
    </row>
    <row r="88">
      <c r="G88" s="524"/>
    </row>
    <row r="89">
      <c r="G89" s="524"/>
    </row>
    <row r="90">
      <c r="G90" s="524"/>
    </row>
    <row r="91">
      <c r="G91" s="524"/>
    </row>
    <row r="92">
      <c r="G92" s="524"/>
    </row>
    <row r="93">
      <c r="G93" s="524"/>
    </row>
    <row r="94">
      <c r="G94" s="524"/>
    </row>
    <row r="95">
      <c r="G95" s="524"/>
    </row>
    <row r="96">
      <c r="G96" s="524"/>
    </row>
    <row r="97">
      <c r="G97" s="524"/>
    </row>
    <row r="98">
      <c r="G98" s="524"/>
    </row>
    <row r="99">
      <c r="G99" s="524"/>
    </row>
    <row r="100">
      <c r="G100" s="524"/>
    </row>
    <row r="101">
      <c r="G101" s="524"/>
    </row>
    <row r="102">
      <c r="G102" s="524"/>
    </row>
    <row r="103">
      <c r="G103" s="524"/>
    </row>
    <row r="104">
      <c r="G104" s="524"/>
    </row>
    <row r="105">
      <c r="G105" s="524"/>
    </row>
    <row r="106">
      <c r="G106" s="524"/>
    </row>
    <row r="107">
      <c r="G107" s="524"/>
    </row>
    <row r="108">
      <c r="G108" s="524"/>
    </row>
    <row r="109">
      <c r="G109" s="524"/>
    </row>
    <row r="110">
      <c r="G110" s="524"/>
    </row>
    <row r="111">
      <c r="G111" s="524"/>
    </row>
    <row r="112">
      <c r="G112" s="524"/>
    </row>
    <row r="113">
      <c r="G113" s="524"/>
    </row>
    <row r="114">
      <c r="G114" s="524"/>
    </row>
    <row r="115">
      <c r="G115" s="524"/>
    </row>
    <row r="116">
      <c r="G116" s="524"/>
    </row>
    <row r="117">
      <c r="G117" s="524"/>
    </row>
    <row r="118">
      <c r="G118" s="524"/>
    </row>
    <row r="119">
      <c r="G119" s="524"/>
    </row>
    <row r="120">
      <c r="G120" s="524"/>
    </row>
    <row r="121">
      <c r="G121" s="524"/>
    </row>
    <row r="122">
      <c r="G122" s="524"/>
    </row>
    <row r="123">
      <c r="G123" s="524"/>
    </row>
    <row r="124">
      <c r="G124" s="524"/>
    </row>
    <row r="125">
      <c r="G125" s="524"/>
    </row>
    <row r="126">
      <c r="G126" s="524"/>
    </row>
    <row r="127">
      <c r="G127" s="524"/>
    </row>
    <row r="128">
      <c r="G128" s="524"/>
    </row>
    <row r="129">
      <c r="G129" s="524"/>
    </row>
    <row r="130">
      <c r="G130" s="524"/>
    </row>
    <row r="131">
      <c r="G131" s="524"/>
    </row>
    <row r="132">
      <c r="G132" s="524"/>
    </row>
    <row r="133">
      <c r="G133" s="524"/>
    </row>
    <row r="134">
      <c r="G134" s="524"/>
    </row>
    <row r="135">
      <c r="G135" s="524"/>
    </row>
    <row r="136">
      <c r="G136" s="524"/>
    </row>
    <row r="137">
      <c r="G137" s="524"/>
    </row>
    <row r="138">
      <c r="G138" s="524"/>
    </row>
    <row r="139">
      <c r="G139" s="524"/>
    </row>
    <row r="140">
      <c r="G140" s="524"/>
    </row>
    <row r="141">
      <c r="G141" s="524"/>
    </row>
    <row r="142">
      <c r="G142" s="524"/>
    </row>
    <row r="143">
      <c r="G143" s="524"/>
    </row>
    <row r="144">
      <c r="G144" s="524"/>
    </row>
    <row r="145">
      <c r="G145" s="524"/>
    </row>
    <row r="146">
      <c r="G146" s="524"/>
    </row>
    <row r="147">
      <c r="G147" s="524"/>
    </row>
    <row r="148">
      <c r="G148" s="524"/>
    </row>
    <row r="149">
      <c r="G149" s="524"/>
    </row>
    <row r="150">
      <c r="G150" s="524"/>
    </row>
    <row r="151">
      <c r="G151" s="524"/>
    </row>
    <row r="152">
      <c r="G152" s="524"/>
    </row>
    <row r="153">
      <c r="G153" s="524"/>
    </row>
    <row r="154">
      <c r="G154" s="524"/>
    </row>
    <row r="155">
      <c r="G155" s="524"/>
    </row>
    <row r="156">
      <c r="G156" s="524"/>
    </row>
    <row r="157">
      <c r="G157" s="524"/>
    </row>
    <row r="158">
      <c r="G158" s="524"/>
    </row>
    <row r="159">
      <c r="G159" s="524"/>
    </row>
    <row r="160">
      <c r="G160" s="524"/>
    </row>
    <row r="161">
      <c r="G161" s="524"/>
    </row>
    <row r="162">
      <c r="G162" s="524"/>
    </row>
    <row r="163">
      <c r="G163" s="524"/>
    </row>
    <row r="164">
      <c r="G164" s="524"/>
    </row>
    <row r="165">
      <c r="G165" s="524"/>
    </row>
    <row r="166">
      <c r="G166" s="524"/>
    </row>
    <row r="167">
      <c r="G167" s="524"/>
    </row>
    <row r="168">
      <c r="G168" s="524"/>
    </row>
    <row r="169">
      <c r="G169" s="524"/>
    </row>
    <row r="170">
      <c r="G170" s="524"/>
    </row>
    <row r="171">
      <c r="G171" s="524"/>
    </row>
    <row r="172">
      <c r="G172" s="524"/>
    </row>
    <row r="173">
      <c r="G173" s="524"/>
    </row>
    <row r="174">
      <c r="G174" s="524"/>
    </row>
    <row r="175">
      <c r="G175" s="524"/>
    </row>
    <row r="176">
      <c r="G176" s="524"/>
    </row>
    <row r="177">
      <c r="G177" s="524"/>
    </row>
    <row r="178">
      <c r="G178" s="524"/>
    </row>
    <row r="179">
      <c r="G179" s="524"/>
    </row>
    <row r="180">
      <c r="G180" s="524"/>
    </row>
    <row r="181">
      <c r="G181" s="524"/>
    </row>
    <row r="182">
      <c r="G182" s="524"/>
    </row>
    <row r="183">
      <c r="G183" s="524"/>
    </row>
    <row r="184">
      <c r="G184" s="524"/>
    </row>
    <row r="185">
      <c r="G185" s="524"/>
    </row>
    <row r="186">
      <c r="G186" s="524"/>
    </row>
    <row r="187">
      <c r="G187" s="524"/>
    </row>
    <row r="188">
      <c r="G188" s="524"/>
    </row>
    <row r="189">
      <c r="G189" s="524"/>
    </row>
    <row r="190">
      <c r="G190" s="524"/>
    </row>
    <row r="191">
      <c r="G191" s="524"/>
    </row>
    <row r="192">
      <c r="G192" s="524"/>
    </row>
    <row r="193">
      <c r="G193" s="524"/>
    </row>
    <row r="194">
      <c r="G194" s="524"/>
    </row>
    <row r="195">
      <c r="G195" s="524"/>
    </row>
    <row r="196">
      <c r="G196" s="524"/>
    </row>
    <row r="197">
      <c r="G197" s="524"/>
    </row>
    <row r="198">
      <c r="G198" s="524"/>
    </row>
    <row r="199">
      <c r="G199" s="524"/>
    </row>
    <row r="200">
      <c r="G200" s="524"/>
    </row>
    <row r="201">
      <c r="G201" s="524"/>
    </row>
    <row r="202">
      <c r="G202" s="524"/>
    </row>
    <row r="203">
      <c r="G203" s="524"/>
    </row>
    <row r="204">
      <c r="G204" s="524"/>
    </row>
    <row r="205">
      <c r="G205" s="524"/>
    </row>
    <row r="206">
      <c r="G206" s="524"/>
    </row>
    <row r="207">
      <c r="G207" s="524"/>
    </row>
    <row r="208">
      <c r="G208" s="524"/>
    </row>
    <row r="209">
      <c r="G209" s="524"/>
    </row>
    <row r="210">
      <c r="G210" s="524"/>
    </row>
    <row r="211">
      <c r="G211" s="524"/>
    </row>
    <row r="212">
      <c r="G212" s="524"/>
    </row>
    <row r="213">
      <c r="G213" s="524"/>
    </row>
    <row r="214">
      <c r="G214" s="524"/>
    </row>
    <row r="215">
      <c r="G215" s="524"/>
    </row>
    <row r="216">
      <c r="G216" s="524"/>
    </row>
    <row r="217">
      <c r="G217" s="524"/>
    </row>
    <row r="218">
      <c r="G218" s="524"/>
    </row>
    <row r="219">
      <c r="G219" s="524"/>
    </row>
    <row r="220">
      <c r="G220" s="524"/>
    </row>
    <row r="221">
      <c r="G221" s="524"/>
    </row>
    <row r="222">
      <c r="G222" s="524"/>
    </row>
    <row r="223">
      <c r="G223" s="524"/>
    </row>
    <row r="224">
      <c r="G224" s="524"/>
    </row>
    <row r="225">
      <c r="G225" s="524"/>
    </row>
    <row r="226">
      <c r="G226" s="524"/>
    </row>
    <row r="227">
      <c r="G227" s="524"/>
    </row>
    <row r="228">
      <c r="G228" s="524"/>
    </row>
    <row r="229">
      <c r="G229" s="524"/>
    </row>
    <row r="230">
      <c r="G230" s="524"/>
    </row>
    <row r="231">
      <c r="G231" s="524"/>
    </row>
    <row r="232">
      <c r="G232" s="524"/>
    </row>
    <row r="233">
      <c r="G233" s="524"/>
    </row>
    <row r="234">
      <c r="G234" s="524"/>
    </row>
    <row r="235">
      <c r="G235" s="524"/>
    </row>
    <row r="236">
      <c r="G236" s="524"/>
    </row>
    <row r="237">
      <c r="G237" s="524"/>
    </row>
    <row r="238">
      <c r="G238" s="524"/>
    </row>
    <row r="239">
      <c r="G239" s="524"/>
    </row>
    <row r="240">
      <c r="G240" s="524"/>
    </row>
    <row r="241">
      <c r="G241" s="524"/>
    </row>
    <row r="242">
      <c r="G242" s="524"/>
    </row>
    <row r="243">
      <c r="G243" s="524"/>
    </row>
    <row r="244">
      <c r="G244" s="524"/>
    </row>
    <row r="245">
      <c r="G245" s="524"/>
    </row>
    <row r="246">
      <c r="G246" s="524"/>
    </row>
    <row r="247">
      <c r="G247" s="524"/>
    </row>
    <row r="248">
      <c r="G248" s="524"/>
    </row>
    <row r="249">
      <c r="G249" s="524"/>
    </row>
    <row r="250">
      <c r="G250" s="524"/>
    </row>
    <row r="251">
      <c r="G251" s="524"/>
    </row>
    <row r="252">
      <c r="G252" s="524"/>
    </row>
    <row r="253">
      <c r="G253" s="524"/>
    </row>
    <row r="254">
      <c r="G254" s="524"/>
    </row>
    <row r="255">
      <c r="G255" s="524"/>
    </row>
    <row r="256">
      <c r="G256" s="524"/>
    </row>
    <row r="257">
      <c r="G257" s="524"/>
    </row>
    <row r="258">
      <c r="G258" s="524"/>
    </row>
    <row r="259">
      <c r="G259" s="524"/>
    </row>
    <row r="260">
      <c r="G260" s="524"/>
    </row>
    <row r="261">
      <c r="G261" s="524"/>
    </row>
    <row r="262">
      <c r="G262" s="524"/>
    </row>
    <row r="263">
      <c r="G263" s="524"/>
    </row>
    <row r="264">
      <c r="G264" s="524"/>
    </row>
    <row r="265">
      <c r="G265" s="524"/>
    </row>
    <row r="266">
      <c r="G266" s="524"/>
    </row>
    <row r="267">
      <c r="G267" s="524"/>
    </row>
    <row r="268">
      <c r="G268" s="524"/>
    </row>
    <row r="269">
      <c r="G269" s="524"/>
    </row>
    <row r="270">
      <c r="G270" s="524"/>
    </row>
    <row r="271">
      <c r="G271" s="524"/>
    </row>
    <row r="272">
      <c r="G272" s="524"/>
    </row>
    <row r="273">
      <c r="G273" s="524"/>
    </row>
    <row r="274">
      <c r="G274" s="524"/>
    </row>
    <row r="275">
      <c r="G275" s="524"/>
    </row>
    <row r="276">
      <c r="G276" s="524"/>
    </row>
    <row r="277">
      <c r="G277" s="524"/>
    </row>
    <row r="278">
      <c r="G278" s="524"/>
    </row>
    <row r="279">
      <c r="G279" s="524"/>
    </row>
    <row r="280">
      <c r="G280" s="524"/>
    </row>
    <row r="281">
      <c r="G281" s="524"/>
    </row>
    <row r="282">
      <c r="G282" s="524"/>
    </row>
    <row r="283">
      <c r="G283" s="524"/>
    </row>
    <row r="284">
      <c r="G284" s="524"/>
    </row>
    <row r="285">
      <c r="G285" s="524"/>
    </row>
    <row r="286">
      <c r="G286" s="524"/>
    </row>
    <row r="287">
      <c r="G287" s="524"/>
    </row>
    <row r="288">
      <c r="G288" s="524"/>
    </row>
    <row r="289">
      <c r="G289" s="524"/>
    </row>
    <row r="290">
      <c r="G290" s="524"/>
    </row>
    <row r="291">
      <c r="G291" s="524"/>
    </row>
    <row r="292">
      <c r="G292" s="524"/>
    </row>
    <row r="293">
      <c r="G293" s="524"/>
    </row>
    <row r="294">
      <c r="G294" s="524"/>
    </row>
    <row r="295">
      <c r="G295" s="524"/>
    </row>
    <row r="296">
      <c r="G296" s="524"/>
    </row>
    <row r="297">
      <c r="G297" s="524"/>
    </row>
    <row r="298">
      <c r="G298" s="524"/>
    </row>
    <row r="299">
      <c r="G299" s="524"/>
    </row>
    <row r="300">
      <c r="G300" s="524"/>
    </row>
    <row r="301">
      <c r="G301" s="524"/>
    </row>
    <row r="302">
      <c r="G302" s="524"/>
    </row>
    <row r="303">
      <c r="G303" s="524"/>
    </row>
    <row r="304">
      <c r="G304" s="524"/>
    </row>
    <row r="305">
      <c r="G305" s="524"/>
    </row>
    <row r="306">
      <c r="G306" s="524"/>
    </row>
    <row r="307">
      <c r="G307" s="524"/>
    </row>
    <row r="308">
      <c r="G308" s="524"/>
    </row>
    <row r="309">
      <c r="G309" s="524"/>
    </row>
    <row r="310">
      <c r="G310" s="524"/>
    </row>
    <row r="311">
      <c r="G311" s="524"/>
    </row>
    <row r="312">
      <c r="G312" s="524"/>
    </row>
    <row r="313">
      <c r="G313" s="524"/>
    </row>
    <row r="314">
      <c r="G314" s="524"/>
    </row>
    <row r="315">
      <c r="G315" s="524"/>
    </row>
    <row r="316">
      <c r="G316" s="524"/>
    </row>
    <row r="317">
      <c r="G317" s="524"/>
    </row>
    <row r="318">
      <c r="G318" s="524"/>
    </row>
    <row r="319">
      <c r="G319" s="524"/>
    </row>
    <row r="320">
      <c r="G320" s="524"/>
    </row>
    <row r="321">
      <c r="G321" s="524"/>
    </row>
    <row r="322">
      <c r="G322" s="524"/>
    </row>
    <row r="323">
      <c r="G323" s="524"/>
    </row>
    <row r="324">
      <c r="G324" s="524"/>
    </row>
    <row r="325">
      <c r="G325" s="524"/>
    </row>
    <row r="326">
      <c r="G326" s="524"/>
    </row>
    <row r="327">
      <c r="G327" s="524"/>
    </row>
    <row r="328">
      <c r="G328" s="524"/>
    </row>
    <row r="329">
      <c r="G329" s="524"/>
    </row>
    <row r="330">
      <c r="G330" s="524"/>
    </row>
    <row r="331">
      <c r="G331" s="524"/>
    </row>
    <row r="332">
      <c r="G332" s="524"/>
    </row>
    <row r="333">
      <c r="G333" s="524"/>
    </row>
    <row r="334">
      <c r="G334" s="524"/>
    </row>
    <row r="335">
      <c r="G335" s="524"/>
    </row>
    <row r="336">
      <c r="G336" s="524"/>
    </row>
    <row r="337">
      <c r="G337" s="524"/>
    </row>
    <row r="338">
      <c r="G338" s="524"/>
    </row>
    <row r="339">
      <c r="G339" s="524"/>
    </row>
    <row r="340">
      <c r="G340" s="524"/>
    </row>
    <row r="341">
      <c r="G341" s="524"/>
    </row>
    <row r="342">
      <c r="G342" s="524"/>
    </row>
    <row r="343">
      <c r="G343" s="524"/>
    </row>
    <row r="344">
      <c r="G344" s="524"/>
    </row>
    <row r="345">
      <c r="G345" s="524"/>
    </row>
    <row r="346">
      <c r="G346" s="524"/>
    </row>
    <row r="347">
      <c r="G347" s="524"/>
    </row>
    <row r="348">
      <c r="G348" s="524"/>
    </row>
    <row r="349">
      <c r="G349" s="524"/>
    </row>
    <row r="350">
      <c r="G350" s="524"/>
    </row>
    <row r="351">
      <c r="G351" s="524"/>
    </row>
    <row r="352">
      <c r="G352" s="524"/>
    </row>
    <row r="353">
      <c r="G353" s="524"/>
    </row>
    <row r="354">
      <c r="G354" s="524"/>
    </row>
    <row r="355">
      <c r="G355" s="524"/>
    </row>
    <row r="356">
      <c r="G356" s="524"/>
    </row>
    <row r="357">
      <c r="G357" s="524"/>
    </row>
    <row r="358">
      <c r="G358" s="524"/>
    </row>
    <row r="359">
      <c r="G359" s="524"/>
    </row>
    <row r="360">
      <c r="G360" s="524"/>
    </row>
    <row r="361">
      <c r="G361" s="524"/>
    </row>
    <row r="362">
      <c r="G362" s="524"/>
    </row>
    <row r="363">
      <c r="G363" s="524"/>
    </row>
    <row r="364">
      <c r="G364" s="524"/>
    </row>
    <row r="365">
      <c r="G365" s="524"/>
    </row>
    <row r="366">
      <c r="G366" s="524"/>
    </row>
    <row r="367">
      <c r="G367" s="524"/>
    </row>
    <row r="368">
      <c r="G368" s="524"/>
    </row>
    <row r="369">
      <c r="G369" s="524"/>
    </row>
    <row r="370">
      <c r="G370" s="524"/>
    </row>
    <row r="371">
      <c r="G371" s="524"/>
    </row>
    <row r="372">
      <c r="G372" s="524"/>
    </row>
    <row r="373">
      <c r="G373" s="524"/>
    </row>
    <row r="374">
      <c r="G374" s="524"/>
    </row>
    <row r="375">
      <c r="G375" s="524"/>
    </row>
    <row r="376">
      <c r="G376" s="524"/>
    </row>
    <row r="377">
      <c r="G377" s="524"/>
    </row>
    <row r="378">
      <c r="G378" s="524"/>
    </row>
    <row r="379">
      <c r="G379" s="524"/>
    </row>
    <row r="380">
      <c r="G380" s="524"/>
    </row>
    <row r="381">
      <c r="G381" s="524"/>
    </row>
    <row r="382">
      <c r="G382" s="524"/>
    </row>
    <row r="383">
      <c r="G383" s="524"/>
    </row>
    <row r="384">
      <c r="G384" s="524"/>
    </row>
    <row r="385">
      <c r="G385" s="524"/>
    </row>
    <row r="386">
      <c r="G386" s="524"/>
    </row>
    <row r="387">
      <c r="G387" s="524"/>
    </row>
    <row r="388">
      <c r="G388" s="524"/>
    </row>
    <row r="389">
      <c r="G389" s="524"/>
    </row>
    <row r="390">
      <c r="G390" s="524"/>
    </row>
    <row r="391">
      <c r="G391" s="524"/>
    </row>
    <row r="392">
      <c r="G392" s="524"/>
    </row>
    <row r="393">
      <c r="G393" s="524"/>
    </row>
    <row r="394">
      <c r="G394" s="524"/>
    </row>
    <row r="395">
      <c r="G395" s="524"/>
    </row>
    <row r="396">
      <c r="G396" s="524"/>
    </row>
    <row r="397">
      <c r="G397" s="524"/>
    </row>
    <row r="398">
      <c r="G398" s="524"/>
    </row>
    <row r="399">
      <c r="G399" s="524"/>
    </row>
    <row r="400">
      <c r="G400" s="524"/>
    </row>
    <row r="401">
      <c r="G401" s="524"/>
    </row>
    <row r="402">
      <c r="G402" s="524"/>
    </row>
    <row r="403">
      <c r="G403" s="524"/>
    </row>
    <row r="404">
      <c r="G404" s="524"/>
    </row>
    <row r="405">
      <c r="G405" s="524"/>
    </row>
    <row r="406">
      <c r="G406" s="524"/>
    </row>
    <row r="407">
      <c r="G407" s="524"/>
    </row>
    <row r="408">
      <c r="G408" s="524"/>
    </row>
    <row r="409">
      <c r="G409" s="524"/>
    </row>
    <row r="410">
      <c r="G410" s="524"/>
    </row>
    <row r="411">
      <c r="G411" s="524"/>
    </row>
    <row r="412">
      <c r="G412" s="524"/>
    </row>
    <row r="413">
      <c r="G413" s="524"/>
    </row>
    <row r="414">
      <c r="G414" s="524"/>
    </row>
    <row r="415">
      <c r="G415" s="524"/>
    </row>
    <row r="416">
      <c r="G416" s="524"/>
    </row>
    <row r="417">
      <c r="G417" s="524"/>
    </row>
    <row r="418">
      <c r="G418" s="524"/>
    </row>
    <row r="419">
      <c r="G419" s="524"/>
    </row>
    <row r="420">
      <c r="G420" s="524"/>
    </row>
    <row r="421">
      <c r="G421" s="524"/>
    </row>
    <row r="422">
      <c r="G422" s="524"/>
    </row>
    <row r="423">
      <c r="G423" s="524"/>
    </row>
    <row r="424">
      <c r="G424" s="524"/>
    </row>
    <row r="425">
      <c r="G425" s="524"/>
    </row>
    <row r="426">
      <c r="G426" s="524"/>
    </row>
    <row r="427">
      <c r="G427" s="524"/>
    </row>
    <row r="428">
      <c r="G428" s="524"/>
    </row>
    <row r="429">
      <c r="G429" s="524"/>
    </row>
    <row r="430">
      <c r="G430" s="524"/>
    </row>
    <row r="431">
      <c r="G431" s="524"/>
    </row>
    <row r="432">
      <c r="G432" s="524"/>
    </row>
    <row r="433">
      <c r="G433" s="524"/>
    </row>
    <row r="434">
      <c r="G434" s="524"/>
    </row>
    <row r="435">
      <c r="G435" s="524"/>
    </row>
    <row r="436">
      <c r="G436" s="524"/>
    </row>
    <row r="437">
      <c r="G437" s="524"/>
    </row>
    <row r="438">
      <c r="G438" s="524"/>
    </row>
    <row r="439">
      <c r="G439" s="524"/>
    </row>
    <row r="440">
      <c r="G440" s="524"/>
    </row>
    <row r="441">
      <c r="G441" s="524"/>
    </row>
    <row r="442">
      <c r="G442" s="524"/>
    </row>
    <row r="443">
      <c r="G443" s="524"/>
    </row>
    <row r="444">
      <c r="G444" s="524"/>
    </row>
    <row r="445">
      <c r="G445" s="524"/>
    </row>
    <row r="446">
      <c r="G446" s="524"/>
    </row>
    <row r="447">
      <c r="G447" s="524"/>
    </row>
    <row r="448">
      <c r="G448" s="524"/>
    </row>
    <row r="449">
      <c r="G449" s="524"/>
    </row>
    <row r="450">
      <c r="G450" s="524"/>
    </row>
    <row r="451">
      <c r="G451" s="524"/>
    </row>
    <row r="452">
      <c r="G452" s="524"/>
    </row>
    <row r="453">
      <c r="G453" s="524"/>
    </row>
    <row r="454">
      <c r="G454" s="524"/>
    </row>
    <row r="455">
      <c r="G455" s="524"/>
    </row>
    <row r="456">
      <c r="G456" s="524"/>
    </row>
    <row r="457">
      <c r="G457" s="524"/>
    </row>
    <row r="458">
      <c r="G458" s="524"/>
    </row>
    <row r="459">
      <c r="G459" s="524"/>
    </row>
    <row r="460">
      <c r="G460" s="524"/>
    </row>
    <row r="461">
      <c r="G461" s="524"/>
    </row>
    <row r="462">
      <c r="G462" s="524"/>
    </row>
    <row r="463">
      <c r="G463" s="524"/>
    </row>
    <row r="464">
      <c r="G464" s="524"/>
    </row>
    <row r="465">
      <c r="G465" s="524"/>
    </row>
    <row r="466">
      <c r="G466" s="524"/>
    </row>
    <row r="467">
      <c r="G467" s="524"/>
    </row>
    <row r="468">
      <c r="G468" s="524"/>
    </row>
    <row r="469">
      <c r="G469" s="524"/>
    </row>
    <row r="470">
      <c r="G470" s="524"/>
    </row>
    <row r="471">
      <c r="G471" s="524"/>
    </row>
    <row r="472">
      <c r="G472" s="524"/>
    </row>
    <row r="473">
      <c r="G473" s="524"/>
    </row>
    <row r="474">
      <c r="G474" s="524"/>
    </row>
    <row r="475">
      <c r="G475" s="524"/>
    </row>
    <row r="476">
      <c r="G476" s="524"/>
    </row>
    <row r="477">
      <c r="G477" s="524"/>
    </row>
    <row r="478">
      <c r="G478" s="524"/>
    </row>
    <row r="479">
      <c r="G479" s="524"/>
    </row>
    <row r="480">
      <c r="G480" s="524"/>
    </row>
    <row r="481">
      <c r="G481" s="524"/>
    </row>
    <row r="482">
      <c r="G482" s="524"/>
    </row>
    <row r="483">
      <c r="G483" s="524"/>
    </row>
    <row r="484">
      <c r="G484" s="524"/>
    </row>
    <row r="485">
      <c r="G485" s="524"/>
    </row>
    <row r="486">
      <c r="G486" s="524"/>
    </row>
    <row r="487">
      <c r="G487" s="524"/>
    </row>
    <row r="488">
      <c r="G488" s="524"/>
    </row>
    <row r="489">
      <c r="G489" s="524"/>
    </row>
    <row r="490">
      <c r="G490" s="524"/>
    </row>
    <row r="491">
      <c r="G491" s="524"/>
    </row>
    <row r="492">
      <c r="G492" s="524"/>
    </row>
    <row r="493">
      <c r="G493" s="524"/>
    </row>
    <row r="494">
      <c r="G494" s="524"/>
    </row>
    <row r="495">
      <c r="G495" s="524"/>
    </row>
    <row r="496">
      <c r="G496" s="524"/>
    </row>
    <row r="497">
      <c r="G497" s="524"/>
    </row>
    <row r="498">
      <c r="G498" s="524"/>
    </row>
    <row r="499">
      <c r="G499" s="524"/>
    </row>
    <row r="500">
      <c r="G500" s="524"/>
    </row>
    <row r="501">
      <c r="G501" s="524"/>
    </row>
    <row r="502">
      <c r="G502" s="524"/>
    </row>
    <row r="503">
      <c r="G503" s="524"/>
    </row>
    <row r="504">
      <c r="G504" s="524"/>
    </row>
    <row r="505">
      <c r="G505" s="524"/>
    </row>
    <row r="506">
      <c r="G506" s="524"/>
    </row>
    <row r="507">
      <c r="G507" s="524"/>
    </row>
    <row r="508">
      <c r="G508" s="524"/>
    </row>
    <row r="509">
      <c r="G509" s="524"/>
    </row>
    <row r="510">
      <c r="G510" s="524"/>
    </row>
    <row r="511">
      <c r="G511" s="524"/>
    </row>
    <row r="512">
      <c r="G512" s="524"/>
    </row>
    <row r="513">
      <c r="G513" s="524"/>
    </row>
    <row r="514">
      <c r="G514" s="524"/>
    </row>
    <row r="515">
      <c r="G515" s="524"/>
    </row>
    <row r="516">
      <c r="G516" s="524"/>
    </row>
    <row r="517">
      <c r="G517" s="524"/>
    </row>
    <row r="518">
      <c r="G518" s="524"/>
    </row>
    <row r="519">
      <c r="G519" s="524"/>
    </row>
    <row r="520">
      <c r="G520" s="524"/>
    </row>
    <row r="521">
      <c r="G521" s="524"/>
    </row>
    <row r="522">
      <c r="G522" s="524"/>
    </row>
    <row r="523">
      <c r="G523" s="524"/>
    </row>
    <row r="524">
      <c r="G524" s="524"/>
    </row>
    <row r="525">
      <c r="G525" s="524"/>
    </row>
    <row r="526">
      <c r="G526" s="524"/>
    </row>
    <row r="527">
      <c r="G527" s="524"/>
    </row>
    <row r="528">
      <c r="G528" s="524"/>
    </row>
    <row r="529">
      <c r="G529" s="524"/>
    </row>
    <row r="530">
      <c r="G530" s="524"/>
    </row>
    <row r="531">
      <c r="G531" s="524"/>
    </row>
    <row r="532">
      <c r="G532" s="524"/>
    </row>
    <row r="533">
      <c r="G533" s="524"/>
    </row>
    <row r="534">
      <c r="G534" s="524"/>
    </row>
    <row r="535">
      <c r="G535" s="524"/>
    </row>
    <row r="536">
      <c r="G536" s="524"/>
    </row>
    <row r="537">
      <c r="G537" s="524"/>
    </row>
    <row r="538">
      <c r="G538" s="524"/>
    </row>
    <row r="539">
      <c r="G539" s="524"/>
    </row>
    <row r="540">
      <c r="G540" s="524"/>
    </row>
    <row r="541">
      <c r="G541" s="524"/>
    </row>
    <row r="542">
      <c r="G542" s="524"/>
    </row>
    <row r="543">
      <c r="G543" s="524"/>
    </row>
    <row r="544">
      <c r="G544" s="524"/>
    </row>
    <row r="545">
      <c r="G545" s="524"/>
    </row>
    <row r="546">
      <c r="G546" s="524"/>
    </row>
    <row r="547">
      <c r="G547" s="524"/>
    </row>
    <row r="548">
      <c r="G548" s="524"/>
    </row>
    <row r="549">
      <c r="G549" s="524"/>
    </row>
    <row r="550">
      <c r="G550" s="524"/>
    </row>
    <row r="551">
      <c r="G551" s="524"/>
    </row>
    <row r="552">
      <c r="G552" s="524"/>
    </row>
    <row r="553">
      <c r="G553" s="524"/>
    </row>
    <row r="554">
      <c r="G554" s="524"/>
    </row>
    <row r="555">
      <c r="G555" s="524"/>
    </row>
    <row r="556">
      <c r="G556" s="524"/>
    </row>
    <row r="557">
      <c r="G557" s="524"/>
    </row>
    <row r="558">
      <c r="G558" s="524"/>
    </row>
    <row r="559">
      <c r="G559" s="524"/>
    </row>
    <row r="560">
      <c r="G560" s="524"/>
    </row>
    <row r="561">
      <c r="G561" s="524"/>
    </row>
    <row r="562">
      <c r="G562" s="524"/>
    </row>
    <row r="563">
      <c r="G563" s="524"/>
    </row>
    <row r="564">
      <c r="G564" s="524"/>
    </row>
    <row r="565">
      <c r="G565" s="524"/>
    </row>
    <row r="566">
      <c r="G566" s="524"/>
    </row>
    <row r="567">
      <c r="G567" s="524"/>
    </row>
    <row r="568">
      <c r="G568" s="524"/>
    </row>
    <row r="569">
      <c r="G569" s="524"/>
    </row>
    <row r="570">
      <c r="G570" s="524"/>
    </row>
    <row r="571">
      <c r="G571" s="524"/>
    </row>
    <row r="572">
      <c r="G572" s="524"/>
    </row>
    <row r="573">
      <c r="G573" s="524"/>
    </row>
    <row r="574">
      <c r="G574" s="524"/>
    </row>
    <row r="575">
      <c r="G575" s="524"/>
    </row>
    <row r="576">
      <c r="G576" s="524"/>
    </row>
    <row r="577">
      <c r="G577" s="524"/>
    </row>
    <row r="578">
      <c r="G578" s="524"/>
    </row>
    <row r="579">
      <c r="G579" s="524"/>
    </row>
    <row r="580">
      <c r="G580" s="524"/>
    </row>
    <row r="581">
      <c r="G581" s="524"/>
    </row>
    <row r="582">
      <c r="G582" s="524"/>
    </row>
    <row r="583">
      <c r="G583" s="524"/>
    </row>
    <row r="584">
      <c r="G584" s="524"/>
    </row>
    <row r="585">
      <c r="G585" s="524"/>
    </row>
    <row r="586">
      <c r="G586" s="524"/>
    </row>
    <row r="587">
      <c r="G587" s="524"/>
    </row>
    <row r="588">
      <c r="G588" s="524"/>
    </row>
    <row r="589">
      <c r="G589" s="524"/>
    </row>
    <row r="590">
      <c r="G590" s="524"/>
    </row>
    <row r="591">
      <c r="G591" s="524"/>
    </row>
    <row r="592">
      <c r="G592" s="524"/>
    </row>
    <row r="593">
      <c r="G593" s="524"/>
    </row>
    <row r="594">
      <c r="G594" s="524"/>
    </row>
    <row r="595">
      <c r="G595" s="524"/>
    </row>
    <row r="596">
      <c r="G596" s="524"/>
    </row>
    <row r="597">
      <c r="G597" s="524"/>
    </row>
    <row r="598">
      <c r="G598" s="524"/>
    </row>
    <row r="599">
      <c r="G599" s="524"/>
    </row>
    <row r="600">
      <c r="G600" s="524"/>
    </row>
    <row r="601">
      <c r="G601" s="524"/>
    </row>
    <row r="602">
      <c r="G602" s="524"/>
    </row>
    <row r="603">
      <c r="G603" s="524"/>
    </row>
    <row r="604">
      <c r="G604" s="524"/>
    </row>
    <row r="605">
      <c r="G605" s="524"/>
    </row>
    <row r="606">
      <c r="G606" s="524"/>
    </row>
    <row r="607">
      <c r="G607" s="524"/>
    </row>
    <row r="608">
      <c r="G608" s="524"/>
    </row>
    <row r="609">
      <c r="G609" s="524"/>
    </row>
    <row r="610">
      <c r="G610" s="524"/>
    </row>
    <row r="611">
      <c r="G611" s="524"/>
    </row>
    <row r="612">
      <c r="G612" s="524"/>
    </row>
    <row r="613">
      <c r="G613" s="524"/>
    </row>
    <row r="614">
      <c r="G614" s="524"/>
    </row>
    <row r="615">
      <c r="G615" s="524"/>
    </row>
    <row r="616">
      <c r="G616" s="524"/>
    </row>
    <row r="617">
      <c r="G617" s="524"/>
    </row>
    <row r="618">
      <c r="G618" s="524"/>
    </row>
    <row r="619">
      <c r="G619" s="524"/>
    </row>
    <row r="620">
      <c r="G620" s="524"/>
    </row>
    <row r="621">
      <c r="G621" s="524"/>
    </row>
    <row r="622">
      <c r="G622" s="524"/>
    </row>
    <row r="623">
      <c r="G623" s="524"/>
    </row>
    <row r="624">
      <c r="G624" s="524"/>
    </row>
    <row r="625">
      <c r="G625" s="524"/>
    </row>
    <row r="626">
      <c r="G626" s="524"/>
    </row>
    <row r="627">
      <c r="G627" s="524"/>
    </row>
    <row r="628">
      <c r="G628" s="524"/>
    </row>
    <row r="629">
      <c r="G629" s="524"/>
    </row>
    <row r="630">
      <c r="G630" s="524"/>
    </row>
    <row r="631">
      <c r="G631" s="524"/>
    </row>
    <row r="632">
      <c r="G632" s="524"/>
    </row>
    <row r="633">
      <c r="G633" s="524"/>
    </row>
    <row r="634">
      <c r="G634" s="524"/>
    </row>
    <row r="635">
      <c r="G635" s="524"/>
    </row>
    <row r="636">
      <c r="G636" s="524"/>
    </row>
    <row r="637">
      <c r="G637" s="524"/>
    </row>
    <row r="638">
      <c r="G638" s="524"/>
    </row>
    <row r="639">
      <c r="G639" s="524"/>
    </row>
    <row r="640">
      <c r="G640" s="524"/>
    </row>
    <row r="641">
      <c r="G641" s="524"/>
    </row>
    <row r="642">
      <c r="G642" s="524"/>
    </row>
    <row r="643">
      <c r="G643" s="524"/>
    </row>
    <row r="644">
      <c r="G644" s="524"/>
    </row>
    <row r="645">
      <c r="G645" s="524"/>
    </row>
    <row r="646">
      <c r="G646" s="524"/>
    </row>
    <row r="647">
      <c r="G647" s="524"/>
    </row>
    <row r="648">
      <c r="G648" s="524"/>
    </row>
    <row r="649">
      <c r="G649" s="524"/>
    </row>
    <row r="650">
      <c r="G650" s="524"/>
    </row>
    <row r="651">
      <c r="G651" s="524"/>
    </row>
    <row r="652">
      <c r="G652" s="524"/>
    </row>
    <row r="653">
      <c r="G653" s="524"/>
    </row>
    <row r="654">
      <c r="G654" s="524"/>
    </row>
    <row r="655">
      <c r="G655" s="524"/>
    </row>
    <row r="656">
      <c r="G656" s="524"/>
    </row>
    <row r="657">
      <c r="G657" s="524"/>
    </row>
    <row r="658">
      <c r="G658" s="524"/>
    </row>
    <row r="659">
      <c r="G659" s="524"/>
    </row>
    <row r="660">
      <c r="G660" s="524"/>
    </row>
    <row r="661">
      <c r="G661" s="524"/>
    </row>
    <row r="662">
      <c r="G662" s="524"/>
    </row>
    <row r="663">
      <c r="G663" s="524"/>
    </row>
    <row r="664">
      <c r="G664" s="524"/>
    </row>
    <row r="665">
      <c r="G665" s="524"/>
    </row>
    <row r="666">
      <c r="G666" s="524"/>
    </row>
    <row r="667">
      <c r="G667" s="524"/>
    </row>
    <row r="668">
      <c r="G668" s="524"/>
    </row>
    <row r="669">
      <c r="G669" s="524"/>
    </row>
    <row r="670">
      <c r="G670" s="524"/>
    </row>
    <row r="671">
      <c r="G671" s="524"/>
    </row>
    <row r="672">
      <c r="G672" s="524"/>
    </row>
    <row r="673">
      <c r="G673" s="524"/>
    </row>
    <row r="674">
      <c r="G674" s="524"/>
    </row>
    <row r="675">
      <c r="G675" s="524"/>
    </row>
    <row r="676">
      <c r="G676" s="524"/>
    </row>
    <row r="677">
      <c r="G677" s="524"/>
    </row>
    <row r="678">
      <c r="G678" s="524"/>
    </row>
    <row r="679">
      <c r="G679" s="524"/>
    </row>
    <row r="680">
      <c r="G680" s="524"/>
    </row>
    <row r="681">
      <c r="G681" s="524"/>
    </row>
    <row r="682">
      <c r="G682" s="524"/>
    </row>
    <row r="683">
      <c r="G683" s="524"/>
    </row>
    <row r="684">
      <c r="G684" s="524"/>
    </row>
    <row r="685">
      <c r="G685" s="524"/>
    </row>
    <row r="686">
      <c r="G686" s="524"/>
    </row>
    <row r="687">
      <c r="G687" s="524"/>
    </row>
    <row r="688">
      <c r="G688" s="524"/>
    </row>
    <row r="689">
      <c r="G689" s="524"/>
    </row>
    <row r="690">
      <c r="G690" s="524"/>
    </row>
    <row r="691">
      <c r="G691" s="524"/>
    </row>
    <row r="692">
      <c r="G692" s="524"/>
    </row>
    <row r="693">
      <c r="G693" s="524"/>
    </row>
    <row r="694">
      <c r="G694" s="524"/>
    </row>
    <row r="695">
      <c r="G695" s="524"/>
    </row>
    <row r="696">
      <c r="G696" s="524"/>
    </row>
    <row r="697">
      <c r="G697" s="524"/>
    </row>
    <row r="698">
      <c r="G698" s="524"/>
    </row>
    <row r="699">
      <c r="G699" s="524"/>
    </row>
    <row r="700">
      <c r="G700" s="524"/>
    </row>
    <row r="701">
      <c r="G701" s="524"/>
    </row>
    <row r="702">
      <c r="G702" s="524"/>
    </row>
    <row r="703">
      <c r="G703" s="524"/>
    </row>
    <row r="704">
      <c r="G704" s="524"/>
    </row>
    <row r="705">
      <c r="G705" s="524"/>
    </row>
    <row r="706">
      <c r="G706" s="524"/>
    </row>
    <row r="707">
      <c r="G707" s="524"/>
    </row>
    <row r="708">
      <c r="G708" s="524"/>
    </row>
    <row r="709">
      <c r="G709" s="524"/>
    </row>
    <row r="710">
      <c r="G710" s="524"/>
    </row>
    <row r="711">
      <c r="G711" s="524"/>
    </row>
    <row r="712">
      <c r="G712" s="524"/>
    </row>
    <row r="713">
      <c r="G713" s="524"/>
    </row>
    <row r="714">
      <c r="G714" s="524"/>
    </row>
    <row r="715">
      <c r="G715" s="524"/>
    </row>
    <row r="716">
      <c r="G716" s="524"/>
    </row>
    <row r="717">
      <c r="G717" s="524"/>
    </row>
    <row r="718">
      <c r="G718" s="524"/>
    </row>
    <row r="719">
      <c r="G719" s="524"/>
    </row>
    <row r="720">
      <c r="G720" s="524"/>
    </row>
    <row r="721">
      <c r="G721" s="524"/>
    </row>
    <row r="722">
      <c r="G722" s="524"/>
    </row>
    <row r="723">
      <c r="G723" s="524"/>
    </row>
    <row r="724">
      <c r="G724" s="524"/>
    </row>
    <row r="725">
      <c r="G725" s="524"/>
    </row>
    <row r="726">
      <c r="G726" s="524"/>
    </row>
    <row r="727">
      <c r="G727" s="524"/>
    </row>
    <row r="728">
      <c r="G728" s="524"/>
    </row>
    <row r="729">
      <c r="G729" s="524"/>
    </row>
    <row r="730">
      <c r="G730" s="524"/>
    </row>
    <row r="731">
      <c r="G731" s="524"/>
    </row>
    <row r="732">
      <c r="G732" s="524"/>
    </row>
    <row r="733">
      <c r="G733" s="524"/>
    </row>
    <row r="734">
      <c r="G734" s="524"/>
    </row>
    <row r="735">
      <c r="G735" s="524"/>
    </row>
    <row r="736">
      <c r="G736" s="524"/>
    </row>
    <row r="737">
      <c r="G737" s="524"/>
    </row>
    <row r="738">
      <c r="G738" s="524"/>
    </row>
    <row r="739">
      <c r="G739" s="524"/>
    </row>
    <row r="740">
      <c r="G740" s="524"/>
    </row>
    <row r="741">
      <c r="G741" s="524"/>
    </row>
    <row r="742">
      <c r="G742" s="524"/>
    </row>
    <row r="743">
      <c r="G743" s="524"/>
    </row>
    <row r="744">
      <c r="G744" s="524"/>
    </row>
    <row r="745">
      <c r="G745" s="524"/>
    </row>
    <row r="746">
      <c r="G746" s="524"/>
    </row>
    <row r="747">
      <c r="G747" s="524"/>
    </row>
    <row r="748">
      <c r="G748" s="524"/>
    </row>
    <row r="749">
      <c r="G749" s="524"/>
    </row>
    <row r="750">
      <c r="G750" s="524"/>
    </row>
    <row r="751">
      <c r="G751" s="524"/>
    </row>
    <row r="752">
      <c r="G752" s="524"/>
    </row>
    <row r="753">
      <c r="G753" s="524"/>
    </row>
    <row r="754">
      <c r="G754" s="524"/>
    </row>
    <row r="755">
      <c r="G755" s="524"/>
    </row>
    <row r="756">
      <c r="G756" s="524"/>
    </row>
    <row r="757">
      <c r="G757" s="524"/>
    </row>
    <row r="758">
      <c r="G758" s="524"/>
    </row>
    <row r="759">
      <c r="G759" s="524"/>
    </row>
    <row r="760">
      <c r="G760" s="524"/>
    </row>
    <row r="761">
      <c r="G761" s="524"/>
    </row>
    <row r="762">
      <c r="G762" s="524"/>
    </row>
    <row r="763">
      <c r="G763" s="524"/>
    </row>
    <row r="764">
      <c r="G764" s="524"/>
    </row>
    <row r="765">
      <c r="G765" s="524"/>
    </row>
    <row r="766">
      <c r="G766" s="524"/>
    </row>
    <row r="767">
      <c r="G767" s="524"/>
    </row>
    <row r="768">
      <c r="G768" s="524"/>
    </row>
    <row r="769">
      <c r="G769" s="524"/>
    </row>
    <row r="770">
      <c r="G770" s="524"/>
    </row>
    <row r="771">
      <c r="G771" s="524"/>
    </row>
    <row r="772">
      <c r="G772" s="524"/>
    </row>
    <row r="773">
      <c r="G773" s="524"/>
    </row>
    <row r="774">
      <c r="G774" s="524"/>
    </row>
    <row r="775">
      <c r="G775" s="524"/>
    </row>
    <row r="776">
      <c r="G776" s="524"/>
    </row>
    <row r="777">
      <c r="G777" s="524"/>
    </row>
    <row r="778">
      <c r="G778" s="524"/>
    </row>
    <row r="779">
      <c r="G779" s="524"/>
    </row>
    <row r="780">
      <c r="G780" s="524"/>
    </row>
    <row r="781">
      <c r="G781" s="524"/>
    </row>
    <row r="782">
      <c r="G782" s="524"/>
    </row>
    <row r="783">
      <c r="G783" s="524"/>
    </row>
    <row r="784">
      <c r="G784" s="524"/>
    </row>
    <row r="785">
      <c r="G785" s="524"/>
    </row>
    <row r="786">
      <c r="G786" s="524"/>
    </row>
    <row r="787">
      <c r="G787" s="524"/>
    </row>
    <row r="788">
      <c r="G788" s="524"/>
    </row>
    <row r="789">
      <c r="G789" s="524"/>
    </row>
    <row r="790">
      <c r="G790" s="524"/>
    </row>
    <row r="791">
      <c r="G791" s="524"/>
    </row>
    <row r="792">
      <c r="G792" s="524"/>
    </row>
    <row r="793">
      <c r="G793" s="524"/>
    </row>
    <row r="794">
      <c r="G794" s="524"/>
    </row>
    <row r="795">
      <c r="G795" s="524"/>
    </row>
    <row r="796">
      <c r="G796" s="524"/>
    </row>
    <row r="797">
      <c r="G797" s="524"/>
    </row>
    <row r="798">
      <c r="G798" s="524"/>
    </row>
    <row r="799">
      <c r="G799" s="524"/>
    </row>
    <row r="800">
      <c r="G800" s="524"/>
    </row>
    <row r="801">
      <c r="G801" s="524"/>
    </row>
    <row r="802">
      <c r="G802" s="524"/>
    </row>
    <row r="803">
      <c r="G803" s="524"/>
    </row>
    <row r="804">
      <c r="G804" s="524"/>
    </row>
    <row r="805">
      <c r="G805" s="524"/>
    </row>
    <row r="806">
      <c r="G806" s="524"/>
    </row>
    <row r="807">
      <c r="G807" s="524"/>
    </row>
    <row r="808">
      <c r="G808" s="524"/>
    </row>
    <row r="809">
      <c r="G809" s="524"/>
    </row>
    <row r="810">
      <c r="G810" s="524"/>
    </row>
    <row r="811">
      <c r="G811" s="524"/>
    </row>
    <row r="812">
      <c r="G812" s="524"/>
    </row>
    <row r="813">
      <c r="G813" s="524"/>
    </row>
    <row r="814">
      <c r="G814" s="524"/>
    </row>
    <row r="815">
      <c r="G815" s="524"/>
    </row>
    <row r="816">
      <c r="G816" s="524"/>
    </row>
    <row r="817">
      <c r="G817" s="524"/>
    </row>
    <row r="818">
      <c r="G818" s="524"/>
    </row>
    <row r="819">
      <c r="G819" s="524"/>
    </row>
    <row r="820">
      <c r="G820" s="524"/>
    </row>
    <row r="821">
      <c r="G821" s="524"/>
    </row>
    <row r="822">
      <c r="G822" s="524"/>
    </row>
    <row r="823">
      <c r="G823" s="524"/>
    </row>
    <row r="824">
      <c r="G824" s="524"/>
    </row>
    <row r="825">
      <c r="G825" s="524"/>
    </row>
    <row r="826">
      <c r="G826" s="524"/>
    </row>
    <row r="827">
      <c r="G827" s="524"/>
    </row>
    <row r="828">
      <c r="G828" s="524"/>
    </row>
    <row r="829">
      <c r="G829" s="524"/>
    </row>
    <row r="830">
      <c r="G830" s="524"/>
    </row>
    <row r="831">
      <c r="G831" s="524"/>
    </row>
    <row r="832">
      <c r="G832" s="524"/>
    </row>
    <row r="833">
      <c r="G833" s="524"/>
    </row>
    <row r="834">
      <c r="G834" s="524"/>
    </row>
    <row r="835">
      <c r="G835" s="524"/>
    </row>
    <row r="836">
      <c r="G836" s="524"/>
    </row>
    <row r="837">
      <c r="G837" s="524"/>
    </row>
    <row r="838">
      <c r="G838" s="524"/>
    </row>
    <row r="839">
      <c r="G839" s="524"/>
    </row>
    <row r="840">
      <c r="G840" s="524"/>
    </row>
    <row r="841">
      <c r="G841" s="524"/>
    </row>
    <row r="842">
      <c r="G842" s="524"/>
    </row>
    <row r="843">
      <c r="G843" s="524"/>
    </row>
    <row r="844">
      <c r="G844" s="524"/>
    </row>
    <row r="845">
      <c r="G845" s="524"/>
    </row>
    <row r="846">
      <c r="G846" s="524"/>
    </row>
    <row r="847">
      <c r="G847" s="524"/>
    </row>
    <row r="848">
      <c r="G848" s="524"/>
    </row>
    <row r="849">
      <c r="G849" s="524"/>
    </row>
    <row r="850">
      <c r="G850" s="524"/>
    </row>
    <row r="851">
      <c r="G851" s="524"/>
    </row>
    <row r="852">
      <c r="G852" s="524"/>
    </row>
    <row r="853">
      <c r="G853" s="524"/>
    </row>
    <row r="854">
      <c r="G854" s="524"/>
    </row>
    <row r="855">
      <c r="G855" s="524"/>
    </row>
    <row r="856">
      <c r="G856" s="524"/>
    </row>
    <row r="857">
      <c r="G857" s="524"/>
    </row>
    <row r="858">
      <c r="G858" s="524"/>
    </row>
    <row r="859">
      <c r="G859" s="524"/>
    </row>
    <row r="860">
      <c r="G860" s="524"/>
    </row>
    <row r="861">
      <c r="G861" s="524"/>
    </row>
    <row r="862">
      <c r="G862" s="524"/>
    </row>
    <row r="863">
      <c r="G863" s="524"/>
    </row>
    <row r="864">
      <c r="G864" s="524"/>
    </row>
    <row r="865">
      <c r="G865" s="524"/>
    </row>
    <row r="866">
      <c r="G866" s="524"/>
    </row>
    <row r="867">
      <c r="G867" s="524"/>
    </row>
    <row r="868">
      <c r="G868" s="524"/>
    </row>
    <row r="869">
      <c r="G869" s="524"/>
    </row>
    <row r="870">
      <c r="G870" s="524"/>
    </row>
    <row r="871">
      <c r="G871" s="524"/>
    </row>
    <row r="872">
      <c r="G872" s="524"/>
    </row>
    <row r="873">
      <c r="G873" s="524"/>
    </row>
    <row r="874">
      <c r="G874" s="524"/>
    </row>
    <row r="875">
      <c r="G875" s="524"/>
    </row>
    <row r="876">
      <c r="G876" s="524"/>
    </row>
    <row r="877">
      <c r="G877" s="524"/>
    </row>
    <row r="878">
      <c r="G878" s="524"/>
    </row>
    <row r="879">
      <c r="G879" s="524"/>
    </row>
    <row r="880">
      <c r="G880" s="524"/>
    </row>
    <row r="881">
      <c r="G881" s="524"/>
    </row>
    <row r="882">
      <c r="G882" s="524"/>
    </row>
    <row r="883">
      <c r="G883" s="524"/>
    </row>
    <row r="884">
      <c r="G884" s="524"/>
    </row>
    <row r="885">
      <c r="G885" s="524"/>
    </row>
    <row r="886">
      <c r="G886" s="524"/>
    </row>
    <row r="887">
      <c r="G887" s="524"/>
    </row>
    <row r="888">
      <c r="G888" s="524"/>
    </row>
    <row r="889">
      <c r="G889" s="524"/>
    </row>
    <row r="890">
      <c r="G890" s="524"/>
    </row>
    <row r="891">
      <c r="G891" s="524"/>
    </row>
    <row r="892">
      <c r="G892" s="524"/>
    </row>
    <row r="893">
      <c r="G893" s="524"/>
    </row>
    <row r="894">
      <c r="G894" s="524"/>
    </row>
    <row r="895">
      <c r="G895" s="524"/>
    </row>
    <row r="896">
      <c r="G896" s="524"/>
    </row>
    <row r="897">
      <c r="G897" s="524"/>
    </row>
    <row r="898">
      <c r="G898" s="524"/>
    </row>
    <row r="899">
      <c r="G899" s="524"/>
    </row>
    <row r="900">
      <c r="G900" s="524"/>
    </row>
    <row r="901">
      <c r="G901" s="524"/>
    </row>
    <row r="902">
      <c r="G902" s="524"/>
    </row>
    <row r="903">
      <c r="G903" s="524"/>
    </row>
    <row r="904">
      <c r="G904" s="524"/>
    </row>
    <row r="905">
      <c r="G905" s="524"/>
    </row>
    <row r="906">
      <c r="G906" s="524"/>
    </row>
    <row r="907">
      <c r="G907" s="524"/>
    </row>
    <row r="908">
      <c r="G908" s="524"/>
    </row>
    <row r="909">
      <c r="G909" s="524"/>
    </row>
    <row r="910">
      <c r="G910" s="524"/>
    </row>
    <row r="911">
      <c r="G911" s="524"/>
    </row>
    <row r="912">
      <c r="G912" s="524"/>
    </row>
    <row r="913">
      <c r="G913" s="524"/>
    </row>
    <row r="914">
      <c r="G914" s="524"/>
    </row>
    <row r="915">
      <c r="G915" s="524"/>
    </row>
    <row r="916">
      <c r="G916" s="524"/>
    </row>
    <row r="917">
      <c r="G917" s="524"/>
    </row>
    <row r="918">
      <c r="G918" s="524"/>
    </row>
    <row r="919">
      <c r="G919" s="524"/>
    </row>
    <row r="920">
      <c r="G920" s="524"/>
    </row>
    <row r="921">
      <c r="G921" s="524"/>
    </row>
    <row r="922">
      <c r="G922" s="524"/>
    </row>
    <row r="923">
      <c r="G923" s="524"/>
    </row>
    <row r="924">
      <c r="G924" s="524"/>
    </row>
    <row r="925">
      <c r="G925" s="524"/>
    </row>
    <row r="926">
      <c r="G926" s="524"/>
    </row>
    <row r="927">
      <c r="G927" s="524"/>
    </row>
    <row r="928">
      <c r="G928" s="524"/>
    </row>
    <row r="929">
      <c r="G929" s="524"/>
    </row>
    <row r="930">
      <c r="G930" s="524"/>
    </row>
    <row r="931">
      <c r="G931" s="524"/>
    </row>
    <row r="932">
      <c r="G932" s="524"/>
    </row>
    <row r="933">
      <c r="G933" s="524"/>
    </row>
    <row r="934">
      <c r="G934" s="524"/>
    </row>
    <row r="935">
      <c r="G935" s="524"/>
    </row>
    <row r="936">
      <c r="G936" s="524"/>
    </row>
    <row r="937">
      <c r="G937" s="524"/>
    </row>
    <row r="938">
      <c r="G938" s="524"/>
    </row>
    <row r="939">
      <c r="G939" s="524"/>
    </row>
    <row r="940">
      <c r="G940" s="524"/>
    </row>
    <row r="941">
      <c r="G941" s="524"/>
    </row>
    <row r="942">
      <c r="G942" s="524"/>
    </row>
    <row r="943">
      <c r="G943" s="524"/>
    </row>
    <row r="944">
      <c r="G944" s="524"/>
    </row>
    <row r="945">
      <c r="G945" s="524"/>
    </row>
    <row r="946">
      <c r="G946" s="524"/>
    </row>
    <row r="947">
      <c r="G947" s="524"/>
    </row>
    <row r="948">
      <c r="G948" s="524"/>
    </row>
    <row r="949">
      <c r="G949" s="524"/>
    </row>
    <row r="950">
      <c r="G950" s="524"/>
    </row>
    <row r="951">
      <c r="G951" s="524"/>
    </row>
    <row r="952">
      <c r="G952" s="524"/>
    </row>
    <row r="953">
      <c r="G953" s="524"/>
    </row>
    <row r="954">
      <c r="G954" s="524"/>
    </row>
    <row r="955">
      <c r="G955" s="524"/>
    </row>
    <row r="956">
      <c r="G956" s="524"/>
    </row>
    <row r="957">
      <c r="G957" s="524"/>
    </row>
    <row r="958">
      <c r="G958" s="524"/>
    </row>
    <row r="959">
      <c r="G959" s="524"/>
    </row>
    <row r="960">
      <c r="G960" s="524"/>
    </row>
    <row r="961">
      <c r="G961" s="524"/>
    </row>
    <row r="962">
      <c r="G962" s="524"/>
    </row>
    <row r="963">
      <c r="G963" s="524"/>
    </row>
    <row r="964">
      <c r="G964" s="524"/>
    </row>
    <row r="965">
      <c r="G965" s="524"/>
    </row>
    <row r="966">
      <c r="G966" s="524"/>
    </row>
    <row r="967">
      <c r="G967" s="524"/>
    </row>
    <row r="968">
      <c r="G968" s="524"/>
    </row>
    <row r="969">
      <c r="G969" s="524"/>
    </row>
    <row r="970">
      <c r="G970" s="524"/>
    </row>
    <row r="971">
      <c r="G971" s="524"/>
    </row>
    <row r="972">
      <c r="G972" s="524"/>
    </row>
    <row r="973">
      <c r="G973" s="524"/>
    </row>
    <row r="974">
      <c r="G974" s="524"/>
    </row>
    <row r="975">
      <c r="G975" s="524"/>
    </row>
    <row r="976">
      <c r="G976" s="524"/>
    </row>
    <row r="977">
      <c r="G977" s="524"/>
    </row>
    <row r="978">
      <c r="G978" s="524"/>
    </row>
    <row r="979">
      <c r="G979" s="524"/>
    </row>
    <row r="980">
      <c r="G980" s="524"/>
    </row>
    <row r="981">
      <c r="G981" s="524"/>
    </row>
    <row r="982">
      <c r="G982" s="524"/>
    </row>
    <row r="983">
      <c r="G983" s="524"/>
    </row>
    <row r="984">
      <c r="G984" s="524"/>
    </row>
    <row r="985">
      <c r="G985" s="524"/>
    </row>
    <row r="986">
      <c r="G986" s="524"/>
    </row>
    <row r="987">
      <c r="G987" s="524"/>
    </row>
    <row r="988">
      <c r="G988" s="524"/>
    </row>
    <row r="989">
      <c r="G989" s="524"/>
    </row>
    <row r="990">
      <c r="G990" s="524"/>
    </row>
    <row r="991">
      <c r="G991" s="524"/>
    </row>
    <row r="992">
      <c r="G992" s="524"/>
    </row>
    <row r="993">
      <c r="G993" s="524"/>
    </row>
    <row r="994">
      <c r="G994" s="524"/>
    </row>
    <row r="995">
      <c r="G995" s="524"/>
    </row>
    <row r="996">
      <c r="G996" s="524"/>
    </row>
    <row r="997">
      <c r="G997" s="524"/>
    </row>
    <row r="998">
      <c r="G998" s="524"/>
    </row>
    <row r="999">
      <c r="G999" s="524"/>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1.38"/>
    <col customWidth="1" min="3" max="3" width="16.5"/>
    <col customWidth="1" min="4" max="4" width="10.13"/>
    <col customWidth="1" min="6" max="6" width="17.0"/>
  </cols>
  <sheetData>
    <row r="1">
      <c r="A1" s="523"/>
      <c r="B1" s="527" t="s">
        <v>118</v>
      </c>
      <c r="E1" s="527" t="s">
        <v>307</v>
      </c>
      <c r="H1" s="340"/>
      <c r="I1" s="195"/>
      <c r="J1" s="195"/>
      <c r="K1" s="195"/>
      <c r="L1" s="195"/>
      <c r="M1" s="195"/>
      <c r="N1" s="195"/>
      <c r="O1" s="195"/>
      <c r="P1" s="195"/>
      <c r="Q1" s="195"/>
    </row>
    <row r="2">
      <c r="A2" s="523"/>
      <c r="B2" s="324" t="s">
        <v>1</v>
      </c>
      <c r="C2" s="324" t="s">
        <v>308</v>
      </c>
      <c r="D2" s="324" t="s">
        <v>309</v>
      </c>
      <c r="E2" s="324" t="s">
        <v>1</v>
      </c>
      <c r="F2" s="324" t="s">
        <v>310</v>
      </c>
      <c r="G2" s="324" t="s">
        <v>309</v>
      </c>
      <c r="H2" s="324" t="s">
        <v>301</v>
      </c>
      <c r="I2" s="195"/>
      <c r="J2" s="195"/>
      <c r="K2" s="195"/>
      <c r="L2" s="195"/>
      <c r="M2" s="195"/>
      <c r="N2" s="195"/>
      <c r="O2" s="195"/>
      <c r="P2" s="195"/>
      <c r="Q2" s="195"/>
    </row>
    <row r="3">
      <c r="A3" s="528" t="s">
        <v>16</v>
      </c>
      <c r="B3" s="476">
        <v>1271.0</v>
      </c>
      <c r="C3" s="476">
        <v>983.0</v>
      </c>
      <c r="D3" s="529">
        <f t="shared" ref="D3:D50" si="1">C3/B3</f>
        <v>0.7734067663</v>
      </c>
      <c r="E3" s="476">
        <v>1271.0</v>
      </c>
      <c r="F3" s="530">
        <v>609.25</v>
      </c>
      <c r="G3" s="529">
        <f t="shared" ref="G3:G50" si="2">F3/E3</f>
        <v>0.4793469709</v>
      </c>
      <c r="H3" s="529">
        <f t="shared" ref="H3:H50" si="3">G3-D3</f>
        <v>-0.2940597954</v>
      </c>
      <c r="I3" s="195"/>
      <c r="J3" s="531" t="s">
        <v>311</v>
      </c>
      <c r="K3" s="532" t="s">
        <v>312</v>
      </c>
      <c r="L3" s="195"/>
      <c r="M3" s="195"/>
      <c r="N3" s="195"/>
      <c r="O3" s="195"/>
      <c r="P3" s="195"/>
      <c r="Q3" s="195"/>
    </row>
    <row r="4">
      <c r="A4" s="533" t="s">
        <v>67</v>
      </c>
      <c r="B4" s="534">
        <v>163.0</v>
      </c>
      <c r="C4" s="534">
        <v>77.0</v>
      </c>
      <c r="D4" s="535">
        <f t="shared" si="1"/>
        <v>0.472392638</v>
      </c>
      <c r="E4" s="534">
        <v>163.0</v>
      </c>
      <c r="F4" s="536">
        <v>38.75</v>
      </c>
      <c r="G4" s="535">
        <f t="shared" si="2"/>
        <v>0.2377300613</v>
      </c>
      <c r="H4" s="535">
        <f t="shared" si="3"/>
        <v>-0.2346625767</v>
      </c>
      <c r="I4" s="195"/>
      <c r="J4" s="537"/>
      <c r="K4" s="538" t="s">
        <v>313</v>
      </c>
      <c r="L4" s="195"/>
      <c r="M4" s="195"/>
      <c r="N4" s="195"/>
      <c r="O4" s="195"/>
      <c r="P4" s="195"/>
      <c r="Q4" s="195"/>
    </row>
    <row r="5">
      <c r="A5" s="533" t="s">
        <v>14</v>
      </c>
      <c r="B5" s="534">
        <v>1174.0</v>
      </c>
      <c r="C5" s="534">
        <v>1086.0</v>
      </c>
      <c r="D5" s="535">
        <f t="shared" si="1"/>
        <v>0.9250425894</v>
      </c>
      <c r="E5" s="534">
        <v>1174.0</v>
      </c>
      <c r="F5" s="536">
        <v>603.75</v>
      </c>
      <c r="G5" s="535">
        <f t="shared" si="2"/>
        <v>0.5142674617</v>
      </c>
      <c r="H5" s="535">
        <f t="shared" si="3"/>
        <v>-0.4107751278</v>
      </c>
      <c r="I5" s="195"/>
      <c r="J5" s="195"/>
      <c r="K5" s="195"/>
      <c r="L5" s="195"/>
      <c r="M5" s="195"/>
      <c r="N5" s="195"/>
      <c r="O5" s="195"/>
      <c r="P5" s="195"/>
      <c r="Q5" s="195"/>
    </row>
    <row r="6">
      <c r="A6" s="533" t="s">
        <v>68</v>
      </c>
      <c r="B6" s="534">
        <v>26.0</v>
      </c>
      <c r="C6" s="534">
        <v>7.0</v>
      </c>
      <c r="D6" s="535">
        <f t="shared" si="1"/>
        <v>0.2692307692</v>
      </c>
      <c r="E6" s="534">
        <v>26.0</v>
      </c>
      <c r="F6" s="536">
        <v>4.5</v>
      </c>
      <c r="G6" s="535">
        <f t="shared" si="2"/>
        <v>0.1730769231</v>
      </c>
      <c r="H6" s="535">
        <f t="shared" si="3"/>
        <v>-0.09615384615</v>
      </c>
      <c r="I6" s="195"/>
      <c r="J6" s="195"/>
      <c r="K6" s="195"/>
      <c r="L6" s="195"/>
      <c r="M6" s="195"/>
      <c r="N6" s="195"/>
      <c r="O6" s="195"/>
      <c r="P6" s="195"/>
      <c r="Q6" s="195"/>
    </row>
    <row r="7">
      <c r="A7" s="539" t="s">
        <v>103</v>
      </c>
      <c r="B7" s="534">
        <v>62.0</v>
      </c>
      <c r="C7" s="534">
        <v>53.0</v>
      </c>
      <c r="D7" s="535">
        <f t="shared" si="1"/>
        <v>0.8548387097</v>
      </c>
      <c r="E7" s="534">
        <v>72.0</v>
      </c>
      <c r="F7" s="536">
        <v>27.75</v>
      </c>
      <c r="G7" s="535">
        <f t="shared" si="2"/>
        <v>0.3854166667</v>
      </c>
      <c r="H7" s="535">
        <f t="shared" si="3"/>
        <v>-0.469422043</v>
      </c>
      <c r="I7" s="195"/>
      <c r="J7" s="195"/>
      <c r="K7" s="195"/>
      <c r="L7" s="195"/>
      <c r="M7" s="195"/>
      <c r="N7" s="195"/>
      <c r="O7" s="195"/>
      <c r="P7" s="195"/>
      <c r="Q7" s="195"/>
    </row>
    <row r="8">
      <c r="A8" s="533" t="s">
        <v>24</v>
      </c>
      <c r="B8" s="534">
        <v>519.0</v>
      </c>
      <c r="C8" s="534">
        <v>414.0</v>
      </c>
      <c r="D8" s="535">
        <f t="shared" si="1"/>
        <v>0.7976878613</v>
      </c>
      <c r="E8" s="534">
        <v>543.0</v>
      </c>
      <c r="F8" s="536">
        <v>221.5</v>
      </c>
      <c r="G8" s="535">
        <f t="shared" si="2"/>
        <v>0.4079189687</v>
      </c>
      <c r="H8" s="535">
        <f t="shared" si="3"/>
        <v>-0.3897688926</v>
      </c>
      <c r="I8" s="195"/>
      <c r="J8" s="195"/>
      <c r="K8" s="195"/>
      <c r="L8" s="195"/>
      <c r="M8" s="195"/>
      <c r="N8" s="195"/>
      <c r="O8" s="195"/>
      <c r="P8" s="195"/>
      <c r="Q8" s="195"/>
    </row>
    <row r="9">
      <c r="A9" s="533" t="s">
        <v>69</v>
      </c>
      <c r="B9" s="534">
        <v>218.0</v>
      </c>
      <c r="C9" s="534">
        <v>99.0</v>
      </c>
      <c r="D9" s="535">
        <f t="shared" si="1"/>
        <v>0.4541284404</v>
      </c>
      <c r="E9" s="534">
        <v>218.0</v>
      </c>
      <c r="F9" s="536">
        <v>46.75</v>
      </c>
      <c r="G9" s="535">
        <f t="shared" si="2"/>
        <v>0.2144495413</v>
      </c>
      <c r="H9" s="535">
        <f t="shared" si="3"/>
        <v>-0.2396788991</v>
      </c>
      <c r="I9" s="195"/>
      <c r="J9" s="195"/>
      <c r="K9" s="195"/>
      <c r="L9" s="195"/>
      <c r="M9" s="195"/>
      <c r="N9" s="195"/>
      <c r="O9" s="195"/>
      <c r="P9" s="195"/>
      <c r="Q9" s="195"/>
    </row>
    <row r="10">
      <c r="A10" s="533" t="s">
        <v>70</v>
      </c>
      <c r="B10" s="534">
        <v>105.0</v>
      </c>
      <c r="C10" s="534">
        <v>77.0</v>
      </c>
      <c r="D10" s="535">
        <f t="shared" si="1"/>
        <v>0.7333333333</v>
      </c>
      <c r="E10" s="534">
        <v>105.0</v>
      </c>
      <c r="F10" s="536">
        <v>23.75</v>
      </c>
      <c r="G10" s="535">
        <f t="shared" si="2"/>
        <v>0.2261904762</v>
      </c>
      <c r="H10" s="535">
        <f t="shared" si="3"/>
        <v>-0.5071428571</v>
      </c>
      <c r="I10" s="195"/>
      <c r="J10" s="195"/>
      <c r="K10" s="195"/>
      <c r="L10" s="195"/>
      <c r="M10" s="195"/>
      <c r="N10" s="195"/>
      <c r="O10" s="195"/>
      <c r="P10" s="195"/>
      <c r="Q10" s="195"/>
    </row>
    <row r="11">
      <c r="A11" s="533" t="s">
        <v>71</v>
      </c>
      <c r="B11" s="534">
        <v>105.0</v>
      </c>
      <c r="C11" s="534">
        <v>92.0</v>
      </c>
      <c r="D11" s="535">
        <f t="shared" si="1"/>
        <v>0.8761904762</v>
      </c>
      <c r="E11" s="534">
        <v>105.0</v>
      </c>
      <c r="F11" s="536">
        <v>44.75</v>
      </c>
      <c r="G11" s="535">
        <f t="shared" si="2"/>
        <v>0.4261904762</v>
      </c>
      <c r="H11" s="535">
        <f t="shared" si="3"/>
        <v>-0.45</v>
      </c>
      <c r="I11" s="195"/>
      <c r="J11" s="195"/>
      <c r="K11" s="195"/>
      <c r="L11" s="195"/>
      <c r="M11" s="195"/>
      <c r="N11" s="195"/>
      <c r="O11" s="195"/>
      <c r="P11" s="195"/>
      <c r="Q11" s="195"/>
    </row>
    <row r="12">
      <c r="A12" s="533" t="s">
        <v>72</v>
      </c>
      <c r="B12" s="534">
        <v>82.0</v>
      </c>
      <c r="C12" s="534">
        <v>27.0</v>
      </c>
      <c r="D12" s="535">
        <f t="shared" si="1"/>
        <v>0.3292682927</v>
      </c>
      <c r="E12" s="534">
        <v>82.0</v>
      </c>
      <c r="F12" s="536">
        <v>10.75</v>
      </c>
      <c r="G12" s="535">
        <f t="shared" si="2"/>
        <v>0.131097561</v>
      </c>
      <c r="H12" s="535">
        <f t="shared" si="3"/>
        <v>-0.1981707317</v>
      </c>
      <c r="I12" s="195"/>
      <c r="J12" s="195"/>
      <c r="K12" s="195"/>
      <c r="L12" s="195"/>
      <c r="M12" s="195"/>
      <c r="N12" s="195"/>
      <c r="O12" s="195"/>
      <c r="P12" s="195"/>
      <c r="Q12" s="195"/>
    </row>
    <row r="13">
      <c r="A13" s="533" t="s">
        <v>73</v>
      </c>
      <c r="B13" s="534">
        <v>12.0</v>
      </c>
      <c r="C13" s="534">
        <v>6.0</v>
      </c>
      <c r="D13" s="535">
        <f t="shared" si="1"/>
        <v>0.5</v>
      </c>
      <c r="E13" s="534">
        <v>11.0</v>
      </c>
      <c r="F13" s="536">
        <v>3.25</v>
      </c>
      <c r="G13" s="535">
        <f t="shared" si="2"/>
        <v>0.2954545455</v>
      </c>
      <c r="H13" s="535">
        <f t="shared" si="3"/>
        <v>-0.2045454545</v>
      </c>
      <c r="I13" s="195"/>
      <c r="J13" s="195"/>
      <c r="K13" s="195"/>
      <c r="L13" s="195"/>
      <c r="M13" s="195"/>
      <c r="N13" s="195"/>
      <c r="O13" s="195"/>
      <c r="P13" s="195"/>
      <c r="Q13" s="195"/>
    </row>
    <row r="14">
      <c r="A14" s="533" t="s">
        <v>74</v>
      </c>
      <c r="B14" s="534">
        <v>12.0</v>
      </c>
      <c r="C14" s="534">
        <v>8.0</v>
      </c>
      <c r="D14" s="535">
        <f t="shared" si="1"/>
        <v>0.6666666667</v>
      </c>
      <c r="E14" s="534">
        <v>12.0</v>
      </c>
      <c r="F14" s="536">
        <v>4.25</v>
      </c>
      <c r="G14" s="535">
        <f t="shared" si="2"/>
        <v>0.3541666667</v>
      </c>
      <c r="H14" s="535">
        <f t="shared" si="3"/>
        <v>-0.3125</v>
      </c>
      <c r="I14" s="195"/>
      <c r="J14" s="195"/>
      <c r="K14" s="195"/>
      <c r="L14" s="195"/>
      <c r="M14" s="195"/>
      <c r="N14" s="195"/>
      <c r="O14" s="195"/>
      <c r="P14" s="195"/>
      <c r="Q14" s="195"/>
    </row>
    <row r="15">
      <c r="A15" s="533" t="s">
        <v>75</v>
      </c>
      <c r="B15" s="534">
        <v>63.0</v>
      </c>
      <c r="C15" s="534">
        <v>60.0</v>
      </c>
      <c r="D15" s="535">
        <f t="shared" si="1"/>
        <v>0.9523809524</v>
      </c>
      <c r="E15" s="534">
        <v>63.0</v>
      </c>
      <c r="F15" s="536">
        <v>31.0</v>
      </c>
      <c r="G15" s="535">
        <f t="shared" si="2"/>
        <v>0.4920634921</v>
      </c>
      <c r="H15" s="535">
        <f t="shared" si="3"/>
        <v>-0.4603174603</v>
      </c>
      <c r="I15" s="195"/>
      <c r="J15" s="195"/>
      <c r="K15" s="195"/>
      <c r="L15" s="195"/>
      <c r="M15" s="195"/>
      <c r="N15" s="195"/>
      <c r="O15" s="195"/>
      <c r="P15" s="195"/>
      <c r="Q15" s="195"/>
    </row>
    <row r="16">
      <c r="A16" s="533" t="s">
        <v>10</v>
      </c>
      <c r="B16" s="534">
        <v>2417.0</v>
      </c>
      <c r="C16" s="534">
        <v>2060.0</v>
      </c>
      <c r="D16" s="535">
        <f t="shared" si="1"/>
        <v>0.852296235</v>
      </c>
      <c r="E16" s="534">
        <v>2417.0</v>
      </c>
      <c r="F16" s="536">
        <v>1019.5</v>
      </c>
      <c r="G16" s="535">
        <f t="shared" si="2"/>
        <v>0.4218038891</v>
      </c>
      <c r="H16" s="535">
        <f t="shared" si="3"/>
        <v>-0.4304923459</v>
      </c>
      <c r="I16" s="195"/>
      <c r="J16" s="195"/>
      <c r="K16" s="195"/>
      <c r="L16" s="195"/>
      <c r="M16" s="195"/>
      <c r="N16" s="195"/>
      <c r="O16" s="195"/>
      <c r="P16" s="195"/>
      <c r="Q16" s="195"/>
    </row>
    <row r="17">
      <c r="A17" s="533" t="s">
        <v>25</v>
      </c>
      <c r="B17" s="534">
        <v>436.0</v>
      </c>
      <c r="C17" s="534">
        <v>311.0</v>
      </c>
      <c r="D17" s="535">
        <f t="shared" si="1"/>
        <v>0.7133027523</v>
      </c>
      <c r="E17" s="534">
        <v>436.0</v>
      </c>
      <c r="F17" s="536">
        <v>201.25</v>
      </c>
      <c r="G17" s="535">
        <f t="shared" si="2"/>
        <v>0.4615825688</v>
      </c>
      <c r="H17" s="535">
        <f t="shared" si="3"/>
        <v>-0.2517201835</v>
      </c>
      <c r="I17" s="195"/>
      <c r="J17" s="195"/>
      <c r="K17" s="195"/>
      <c r="L17" s="195"/>
      <c r="M17" s="195"/>
      <c r="N17" s="195"/>
      <c r="O17" s="195"/>
      <c r="P17" s="195"/>
      <c r="Q17" s="195"/>
    </row>
    <row r="18">
      <c r="A18" s="533" t="s">
        <v>76</v>
      </c>
      <c r="B18" s="534">
        <v>112.0</v>
      </c>
      <c r="C18" s="534">
        <v>58.0</v>
      </c>
      <c r="D18" s="535">
        <f t="shared" si="1"/>
        <v>0.5178571429</v>
      </c>
      <c r="E18" s="534">
        <v>112.0</v>
      </c>
      <c r="F18" s="536">
        <v>24.75</v>
      </c>
      <c r="G18" s="535">
        <f t="shared" si="2"/>
        <v>0.2209821429</v>
      </c>
      <c r="H18" s="535">
        <f t="shared" si="3"/>
        <v>-0.296875</v>
      </c>
      <c r="I18" s="195"/>
      <c r="J18" s="195"/>
      <c r="K18" s="195"/>
      <c r="L18" s="195"/>
      <c r="M18" s="195"/>
      <c r="N18" s="195"/>
      <c r="O18" s="195"/>
      <c r="P18" s="195"/>
      <c r="Q18" s="195"/>
    </row>
    <row r="19">
      <c r="A19" s="533" t="s">
        <v>11</v>
      </c>
      <c r="B19" s="534">
        <v>1837.0</v>
      </c>
      <c r="C19" s="534">
        <v>1703.0</v>
      </c>
      <c r="D19" s="535">
        <f t="shared" si="1"/>
        <v>0.9270549809</v>
      </c>
      <c r="E19" s="534">
        <v>1837.0</v>
      </c>
      <c r="F19" s="536">
        <v>923.25</v>
      </c>
      <c r="G19" s="535">
        <f t="shared" si="2"/>
        <v>0.5025857376</v>
      </c>
      <c r="H19" s="535">
        <f t="shared" si="3"/>
        <v>-0.4244692433</v>
      </c>
      <c r="I19" s="195"/>
      <c r="J19" s="195"/>
      <c r="K19" s="195"/>
      <c r="L19" s="195"/>
      <c r="M19" s="195"/>
      <c r="N19" s="195"/>
      <c r="O19" s="195"/>
      <c r="P19" s="195"/>
      <c r="Q19" s="195"/>
    </row>
    <row r="20">
      <c r="A20" s="533" t="s">
        <v>77</v>
      </c>
      <c r="B20" s="534">
        <v>35.0</v>
      </c>
      <c r="C20" s="534">
        <v>24.0</v>
      </c>
      <c r="D20" s="535">
        <f t="shared" si="1"/>
        <v>0.6857142857</v>
      </c>
      <c r="E20" s="534">
        <v>35.0</v>
      </c>
      <c r="F20" s="536">
        <v>16.0</v>
      </c>
      <c r="G20" s="535">
        <f t="shared" si="2"/>
        <v>0.4571428571</v>
      </c>
      <c r="H20" s="535">
        <f t="shared" si="3"/>
        <v>-0.2285714286</v>
      </c>
      <c r="I20" s="195"/>
      <c r="J20" s="195"/>
      <c r="K20" s="195"/>
      <c r="L20" s="195"/>
      <c r="M20" s="195"/>
      <c r="N20" s="195"/>
      <c r="O20" s="195"/>
      <c r="P20" s="195"/>
      <c r="Q20" s="195"/>
    </row>
    <row r="21">
      <c r="A21" s="533" t="s">
        <v>28</v>
      </c>
      <c r="B21" s="534">
        <v>240.0</v>
      </c>
      <c r="C21" s="534">
        <v>163.0</v>
      </c>
      <c r="D21" s="535">
        <f t="shared" si="1"/>
        <v>0.6791666667</v>
      </c>
      <c r="E21" s="534">
        <v>240.0</v>
      </c>
      <c r="F21" s="536">
        <v>109.25</v>
      </c>
      <c r="G21" s="535">
        <f t="shared" si="2"/>
        <v>0.4552083333</v>
      </c>
      <c r="H21" s="535">
        <f t="shared" si="3"/>
        <v>-0.2239583333</v>
      </c>
      <c r="I21" s="195"/>
      <c r="J21" s="195"/>
      <c r="K21" s="195"/>
      <c r="L21" s="195"/>
      <c r="M21" s="195"/>
      <c r="N21" s="195"/>
      <c r="O21" s="195"/>
      <c r="P21" s="195"/>
      <c r="Q21" s="195"/>
    </row>
    <row r="22">
      <c r="A22" s="533" t="s">
        <v>78</v>
      </c>
      <c r="B22" s="534">
        <v>204.0</v>
      </c>
      <c r="C22" s="534">
        <v>111.0</v>
      </c>
      <c r="D22" s="535">
        <f t="shared" si="1"/>
        <v>0.5441176471</v>
      </c>
      <c r="E22" s="534">
        <v>204.0</v>
      </c>
      <c r="F22" s="536">
        <v>53.75</v>
      </c>
      <c r="G22" s="535">
        <f t="shared" si="2"/>
        <v>0.2634803922</v>
      </c>
      <c r="H22" s="535">
        <f t="shared" si="3"/>
        <v>-0.2806372549</v>
      </c>
      <c r="I22" s="195"/>
      <c r="J22" s="195"/>
      <c r="K22" s="195"/>
      <c r="L22" s="195"/>
      <c r="M22" s="195"/>
      <c r="N22" s="195"/>
      <c r="O22" s="195"/>
      <c r="P22" s="195"/>
      <c r="Q22" s="195"/>
    </row>
    <row r="23">
      <c r="A23" s="533" t="s">
        <v>79</v>
      </c>
      <c r="B23" s="534">
        <v>91.0</v>
      </c>
      <c r="C23" s="534">
        <v>56.0</v>
      </c>
      <c r="D23" s="535">
        <f t="shared" si="1"/>
        <v>0.6153846154</v>
      </c>
      <c r="E23" s="534">
        <v>91.0</v>
      </c>
      <c r="F23" s="536">
        <v>23.5</v>
      </c>
      <c r="G23" s="535">
        <f t="shared" si="2"/>
        <v>0.2582417582</v>
      </c>
      <c r="H23" s="535">
        <f t="shared" si="3"/>
        <v>-0.3571428571</v>
      </c>
      <c r="I23" s="195"/>
      <c r="J23" s="195"/>
      <c r="K23" s="195"/>
      <c r="L23" s="195"/>
      <c r="M23" s="195"/>
      <c r="N23" s="195"/>
      <c r="O23" s="195"/>
      <c r="P23" s="195"/>
      <c r="Q23" s="195"/>
    </row>
    <row r="24">
      <c r="A24" s="533" t="s">
        <v>80</v>
      </c>
      <c r="B24" s="534">
        <v>85.0</v>
      </c>
      <c r="C24" s="534">
        <v>22.0</v>
      </c>
      <c r="D24" s="535">
        <f t="shared" si="1"/>
        <v>0.2588235294</v>
      </c>
      <c r="E24" s="534">
        <v>85.0</v>
      </c>
      <c r="F24" s="536">
        <v>7.25</v>
      </c>
      <c r="G24" s="535">
        <f t="shared" si="2"/>
        <v>0.08529411765</v>
      </c>
      <c r="H24" s="535">
        <f t="shared" si="3"/>
        <v>-0.1735294118</v>
      </c>
      <c r="I24" s="195"/>
      <c r="J24" s="195"/>
      <c r="K24" s="195"/>
      <c r="L24" s="195"/>
      <c r="M24" s="195"/>
      <c r="N24" s="195"/>
      <c r="O24" s="195"/>
      <c r="P24" s="195"/>
      <c r="Q24" s="195"/>
    </row>
    <row r="25">
      <c r="A25" s="533" t="s">
        <v>81</v>
      </c>
      <c r="B25" s="534">
        <v>4.0</v>
      </c>
      <c r="C25" s="534">
        <v>3.0</v>
      </c>
      <c r="D25" s="535">
        <f t="shared" si="1"/>
        <v>0.75</v>
      </c>
      <c r="E25" s="534">
        <v>4.0</v>
      </c>
      <c r="F25" s="536">
        <v>2.75</v>
      </c>
      <c r="G25" s="535">
        <f t="shared" si="2"/>
        <v>0.6875</v>
      </c>
      <c r="H25" s="535">
        <f t="shared" si="3"/>
        <v>-0.0625</v>
      </c>
      <c r="I25" s="195"/>
      <c r="J25" s="195"/>
      <c r="K25" s="195"/>
      <c r="L25" s="195"/>
      <c r="M25" s="195"/>
      <c r="N25" s="195"/>
      <c r="O25" s="195"/>
      <c r="P25" s="195"/>
      <c r="Q25" s="195"/>
    </row>
    <row r="26">
      <c r="A26" s="533" t="s">
        <v>12</v>
      </c>
      <c r="B26" s="534">
        <v>1148.0</v>
      </c>
      <c r="C26" s="534">
        <v>1303.0</v>
      </c>
      <c r="D26" s="535">
        <f t="shared" si="1"/>
        <v>1.135017422</v>
      </c>
      <c r="E26" s="534">
        <v>1148.0</v>
      </c>
      <c r="F26" s="536">
        <v>559.0</v>
      </c>
      <c r="G26" s="535">
        <f t="shared" si="2"/>
        <v>0.4869337979</v>
      </c>
      <c r="H26" s="535">
        <f t="shared" si="3"/>
        <v>-0.6480836237</v>
      </c>
      <c r="I26" s="195"/>
      <c r="J26" s="195"/>
      <c r="K26" s="195"/>
      <c r="L26" s="195"/>
      <c r="M26" s="195"/>
      <c r="N26" s="195"/>
      <c r="O26" s="195"/>
      <c r="P26" s="195"/>
      <c r="Q26" s="195"/>
    </row>
    <row r="27">
      <c r="A27" s="533" t="s">
        <v>82</v>
      </c>
      <c r="B27" s="534">
        <v>52.0</v>
      </c>
      <c r="C27" s="534">
        <v>16.0</v>
      </c>
      <c r="D27" s="535">
        <f t="shared" si="1"/>
        <v>0.3076923077</v>
      </c>
      <c r="E27" s="534">
        <v>52.0</v>
      </c>
      <c r="F27" s="536">
        <v>10.5</v>
      </c>
      <c r="G27" s="535">
        <f t="shared" si="2"/>
        <v>0.2019230769</v>
      </c>
      <c r="H27" s="535">
        <f t="shared" si="3"/>
        <v>-0.1057692308</v>
      </c>
      <c r="I27" s="195"/>
      <c r="J27" s="195"/>
      <c r="K27" s="195"/>
      <c r="L27" s="195"/>
      <c r="M27" s="195"/>
      <c r="N27" s="195"/>
      <c r="O27" s="195"/>
      <c r="P27" s="195"/>
      <c r="Q27" s="195"/>
    </row>
    <row r="28">
      <c r="A28" s="533" t="s">
        <v>26</v>
      </c>
      <c r="B28" s="534">
        <v>279.0</v>
      </c>
      <c r="C28" s="534">
        <v>201.0</v>
      </c>
      <c r="D28" s="535">
        <f t="shared" si="1"/>
        <v>0.7204301075</v>
      </c>
      <c r="E28" s="534">
        <v>279.0</v>
      </c>
      <c r="F28" s="536">
        <v>115.25</v>
      </c>
      <c r="G28" s="535">
        <f t="shared" si="2"/>
        <v>0.4130824373</v>
      </c>
      <c r="H28" s="535">
        <f t="shared" si="3"/>
        <v>-0.3073476703</v>
      </c>
      <c r="I28" s="195"/>
      <c r="J28" s="195"/>
      <c r="K28" s="195"/>
      <c r="L28" s="195"/>
      <c r="M28" s="195"/>
      <c r="N28" s="195"/>
      <c r="O28" s="195"/>
      <c r="P28" s="195"/>
      <c r="Q28" s="195"/>
    </row>
    <row r="29">
      <c r="A29" s="533" t="s">
        <v>23</v>
      </c>
      <c r="B29" s="534">
        <v>500.0</v>
      </c>
      <c r="C29" s="534">
        <v>535.0</v>
      </c>
      <c r="D29" s="535">
        <f t="shared" si="1"/>
        <v>1.07</v>
      </c>
      <c r="E29" s="534">
        <v>500.0</v>
      </c>
      <c r="F29" s="536">
        <v>388.75</v>
      </c>
      <c r="G29" s="535">
        <f t="shared" si="2"/>
        <v>0.7775</v>
      </c>
      <c r="H29" s="535">
        <f t="shared" si="3"/>
        <v>-0.2925</v>
      </c>
      <c r="I29" s="195"/>
      <c r="J29" s="195"/>
      <c r="K29" s="195"/>
      <c r="L29" s="195"/>
      <c r="M29" s="195"/>
      <c r="N29" s="195"/>
      <c r="O29" s="195"/>
      <c r="P29" s="195"/>
      <c r="Q29" s="195"/>
    </row>
    <row r="30">
      <c r="A30" s="533" t="s">
        <v>83</v>
      </c>
      <c r="B30" s="534">
        <v>110.0</v>
      </c>
      <c r="C30" s="534">
        <v>47.0</v>
      </c>
      <c r="D30" s="535">
        <f t="shared" si="1"/>
        <v>0.4272727273</v>
      </c>
      <c r="E30" s="534">
        <v>110.0</v>
      </c>
      <c r="F30" s="536">
        <v>24.0</v>
      </c>
      <c r="G30" s="535">
        <f t="shared" si="2"/>
        <v>0.2181818182</v>
      </c>
      <c r="H30" s="535">
        <f t="shared" si="3"/>
        <v>-0.2090909091</v>
      </c>
      <c r="I30" s="195"/>
      <c r="J30" s="195"/>
      <c r="K30" s="195"/>
      <c r="L30" s="195"/>
      <c r="M30" s="195"/>
      <c r="N30" s="195"/>
      <c r="O30" s="195"/>
      <c r="P30" s="195"/>
      <c r="Q30" s="195"/>
    </row>
    <row r="31">
      <c r="A31" s="533" t="s">
        <v>84</v>
      </c>
      <c r="B31" s="534">
        <v>40.0</v>
      </c>
      <c r="C31" s="534">
        <v>41.0</v>
      </c>
      <c r="D31" s="535">
        <f t="shared" si="1"/>
        <v>1.025</v>
      </c>
      <c r="E31" s="534">
        <v>40.0</v>
      </c>
      <c r="F31" s="536">
        <v>16.75</v>
      </c>
      <c r="G31" s="535">
        <f t="shared" si="2"/>
        <v>0.41875</v>
      </c>
      <c r="H31" s="535">
        <f t="shared" si="3"/>
        <v>-0.60625</v>
      </c>
      <c r="I31" s="195"/>
      <c r="J31" s="195"/>
      <c r="K31" s="195"/>
      <c r="L31" s="195"/>
      <c r="M31" s="195"/>
      <c r="N31" s="195"/>
      <c r="O31" s="195"/>
      <c r="P31" s="195"/>
      <c r="Q31" s="195"/>
    </row>
    <row r="32">
      <c r="A32" s="533" t="s">
        <v>29</v>
      </c>
      <c r="B32" s="534">
        <v>120.0</v>
      </c>
      <c r="C32" s="534">
        <v>114.0</v>
      </c>
      <c r="D32" s="535">
        <f t="shared" si="1"/>
        <v>0.95</v>
      </c>
      <c r="E32" s="534">
        <v>120.0</v>
      </c>
      <c r="F32" s="536">
        <v>70.75</v>
      </c>
      <c r="G32" s="535">
        <f t="shared" si="2"/>
        <v>0.5895833333</v>
      </c>
      <c r="H32" s="535">
        <f t="shared" si="3"/>
        <v>-0.3604166667</v>
      </c>
      <c r="I32" s="195"/>
      <c r="J32" s="195"/>
      <c r="K32" s="195"/>
      <c r="L32" s="195"/>
      <c r="M32" s="195"/>
      <c r="N32" s="195"/>
      <c r="O32" s="195"/>
      <c r="P32" s="195"/>
      <c r="Q32" s="195"/>
    </row>
    <row r="33">
      <c r="A33" s="533" t="s">
        <v>22</v>
      </c>
      <c r="B33" s="534">
        <v>621.0</v>
      </c>
      <c r="C33" s="534">
        <v>548.0</v>
      </c>
      <c r="D33" s="535">
        <f t="shared" si="1"/>
        <v>0.8824476651</v>
      </c>
      <c r="E33" s="534">
        <v>621.0</v>
      </c>
      <c r="F33" s="536">
        <v>299.5</v>
      </c>
      <c r="G33" s="535">
        <f t="shared" si="2"/>
        <v>0.4822866345</v>
      </c>
      <c r="H33" s="535">
        <f t="shared" si="3"/>
        <v>-0.4001610306</v>
      </c>
      <c r="I33" s="195"/>
      <c r="J33" s="195"/>
      <c r="K33" s="195"/>
      <c r="L33" s="195"/>
      <c r="M33" s="195"/>
      <c r="N33" s="195"/>
      <c r="O33" s="195"/>
      <c r="P33" s="195"/>
      <c r="Q33" s="195"/>
    </row>
    <row r="34">
      <c r="A34" s="533" t="s">
        <v>85</v>
      </c>
      <c r="B34" s="534">
        <v>101.0</v>
      </c>
      <c r="C34" s="534">
        <v>47.0</v>
      </c>
      <c r="D34" s="535">
        <f t="shared" si="1"/>
        <v>0.4653465347</v>
      </c>
      <c r="E34" s="534">
        <v>101.0</v>
      </c>
      <c r="F34" s="536">
        <v>25.25</v>
      </c>
      <c r="G34" s="535">
        <f t="shared" si="2"/>
        <v>0.25</v>
      </c>
      <c r="H34" s="535">
        <f t="shared" si="3"/>
        <v>-0.2153465347</v>
      </c>
      <c r="I34" s="195"/>
      <c r="J34" s="195"/>
      <c r="K34" s="195"/>
      <c r="L34" s="195"/>
      <c r="M34" s="195"/>
      <c r="N34" s="195"/>
      <c r="O34" s="195"/>
      <c r="P34" s="195"/>
      <c r="Q34" s="195"/>
    </row>
    <row r="35">
      <c r="A35" s="533" t="s">
        <v>86</v>
      </c>
      <c r="B35" s="534">
        <v>104.0</v>
      </c>
      <c r="C35" s="534">
        <v>108.0</v>
      </c>
      <c r="D35" s="535">
        <f t="shared" si="1"/>
        <v>1.038461538</v>
      </c>
      <c r="E35" s="534">
        <v>104.0</v>
      </c>
      <c r="F35" s="536">
        <v>48.5</v>
      </c>
      <c r="G35" s="535">
        <f t="shared" si="2"/>
        <v>0.4663461538</v>
      </c>
      <c r="H35" s="535">
        <f t="shared" si="3"/>
        <v>-0.5721153846</v>
      </c>
      <c r="I35" s="195"/>
      <c r="J35" s="195"/>
      <c r="K35" s="195"/>
      <c r="L35" s="195"/>
      <c r="M35" s="195"/>
      <c r="N35" s="195"/>
      <c r="O35" s="195"/>
      <c r="P35" s="195"/>
      <c r="Q35" s="195"/>
    </row>
    <row r="36">
      <c r="A36" s="533" t="s">
        <v>87</v>
      </c>
      <c r="B36" s="534">
        <v>149.0</v>
      </c>
      <c r="C36" s="534">
        <v>93.0</v>
      </c>
      <c r="D36" s="535">
        <f t="shared" si="1"/>
        <v>0.6241610738</v>
      </c>
      <c r="E36" s="534">
        <v>149.0</v>
      </c>
      <c r="F36" s="536">
        <v>76.25</v>
      </c>
      <c r="G36" s="535">
        <f t="shared" si="2"/>
        <v>0.5117449664</v>
      </c>
      <c r="H36" s="535">
        <f t="shared" si="3"/>
        <v>-0.1124161074</v>
      </c>
      <c r="I36" s="195"/>
      <c r="J36" s="195"/>
      <c r="K36" s="195"/>
      <c r="L36" s="195"/>
      <c r="M36" s="195"/>
      <c r="N36" s="195"/>
      <c r="O36" s="195"/>
      <c r="P36" s="195"/>
      <c r="Q36" s="195"/>
    </row>
    <row r="37">
      <c r="A37" s="533" t="s">
        <v>88</v>
      </c>
      <c r="B37" s="534">
        <v>124.0</v>
      </c>
      <c r="C37" s="534">
        <v>99.0</v>
      </c>
      <c r="D37" s="535">
        <f t="shared" si="1"/>
        <v>0.7983870968</v>
      </c>
      <c r="E37" s="534">
        <v>124.0</v>
      </c>
      <c r="F37" s="536">
        <v>59.75</v>
      </c>
      <c r="G37" s="535">
        <f t="shared" si="2"/>
        <v>0.4818548387</v>
      </c>
      <c r="H37" s="535">
        <f t="shared" si="3"/>
        <v>-0.3165322581</v>
      </c>
      <c r="I37" s="195"/>
      <c r="J37" s="195"/>
      <c r="K37" s="195"/>
      <c r="L37" s="195"/>
      <c r="M37" s="195"/>
      <c r="N37" s="195"/>
      <c r="O37" s="195"/>
      <c r="P37" s="195"/>
      <c r="Q37" s="195"/>
    </row>
    <row r="38">
      <c r="A38" s="533" t="s">
        <v>89</v>
      </c>
      <c r="B38" s="534">
        <v>34.0</v>
      </c>
      <c r="C38" s="534">
        <v>8.0</v>
      </c>
      <c r="D38" s="535">
        <f t="shared" si="1"/>
        <v>0.2352941176</v>
      </c>
      <c r="E38" s="534">
        <v>34.0</v>
      </c>
      <c r="F38" s="536">
        <v>7.5</v>
      </c>
      <c r="G38" s="535">
        <f t="shared" si="2"/>
        <v>0.2205882353</v>
      </c>
      <c r="H38" s="535">
        <f t="shared" si="3"/>
        <v>-0.01470588235</v>
      </c>
      <c r="I38" s="195"/>
      <c r="J38" s="195"/>
      <c r="K38" s="195"/>
      <c r="L38" s="195"/>
      <c r="M38" s="195"/>
      <c r="N38" s="195"/>
      <c r="O38" s="195"/>
      <c r="P38" s="195"/>
      <c r="Q38" s="195"/>
    </row>
    <row r="39">
      <c r="A39" s="533" t="s">
        <v>90</v>
      </c>
      <c r="B39" s="534">
        <v>255.0</v>
      </c>
      <c r="C39" s="534">
        <v>41.0</v>
      </c>
      <c r="D39" s="535">
        <f t="shared" si="1"/>
        <v>0.1607843137</v>
      </c>
      <c r="E39" s="534">
        <v>255.0</v>
      </c>
      <c r="F39" s="536">
        <v>27.75</v>
      </c>
      <c r="G39" s="535">
        <f t="shared" si="2"/>
        <v>0.1088235294</v>
      </c>
      <c r="H39" s="535">
        <f t="shared" si="3"/>
        <v>-0.05196078431</v>
      </c>
      <c r="I39" s="195"/>
      <c r="J39" s="195"/>
      <c r="K39" s="195"/>
      <c r="L39" s="195"/>
      <c r="M39" s="195"/>
      <c r="N39" s="195"/>
      <c r="O39" s="195"/>
      <c r="P39" s="195"/>
      <c r="Q39" s="195"/>
    </row>
    <row r="40">
      <c r="A40" s="533" t="s">
        <v>91</v>
      </c>
      <c r="B40" s="534">
        <v>30.0</v>
      </c>
      <c r="C40" s="534">
        <v>18.0</v>
      </c>
      <c r="D40" s="535">
        <f t="shared" si="1"/>
        <v>0.6</v>
      </c>
      <c r="E40" s="534">
        <v>30.0</v>
      </c>
      <c r="F40" s="536">
        <v>10.0</v>
      </c>
      <c r="G40" s="535">
        <f t="shared" si="2"/>
        <v>0.3333333333</v>
      </c>
      <c r="H40" s="535">
        <f t="shared" si="3"/>
        <v>-0.2666666667</v>
      </c>
      <c r="I40" s="195"/>
      <c r="J40" s="195"/>
      <c r="K40" s="195"/>
      <c r="L40" s="195"/>
      <c r="M40" s="195"/>
      <c r="N40" s="195"/>
      <c r="O40" s="195"/>
      <c r="P40" s="195"/>
      <c r="Q40" s="195"/>
    </row>
    <row r="41">
      <c r="A41" s="533" t="s">
        <v>92</v>
      </c>
      <c r="B41" s="534">
        <v>57.0</v>
      </c>
      <c r="C41" s="534">
        <v>65.0</v>
      </c>
      <c r="D41" s="535">
        <f t="shared" si="1"/>
        <v>1.140350877</v>
      </c>
      <c r="E41" s="534">
        <v>57.0</v>
      </c>
      <c r="F41" s="536">
        <v>34.0</v>
      </c>
      <c r="G41" s="535">
        <f t="shared" si="2"/>
        <v>0.5964912281</v>
      </c>
      <c r="H41" s="535">
        <f t="shared" si="3"/>
        <v>-0.5438596491</v>
      </c>
      <c r="I41" s="195"/>
      <c r="J41" s="195"/>
      <c r="K41" s="195"/>
      <c r="L41" s="195"/>
      <c r="M41" s="195"/>
      <c r="N41" s="195"/>
      <c r="O41" s="195"/>
      <c r="P41" s="195"/>
      <c r="Q41" s="195"/>
    </row>
    <row r="42">
      <c r="A42" s="533" t="s">
        <v>21</v>
      </c>
      <c r="B42" s="534">
        <v>780.0</v>
      </c>
      <c r="C42" s="534">
        <v>660.0</v>
      </c>
      <c r="D42" s="535">
        <f t="shared" si="1"/>
        <v>0.8461538462</v>
      </c>
      <c r="E42" s="534">
        <v>780.0</v>
      </c>
      <c r="F42" s="536">
        <v>371.25</v>
      </c>
      <c r="G42" s="535">
        <f t="shared" si="2"/>
        <v>0.4759615385</v>
      </c>
      <c r="H42" s="535">
        <f t="shared" si="3"/>
        <v>-0.3701923077</v>
      </c>
      <c r="I42" s="195"/>
      <c r="J42" s="195"/>
      <c r="K42" s="195"/>
      <c r="L42" s="195"/>
      <c r="M42" s="195"/>
      <c r="N42" s="195"/>
      <c r="O42" s="195"/>
      <c r="P42" s="195"/>
      <c r="Q42" s="195"/>
    </row>
    <row r="43">
      <c r="A43" s="533" t="s">
        <v>93</v>
      </c>
      <c r="B43" s="534">
        <v>34.0</v>
      </c>
      <c r="C43" s="534">
        <v>19.0</v>
      </c>
      <c r="D43" s="535">
        <f t="shared" si="1"/>
        <v>0.5588235294</v>
      </c>
      <c r="E43" s="534">
        <v>34.0</v>
      </c>
      <c r="F43" s="536">
        <v>19.5</v>
      </c>
      <c r="G43" s="535">
        <f t="shared" si="2"/>
        <v>0.5735294118</v>
      </c>
      <c r="H43" s="535">
        <f t="shared" si="3"/>
        <v>0.01470588235</v>
      </c>
      <c r="I43" s="195"/>
      <c r="J43" s="195"/>
      <c r="K43" s="195"/>
      <c r="L43" s="195"/>
      <c r="M43" s="195"/>
      <c r="N43" s="195"/>
      <c r="O43" s="195"/>
      <c r="P43" s="195"/>
      <c r="Q43" s="195"/>
    </row>
    <row r="44">
      <c r="A44" s="533" t="s">
        <v>94</v>
      </c>
      <c r="B44" s="534">
        <v>36.0</v>
      </c>
      <c r="C44" s="534">
        <v>32.0</v>
      </c>
      <c r="D44" s="535">
        <f t="shared" si="1"/>
        <v>0.8888888889</v>
      </c>
      <c r="E44" s="534">
        <v>14.0</v>
      </c>
      <c r="F44" s="536">
        <v>23.0</v>
      </c>
      <c r="G44" s="540">
        <f t="shared" si="2"/>
        <v>1.642857143</v>
      </c>
      <c r="H44" s="540">
        <f t="shared" si="3"/>
        <v>0.753968254</v>
      </c>
      <c r="I44" s="195"/>
      <c r="J44" s="195"/>
      <c r="K44" s="195"/>
      <c r="L44" s="195"/>
      <c r="M44" s="195"/>
      <c r="N44" s="195"/>
      <c r="O44" s="195"/>
      <c r="P44" s="195"/>
      <c r="Q44" s="195"/>
    </row>
    <row r="45">
      <c r="A45" s="533" t="s">
        <v>95</v>
      </c>
      <c r="B45" s="534">
        <v>57.0</v>
      </c>
      <c r="C45" s="534">
        <v>41.0</v>
      </c>
      <c r="D45" s="535">
        <f t="shared" si="1"/>
        <v>0.7192982456</v>
      </c>
      <c r="E45" s="534">
        <v>68.0</v>
      </c>
      <c r="F45" s="536">
        <v>9.25</v>
      </c>
      <c r="G45" s="535">
        <f t="shared" si="2"/>
        <v>0.1360294118</v>
      </c>
      <c r="H45" s="535">
        <f t="shared" si="3"/>
        <v>-0.5832688338</v>
      </c>
      <c r="I45" s="195"/>
      <c r="J45" s="195"/>
      <c r="K45" s="195"/>
      <c r="L45" s="195"/>
      <c r="M45" s="195"/>
      <c r="N45" s="195"/>
      <c r="O45" s="195"/>
      <c r="P45" s="195"/>
      <c r="Q45" s="195"/>
    </row>
    <row r="46">
      <c r="A46" s="533" t="s">
        <v>96</v>
      </c>
      <c r="B46" s="534">
        <v>32.0</v>
      </c>
      <c r="C46" s="534">
        <v>9.0</v>
      </c>
      <c r="D46" s="535">
        <f t="shared" si="1"/>
        <v>0.28125</v>
      </c>
      <c r="E46" s="534">
        <v>32.0</v>
      </c>
      <c r="F46" s="536">
        <v>5.0</v>
      </c>
      <c r="G46" s="535">
        <f t="shared" si="2"/>
        <v>0.15625</v>
      </c>
      <c r="H46" s="535">
        <f t="shared" si="3"/>
        <v>-0.125</v>
      </c>
      <c r="I46" s="195"/>
      <c r="J46" s="195"/>
      <c r="K46" s="195"/>
      <c r="L46" s="195"/>
      <c r="M46" s="195"/>
      <c r="N46" s="195"/>
      <c r="O46" s="195"/>
      <c r="P46" s="195"/>
      <c r="Q46" s="195"/>
    </row>
    <row r="47">
      <c r="A47" s="533" t="s">
        <v>97</v>
      </c>
      <c r="B47" s="534">
        <v>94.0</v>
      </c>
      <c r="C47" s="534">
        <v>55.0</v>
      </c>
      <c r="D47" s="535">
        <f t="shared" si="1"/>
        <v>0.585106383</v>
      </c>
      <c r="E47" s="534">
        <v>94.0</v>
      </c>
      <c r="F47" s="536">
        <v>24.75</v>
      </c>
      <c r="G47" s="535">
        <f t="shared" si="2"/>
        <v>0.2632978723</v>
      </c>
      <c r="H47" s="535">
        <f t="shared" si="3"/>
        <v>-0.3218085106</v>
      </c>
      <c r="I47" s="195"/>
      <c r="J47" s="195"/>
      <c r="K47" s="195"/>
      <c r="L47" s="195"/>
      <c r="M47" s="195"/>
      <c r="N47" s="195"/>
      <c r="O47" s="195"/>
      <c r="P47" s="195"/>
      <c r="Q47" s="195"/>
    </row>
    <row r="48">
      <c r="A48" s="533" t="s">
        <v>98</v>
      </c>
      <c r="B48" s="534">
        <v>514.0</v>
      </c>
      <c r="C48" s="534">
        <v>99.0</v>
      </c>
      <c r="D48" s="535">
        <f t="shared" si="1"/>
        <v>0.1926070039</v>
      </c>
      <c r="E48" s="534">
        <v>514.0</v>
      </c>
      <c r="F48" s="536">
        <v>42.25</v>
      </c>
      <c r="G48" s="535">
        <f t="shared" si="2"/>
        <v>0.08219844358</v>
      </c>
      <c r="H48" s="535">
        <f t="shared" si="3"/>
        <v>-0.1104085603</v>
      </c>
      <c r="I48" s="195"/>
      <c r="J48" s="195"/>
      <c r="K48" s="195"/>
      <c r="L48" s="195"/>
      <c r="M48" s="195"/>
      <c r="N48" s="195"/>
      <c r="O48" s="195"/>
      <c r="P48" s="195"/>
      <c r="Q48" s="195"/>
    </row>
    <row r="49">
      <c r="A49" s="533" t="s">
        <v>27</v>
      </c>
      <c r="B49" s="534">
        <v>220.0</v>
      </c>
      <c r="C49" s="534">
        <v>168.0</v>
      </c>
      <c r="D49" s="535">
        <f t="shared" si="1"/>
        <v>0.7636363636</v>
      </c>
      <c r="E49" s="534">
        <v>220.0</v>
      </c>
      <c r="F49" s="536">
        <v>68.75</v>
      </c>
      <c r="G49" s="535">
        <f t="shared" si="2"/>
        <v>0.3125</v>
      </c>
      <c r="H49" s="535">
        <f t="shared" si="3"/>
        <v>-0.4511363636</v>
      </c>
      <c r="I49" s="195"/>
      <c r="J49" s="195"/>
      <c r="K49" s="195"/>
      <c r="L49" s="195"/>
      <c r="M49" s="195"/>
      <c r="N49" s="195"/>
      <c r="O49" s="195"/>
      <c r="P49" s="195"/>
      <c r="Q49" s="195"/>
    </row>
    <row r="50">
      <c r="A50" s="533" t="s">
        <v>18</v>
      </c>
      <c r="B50" s="534">
        <v>763.0</v>
      </c>
      <c r="C50" s="534">
        <v>754.0</v>
      </c>
      <c r="D50" s="535">
        <f t="shared" si="1"/>
        <v>0.9882044561</v>
      </c>
      <c r="E50" s="534">
        <v>763.0</v>
      </c>
      <c r="F50" s="536">
        <v>550.75</v>
      </c>
      <c r="G50" s="535">
        <f t="shared" si="2"/>
        <v>0.7218217562</v>
      </c>
      <c r="H50" s="535">
        <f t="shared" si="3"/>
        <v>-0.2663826999</v>
      </c>
      <c r="I50" s="195"/>
      <c r="J50" s="195"/>
      <c r="K50" s="195"/>
      <c r="L50" s="195"/>
      <c r="M50" s="195"/>
      <c r="N50" s="195"/>
      <c r="O50" s="195"/>
      <c r="P50" s="195"/>
      <c r="Q50" s="195"/>
    </row>
    <row r="51">
      <c r="A51" s="523"/>
      <c r="B51" s="340"/>
      <c r="C51" s="340"/>
      <c r="D51" s="340"/>
      <c r="F51" s="340"/>
      <c r="G51" s="340"/>
      <c r="H51" s="541"/>
      <c r="I51" s="542"/>
      <c r="J51" s="542"/>
      <c r="K51" s="542"/>
      <c r="L51" s="542"/>
      <c r="M51" s="542"/>
      <c r="N51" s="542"/>
      <c r="O51" s="542"/>
      <c r="P51" s="542"/>
      <c r="Q51" s="542"/>
    </row>
    <row r="52">
      <c r="B52" s="340"/>
      <c r="C52" s="340"/>
      <c r="D52" s="543"/>
      <c r="E52" s="340"/>
      <c r="F52" s="340"/>
      <c r="G52" s="543"/>
      <c r="H52" s="541"/>
      <c r="I52" s="542"/>
      <c r="J52" s="542"/>
      <c r="K52" s="542"/>
      <c r="L52" s="542"/>
      <c r="M52" s="542"/>
      <c r="N52" s="542"/>
      <c r="O52" s="542"/>
      <c r="P52" s="542"/>
      <c r="Q52" s="542"/>
    </row>
    <row r="53">
      <c r="B53" s="340"/>
      <c r="C53" s="340"/>
      <c r="D53" s="340"/>
      <c r="F53" s="340"/>
      <c r="G53" s="340"/>
      <c r="H53" s="541"/>
      <c r="I53" s="542"/>
      <c r="J53" s="542"/>
      <c r="K53" s="542"/>
      <c r="L53" s="542"/>
      <c r="M53" s="542"/>
      <c r="N53" s="542"/>
      <c r="O53" s="542"/>
      <c r="P53" s="542"/>
      <c r="Q53" s="542"/>
    </row>
    <row r="54">
      <c r="B54" s="340"/>
      <c r="C54" s="340"/>
      <c r="D54" s="340"/>
      <c r="F54" s="340"/>
      <c r="G54" s="340"/>
      <c r="H54" s="541"/>
      <c r="I54" s="542"/>
      <c r="J54" s="542"/>
      <c r="K54" s="542"/>
      <c r="L54" s="542"/>
      <c r="M54" s="542"/>
      <c r="N54" s="542"/>
      <c r="O54" s="542"/>
      <c r="P54" s="542"/>
      <c r="Q54" s="542"/>
    </row>
    <row r="55">
      <c r="A55" s="523"/>
      <c r="B55" s="340"/>
      <c r="C55" s="340"/>
      <c r="D55" s="340"/>
      <c r="F55" s="340"/>
      <c r="G55" s="340"/>
      <c r="H55" s="541"/>
      <c r="I55" s="542"/>
      <c r="J55" s="542"/>
      <c r="K55" s="542"/>
      <c r="L55" s="542"/>
      <c r="M55" s="542"/>
      <c r="N55" s="542"/>
      <c r="O55" s="542"/>
      <c r="P55" s="542"/>
      <c r="Q55" s="542"/>
    </row>
    <row r="56">
      <c r="A56" s="523"/>
      <c r="B56" s="340"/>
      <c r="C56" s="340"/>
      <c r="D56" s="340"/>
      <c r="F56" s="340"/>
      <c r="G56" s="340"/>
      <c r="H56" s="541"/>
      <c r="I56" s="542"/>
      <c r="J56" s="542"/>
      <c r="K56" s="542"/>
      <c r="L56" s="542"/>
      <c r="M56" s="542"/>
      <c r="N56" s="542"/>
      <c r="O56" s="542"/>
      <c r="P56" s="542"/>
      <c r="Q56" s="542"/>
    </row>
    <row r="57">
      <c r="A57" s="523"/>
      <c r="B57" s="340"/>
      <c r="C57" s="340"/>
      <c r="D57" s="340"/>
      <c r="F57" s="340"/>
      <c r="G57" s="340"/>
      <c r="H57" s="340"/>
      <c r="I57" s="195"/>
      <c r="J57" s="195"/>
      <c r="K57" s="195"/>
      <c r="L57" s="195"/>
      <c r="M57" s="195"/>
      <c r="N57" s="195"/>
      <c r="O57" s="195"/>
      <c r="P57" s="195"/>
      <c r="Q57" s="195"/>
    </row>
    <row r="58">
      <c r="A58" s="523"/>
      <c r="B58" s="340"/>
      <c r="C58" s="340"/>
      <c r="D58" s="340"/>
      <c r="F58" s="340"/>
      <c r="G58" s="340"/>
      <c r="H58" s="340"/>
      <c r="I58" s="195"/>
      <c r="J58" s="195"/>
      <c r="K58" s="195"/>
      <c r="L58" s="195"/>
      <c r="M58" s="195"/>
      <c r="N58" s="195"/>
      <c r="O58" s="195"/>
      <c r="P58" s="195"/>
      <c r="Q58" s="195"/>
    </row>
    <row r="59">
      <c r="A59" s="523"/>
      <c r="B59" s="340"/>
      <c r="C59" s="340"/>
      <c r="D59" s="340"/>
      <c r="F59" s="340"/>
      <c r="G59" s="340"/>
      <c r="H59" s="340"/>
      <c r="I59" s="195"/>
      <c r="J59" s="195"/>
      <c r="K59" s="195"/>
      <c r="L59" s="195"/>
      <c r="M59" s="195"/>
      <c r="N59" s="195"/>
      <c r="O59" s="195"/>
      <c r="P59" s="195"/>
      <c r="Q59" s="195"/>
    </row>
    <row r="60">
      <c r="A60" s="523"/>
      <c r="B60" s="340"/>
      <c r="C60" s="340"/>
      <c r="D60" s="340"/>
      <c r="F60" s="340"/>
      <c r="G60" s="340"/>
      <c r="H60" s="340"/>
      <c r="I60" s="195"/>
      <c r="J60" s="195"/>
      <c r="K60" s="195"/>
      <c r="L60" s="195"/>
      <c r="M60" s="195"/>
      <c r="N60" s="195"/>
      <c r="O60" s="195"/>
      <c r="P60" s="195"/>
      <c r="Q60" s="195"/>
    </row>
    <row r="61">
      <c r="B61" s="340"/>
      <c r="C61" s="340"/>
      <c r="D61" s="340"/>
      <c r="F61" s="340"/>
      <c r="G61" s="340"/>
      <c r="H61" s="340"/>
      <c r="I61" s="195"/>
      <c r="J61" s="195"/>
      <c r="K61" s="195"/>
      <c r="L61" s="195"/>
      <c r="M61" s="195"/>
      <c r="N61" s="195"/>
      <c r="O61" s="195"/>
      <c r="P61" s="195"/>
      <c r="Q61" s="195"/>
    </row>
    <row r="62">
      <c r="B62" s="340"/>
      <c r="C62" s="340"/>
      <c r="D62" s="340"/>
      <c r="F62" s="340"/>
      <c r="G62" s="340"/>
      <c r="H62" s="340"/>
      <c r="I62" s="195"/>
      <c r="J62" s="195"/>
      <c r="K62" s="195"/>
      <c r="L62" s="195"/>
      <c r="M62" s="195"/>
      <c r="N62" s="195"/>
      <c r="O62" s="195"/>
      <c r="P62" s="195"/>
      <c r="Q62" s="195"/>
    </row>
    <row r="63">
      <c r="B63" s="340"/>
      <c r="C63" s="340"/>
      <c r="D63" s="340"/>
      <c r="F63" s="340"/>
      <c r="G63" s="340"/>
      <c r="H63" s="340"/>
      <c r="I63" s="195"/>
      <c r="J63" s="195"/>
      <c r="K63" s="195"/>
      <c r="L63" s="195"/>
      <c r="M63" s="195"/>
      <c r="N63" s="195"/>
      <c r="O63" s="195"/>
      <c r="P63" s="195"/>
      <c r="Q63" s="195"/>
    </row>
    <row r="64">
      <c r="B64" s="340"/>
      <c r="C64" s="340"/>
      <c r="D64" s="340"/>
      <c r="F64" s="340"/>
      <c r="G64" s="340"/>
      <c r="H64" s="340"/>
      <c r="I64" s="195"/>
      <c r="J64" s="195"/>
      <c r="K64" s="195"/>
      <c r="L64" s="195"/>
      <c r="M64" s="195"/>
      <c r="N64" s="195"/>
      <c r="O64" s="195"/>
      <c r="P64" s="195"/>
      <c r="Q64" s="195"/>
    </row>
    <row r="65">
      <c r="B65" s="340"/>
      <c r="C65" s="340"/>
      <c r="D65" s="340"/>
      <c r="F65" s="340"/>
      <c r="G65" s="340"/>
      <c r="H65" s="340"/>
      <c r="I65" s="195"/>
      <c r="J65" s="195"/>
      <c r="K65" s="195"/>
      <c r="L65" s="195"/>
      <c r="M65" s="195"/>
      <c r="N65" s="195"/>
      <c r="O65" s="195"/>
      <c r="P65" s="195"/>
      <c r="Q65" s="195"/>
    </row>
    <row r="66">
      <c r="B66" s="340"/>
      <c r="C66" s="340"/>
      <c r="D66" s="340"/>
      <c r="F66" s="340"/>
      <c r="G66" s="340"/>
      <c r="H66" s="340"/>
      <c r="I66" s="195"/>
      <c r="J66" s="195"/>
      <c r="K66" s="195"/>
      <c r="L66" s="195"/>
      <c r="M66" s="195"/>
      <c r="N66" s="195"/>
      <c r="O66" s="195"/>
      <c r="P66" s="195"/>
      <c r="Q66" s="195"/>
    </row>
    <row r="67">
      <c r="B67" s="340"/>
      <c r="C67" s="340"/>
      <c r="D67" s="340"/>
      <c r="F67" s="340"/>
      <c r="G67" s="340"/>
      <c r="H67" s="340"/>
      <c r="I67" s="195"/>
      <c r="J67" s="195"/>
      <c r="K67" s="195"/>
      <c r="L67" s="195"/>
      <c r="M67" s="195"/>
      <c r="N67" s="195"/>
      <c r="O67" s="195"/>
      <c r="P67" s="195"/>
      <c r="Q67" s="195"/>
    </row>
    <row r="68">
      <c r="B68" s="340"/>
      <c r="C68" s="340"/>
      <c r="D68" s="340"/>
      <c r="F68" s="340"/>
      <c r="G68" s="340"/>
      <c r="H68" s="340"/>
      <c r="I68" s="195"/>
      <c r="J68" s="195"/>
      <c r="K68" s="195"/>
      <c r="L68" s="195"/>
      <c r="M68" s="195"/>
      <c r="N68" s="195"/>
      <c r="O68" s="195"/>
      <c r="P68" s="195"/>
      <c r="Q68" s="195"/>
    </row>
    <row r="69">
      <c r="B69" s="340"/>
      <c r="C69" s="340"/>
      <c r="D69" s="340"/>
      <c r="F69" s="340"/>
      <c r="G69" s="340"/>
      <c r="H69" s="340"/>
      <c r="I69" s="195"/>
      <c r="J69" s="195"/>
      <c r="K69" s="195"/>
      <c r="L69" s="195"/>
      <c r="M69" s="195"/>
      <c r="N69" s="195"/>
      <c r="O69" s="195"/>
      <c r="P69" s="195"/>
      <c r="Q69" s="195"/>
    </row>
    <row r="70">
      <c r="B70" s="340"/>
      <c r="C70" s="340"/>
      <c r="D70" s="340"/>
      <c r="F70" s="340"/>
      <c r="G70" s="340"/>
      <c r="H70" s="340"/>
      <c r="I70" s="195"/>
      <c r="J70" s="195"/>
      <c r="K70" s="195"/>
      <c r="L70" s="195"/>
      <c r="M70" s="195"/>
      <c r="N70" s="195"/>
      <c r="O70" s="195"/>
      <c r="P70" s="195"/>
      <c r="Q70" s="195"/>
    </row>
    <row r="71">
      <c r="B71" s="340"/>
      <c r="C71" s="340"/>
      <c r="D71" s="340"/>
      <c r="F71" s="340"/>
      <c r="G71" s="340"/>
      <c r="H71" s="340"/>
      <c r="I71" s="195"/>
      <c r="J71" s="195"/>
      <c r="K71" s="195"/>
      <c r="L71" s="195"/>
      <c r="M71" s="195"/>
      <c r="N71" s="195"/>
      <c r="O71" s="195"/>
      <c r="P71" s="195"/>
      <c r="Q71" s="195"/>
    </row>
    <row r="72">
      <c r="B72" s="340"/>
      <c r="C72" s="340"/>
      <c r="D72" s="340"/>
      <c r="F72" s="340"/>
      <c r="G72" s="340"/>
      <c r="H72" s="340"/>
      <c r="I72" s="195"/>
      <c r="J72" s="195"/>
      <c r="K72" s="195"/>
      <c r="L72" s="195"/>
      <c r="M72" s="195"/>
      <c r="N72" s="195"/>
      <c r="O72" s="195"/>
      <c r="P72" s="195"/>
      <c r="Q72" s="195"/>
    </row>
    <row r="73">
      <c r="B73" s="340"/>
      <c r="C73" s="340"/>
      <c r="D73" s="340"/>
      <c r="F73" s="340"/>
      <c r="G73" s="340"/>
      <c r="H73" s="340"/>
      <c r="I73" s="195"/>
      <c r="J73" s="195"/>
      <c r="K73" s="195"/>
      <c r="L73" s="195"/>
      <c r="M73" s="195"/>
      <c r="N73" s="195"/>
      <c r="O73" s="195"/>
      <c r="P73" s="195"/>
      <c r="Q73" s="195"/>
    </row>
    <row r="74">
      <c r="B74" s="340"/>
      <c r="C74" s="340"/>
      <c r="D74" s="340"/>
      <c r="F74" s="340"/>
      <c r="G74" s="340"/>
      <c r="H74" s="340"/>
      <c r="I74" s="195"/>
      <c r="J74" s="195"/>
      <c r="K74" s="195"/>
      <c r="L74" s="195"/>
      <c r="M74" s="195"/>
      <c r="N74" s="195"/>
      <c r="O74" s="195"/>
      <c r="P74" s="195"/>
      <c r="Q74" s="195"/>
    </row>
    <row r="75">
      <c r="B75" s="340"/>
      <c r="C75" s="340"/>
      <c r="D75" s="340"/>
      <c r="F75" s="340"/>
      <c r="G75" s="340"/>
      <c r="H75" s="340"/>
      <c r="I75" s="195"/>
      <c r="J75" s="195"/>
      <c r="K75" s="195"/>
      <c r="L75" s="195"/>
      <c r="M75" s="195"/>
      <c r="N75" s="195"/>
      <c r="O75" s="195"/>
      <c r="P75" s="195"/>
      <c r="Q75" s="195"/>
    </row>
    <row r="76">
      <c r="B76" s="340"/>
      <c r="C76" s="340"/>
      <c r="D76" s="340"/>
      <c r="F76" s="340"/>
      <c r="G76" s="340"/>
      <c r="H76" s="340"/>
      <c r="I76" s="195"/>
      <c r="J76" s="195"/>
      <c r="K76" s="195"/>
      <c r="L76" s="195"/>
      <c r="M76" s="195"/>
      <c r="N76" s="195"/>
      <c r="O76" s="195"/>
      <c r="P76" s="195"/>
      <c r="Q76" s="195"/>
    </row>
    <row r="77">
      <c r="B77" s="340"/>
      <c r="C77" s="340"/>
      <c r="D77" s="340"/>
      <c r="F77" s="340"/>
      <c r="G77" s="340"/>
      <c r="H77" s="340"/>
      <c r="I77" s="195"/>
      <c r="J77" s="195"/>
      <c r="K77" s="195"/>
      <c r="L77" s="195"/>
      <c r="M77" s="195"/>
      <c r="N77" s="195"/>
      <c r="O77" s="195"/>
      <c r="P77" s="195"/>
      <c r="Q77" s="195"/>
    </row>
    <row r="78">
      <c r="B78" s="340"/>
      <c r="C78" s="340"/>
      <c r="D78" s="340"/>
      <c r="F78" s="340"/>
      <c r="G78" s="340"/>
      <c r="H78" s="340"/>
      <c r="I78" s="195"/>
      <c r="J78" s="195"/>
      <c r="K78" s="195"/>
      <c r="L78" s="195"/>
      <c r="M78" s="195"/>
      <c r="N78" s="195"/>
      <c r="O78" s="195"/>
      <c r="P78" s="195"/>
      <c r="Q78" s="195"/>
    </row>
    <row r="79">
      <c r="B79" s="340"/>
      <c r="C79" s="340"/>
      <c r="D79" s="340"/>
      <c r="F79" s="340"/>
      <c r="G79" s="340"/>
      <c r="H79" s="340"/>
      <c r="I79" s="195"/>
      <c r="J79" s="195"/>
      <c r="K79" s="195"/>
      <c r="L79" s="195"/>
      <c r="M79" s="195"/>
      <c r="N79" s="195"/>
      <c r="O79" s="195"/>
      <c r="P79" s="195"/>
      <c r="Q79" s="195"/>
    </row>
    <row r="80">
      <c r="B80" s="340"/>
      <c r="C80" s="340"/>
      <c r="D80" s="340"/>
      <c r="F80" s="340"/>
      <c r="G80" s="340"/>
      <c r="H80" s="340"/>
      <c r="I80" s="195"/>
      <c r="J80" s="195"/>
      <c r="K80" s="195"/>
      <c r="L80" s="195"/>
      <c r="M80" s="195"/>
      <c r="N80" s="195"/>
      <c r="O80" s="195"/>
      <c r="P80" s="195"/>
      <c r="Q80" s="195"/>
    </row>
    <row r="81">
      <c r="B81" s="340"/>
      <c r="C81" s="340"/>
      <c r="D81" s="340"/>
      <c r="F81" s="340"/>
      <c r="G81" s="340"/>
      <c r="H81" s="340"/>
      <c r="I81" s="195"/>
      <c r="J81" s="195"/>
      <c r="K81" s="195"/>
      <c r="L81" s="195"/>
      <c r="M81" s="195"/>
      <c r="N81" s="195"/>
      <c r="O81" s="195"/>
      <c r="P81" s="195"/>
      <c r="Q81" s="195"/>
    </row>
    <row r="82">
      <c r="B82" s="340"/>
      <c r="C82" s="340"/>
      <c r="D82" s="340"/>
      <c r="F82" s="340"/>
      <c r="G82" s="340"/>
      <c r="H82" s="340"/>
      <c r="I82" s="195"/>
      <c r="J82" s="195"/>
      <c r="K82" s="195"/>
      <c r="L82" s="195"/>
      <c r="M82" s="195"/>
      <c r="N82" s="195"/>
      <c r="O82" s="195"/>
      <c r="P82" s="195"/>
      <c r="Q82" s="195"/>
    </row>
    <row r="83">
      <c r="B83" s="340"/>
      <c r="C83" s="340"/>
      <c r="D83" s="340"/>
      <c r="F83" s="340"/>
      <c r="G83" s="340"/>
      <c r="H83" s="340"/>
      <c r="I83" s="195"/>
      <c r="J83" s="195"/>
      <c r="K83" s="195"/>
      <c r="L83" s="195"/>
      <c r="M83" s="195"/>
      <c r="N83" s="195"/>
      <c r="O83" s="195"/>
      <c r="P83" s="195"/>
      <c r="Q83" s="195"/>
    </row>
    <row r="84">
      <c r="B84" s="340"/>
      <c r="C84" s="340"/>
      <c r="D84" s="340"/>
      <c r="F84" s="340"/>
      <c r="G84" s="340"/>
      <c r="H84" s="340"/>
      <c r="I84" s="195"/>
      <c r="J84" s="195"/>
      <c r="K84" s="195"/>
      <c r="L84" s="195"/>
      <c r="M84" s="195"/>
      <c r="N84" s="195"/>
      <c r="O84" s="195"/>
      <c r="P84" s="195"/>
      <c r="Q84" s="195"/>
    </row>
    <row r="85">
      <c r="B85" s="340"/>
      <c r="C85" s="340"/>
      <c r="D85" s="340"/>
      <c r="F85" s="340"/>
      <c r="G85" s="340"/>
      <c r="H85" s="340"/>
      <c r="I85" s="195"/>
      <c r="J85" s="195"/>
      <c r="K85" s="195"/>
      <c r="L85" s="195"/>
      <c r="M85" s="195"/>
      <c r="N85" s="195"/>
      <c r="O85" s="195"/>
      <c r="P85" s="195"/>
      <c r="Q85" s="195"/>
    </row>
    <row r="86">
      <c r="B86" s="340"/>
      <c r="C86" s="340"/>
      <c r="D86" s="340"/>
      <c r="F86" s="340"/>
      <c r="G86" s="340"/>
      <c r="H86" s="340"/>
      <c r="I86" s="195"/>
      <c r="J86" s="195"/>
      <c r="K86" s="195"/>
      <c r="L86" s="195"/>
      <c r="M86" s="195"/>
      <c r="N86" s="195"/>
      <c r="O86" s="195"/>
      <c r="P86" s="195"/>
      <c r="Q86" s="195"/>
    </row>
    <row r="87">
      <c r="B87" s="340"/>
      <c r="C87" s="340"/>
      <c r="D87" s="340"/>
      <c r="F87" s="340"/>
      <c r="G87" s="340"/>
      <c r="H87" s="340"/>
      <c r="I87" s="195"/>
      <c r="J87" s="195"/>
      <c r="K87" s="195"/>
      <c r="L87" s="195"/>
      <c r="M87" s="195"/>
      <c r="N87" s="195"/>
      <c r="O87" s="195"/>
      <c r="P87" s="195"/>
      <c r="Q87" s="195"/>
    </row>
    <row r="88">
      <c r="B88" s="340"/>
      <c r="C88" s="340"/>
      <c r="D88" s="340"/>
      <c r="F88" s="340"/>
      <c r="G88" s="340"/>
      <c r="H88" s="340"/>
      <c r="I88" s="195"/>
      <c r="J88" s="195"/>
      <c r="K88" s="195"/>
      <c r="L88" s="195"/>
      <c r="M88" s="195"/>
      <c r="N88" s="195"/>
      <c r="O88" s="195"/>
      <c r="P88" s="195"/>
      <c r="Q88" s="195"/>
    </row>
    <row r="89">
      <c r="B89" s="340"/>
      <c r="C89" s="340"/>
      <c r="D89" s="340"/>
      <c r="F89" s="340"/>
      <c r="G89" s="340"/>
      <c r="H89" s="340"/>
      <c r="I89" s="195"/>
      <c r="J89" s="195"/>
      <c r="K89" s="195"/>
      <c r="L89" s="195"/>
      <c r="M89" s="195"/>
      <c r="N89" s="195"/>
      <c r="O89" s="195"/>
      <c r="P89" s="195"/>
      <c r="Q89" s="195"/>
    </row>
    <row r="90">
      <c r="B90" s="340"/>
      <c r="C90" s="340"/>
      <c r="D90" s="340"/>
      <c r="F90" s="340"/>
      <c r="G90" s="340"/>
      <c r="H90" s="340"/>
      <c r="I90" s="195"/>
      <c r="J90" s="195"/>
      <c r="K90" s="195"/>
      <c r="L90" s="195"/>
      <c r="M90" s="195"/>
      <c r="N90" s="195"/>
      <c r="O90" s="195"/>
      <c r="P90" s="195"/>
      <c r="Q90" s="195"/>
    </row>
    <row r="91">
      <c r="B91" s="340"/>
      <c r="C91" s="340"/>
      <c r="D91" s="340"/>
      <c r="F91" s="340"/>
      <c r="G91" s="340"/>
      <c r="H91" s="340"/>
      <c r="I91" s="195"/>
      <c r="J91" s="195"/>
      <c r="K91" s="195"/>
      <c r="L91" s="195"/>
      <c r="M91" s="195"/>
      <c r="N91" s="195"/>
      <c r="O91" s="195"/>
      <c r="P91" s="195"/>
      <c r="Q91" s="195"/>
    </row>
    <row r="92">
      <c r="B92" s="340"/>
      <c r="C92" s="340"/>
      <c r="D92" s="340"/>
      <c r="F92" s="340"/>
      <c r="G92" s="340"/>
      <c r="H92" s="340"/>
      <c r="I92" s="195"/>
      <c r="J92" s="195"/>
      <c r="K92" s="195"/>
      <c r="L92" s="195"/>
      <c r="M92" s="195"/>
      <c r="N92" s="195"/>
      <c r="O92" s="195"/>
      <c r="P92" s="195"/>
      <c r="Q92" s="195"/>
    </row>
    <row r="93">
      <c r="B93" s="340"/>
      <c r="C93" s="340"/>
      <c r="D93" s="340"/>
      <c r="F93" s="340"/>
      <c r="G93" s="340"/>
      <c r="H93" s="340"/>
      <c r="I93" s="195"/>
      <c r="J93" s="195"/>
      <c r="K93" s="195"/>
      <c r="L93" s="195"/>
      <c r="M93" s="195"/>
      <c r="N93" s="195"/>
      <c r="O93" s="195"/>
      <c r="P93" s="195"/>
      <c r="Q93" s="195"/>
    </row>
    <row r="94">
      <c r="B94" s="340"/>
      <c r="C94" s="340"/>
      <c r="D94" s="340"/>
      <c r="F94" s="340"/>
      <c r="G94" s="340"/>
      <c r="H94" s="340"/>
      <c r="I94" s="195"/>
      <c r="J94" s="195"/>
      <c r="K94" s="195"/>
      <c r="L94" s="195"/>
      <c r="M94" s="195"/>
      <c r="N94" s="195"/>
      <c r="O94" s="195"/>
      <c r="P94" s="195"/>
      <c r="Q94" s="195"/>
    </row>
    <row r="95">
      <c r="B95" s="340"/>
      <c r="C95" s="340"/>
      <c r="D95" s="340"/>
      <c r="F95" s="340"/>
      <c r="G95" s="340"/>
      <c r="H95" s="340"/>
      <c r="I95" s="195"/>
      <c r="J95" s="195"/>
      <c r="K95" s="195"/>
      <c r="L95" s="195"/>
      <c r="M95" s="195"/>
      <c r="N95" s="195"/>
      <c r="O95" s="195"/>
      <c r="P95" s="195"/>
      <c r="Q95" s="195"/>
    </row>
    <row r="96">
      <c r="B96" s="340"/>
      <c r="C96" s="340"/>
      <c r="D96" s="340"/>
      <c r="F96" s="340"/>
      <c r="G96" s="340"/>
      <c r="H96" s="340"/>
      <c r="I96" s="195"/>
      <c r="J96" s="195"/>
      <c r="K96" s="195"/>
      <c r="L96" s="195"/>
      <c r="M96" s="195"/>
      <c r="N96" s="195"/>
      <c r="O96" s="195"/>
      <c r="P96" s="195"/>
      <c r="Q96" s="195"/>
    </row>
    <row r="97">
      <c r="B97" s="340"/>
      <c r="C97" s="340"/>
      <c r="D97" s="340"/>
      <c r="F97" s="340"/>
      <c r="G97" s="340"/>
      <c r="H97" s="340"/>
      <c r="I97" s="195"/>
      <c r="J97" s="195"/>
      <c r="K97" s="195"/>
      <c r="L97" s="195"/>
      <c r="M97" s="195"/>
      <c r="N97" s="195"/>
      <c r="O97" s="195"/>
      <c r="P97" s="195"/>
      <c r="Q97" s="195"/>
    </row>
    <row r="98">
      <c r="B98" s="340"/>
      <c r="C98" s="340"/>
      <c r="D98" s="340"/>
      <c r="F98" s="340"/>
      <c r="G98" s="340"/>
      <c r="H98" s="340"/>
      <c r="I98" s="195"/>
      <c r="J98" s="195"/>
      <c r="K98" s="195"/>
      <c r="L98" s="195"/>
      <c r="M98" s="195"/>
      <c r="N98" s="195"/>
      <c r="O98" s="195"/>
      <c r="P98" s="195"/>
      <c r="Q98" s="195"/>
    </row>
    <row r="99">
      <c r="B99" s="340"/>
      <c r="C99" s="340"/>
      <c r="D99" s="340"/>
      <c r="F99" s="340"/>
      <c r="G99" s="340"/>
      <c r="H99" s="340"/>
      <c r="I99" s="195"/>
      <c r="J99" s="195"/>
      <c r="K99" s="195"/>
      <c r="L99" s="195"/>
      <c r="M99" s="195"/>
      <c r="N99" s="195"/>
      <c r="O99" s="195"/>
      <c r="P99" s="195"/>
      <c r="Q99" s="195"/>
    </row>
    <row r="100">
      <c r="B100" s="340"/>
      <c r="C100" s="340"/>
      <c r="D100" s="340"/>
      <c r="F100" s="340"/>
      <c r="G100" s="340"/>
      <c r="H100" s="340"/>
      <c r="I100" s="195"/>
      <c r="J100" s="195"/>
      <c r="K100" s="195"/>
      <c r="L100" s="195"/>
      <c r="M100" s="195"/>
      <c r="N100" s="195"/>
      <c r="O100" s="195"/>
      <c r="P100" s="195"/>
      <c r="Q100" s="195"/>
    </row>
    <row r="101">
      <c r="B101" s="340"/>
      <c r="C101" s="340"/>
      <c r="D101" s="340"/>
      <c r="F101" s="340"/>
      <c r="G101" s="340"/>
      <c r="H101" s="340"/>
      <c r="I101" s="195"/>
      <c r="J101" s="195"/>
      <c r="K101" s="195"/>
      <c r="L101" s="195"/>
      <c r="M101" s="195"/>
      <c r="N101" s="195"/>
      <c r="O101" s="195"/>
      <c r="P101" s="195"/>
      <c r="Q101" s="195"/>
    </row>
    <row r="102">
      <c r="B102" s="340"/>
      <c r="C102" s="340"/>
      <c r="D102" s="340"/>
      <c r="F102" s="340"/>
      <c r="G102" s="340"/>
      <c r="H102" s="340"/>
      <c r="I102" s="195"/>
      <c r="J102" s="195"/>
      <c r="K102" s="195"/>
      <c r="L102" s="195"/>
      <c r="M102" s="195"/>
      <c r="N102" s="195"/>
      <c r="O102" s="195"/>
      <c r="P102" s="195"/>
      <c r="Q102" s="195"/>
    </row>
    <row r="103">
      <c r="B103" s="340"/>
      <c r="C103" s="340"/>
      <c r="D103" s="340"/>
      <c r="F103" s="340"/>
      <c r="G103" s="340"/>
      <c r="H103" s="340"/>
      <c r="I103" s="195"/>
      <c r="J103" s="195"/>
      <c r="K103" s="195"/>
      <c r="L103" s="195"/>
      <c r="M103" s="195"/>
      <c r="N103" s="195"/>
      <c r="O103" s="195"/>
      <c r="P103" s="195"/>
      <c r="Q103" s="195"/>
    </row>
    <row r="104">
      <c r="B104" s="340"/>
      <c r="C104" s="340"/>
      <c r="D104" s="340"/>
      <c r="F104" s="340"/>
      <c r="G104" s="340"/>
      <c r="H104" s="340"/>
      <c r="I104" s="195"/>
      <c r="J104" s="195"/>
      <c r="K104" s="195"/>
      <c r="L104" s="195"/>
      <c r="M104" s="195"/>
      <c r="N104" s="195"/>
      <c r="O104" s="195"/>
      <c r="P104" s="195"/>
      <c r="Q104" s="195"/>
    </row>
    <row r="105">
      <c r="B105" s="340"/>
      <c r="C105" s="340"/>
      <c r="D105" s="340"/>
      <c r="F105" s="340"/>
      <c r="G105" s="340"/>
      <c r="H105" s="340"/>
      <c r="I105" s="195"/>
      <c r="J105" s="195"/>
      <c r="K105" s="195"/>
      <c r="L105" s="195"/>
      <c r="M105" s="195"/>
      <c r="N105" s="195"/>
      <c r="O105" s="195"/>
      <c r="P105" s="195"/>
      <c r="Q105" s="195"/>
    </row>
    <row r="106">
      <c r="B106" s="340"/>
      <c r="C106" s="340"/>
      <c r="D106" s="340"/>
      <c r="F106" s="340"/>
      <c r="G106" s="340"/>
      <c r="H106" s="340"/>
      <c r="I106" s="195"/>
      <c r="J106" s="195"/>
      <c r="K106" s="195"/>
      <c r="L106" s="195"/>
      <c r="M106" s="195"/>
      <c r="N106" s="195"/>
      <c r="O106" s="195"/>
      <c r="P106" s="195"/>
      <c r="Q106" s="195"/>
    </row>
    <row r="107">
      <c r="B107" s="340"/>
      <c r="C107" s="340"/>
      <c r="D107" s="340"/>
      <c r="F107" s="340"/>
      <c r="G107" s="340"/>
      <c r="H107" s="340"/>
      <c r="I107" s="195"/>
      <c r="J107" s="195"/>
      <c r="K107" s="195"/>
      <c r="L107" s="195"/>
      <c r="M107" s="195"/>
      <c r="N107" s="195"/>
      <c r="O107" s="195"/>
      <c r="P107" s="195"/>
      <c r="Q107" s="195"/>
    </row>
    <row r="108">
      <c r="B108" s="340"/>
      <c r="C108" s="340"/>
      <c r="D108" s="340"/>
      <c r="F108" s="340"/>
      <c r="G108" s="340"/>
      <c r="H108" s="340"/>
      <c r="I108" s="195"/>
      <c r="J108" s="195"/>
      <c r="K108" s="195"/>
      <c r="L108" s="195"/>
      <c r="M108" s="195"/>
      <c r="N108" s="195"/>
      <c r="O108" s="195"/>
      <c r="P108" s="195"/>
      <c r="Q108" s="195"/>
    </row>
    <row r="109">
      <c r="B109" s="340"/>
      <c r="C109" s="340"/>
      <c r="D109" s="340"/>
      <c r="F109" s="340"/>
      <c r="G109" s="340"/>
      <c r="H109" s="340"/>
      <c r="I109" s="195"/>
      <c r="J109" s="195"/>
      <c r="K109" s="195"/>
      <c r="L109" s="195"/>
      <c r="M109" s="195"/>
      <c r="N109" s="195"/>
      <c r="O109" s="195"/>
      <c r="P109" s="195"/>
      <c r="Q109" s="195"/>
    </row>
    <row r="110">
      <c r="B110" s="340"/>
      <c r="C110" s="340"/>
      <c r="D110" s="340"/>
      <c r="F110" s="340"/>
      <c r="G110" s="340"/>
      <c r="H110" s="340"/>
      <c r="I110" s="195"/>
      <c r="J110" s="195"/>
      <c r="K110" s="195"/>
      <c r="L110" s="195"/>
      <c r="M110" s="195"/>
      <c r="N110" s="195"/>
      <c r="O110" s="195"/>
      <c r="P110" s="195"/>
      <c r="Q110" s="195"/>
    </row>
    <row r="111">
      <c r="B111" s="340"/>
      <c r="C111" s="340"/>
      <c r="D111" s="340"/>
      <c r="F111" s="340"/>
      <c r="G111" s="340"/>
      <c r="H111" s="340"/>
      <c r="I111" s="195"/>
      <c r="J111" s="195"/>
      <c r="K111" s="195"/>
      <c r="L111" s="195"/>
      <c r="M111" s="195"/>
      <c r="N111" s="195"/>
      <c r="O111" s="195"/>
      <c r="P111" s="195"/>
      <c r="Q111" s="195"/>
    </row>
    <row r="112">
      <c r="B112" s="340"/>
      <c r="C112" s="340"/>
      <c r="D112" s="340"/>
      <c r="F112" s="340"/>
      <c r="G112" s="340"/>
      <c r="H112" s="340"/>
      <c r="I112" s="195"/>
      <c r="J112" s="195"/>
      <c r="K112" s="195"/>
      <c r="L112" s="195"/>
      <c r="M112" s="195"/>
      <c r="N112" s="195"/>
      <c r="O112" s="195"/>
      <c r="P112" s="195"/>
      <c r="Q112" s="195"/>
    </row>
    <row r="113">
      <c r="B113" s="340"/>
      <c r="C113" s="340"/>
      <c r="D113" s="340"/>
      <c r="F113" s="340"/>
      <c r="G113" s="340"/>
      <c r="H113" s="340"/>
      <c r="I113" s="195"/>
      <c r="J113" s="195"/>
      <c r="K113" s="195"/>
      <c r="L113" s="195"/>
      <c r="M113" s="195"/>
      <c r="N113" s="195"/>
      <c r="O113" s="195"/>
      <c r="P113" s="195"/>
      <c r="Q113" s="195"/>
    </row>
    <row r="114">
      <c r="B114" s="340"/>
      <c r="C114" s="340"/>
      <c r="D114" s="340"/>
      <c r="F114" s="340"/>
      <c r="G114" s="340"/>
      <c r="H114" s="340"/>
      <c r="I114" s="195"/>
      <c r="J114" s="195"/>
      <c r="K114" s="195"/>
      <c r="L114" s="195"/>
      <c r="M114" s="195"/>
      <c r="N114" s="195"/>
      <c r="O114" s="195"/>
      <c r="P114" s="195"/>
      <c r="Q114" s="195"/>
    </row>
    <row r="115">
      <c r="B115" s="340"/>
      <c r="C115" s="340"/>
      <c r="D115" s="340"/>
      <c r="F115" s="340"/>
      <c r="G115" s="340"/>
      <c r="H115" s="340"/>
      <c r="I115" s="195"/>
      <c r="J115" s="195"/>
      <c r="K115" s="195"/>
      <c r="L115" s="195"/>
      <c r="M115" s="195"/>
      <c r="N115" s="195"/>
      <c r="O115" s="195"/>
      <c r="P115" s="195"/>
      <c r="Q115" s="195"/>
    </row>
    <row r="116">
      <c r="B116" s="340"/>
      <c r="C116" s="340"/>
      <c r="D116" s="340"/>
      <c r="F116" s="340"/>
      <c r="G116" s="340"/>
      <c r="H116" s="340"/>
      <c r="I116" s="195"/>
      <c r="J116" s="195"/>
      <c r="K116" s="195"/>
      <c r="L116" s="195"/>
      <c r="M116" s="195"/>
      <c r="N116" s="195"/>
      <c r="O116" s="195"/>
      <c r="P116" s="195"/>
      <c r="Q116" s="195"/>
    </row>
    <row r="117">
      <c r="B117" s="340"/>
      <c r="C117" s="340"/>
      <c r="D117" s="340"/>
      <c r="F117" s="340"/>
      <c r="G117" s="340"/>
      <c r="H117" s="340"/>
      <c r="I117" s="195"/>
      <c r="J117" s="195"/>
      <c r="K117" s="195"/>
      <c r="L117" s="195"/>
      <c r="M117" s="195"/>
      <c r="N117" s="195"/>
      <c r="O117" s="195"/>
      <c r="P117" s="195"/>
      <c r="Q117" s="195"/>
    </row>
    <row r="118">
      <c r="B118" s="340"/>
      <c r="C118" s="340"/>
      <c r="D118" s="340"/>
      <c r="F118" s="340"/>
      <c r="G118" s="340"/>
      <c r="H118" s="340"/>
      <c r="I118" s="195"/>
      <c r="J118" s="195"/>
      <c r="K118" s="195"/>
      <c r="L118" s="195"/>
      <c r="M118" s="195"/>
      <c r="N118" s="195"/>
      <c r="O118" s="195"/>
      <c r="P118" s="195"/>
      <c r="Q118" s="195"/>
    </row>
    <row r="119">
      <c r="B119" s="340"/>
      <c r="C119" s="340"/>
      <c r="D119" s="340"/>
      <c r="F119" s="340"/>
      <c r="G119" s="340"/>
      <c r="H119" s="340"/>
      <c r="I119" s="195"/>
      <c r="J119" s="195"/>
      <c r="K119" s="195"/>
      <c r="L119" s="195"/>
      <c r="M119" s="195"/>
      <c r="N119" s="195"/>
      <c r="O119" s="195"/>
      <c r="P119" s="195"/>
      <c r="Q119" s="195"/>
    </row>
    <row r="120">
      <c r="B120" s="340"/>
      <c r="C120" s="340"/>
      <c r="D120" s="340"/>
      <c r="F120" s="340"/>
      <c r="G120" s="340"/>
      <c r="H120" s="340"/>
      <c r="I120" s="195"/>
      <c r="J120" s="195"/>
      <c r="K120" s="195"/>
      <c r="L120" s="195"/>
      <c r="M120" s="195"/>
      <c r="N120" s="195"/>
      <c r="O120" s="195"/>
      <c r="P120" s="195"/>
      <c r="Q120" s="195"/>
    </row>
    <row r="121">
      <c r="B121" s="340"/>
      <c r="C121" s="340"/>
      <c r="D121" s="340"/>
      <c r="F121" s="340"/>
      <c r="G121" s="340"/>
      <c r="H121" s="340"/>
      <c r="I121" s="195"/>
      <c r="J121" s="195"/>
      <c r="K121" s="195"/>
      <c r="L121" s="195"/>
      <c r="M121" s="195"/>
      <c r="N121" s="195"/>
      <c r="O121" s="195"/>
      <c r="P121" s="195"/>
      <c r="Q121" s="195"/>
    </row>
    <row r="122">
      <c r="B122" s="340"/>
      <c r="C122" s="340"/>
      <c r="D122" s="340"/>
      <c r="F122" s="340"/>
      <c r="G122" s="340"/>
      <c r="H122" s="340"/>
      <c r="I122" s="195"/>
      <c r="J122" s="195"/>
      <c r="K122" s="195"/>
      <c r="L122" s="195"/>
      <c r="M122" s="195"/>
      <c r="N122" s="195"/>
      <c r="O122" s="195"/>
      <c r="P122" s="195"/>
      <c r="Q122" s="195"/>
    </row>
    <row r="123">
      <c r="B123" s="340"/>
      <c r="C123" s="340"/>
      <c r="D123" s="340"/>
      <c r="F123" s="340"/>
      <c r="G123" s="340"/>
      <c r="H123" s="340"/>
      <c r="I123" s="195"/>
      <c r="J123" s="195"/>
      <c r="K123" s="195"/>
      <c r="L123" s="195"/>
      <c r="M123" s="195"/>
      <c r="N123" s="195"/>
      <c r="O123" s="195"/>
      <c r="P123" s="195"/>
      <c r="Q123" s="195"/>
    </row>
    <row r="124">
      <c r="B124" s="340"/>
      <c r="C124" s="340"/>
      <c r="D124" s="340"/>
      <c r="F124" s="340"/>
      <c r="G124" s="340"/>
      <c r="H124" s="340"/>
      <c r="I124" s="195"/>
      <c r="J124" s="195"/>
      <c r="K124" s="195"/>
      <c r="L124" s="195"/>
      <c r="M124" s="195"/>
      <c r="N124" s="195"/>
      <c r="O124" s="195"/>
      <c r="P124" s="195"/>
      <c r="Q124" s="195"/>
    </row>
    <row r="125">
      <c r="B125" s="340"/>
      <c r="C125" s="340"/>
      <c r="D125" s="340"/>
      <c r="F125" s="340"/>
      <c r="G125" s="340"/>
      <c r="H125" s="340"/>
      <c r="I125" s="195"/>
      <c r="J125" s="195"/>
      <c r="K125" s="195"/>
      <c r="L125" s="195"/>
      <c r="M125" s="195"/>
      <c r="N125" s="195"/>
      <c r="O125" s="195"/>
      <c r="P125" s="195"/>
      <c r="Q125" s="195"/>
    </row>
    <row r="126">
      <c r="B126" s="340"/>
      <c r="C126" s="340"/>
      <c r="D126" s="340"/>
      <c r="F126" s="340"/>
      <c r="G126" s="340"/>
      <c r="H126" s="340"/>
      <c r="I126" s="195"/>
      <c r="J126" s="195"/>
      <c r="K126" s="195"/>
      <c r="L126" s="195"/>
      <c r="M126" s="195"/>
      <c r="N126" s="195"/>
      <c r="O126" s="195"/>
      <c r="P126" s="195"/>
      <c r="Q126" s="195"/>
    </row>
    <row r="127">
      <c r="B127" s="340"/>
      <c r="C127" s="340"/>
      <c r="D127" s="340"/>
      <c r="F127" s="340"/>
      <c r="G127" s="340"/>
      <c r="H127" s="340"/>
      <c r="I127" s="195"/>
      <c r="J127" s="195"/>
      <c r="K127" s="195"/>
      <c r="L127" s="195"/>
      <c r="M127" s="195"/>
      <c r="N127" s="195"/>
      <c r="O127" s="195"/>
      <c r="P127" s="195"/>
      <c r="Q127" s="195"/>
    </row>
    <row r="128">
      <c r="B128" s="340"/>
      <c r="C128" s="340"/>
      <c r="D128" s="340"/>
      <c r="F128" s="340"/>
      <c r="G128" s="340"/>
      <c r="H128" s="340"/>
      <c r="I128" s="195"/>
      <c r="J128" s="195"/>
      <c r="K128" s="195"/>
      <c r="L128" s="195"/>
      <c r="M128" s="195"/>
      <c r="N128" s="195"/>
      <c r="O128" s="195"/>
      <c r="P128" s="195"/>
      <c r="Q128" s="195"/>
    </row>
    <row r="129">
      <c r="B129" s="340"/>
      <c r="C129" s="340"/>
      <c r="D129" s="340"/>
      <c r="F129" s="340"/>
      <c r="G129" s="340"/>
      <c r="H129" s="340"/>
      <c r="I129" s="195"/>
      <c r="J129" s="195"/>
      <c r="K129" s="195"/>
      <c r="L129" s="195"/>
      <c r="M129" s="195"/>
      <c r="N129" s="195"/>
      <c r="O129" s="195"/>
      <c r="P129" s="195"/>
      <c r="Q129" s="195"/>
    </row>
    <row r="130">
      <c r="B130" s="340"/>
      <c r="C130" s="340"/>
      <c r="D130" s="340"/>
      <c r="F130" s="340"/>
      <c r="G130" s="340"/>
      <c r="H130" s="340"/>
      <c r="I130" s="195"/>
      <c r="J130" s="195"/>
      <c r="K130" s="195"/>
      <c r="L130" s="195"/>
      <c r="M130" s="195"/>
      <c r="N130" s="195"/>
      <c r="O130" s="195"/>
      <c r="P130" s="195"/>
      <c r="Q130" s="195"/>
    </row>
    <row r="131">
      <c r="B131" s="340"/>
      <c r="C131" s="340"/>
      <c r="D131" s="340"/>
      <c r="F131" s="340"/>
      <c r="G131" s="340"/>
      <c r="H131" s="340"/>
      <c r="I131" s="195"/>
      <c r="J131" s="195"/>
      <c r="K131" s="195"/>
      <c r="L131" s="195"/>
      <c r="M131" s="195"/>
      <c r="N131" s="195"/>
      <c r="O131" s="195"/>
      <c r="P131" s="195"/>
      <c r="Q131" s="195"/>
    </row>
    <row r="132">
      <c r="B132" s="340"/>
      <c r="C132" s="340"/>
      <c r="D132" s="340"/>
      <c r="F132" s="340"/>
      <c r="G132" s="340"/>
      <c r="H132" s="340"/>
      <c r="I132" s="195"/>
      <c r="J132" s="195"/>
      <c r="K132" s="195"/>
      <c r="L132" s="195"/>
      <c r="M132" s="195"/>
      <c r="N132" s="195"/>
      <c r="O132" s="195"/>
      <c r="P132" s="195"/>
      <c r="Q132" s="195"/>
    </row>
    <row r="133">
      <c r="B133" s="340"/>
      <c r="C133" s="340"/>
      <c r="D133" s="340"/>
      <c r="F133" s="340"/>
      <c r="G133" s="340"/>
      <c r="H133" s="340"/>
      <c r="I133" s="195"/>
      <c r="J133" s="195"/>
      <c r="K133" s="195"/>
      <c r="L133" s="195"/>
      <c r="M133" s="195"/>
      <c r="N133" s="195"/>
      <c r="O133" s="195"/>
      <c r="P133" s="195"/>
      <c r="Q133" s="195"/>
    </row>
    <row r="134">
      <c r="B134" s="340"/>
      <c r="C134" s="340"/>
      <c r="D134" s="340"/>
      <c r="F134" s="340"/>
      <c r="G134" s="340"/>
      <c r="H134" s="340"/>
      <c r="I134" s="195"/>
      <c r="J134" s="195"/>
      <c r="K134" s="195"/>
      <c r="L134" s="195"/>
      <c r="M134" s="195"/>
      <c r="N134" s="195"/>
      <c r="O134" s="195"/>
      <c r="P134" s="195"/>
      <c r="Q134" s="195"/>
    </row>
    <row r="135">
      <c r="B135" s="340"/>
      <c r="C135" s="340"/>
      <c r="D135" s="340"/>
      <c r="F135" s="340"/>
      <c r="G135" s="340"/>
      <c r="H135" s="340"/>
      <c r="I135" s="195"/>
      <c r="J135" s="195"/>
      <c r="K135" s="195"/>
      <c r="L135" s="195"/>
      <c r="M135" s="195"/>
      <c r="N135" s="195"/>
      <c r="O135" s="195"/>
      <c r="P135" s="195"/>
      <c r="Q135" s="195"/>
    </row>
    <row r="136">
      <c r="B136" s="340"/>
      <c r="C136" s="340"/>
      <c r="D136" s="340"/>
      <c r="F136" s="340"/>
      <c r="G136" s="340"/>
      <c r="H136" s="340"/>
      <c r="I136" s="195"/>
      <c r="J136" s="195"/>
      <c r="K136" s="195"/>
      <c r="L136" s="195"/>
      <c r="M136" s="195"/>
      <c r="N136" s="195"/>
      <c r="O136" s="195"/>
      <c r="P136" s="195"/>
      <c r="Q136" s="195"/>
    </row>
    <row r="137">
      <c r="B137" s="340"/>
      <c r="C137" s="340"/>
      <c r="D137" s="340"/>
      <c r="F137" s="340"/>
      <c r="G137" s="340"/>
      <c r="H137" s="340"/>
      <c r="I137" s="195"/>
      <c r="J137" s="195"/>
      <c r="K137" s="195"/>
      <c r="L137" s="195"/>
      <c r="M137" s="195"/>
      <c r="N137" s="195"/>
      <c r="O137" s="195"/>
      <c r="P137" s="195"/>
      <c r="Q137" s="195"/>
    </row>
    <row r="138">
      <c r="B138" s="340"/>
      <c r="C138" s="340"/>
      <c r="D138" s="340"/>
      <c r="F138" s="340"/>
      <c r="G138" s="340"/>
      <c r="H138" s="340"/>
      <c r="I138" s="195"/>
      <c r="J138" s="195"/>
      <c r="K138" s="195"/>
      <c r="L138" s="195"/>
      <c r="M138" s="195"/>
      <c r="N138" s="195"/>
      <c r="O138" s="195"/>
      <c r="P138" s="195"/>
      <c r="Q138" s="195"/>
    </row>
    <row r="139">
      <c r="B139" s="340"/>
      <c r="C139" s="340"/>
      <c r="D139" s="340"/>
      <c r="F139" s="340"/>
      <c r="G139" s="340"/>
      <c r="H139" s="340"/>
      <c r="I139" s="195"/>
      <c r="J139" s="195"/>
      <c r="K139" s="195"/>
      <c r="L139" s="195"/>
      <c r="M139" s="195"/>
      <c r="N139" s="195"/>
      <c r="O139" s="195"/>
      <c r="P139" s="195"/>
      <c r="Q139" s="195"/>
    </row>
    <row r="140">
      <c r="B140" s="340"/>
      <c r="C140" s="340"/>
      <c r="D140" s="340"/>
      <c r="F140" s="340"/>
      <c r="G140" s="340"/>
      <c r="H140" s="340"/>
      <c r="I140" s="195"/>
      <c r="J140" s="195"/>
      <c r="K140" s="195"/>
      <c r="L140" s="195"/>
      <c r="M140" s="195"/>
      <c r="N140" s="195"/>
      <c r="O140" s="195"/>
      <c r="P140" s="195"/>
      <c r="Q140" s="195"/>
    </row>
    <row r="141">
      <c r="B141" s="340"/>
      <c r="C141" s="340"/>
      <c r="D141" s="340"/>
      <c r="F141" s="340"/>
      <c r="G141" s="340"/>
      <c r="H141" s="340"/>
      <c r="I141" s="195"/>
      <c r="J141" s="195"/>
      <c r="K141" s="195"/>
      <c r="L141" s="195"/>
      <c r="M141" s="195"/>
      <c r="N141" s="195"/>
      <c r="O141" s="195"/>
      <c r="P141" s="195"/>
      <c r="Q141" s="195"/>
    </row>
    <row r="142">
      <c r="B142" s="340"/>
      <c r="C142" s="340"/>
      <c r="D142" s="340"/>
      <c r="F142" s="340"/>
      <c r="G142" s="340"/>
      <c r="H142" s="340"/>
      <c r="I142" s="195"/>
      <c r="J142" s="195"/>
      <c r="K142" s="195"/>
      <c r="L142" s="195"/>
      <c r="M142" s="195"/>
      <c r="N142" s="195"/>
      <c r="O142" s="195"/>
      <c r="P142" s="195"/>
      <c r="Q142" s="195"/>
    </row>
    <row r="143">
      <c r="B143" s="340"/>
      <c r="C143" s="340"/>
      <c r="D143" s="340"/>
      <c r="F143" s="340"/>
      <c r="G143" s="340"/>
      <c r="H143" s="340"/>
      <c r="I143" s="195"/>
      <c r="J143" s="195"/>
      <c r="K143" s="195"/>
      <c r="L143" s="195"/>
      <c r="M143" s="195"/>
      <c r="N143" s="195"/>
      <c r="O143" s="195"/>
      <c r="P143" s="195"/>
      <c r="Q143" s="195"/>
    </row>
    <row r="144">
      <c r="B144" s="340"/>
      <c r="C144" s="340"/>
      <c r="D144" s="340"/>
      <c r="F144" s="340"/>
      <c r="G144" s="340"/>
      <c r="H144" s="340"/>
      <c r="I144" s="195"/>
      <c r="J144" s="195"/>
      <c r="K144" s="195"/>
      <c r="L144" s="195"/>
      <c r="M144" s="195"/>
      <c r="N144" s="195"/>
      <c r="O144" s="195"/>
      <c r="P144" s="195"/>
      <c r="Q144" s="195"/>
    </row>
    <row r="145">
      <c r="B145" s="340"/>
      <c r="C145" s="340"/>
      <c r="D145" s="340"/>
      <c r="F145" s="340"/>
      <c r="G145" s="340"/>
      <c r="H145" s="340"/>
      <c r="I145" s="195"/>
      <c r="J145" s="195"/>
      <c r="K145" s="195"/>
      <c r="L145" s="195"/>
      <c r="M145" s="195"/>
      <c r="N145" s="195"/>
      <c r="O145" s="195"/>
      <c r="P145" s="195"/>
      <c r="Q145" s="195"/>
    </row>
    <row r="146">
      <c r="B146" s="340"/>
      <c r="C146" s="340"/>
      <c r="D146" s="340"/>
      <c r="F146" s="340"/>
      <c r="G146" s="340"/>
      <c r="H146" s="340"/>
      <c r="I146" s="195"/>
      <c r="J146" s="195"/>
      <c r="K146" s="195"/>
      <c r="L146" s="195"/>
      <c r="M146" s="195"/>
      <c r="N146" s="195"/>
      <c r="O146" s="195"/>
      <c r="P146" s="195"/>
      <c r="Q146" s="195"/>
    </row>
    <row r="147">
      <c r="B147" s="340"/>
      <c r="C147" s="340"/>
      <c r="D147" s="340"/>
      <c r="F147" s="340"/>
      <c r="G147" s="340"/>
      <c r="H147" s="340"/>
      <c r="I147" s="195"/>
      <c r="J147" s="195"/>
      <c r="K147" s="195"/>
      <c r="L147" s="195"/>
      <c r="M147" s="195"/>
      <c r="N147" s="195"/>
      <c r="O147" s="195"/>
      <c r="P147" s="195"/>
      <c r="Q147" s="195"/>
    </row>
    <row r="148">
      <c r="B148" s="340"/>
      <c r="C148" s="340"/>
      <c r="D148" s="340"/>
      <c r="F148" s="340"/>
      <c r="G148" s="340"/>
      <c r="H148" s="340"/>
      <c r="I148" s="195"/>
      <c r="J148" s="195"/>
      <c r="K148" s="195"/>
      <c r="L148" s="195"/>
      <c r="M148" s="195"/>
      <c r="N148" s="195"/>
      <c r="O148" s="195"/>
      <c r="P148" s="195"/>
      <c r="Q148" s="195"/>
    </row>
    <row r="149">
      <c r="B149" s="340"/>
      <c r="C149" s="340"/>
      <c r="D149" s="340"/>
      <c r="F149" s="340"/>
      <c r="G149" s="340"/>
      <c r="H149" s="340"/>
      <c r="I149" s="195"/>
      <c r="J149" s="195"/>
      <c r="K149" s="195"/>
      <c r="L149" s="195"/>
      <c r="M149" s="195"/>
      <c r="N149" s="195"/>
      <c r="O149" s="195"/>
      <c r="P149" s="195"/>
      <c r="Q149" s="195"/>
    </row>
    <row r="150">
      <c r="B150" s="340"/>
      <c r="C150" s="340"/>
      <c r="D150" s="340"/>
      <c r="F150" s="340"/>
      <c r="G150" s="340"/>
      <c r="H150" s="340"/>
      <c r="I150" s="195"/>
      <c r="J150" s="195"/>
      <c r="K150" s="195"/>
      <c r="L150" s="195"/>
      <c r="M150" s="195"/>
      <c r="N150" s="195"/>
      <c r="O150" s="195"/>
      <c r="P150" s="195"/>
      <c r="Q150" s="195"/>
    </row>
    <row r="151">
      <c r="B151" s="340"/>
      <c r="C151" s="340"/>
      <c r="D151" s="340"/>
      <c r="F151" s="340"/>
      <c r="G151" s="340"/>
      <c r="H151" s="340"/>
      <c r="I151" s="195"/>
      <c r="J151" s="195"/>
      <c r="K151" s="195"/>
      <c r="L151" s="195"/>
      <c r="M151" s="195"/>
      <c r="N151" s="195"/>
      <c r="O151" s="195"/>
      <c r="P151" s="195"/>
      <c r="Q151" s="195"/>
    </row>
    <row r="152">
      <c r="B152" s="340"/>
      <c r="C152" s="340"/>
      <c r="D152" s="340"/>
      <c r="F152" s="340"/>
      <c r="G152" s="340"/>
      <c r="H152" s="340"/>
      <c r="I152" s="195"/>
      <c r="J152" s="195"/>
      <c r="K152" s="195"/>
      <c r="L152" s="195"/>
      <c r="M152" s="195"/>
      <c r="N152" s="195"/>
      <c r="O152" s="195"/>
      <c r="P152" s="195"/>
      <c r="Q152" s="195"/>
    </row>
    <row r="153">
      <c r="B153" s="340"/>
      <c r="C153" s="340"/>
      <c r="D153" s="340"/>
      <c r="F153" s="340"/>
      <c r="G153" s="340"/>
      <c r="H153" s="340"/>
      <c r="I153" s="195"/>
      <c r="J153" s="195"/>
      <c r="K153" s="195"/>
      <c r="L153" s="195"/>
      <c r="M153" s="195"/>
      <c r="N153" s="195"/>
      <c r="O153" s="195"/>
      <c r="P153" s="195"/>
      <c r="Q153" s="195"/>
    </row>
    <row r="154">
      <c r="B154" s="340"/>
      <c r="C154" s="340"/>
      <c r="D154" s="340"/>
      <c r="F154" s="340"/>
      <c r="G154" s="340"/>
      <c r="H154" s="340"/>
      <c r="I154" s="195"/>
      <c r="J154" s="195"/>
      <c r="K154" s="195"/>
      <c r="L154" s="195"/>
      <c r="M154" s="195"/>
      <c r="N154" s="195"/>
      <c r="O154" s="195"/>
      <c r="P154" s="195"/>
      <c r="Q154" s="195"/>
    </row>
    <row r="155">
      <c r="B155" s="340"/>
      <c r="C155" s="340"/>
      <c r="D155" s="340"/>
      <c r="F155" s="340"/>
      <c r="G155" s="340"/>
      <c r="H155" s="340"/>
      <c r="I155" s="195"/>
      <c r="J155" s="195"/>
      <c r="K155" s="195"/>
      <c r="L155" s="195"/>
      <c r="M155" s="195"/>
      <c r="N155" s="195"/>
      <c r="O155" s="195"/>
      <c r="P155" s="195"/>
      <c r="Q155" s="195"/>
    </row>
    <row r="156">
      <c r="B156" s="340"/>
      <c r="C156" s="340"/>
      <c r="D156" s="340"/>
      <c r="F156" s="340"/>
      <c r="G156" s="340"/>
      <c r="H156" s="340"/>
      <c r="I156" s="195"/>
      <c r="J156" s="195"/>
      <c r="K156" s="195"/>
      <c r="L156" s="195"/>
      <c r="M156" s="195"/>
      <c r="N156" s="195"/>
      <c r="O156" s="195"/>
      <c r="P156" s="195"/>
      <c r="Q156" s="195"/>
    </row>
    <row r="157">
      <c r="B157" s="340"/>
      <c r="C157" s="340"/>
      <c r="D157" s="340"/>
      <c r="F157" s="340"/>
      <c r="G157" s="340"/>
      <c r="H157" s="340"/>
      <c r="I157" s="195"/>
      <c r="J157" s="195"/>
      <c r="K157" s="195"/>
      <c r="L157" s="195"/>
      <c r="M157" s="195"/>
      <c r="N157" s="195"/>
      <c r="O157" s="195"/>
      <c r="P157" s="195"/>
      <c r="Q157" s="195"/>
    </row>
    <row r="158">
      <c r="B158" s="340"/>
      <c r="C158" s="340"/>
      <c r="D158" s="340"/>
      <c r="F158" s="340"/>
      <c r="G158" s="340"/>
      <c r="H158" s="340"/>
      <c r="I158" s="195"/>
      <c r="J158" s="195"/>
      <c r="K158" s="195"/>
      <c r="L158" s="195"/>
      <c r="M158" s="195"/>
      <c r="N158" s="195"/>
      <c r="O158" s="195"/>
      <c r="P158" s="195"/>
      <c r="Q158" s="195"/>
    </row>
    <row r="159">
      <c r="B159" s="340"/>
      <c r="C159" s="340"/>
      <c r="D159" s="340"/>
      <c r="F159" s="340"/>
      <c r="G159" s="340"/>
      <c r="H159" s="340"/>
      <c r="I159" s="195"/>
      <c r="J159" s="195"/>
      <c r="K159" s="195"/>
      <c r="L159" s="195"/>
      <c r="M159" s="195"/>
      <c r="N159" s="195"/>
      <c r="O159" s="195"/>
      <c r="P159" s="195"/>
      <c r="Q159" s="195"/>
    </row>
    <row r="160">
      <c r="B160" s="340"/>
      <c r="C160" s="340"/>
      <c r="D160" s="340"/>
      <c r="F160" s="340"/>
      <c r="G160" s="340"/>
      <c r="H160" s="340"/>
      <c r="I160" s="195"/>
      <c r="J160" s="195"/>
      <c r="K160" s="195"/>
      <c r="L160" s="195"/>
      <c r="M160" s="195"/>
      <c r="N160" s="195"/>
      <c r="O160" s="195"/>
      <c r="P160" s="195"/>
      <c r="Q160" s="195"/>
    </row>
    <row r="161">
      <c r="B161" s="340"/>
      <c r="C161" s="340"/>
      <c r="D161" s="340"/>
      <c r="F161" s="340"/>
      <c r="G161" s="340"/>
      <c r="H161" s="340"/>
      <c r="I161" s="195"/>
      <c r="J161" s="195"/>
      <c r="K161" s="195"/>
      <c r="L161" s="195"/>
      <c r="M161" s="195"/>
      <c r="N161" s="195"/>
      <c r="O161" s="195"/>
      <c r="P161" s="195"/>
      <c r="Q161" s="195"/>
    </row>
    <row r="162">
      <c r="B162" s="340"/>
      <c r="C162" s="340"/>
      <c r="D162" s="340"/>
      <c r="F162" s="340"/>
      <c r="G162" s="340"/>
      <c r="H162" s="340"/>
      <c r="I162" s="195"/>
      <c r="J162" s="195"/>
      <c r="K162" s="195"/>
      <c r="L162" s="195"/>
      <c r="M162" s="195"/>
      <c r="N162" s="195"/>
      <c r="O162" s="195"/>
      <c r="P162" s="195"/>
      <c r="Q162" s="195"/>
    </row>
    <row r="163">
      <c r="B163" s="340"/>
      <c r="C163" s="340"/>
      <c r="D163" s="340"/>
      <c r="F163" s="340"/>
      <c r="G163" s="340"/>
      <c r="H163" s="340"/>
      <c r="I163" s="195"/>
      <c r="J163" s="195"/>
      <c r="K163" s="195"/>
      <c r="L163" s="195"/>
      <c r="M163" s="195"/>
      <c r="N163" s="195"/>
      <c r="O163" s="195"/>
      <c r="P163" s="195"/>
      <c r="Q163" s="195"/>
    </row>
    <row r="164">
      <c r="B164" s="340"/>
      <c r="C164" s="340"/>
      <c r="D164" s="340"/>
      <c r="F164" s="340"/>
      <c r="G164" s="340"/>
      <c r="H164" s="340"/>
      <c r="I164" s="195"/>
      <c r="J164" s="195"/>
      <c r="K164" s="195"/>
      <c r="L164" s="195"/>
      <c r="M164" s="195"/>
      <c r="N164" s="195"/>
      <c r="O164" s="195"/>
      <c r="P164" s="195"/>
      <c r="Q164" s="195"/>
    </row>
    <row r="165">
      <c r="B165" s="340"/>
      <c r="C165" s="340"/>
      <c r="D165" s="340"/>
      <c r="F165" s="340"/>
      <c r="G165" s="340"/>
      <c r="H165" s="340"/>
      <c r="I165" s="195"/>
      <c r="J165" s="195"/>
      <c r="K165" s="195"/>
      <c r="L165" s="195"/>
      <c r="M165" s="195"/>
      <c r="N165" s="195"/>
      <c r="O165" s="195"/>
      <c r="P165" s="195"/>
      <c r="Q165" s="195"/>
    </row>
    <row r="166">
      <c r="B166" s="340"/>
      <c r="C166" s="340"/>
      <c r="D166" s="340"/>
      <c r="F166" s="340"/>
      <c r="G166" s="340"/>
      <c r="H166" s="340"/>
      <c r="I166" s="195"/>
      <c r="J166" s="195"/>
      <c r="K166" s="195"/>
      <c r="L166" s="195"/>
      <c r="M166" s="195"/>
      <c r="N166" s="195"/>
      <c r="O166" s="195"/>
      <c r="P166" s="195"/>
      <c r="Q166" s="195"/>
    </row>
    <row r="167">
      <c r="B167" s="340"/>
      <c r="C167" s="340"/>
      <c r="D167" s="340"/>
      <c r="F167" s="340"/>
      <c r="G167" s="340"/>
      <c r="H167" s="340"/>
      <c r="I167" s="195"/>
      <c r="J167" s="195"/>
      <c r="K167" s="195"/>
      <c r="L167" s="195"/>
      <c r="M167" s="195"/>
      <c r="N167" s="195"/>
      <c r="O167" s="195"/>
      <c r="P167" s="195"/>
      <c r="Q167" s="195"/>
    </row>
    <row r="168">
      <c r="B168" s="340"/>
      <c r="C168" s="340"/>
      <c r="D168" s="340"/>
      <c r="F168" s="340"/>
      <c r="G168" s="340"/>
      <c r="H168" s="340"/>
      <c r="I168" s="195"/>
      <c r="J168" s="195"/>
      <c r="K168" s="195"/>
      <c r="L168" s="195"/>
      <c r="M168" s="195"/>
      <c r="N168" s="195"/>
      <c r="O168" s="195"/>
      <c r="P168" s="195"/>
      <c r="Q168" s="195"/>
    </row>
    <row r="169">
      <c r="B169" s="340"/>
      <c r="C169" s="340"/>
      <c r="D169" s="340"/>
      <c r="F169" s="340"/>
      <c r="G169" s="340"/>
      <c r="H169" s="340"/>
      <c r="I169" s="195"/>
      <c r="J169" s="195"/>
      <c r="K169" s="195"/>
      <c r="L169" s="195"/>
      <c r="M169" s="195"/>
      <c r="N169" s="195"/>
      <c r="O169" s="195"/>
      <c r="P169" s="195"/>
      <c r="Q169" s="195"/>
    </row>
    <row r="170">
      <c r="B170" s="340"/>
      <c r="C170" s="340"/>
      <c r="D170" s="340"/>
      <c r="F170" s="340"/>
      <c r="G170" s="340"/>
      <c r="H170" s="340"/>
      <c r="I170" s="195"/>
      <c r="J170" s="195"/>
      <c r="K170" s="195"/>
      <c r="L170" s="195"/>
      <c r="M170" s="195"/>
      <c r="N170" s="195"/>
      <c r="O170" s="195"/>
      <c r="P170" s="195"/>
      <c r="Q170" s="195"/>
    </row>
    <row r="171">
      <c r="B171" s="340"/>
      <c r="C171" s="340"/>
      <c r="D171" s="340"/>
      <c r="F171" s="340"/>
      <c r="G171" s="340"/>
      <c r="H171" s="340"/>
      <c r="I171" s="195"/>
      <c r="J171" s="195"/>
      <c r="K171" s="195"/>
      <c r="L171" s="195"/>
      <c r="M171" s="195"/>
      <c r="N171" s="195"/>
      <c r="O171" s="195"/>
      <c r="P171" s="195"/>
      <c r="Q171" s="195"/>
    </row>
    <row r="172">
      <c r="B172" s="340"/>
      <c r="C172" s="340"/>
      <c r="D172" s="340"/>
      <c r="F172" s="340"/>
      <c r="G172" s="340"/>
      <c r="H172" s="340"/>
      <c r="I172" s="195"/>
      <c r="J172" s="195"/>
      <c r="K172" s="195"/>
      <c r="L172" s="195"/>
      <c r="M172" s="195"/>
      <c r="N172" s="195"/>
      <c r="O172" s="195"/>
      <c r="P172" s="195"/>
      <c r="Q172" s="195"/>
    </row>
    <row r="173">
      <c r="B173" s="340"/>
      <c r="C173" s="340"/>
      <c r="D173" s="340"/>
      <c r="F173" s="340"/>
      <c r="G173" s="340"/>
      <c r="H173" s="340"/>
      <c r="I173" s="195"/>
      <c r="J173" s="195"/>
      <c r="K173" s="195"/>
      <c r="L173" s="195"/>
      <c r="M173" s="195"/>
      <c r="N173" s="195"/>
      <c r="O173" s="195"/>
      <c r="P173" s="195"/>
      <c r="Q173" s="195"/>
    </row>
    <row r="174">
      <c r="B174" s="340"/>
      <c r="C174" s="340"/>
      <c r="D174" s="340"/>
      <c r="F174" s="340"/>
      <c r="G174" s="340"/>
      <c r="H174" s="340"/>
      <c r="I174" s="195"/>
      <c r="J174" s="195"/>
      <c r="K174" s="195"/>
      <c r="L174" s="195"/>
      <c r="M174" s="195"/>
      <c r="N174" s="195"/>
      <c r="O174" s="195"/>
      <c r="P174" s="195"/>
      <c r="Q174" s="195"/>
    </row>
    <row r="175">
      <c r="B175" s="340"/>
      <c r="C175" s="340"/>
      <c r="D175" s="340"/>
      <c r="F175" s="340"/>
      <c r="G175" s="340"/>
      <c r="H175" s="340"/>
      <c r="I175" s="195"/>
      <c r="J175" s="195"/>
      <c r="K175" s="195"/>
      <c r="L175" s="195"/>
      <c r="M175" s="195"/>
      <c r="N175" s="195"/>
      <c r="O175" s="195"/>
      <c r="P175" s="195"/>
      <c r="Q175" s="195"/>
    </row>
    <row r="176">
      <c r="B176" s="340"/>
      <c r="C176" s="340"/>
      <c r="D176" s="340"/>
      <c r="F176" s="340"/>
      <c r="G176" s="340"/>
      <c r="H176" s="340"/>
      <c r="I176" s="195"/>
      <c r="J176" s="195"/>
      <c r="K176" s="195"/>
      <c r="L176" s="195"/>
      <c r="M176" s="195"/>
      <c r="N176" s="195"/>
      <c r="O176" s="195"/>
      <c r="P176" s="195"/>
      <c r="Q176" s="195"/>
    </row>
    <row r="177">
      <c r="B177" s="340"/>
      <c r="C177" s="340"/>
      <c r="D177" s="340"/>
      <c r="F177" s="340"/>
      <c r="G177" s="340"/>
      <c r="H177" s="340"/>
      <c r="I177" s="195"/>
      <c r="J177" s="195"/>
      <c r="K177" s="195"/>
      <c r="L177" s="195"/>
      <c r="M177" s="195"/>
      <c r="N177" s="195"/>
      <c r="O177" s="195"/>
      <c r="P177" s="195"/>
      <c r="Q177" s="195"/>
    </row>
    <row r="178">
      <c r="B178" s="340"/>
      <c r="C178" s="340"/>
      <c r="D178" s="340"/>
      <c r="F178" s="340"/>
      <c r="G178" s="340"/>
      <c r="H178" s="340"/>
      <c r="I178" s="195"/>
      <c r="J178" s="195"/>
      <c r="K178" s="195"/>
      <c r="L178" s="195"/>
      <c r="M178" s="195"/>
      <c r="N178" s="195"/>
      <c r="O178" s="195"/>
      <c r="P178" s="195"/>
      <c r="Q178" s="195"/>
    </row>
    <row r="179">
      <c r="B179" s="340"/>
      <c r="C179" s="340"/>
      <c r="D179" s="340"/>
      <c r="F179" s="340"/>
      <c r="G179" s="340"/>
      <c r="H179" s="340"/>
      <c r="I179" s="195"/>
      <c r="J179" s="195"/>
      <c r="K179" s="195"/>
      <c r="L179" s="195"/>
      <c r="M179" s="195"/>
      <c r="N179" s="195"/>
      <c r="O179" s="195"/>
      <c r="P179" s="195"/>
      <c r="Q179" s="195"/>
    </row>
    <row r="180">
      <c r="B180" s="340"/>
      <c r="C180" s="340"/>
      <c r="D180" s="340"/>
      <c r="F180" s="340"/>
      <c r="G180" s="340"/>
      <c r="H180" s="340"/>
      <c r="I180" s="195"/>
      <c r="J180" s="195"/>
      <c r="K180" s="195"/>
      <c r="L180" s="195"/>
      <c r="M180" s="195"/>
      <c r="N180" s="195"/>
      <c r="O180" s="195"/>
      <c r="P180" s="195"/>
      <c r="Q180" s="195"/>
    </row>
    <row r="181">
      <c r="B181" s="340"/>
      <c r="C181" s="340"/>
      <c r="D181" s="340"/>
      <c r="F181" s="340"/>
      <c r="G181" s="340"/>
      <c r="H181" s="340"/>
      <c r="I181" s="195"/>
      <c r="J181" s="195"/>
      <c r="K181" s="195"/>
      <c r="L181" s="195"/>
      <c r="M181" s="195"/>
      <c r="N181" s="195"/>
      <c r="O181" s="195"/>
      <c r="P181" s="195"/>
      <c r="Q181" s="195"/>
    </row>
    <row r="182">
      <c r="B182" s="340"/>
      <c r="C182" s="340"/>
      <c r="D182" s="340"/>
      <c r="F182" s="340"/>
      <c r="G182" s="340"/>
      <c r="H182" s="340"/>
      <c r="I182" s="195"/>
      <c r="J182" s="195"/>
      <c r="K182" s="195"/>
      <c r="L182" s="195"/>
      <c r="M182" s="195"/>
      <c r="N182" s="195"/>
      <c r="O182" s="195"/>
      <c r="P182" s="195"/>
      <c r="Q182" s="195"/>
    </row>
    <row r="183">
      <c r="B183" s="340"/>
      <c r="C183" s="340"/>
      <c r="D183" s="340"/>
      <c r="F183" s="340"/>
      <c r="G183" s="340"/>
      <c r="H183" s="340"/>
      <c r="I183" s="195"/>
      <c r="J183" s="195"/>
      <c r="K183" s="195"/>
      <c r="L183" s="195"/>
      <c r="M183" s="195"/>
      <c r="N183" s="195"/>
      <c r="O183" s="195"/>
      <c r="P183" s="195"/>
      <c r="Q183" s="195"/>
    </row>
    <row r="184">
      <c r="B184" s="340"/>
      <c r="C184" s="340"/>
      <c r="D184" s="340"/>
      <c r="F184" s="340"/>
      <c r="G184" s="340"/>
      <c r="H184" s="340"/>
      <c r="I184" s="195"/>
      <c r="J184" s="195"/>
      <c r="K184" s="195"/>
      <c r="L184" s="195"/>
      <c r="M184" s="195"/>
      <c r="N184" s="195"/>
      <c r="O184" s="195"/>
      <c r="P184" s="195"/>
      <c r="Q184" s="195"/>
    </row>
    <row r="185">
      <c r="B185" s="340"/>
      <c r="C185" s="340"/>
      <c r="D185" s="340"/>
      <c r="F185" s="340"/>
      <c r="G185" s="340"/>
      <c r="H185" s="340"/>
      <c r="I185" s="195"/>
      <c r="J185" s="195"/>
      <c r="K185" s="195"/>
      <c r="L185" s="195"/>
      <c r="M185" s="195"/>
      <c r="N185" s="195"/>
      <c r="O185" s="195"/>
      <c r="P185" s="195"/>
      <c r="Q185" s="195"/>
    </row>
    <row r="186">
      <c r="B186" s="340"/>
      <c r="C186" s="340"/>
      <c r="D186" s="340"/>
      <c r="F186" s="340"/>
      <c r="G186" s="340"/>
      <c r="H186" s="340"/>
      <c r="I186" s="195"/>
      <c r="J186" s="195"/>
      <c r="K186" s="195"/>
      <c r="L186" s="195"/>
      <c r="M186" s="195"/>
      <c r="N186" s="195"/>
      <c r="O186" s="195"/>
      <c r="P186" s="195"/>
      <c r="Q186" s="195"/>
    </row>
    <row r="187">
      <c r="B187" s="340"/>
      <c r="C187" s="340"/>
      <c r="D187" s="340"/>
      <c r="F187" s="340"/>
      <c r="G187" s="340"/>
      <c r="H187" s="340"/>
      <c r="I187" s="195"/>
      <c r="J187" s="195"/>
      <c r="K187" s="195"/>
      <c r="L187" s="195"/>
      <c r="M187" s="195"/>
      <c r="N187" s="195"/>
      <c r="O187" s="195"/>
      <c r="P187" s="195"/>
      <c r="Q187" s="195"/>
    </row>
    <row r="188">
      <c r="B188" s="340"/>
      <c r="C188" s="340"/>
      <c r="D188" s="340"/>
      <c r="F188" s="340"/>
      <c r="G188" s="340"/>
      <c r="H188" s="340"/>
      <c r="I188" s="195"/>
      <c r="J188" s="195"/>
      <c r="K188" s="195"/>
      <c r="L188" s="195"/>
      <c r="M188" s="195"/>
      <c r="N188" s="195"/>
      <c r="O188" s="195"/>
      <c r="P188" s="195"/>
      <c r="Q188" s="195"/>
    </row>
    <row r="189">
      <c r="B189" s="340"/>
      <c r="C189" s="340"/>
      <c r="D189" s="340"/>
      <c r="F189" s="340"/>
      <c r="G189" s="340"/>
      <c r="H189" s="340"/>
      <c r="I189" s="195"/>
      <c r="J189" s="195"/>
      <c r="K189" s="195"/>
      <c r="L189" s="195"/>
      <c r="M189" s="195"/>
      <c r="N189" s="195"/>
      <c r="O189" s="195"/>
      <c r="P189" s="195"/>
      <c r="Q189" s="195"/>
    </row>
    <row r="190">
      <c r="B190" s="340"/>
      <c r="C190" s="340"/>
      <c r="D190" s="340"/>
      <c r="F190" s="340"/>
      <c r="G190" s="340"/>
      <c r="H190" s="340"/>
      <c r="I190" s="195"/>
      <c r="J190" s="195"/>
      <c r="K190" s="195"/>
      <c r="L190" s="195"/>
      <c r="M190" s="195"/>
      <c r="N190" s="195"/>
      <c r="O190" s="195"/>
      <c r="P190" s="195"/>
      <c r="Q190" s="195"/>
    </row>
    <row r="191">
      <c r="B191" s="340"/>
      <c r="C191" s="340"/>
      <c r="D191" s="340"/>
      <c r="F191" s="340"/>
      <c r="G191" s="340"/>
      <c r="H191" s="340"/>
      <c r="I191" s="195"/>
      <c r="J191" s="195"/>
      <c r="K191" s="195"/>
      <c r="L191" s="195"/>
      <c r="M191" s="195"/>
      <c r="N191" s="195"/>
      <c r="O191" s="195"/>
      <c r="P191" s="195"/>
      <c r="Q191" s="195"/>
    </row>
    <row r="192">
      <c r="B192" s="340"/>
      <c r="C192" s="340"/>
      <c r="D192" s="340"/>
      <c r="F192" s="340"/>
      <c r="G192" s="340"/>
      <c r="H192" s="340"/>
      <c r="I192" s="195"/>
      <c r="J192" s="195"/>
      <c r="K192" s="195"/>
      <c r="L192" s="195"/>
      <c r="M192" s="195"/>
      <c r="N192" s="195"/>
      <c r="O192" s="195"/>
      <c r="P192" s="195"/>
      <c r="Q192" s="195"/>
    </row>
    <row r="193">
      <c r="B193" s="340"/>
      <c r="C193" s="340"/>
      <c r="D193" s="340"/>
      <c r="F193" s="340"/>
      <c r="G193" s="340"/>
      <c r="H193" s="340"/>
      <c r="I193" s="195"/>
      <c r="J193" s="195"/>
      <c r="K193" s="195"/>
      <c r="L193" s="195"/>
      <c r="M193" s="195"/>
      <c r="N193" s="195"/>
      <c r="O193" s="195"/>
      <c r="P193" s="195"/>
      <c r="Q193" s="195"/>
    </row>
    <row r="194">
      <c r="B194" s="340"/>
      <c r="C194" s="340"/>
      <c r="D194" s="340"/>
      <c r="F194" s="340"/>
      <c r="G194" s="340"/>
      <c r="H194" s="340"/>
      <c r="I194" s="195"/>
      <c r="J194" s="195"/>
      <c r="K194" s="195"/>
      <c r="L194" s="195"/>
      <c r="M194" s="195"/>
      <c r="N194" s="195"/>
      <c r="O194" s="195"/>
      <c r="P194" s="195"/>
      <c r="Q194" s="195"/>
    </row>
    <row r="195">
      <c r="B195" s="340"/>
      <c r="C195" s="340"/>
      <c r="D195" s="340"/>
      <c r="F195" s="340"/>
      <c r="G195" s="340"/>
      <c r="H195" s="340"/>
      <c r="I195" s="195"/>
      <c r="J195" s="195"/>
      <c r="K195" s="195"/>
      <c r="L195" s="195"/>
      <c r="M195" s="195"/>
      <c r="N195" s="195"/>
      <c r="O195" s="195"/>
      <c r="P195" s="195"/>
      <c r="Q195" s="195"/>
    </row>
    <row r="196">
      <c r="B196" s="340"/>
      <c r="C196" s="340"/>
      <c r="D196" s="340"/>
      <c r="F196" s="340"/>
      <c r="G196" s="340"/>
      <c r="H196" s="340"/>
      <c r="I196" s="195"/>
      <c r="J196" s="195"/>
      <c r="K196" s="195"/>
      <c r="L196" s="195"/>
      <c r="M196" s="195"/>
      <c r="N196" s="195"/>
      <c r="O196" s="195"/>
      <c r="P196" s="195"/>
      <c r="Q196" s="195"/>
    </row>
    <row r="197">
      <c r="B197" s="340"/>
      <c r="C197" s="340"/>
      <c r="D197" s="340"/>
      <c r="F197" s="340"/>
      <c r="G197" s="340"/>
      <c r="H197" s="340"/>
      <c r="I197" s="195"/>
      <c r="J197" s="195"/>
      <c r="K197" s="195"/>
      <c r="L197" s="195"/>
      <c r="M197" s="195"/>
      <c r="N197" s="195"/>
      <c r="O197" s="195"/>
      <c r="P197" s="195"/>
      <c r="Q197" s="195"/>
    </row>
    <row r="198">
      <c r="B198" s="340"/>
      <c r="C198" s="340"/>
      <c r="D198" s="340"/>
      <c r="F198" s="340"/>
      <c r="G198" s="340"/>
      <c r="H198" s="340"/>
      <c r="I198" s="195"/>
      <c r="J198" s="195"/>
      <c r="K198" s="195"/>
      <c r="L198" s="195"/>
      <c r="M198" s="195"/>
      <c r="N198" s="195"/>
      <c r="O198" s="195"/>
      <c r="P198" s="195"/>
      <c r="Q198" s="195"/>
    </row>
    <row r="199">
      <c r="B199" s="340"/>
      <c r="C199" s="340"/>
      <c r="D199" s="340"/>
      <c r="F199" s="340"/>
      <c r="G199" s="340"/>
      <c r="H199" s="340"/>
      <c r="I199" s="195"/>
      <c r="J199" s="195"/>
      <c r="K199" s="195"/>
      <c r="L199" s="195"/>
      <c r="M199" s="195"/>
      <c r="N199" s="195"/>
      <c r="O199" s="195"/>
      <c r="P199" s="195"/>
      <c r="Q199" s="195"/>
    </row>
    <row r="200">
      <c r="B200" s="340"/>
      <c r="C200" s="340"/>
      <c r="D200" s="340"/>
      <c r="F200" s="340"/>
      <c r="G200" s="340"/>
      <c r="H200" s="340"/>
      <c r="I200" s="195"/>
      <c r="J200" s="195"/>
      <c r="K200" s="195"/>
      <c r="L200" s="195"/>
      <c r="M200" s="195"/>
      <c r="N200" s="195"/>
      <c r="O200" s="195"/>
      <c r="P200" s="195"/>
      <c r="Q200" s="195"/>
    </row>
    <row r="201">
      <c r="B201" s="340"/>
      <c r="C201" s="340"/>
      <c r="D201" s="340"/>
      <c r="F201" s="340"/>
      <c r="G201" s="340"/>
      <c r="H201" s="340"/>
      <c r="I201" s="195"/>
      <c r="J201" s="195"/>
      <c r="K201" s="195"/>
      <c r="L201" s="195"/>
      <c r="M201" s="195"/>
      <c r="N201" s="195"/>
      <c r="O201" s="195"/>
      <c r="P201" s="195"/>
      <c r="Q201" s="195"/>
    </row>
    <row r="202">
      <c r="B202" s="340"/>
      <c r="C202" s="340"/>
      <c r="D202" s="340"/>
      <c r="F202" s="340"/>
      <c r="G202" s="340"/>
      <c r="H202" s="340"/>
      <c r="I202" s="195"/>
      <c r="J202" s="195"/>
      <c r="K202" s="195"/>
      <c r="L202" s="195"/>
      <c r="M202" s="195"/>
      <c r="N202" s="195"/>
      <c r="O202" s="195"/>
      <c r="P202" s="195"/>
      <c r="Q202" s="195"/>
    </row>
    <row r="203">
      <c r="B203" s="340"/>
      <c r="C203" s="340"/>
      <c r="D203" s="340"/>
      <c r="F203" s="340"/>
      <c r="G203" s="340"/>
      <c r="H203" s="340"/>
      <c r="I203" s="195"/>
      <c r="J203" s="195"/>
      <c r="K203" s="195"/>
      <c r="L203" s="195"/>
      <c r="M203" s="195"/>
      <c r="N203" s="195"/>
      <c r="O203" s="195"/>
      <c r="P203" s="195"/>
      <c r="Q203" s="195"/>
    </row>
    <row r="204">
      <c r="B204" s="340"/>
      <c r="C204" s="340"/>
      <c r="D204" s="340"/>
      <c r="F204" s="340"/>
      <c r="G204" s="340"/>
      <c r="H204" s="340"/>
      <c r="I204" s="195"/>
      <c r="J204" s="195"/>
      <c r="K204" s="195"/>
      <c r="L204" s="195"/>
      <c r="M204" s="195"/>
      <c r="N204" s="195"/>
      <c r="O204" s="195"/>
      <c r="P204" s="195"/>
      <c r="Q204" s="195"/>
    </row>
    <row r="205">
      <c r="B205" s="340"/>
      <c r="C205" s="340"/>
      <c r="D205" s="340"/>
      <c r="F205" s="340"/>
      <c r="G205" s="340"/>
      <c r="H205" s="340"/>
      <c r="I205" s="195"/>
      <c r="J205" s="195"/>
      <c r="K205" s="195"/>
      <c r="L205" s="195"/>
      <c r="M205" s="195"/>
      <c r="N205" s="195"/>
      <c r="O205" s="195"/>
      <c r="P205" s="195"/>
      <c r="Q205" s="195"/>
    </row>
    <row r="206">
      <c r="B206" s="340"/>
      <c r="C206" s="340"/>
      <c r="D206" s="340"/>
      <c r="F206" s="340"/>
      <c r="G206" s="340"/>
      <c r="H206" s="340"/>
      <c r="I206" s="195"/>
      <c r="J206" s="195"/>
      <c r="K206" s="195"/>
      <c r="L206" s="195"/>
      <c r="M206" s="195"/>
      <c r="N206" s="195"/>
      <c r="O206" s="195"/>
      <c r="P206" s="195"/>
      <c r="Q206" s="195"/>
    </row>
    <row r="207">
      <c r="B207" s="340"/>
      <c r="C207" s="340"/>
      <c r="D207" s="340"/>
      <c r="F207" s="340"/>
      <c r="G207" s="340"/>
      <c r="H207" s="340"/>
      <c r="I207" s="195"/>
      <c r="J207" s="195"/>
      <c r="K207" s="195"/>
      <c r="L207" s="195"/>
      <c r="M207" s="195"/>
      <c r="N207" s="195"/>
      <c r="O207" s="195"/>
      <c r="P207" s="195"/>
      <c r="Q207" s="195"/>
    </row>
    <row r="208">
      <c r="B208" s="340"/>
      <c r="C208" s="340"/>
      <c r="D208" s="340"/>
      <c r="F208" s="340"/>
      <c r="G208" s="340"/>
      <c r="H208" s="340"/>
      <c r="I208" s="195"/>
      <c r="J208" s="195"/>
      <c r="K208" s="195"/>
      <c r="L208" s="195"/>
      <c r="M208" s="195"/>
      <c r="N208" s="195"/>
      <c r="O208" s="195"/>
      <c r="P208" s="195"/>
      <c r="Q208" s="195"/>
    </row>
    <row r="209">
      <c r="B209" s="340"/>
      <c r="C209" s="340"/>
      <c r="D209" s="340"/>
      <c r="F209" s="340"/>
      <c r="G209" s="340"/>
      <c r="H209" s="340"/>
      <c r="I209" s="195"/>
      <c r="J209" s="195"/>
      <c r="K209" s="195"/>
      <c r="L209" s="195"/>
      <c r="M209" s="195"/>
      <c r="N209" s="195"/>
      <c r="O209" s="195"/>
      <c r="P209" s="195"/>
      <c r="Q209" s="195"/>
    </row>
    <row r="210">
      <c r="B210" s="340"/>
      <c r="C210" s="340"/>
      <c r="D210" s="340"/>
      <c r="F210" s="340"/>
      <c r="G210" s="340"/>
      <c r="H210" s="340"/>
      <c r="I210" s="195"/>
      <c r="J210" s="195"/>
      <c r="K210" s="195"/>
      <c r="L210" s="195"/>
      <c r="M210" s="195"/>
      <c r="N210" s="195"/>
      <c r="O210" s="195"/>
      <c r="P210" s="195"/>
      <c r="Q210" s="195"/>
    </row>
    <row r="211">
      <c r="B211" s="340"/>
      <c r="C211" s="340"/>
      <c r="D211" s="340"/>
      <c r="F211" s="340"/>
      <c r="G211" s="340"/>
      <c r="H211" s="340"/>
      <c r="I211" s="195"/>
      <c r="J211" s="195"/>
      <c r="K211" s="195"/>
      <c r="L211" s="195"/>
      <c r="M211" s="195"/>
      <c r="N211" s="195"/>
      <c r="O211" s="195"/>
      <c r="P211" s="195"/>
      <c r="Q211" s="195"/>
    </row>
    <row r="212">
      <c r="B212" s="340"/>
      <c r="C212" s="340"/>
      <c r="D212" s="340"/>
      <c r="F212" s="340"/>
      <c r="G212" s="340"/>
      <c r="H212" s="340"/>
      <c r="I212" s="195"/>
      <c r="J212" s="195"/>
      <c r="K212" s="195"/>
      <c r="L212" s="195"/>
      <c r="M212" s="195"/>
      <c r="N212" s="195"/>
      <c r="O212" s="195"/>
      <c r="P212" s="195"/>
      <c r="Q212" s="195"/>
    </row>
    <row r="213">
      <c r="B213" s="340"/>
      <c r="C213" s="340"/>
      <c r="D213" s="340"/>
      <c r="F213" s="340"/>
      <c r="G213" s="340"/>
      <c r="H213" s="340"/>
      <c r="I213" s="195"/>
      <c r="J213" s="195"/>
      <c r="K213" s="195"/>
      <c r="L213" s="195"/>
      <c r="M213" s="195"/>
      <c r="N213" s="195"/>
      <c r="O213" s="195"/>
      <c r="P213" s="195"/>
      <c r="Q213" s="195"/>
    </row>
    <row r="214">
      <c r="B214" s="340"/>
      <c r="C214" s="340"/>
      <c r="D214" s="340"/>
      <c r="F214" s="340"/>
      <c r="G214" s="340"/>
      <c r="H214" s="340"/>
      <c r="I214" s="195"/>
      <c r="J214" s="195"/>
      <c r="K214" s="195"/>
      <c r="L214" s="195"/>
      <c r="M214" s="195"/>
      <c r="N214" s="195"/>
      <c r="O214" s="195"/>
      <c r="P214" s="195"/>
      <c r="Q214" s="195"/>
    </row>
    <row r="215">
      <c r="B215" s="340"/>
      <c r="C215" s="340"/>
      <c r="D215" s="340"/>
      <c r="F215" s="340"/>
      <c r="G215" s="340"/>
      <c r="H215" s="340"/>
      <c r="I215" s="195"/>
      <c r="J215" s="195"/>
      <c r="K215" s="195"/>
      <c r="L215" s="195"/>
      <c r="M215" s="195"/>
      <c r="N215" s="195"/>
      <c r="O215" s="195"/>
      <c r="P215" s="195"/>
      <c r="Q215" s="195"/>
    </row>
    <row r="216">
      <c r="B216" s="340"/>
      <c r="C216" s="340"/>
      <c r="D216" s="340"/>
      <c r="F216" s="340"/>
      <c r="G216" s="340"/>
      <c r="H216" s="340"/>
      <c r="I216" s="195"/>
      <c r="J216" s="195"/>
      <c r="K216" s="195"/>
      <c r="L216" s="195"/>
      <c r="M216" s="195"/>
      <c r="N216" s="195"/>
      <c r="O216" s="195"/>
      <c r="P216" s="195"/>
      <c r="Q216" s="195"/>
    </row>
    <row r="217">
      <c r="B217" s="340"/>
      <c r="C217" s="340"/>
      <c r="D217" s="340"/>
      <c r="F217" s="340"/>
      <c r="G217" s="340"/>
      <c r="H217" s="340"/>
      <c r="I217" s="195"/>
      <c r="J217" s="195"/>
      <c r="K217" s="195"/>
      <c r="L217" s="195"/>
      <c r="M217" s="195"/>
      <c r="N217" s="195"/>
      <c r="O217" s="195"/>
      <c r="P217" s="195"/>
      <c r="Q217" s="195"/>
    </row>
    <row r="218">
      <c r="B218" s="340"/>
      <c r="C218" s="340"/>
      <c r="D218" s="340"/>
      <c r="F218" s="340"/>
      <c r="G218" s="340"/>
      <c r="H218" s="340"/>
      <c r="I218" s="195"/>
      <c r="J218" s="195"/>
      <c r="K218" s="195"/>
      <c r="L218" s="195"/>
      <c r="M218" s="195"/>
      <c r="N218" s="195"/>
      <c r="O218" s="195"/>
      <c r="P218" s="195"/>
      <c r="Q218" s="195"/>
    </row>
    <row r="219">
      <c r="B219" s="340"/>
      <c r="C219" s="340"/>
      <c r="D219" s="340"/>
      <c r="F219" s="340"/>
      <c r="G219" s="340"/>
      <c r="H219" s="340"/>
      <c r="I219" s="195"/>
      <c r="J219" s="195"/>
      <c r="K219" s="195"/>
      <c r="L219" s="195"/>
      <c r="M219" s="195"/>
      <c r="N219" s="195"/>
      <c r="O219" s="195"/>
      <c r="P219" s="195"/>
      <c r="Q219" s="195"/>
    </row>
    <row r="220">
      <c r="B220" s="340"/>
      <c r="C220" s="340"/>
      <c r="D220" s="340"/>
      <c r="F220" s="340"/>
      <c r="G220" s="340"/>
      <c r="H220" s="340"/>
      <c r="I220" s="195"/>
      <c r="J220" s="195"/>
      <c r="K220" s="195"/>
      <c r="L220" s="195"/>
      <c r="M220" s="195"/>
      <c r="N220" s="195"/>
      <c r="O220" s="195"/>
      <c r="P220" s="195"/>
      <c r="Q220" s="195"/>
    </row>
    <row r="221">
      <c r="B221" s="340"/>
      <c r="C221" s="340"/>
      <c r="D221" s="340"/>
      <c r="F221" s="340"/>
      <c r="G221" s="340"/>
      <c r="H221" s="340"/>
      <c r="I221" s="195"/>
      <c r="J221" s="195"/>
      <c r="K221" s="195"/>
      <c r="L221" s="195"/>
      <c r="M221" s="195"/>
      <c r="N221" s="195"/>
      <c r="O221" s="195"/>
      <c r="P221" s="195"/>
      <c r="Q221" s="195"/>
    </row>
    <row r="222">
      <c r="B222" s="340"/>
      <c r="C222" s="340"/>
      <c r="D222" s="340"/>
      <c r="F222" s="340"/>
      <c r="G222" s="340"/>
      <c r="H222" s="340"/>
      <c r="I222" s="195"/>
      <c r="J222" s="195"/>
      <c r="K222" s="195"/>
      <c r="L222" s="195"/>
      <c r="M222" s="195"/>
      <c r="N222" s="195"/>
      <c r="O222" s="195"/>
      <c r="P222" s="195"/>
      <c r="Q222" s="195"/>
    </row>
    <row r="223">
      <c r="B223" s="340"/>
      <c r="C223" s="340"/>
      <c r="D223" s="340"/>
      <c r="F223" s="340"/>
      <c r="G223" s="340"/>
      <c r="H223" s="340"/>
      <c r="I223" s="195"/>
      <c r="J223" s="195"/>
      <c r="K223" s="195"/>
      <c r="L223" s="195"/>
      <c r="M223" s="195"/>
      <c r="N223" s="195"/>
      <c r="O223" s="195"/>
      <c r="P223" s="195"/>
      <c r="Q223" s="195"/>
    </row>
    <row r="224">
      <c r="B224" s="340"/>
      <c r="C224" s="340"/>
      <c r="D224" s="340"/>
      <c r="F224" s="340"/>
      <c r="G224" s="340"/>
      <c r="H224" s="340"/>
      <c r="I224" s="195"/>
      <c r="J224" s="195"/>
      <c r="K224" s="195"/>
      <c r="L224" s="195"/>
      <c r="M224" s="195"/>
      <c r="N224" s="195"/>
      <c r="O224" s="195"/>
      <c r="P224" s="195"/>
      <c r="Q224" s="195"/>
    </row>
    <row r="225">
      <c r="B225" s="340"/>
      <c r="C225" s="340"/>
      <c r="D225" s="340"/>
      <c r="F225" s="340"/>
      <c r="G225" s="340"/>
      <c r="H225" s="340"/>
      <c r="I225" s="195"/>
      <c r="J225" s="195"/>
      <c r="K225" s="195"/>
      <c r="L225" s="195"/>
      <c r="M225" s="195"/>
      <c r="N225" s="195"/>
      <c r="O225" s="195"/>
      <c r="P225" s="195"/>
      <c r="Q225" s="195"/>
    </row>
    <row r="226">
      <c r="B226" s="340"/>
      <c r="C226" s="340"/>
      <c r="D226" s="340"/>
      <c r="F226" s="340"/>
      <c r="G226" s="340"/>
      <c r="H226" s="340"/>
      <c r="I226" s="195"/>
      <c r="J226" s="195"/>
      <c r="K226" s="195"/>
      <c r="L226" s="195"/>
      <c r="M226" s="195"/>
      <c r="N226" s="195"/>
      <c r="O226" s="195"/>
      <c r="P226" s="195"/>
      <c r="Q226" s="195"/>
    </row>
    <row r="227">
      <c r="B227" s="340"/>
      <c r="C227" s="340"/>
      <c r="D227" s="340"/>
      <c r="F227" s="340"/>
      <c r="G227" s="340"/>
      <c r="H227" s="340"/>
      <c r="I227" s="195"/>
      <c r="J227" s="195"/>
      <c r="K227" s="195"/>
      <c r="L227" s="195"/>
      <c r="M227" s="195"/>
      <c r="N227" s="195"/>
      <c r="O227" s="195"/>
      <c r="P227" s="195"/>
      <c r="Q227" s="195"/>
    </row>
    <row r="228">
      <c r="B228" s="340"/>
      <c r="C228" s="340"/>
      <c r="D228" s="340"/>
      <c r="F228" s="340"/>
      <c r="G228" s="340"/>
      <c r="H228" s="340"/>
      <c r="I228" s="195"/>
      <c r="J228" s="195"/>
      <c r="K228" s="195"/>
      <c r="L228" s="195"/>
      <c r="M228" s="195"/>
      <c r="N228" s="195"/>
      <c r="O228" s="195"/>
      <c r="P228" s="195"/>
      <c r="Q228" s="195"/>
    </row>
    <row r="229">
      <c r="B229" s="340"/>
      <c r="C229" s="340"/>
      <c r="D229" s="340"/>
      <c r="F229" s="340"/>
      <c r="G229" s="340"/>
      <c r="H229" s="340"/>
      <c r="I229" s="195"/>
      <c r="J229" s="195"/>
      <c r="K229" s="195"/>
      <c r="L229" s="195"/>
      <c r="M229" s="195"/>
      <c r="N229" s="195"/>
      <c r="O229" s="195"/>
      <c r="P229" s="195"/>
      <c r="Q229" s="195"/>
    </row>
    <row r="230">
      <c r="B230" s="340"/>
      <c r="C230" s="340"/>
      <c r="D230" s="340"/>
      <c r="F230" s="340"/>
      <c r="G230" s="340"/>
      <c r="H230" s="340"/>
      <c r="I230" s="195"/>
      <c r="J230" s="195"/>
      <c r="K230" s="195"/>
      <c r="L230" s="195"/>
      <c r="M230" s="195"/>
      <c r="N230" s="195"/>
      <c r="O230" s="195"/>
      <c r="P230" s="195"/>
      <c r="Q230" s="195"/>
    </row>
    <row r="231">
      <c r="B231" s="340"/>
      <c r="C231" s="340"/>
      <c r="D231" s="340"/>
      <c r="F231" s="340"/>
      <c r="G231" s="340"/>
      <c r="H231" s="340"/>
      <c r="I231" s="195"/>
      <c r="J231" s="195"/>
      <c r="K231" s="195"/>
      <c r="L231" s="195"/>
      <c r="M231" s="195"/>
      <c r="N231" s="195"/>
      <c r="O231" s="195"/>
      <c r="P231" s="195"/>
      <c r="Q231" s="195"/>
    </row>
    <row r="232">
      <c r="B232" s="340"/>
      <c r="C232" s="340"/>
      <c r="D232" s="340"/>
      <c r="F232" s="340"/>
      <c r="G232" s="340"/>
      <c r="H232" s="340"/>
      <c r="I232" s="195"/>
      <c r="J232" s="195"/>
      <c r="K232" s="195"/>
      <c r="L232" s="195"/>
      <c r="M232" s="195"/>
      <c r="N232" s="195"/>
      <c r="O232" s="195"/>
      <c r="P232" s="195"/>
      <c r="Q232" s="195"/>
    </row>
    <row r="233">
      <c r="B233" s="340"/>
      <c r="C233" s="340"/>
      <c r="D233" s="340"/>
      <c r="F233" s="340"/>
      <c r="G233" s="340"/>
      <c r="H233" s="340"/>
      <c r="I233" s="195"/>
      <c r="J233" s="195"/>
      <c r="K233" s="195"/>
      <c r="L233" s="195"/>
      <c r="M233" s="195"/>
      <c r="N233" s="195"/>
      <c r="O233" s="195"/>
      <c r="P233" s="195"/>
      <c r="Q233" s="195"/>
    </row>
    <row r="234">
      <c r="B234" s="340"/>
      <c r="C234" s="340"/>
      <c r="D234" s="340"/>
      <c r="F234" s="340"/>
      <c r="G234" s="340"/>
      <c r="H234" s="340"/>
      <c r="I234" s="195"/>
      <c r="J234" s="195"/>
      <c r="K234" s="195"/>
      <c r="L234" s="195"/>
      <c r="M234" s="195"/>
      <c r="N234" s="195"/>
      <c r="O234" s="195"/>
      <c r="P234" s="195"/>
      <c r="Q234" s="195"/>
    </row>
    <row r="235">
      <c r="B235" s="340"/>
      <c r="C235" s="340"/>
      <c r="D235" s="340"/>
      <c r="F235" s="340"/>
      <c r="G235" s="340"/>
      <c r="H235" s="340"/>
      <c r="I235" s="195"/>
      <c r="J235" s="195"/>
      <c r="K235" s="195"/>
      <c r="L235" s="195"/>
      <c r="M235" s="195"/>
      <c r="N235" s="195"/>
      <c r="O235" s="195"/>
      <c r="P235" s="195"/>
      <c r="Q235" s="195"/>
    </row>
    <row r="236">
      <c r="B236" s="340"/>
      <c r="C236" s="340"/>
      <c r="D236" s="340"/>
      <c r="F236" s="340"/>
      <c r="G236" s="340"/>
      <c r="H236" s="340"/>
      <c r="I236" s="195"/>
      <c r="J236" s="195"/>
      <c r="K236" s="195"/>
      <c r="L236" s="195"/>
      <c r="M236" s="195"/>
      <c r="N236" s="195"/>
      <c r="O236" s="195"/>
      <c r="P236" s="195"/>
      <c r="Q236" s="195"/>
    </row>
    <row r="237">
      <c r="B237" s="340"/>
      <c r="C237" s="340"/>
      <c r="D237" s="340"/>
      <c r="F237" s="340"/>
      <c r="G237" s="340"/>
      <c r="H237" s="340"/>
      <c r="I237" s="195"/>
      <c r="J237" s="195"/>
      <c r="K237" s="195"/>
      <c r="L237" s="195"/>
      <c r="M237" s="195"/>
      <c r="N237" s="195"/>
      <c r="O237" s="195"/>
      <c r="P237" s="195"/>
      <c r="Q237" s="195"/>
    </row>
    <row r="238">
      <c r="B238" s="340"/>
      <c r="C238" s="340"/>
      <c r="D238" s="340"/>
      <c r="F238" s="340"/>
      <c r="G238" s="340"/>
      <c r="H238" s="340"/>
      <c r="I238" s="195"/>
      <c r="J238" s="195"/>
      <c r="K238" s="195"/>
      <c r="L238" s="195"/>
      <c r="M238" s="195"/>
      <c r="N238" s="195"/>
      <c r="O238" s="195"/>
      <c r="P238" s="195"/>
      <c r="Q238" s="195"/>
    </row>
    <row r="239">
      <c r="B239" s="340"/>
      <c r="C239" s="340"/>
      <c r="D239" s="340"/>
      <c r="F239" s="340"/>
      <c r="G239" s="340"/>
      <c r="H239" s="340"/>
      <c r="I239" s="195"/>
      <c r="J239" s="195"/>
      <c r="K239" s="195"/>
      <c r="L239" s="195"/>
      <c r="M239" s="195"/>
      <c r="N239" s="195"/>
      <c r="O239" s="195"/>
      <c r="P239" s="195"/>
      <c r="Q239" s="195"/>
    </row>
    <row r="240">
      <c r="B240" s="340"/>
      <c r="C240" s="340"/>
      <c r="D240" s="340"/>
      <c r="F240" s="340"/>
      <c r="G240" s="340"/>
      <c r="H240" s="340"/>
      <c r="I240" s="195"/>
      <c r="J240" s="195"/>
      <c r="K240" s="195"/>
      <c r="L240" s="195"/>
      <c r="M240" s="195"/>
      <c r="N240" s="195"/>
      <c r="O240" s="195"/>
      <c r="P240" s="195"/>
      <c r="Q240" s="195"/>
    </row>
    <row r="241">
      <c r="B241" s="340"/>
      <c r="C241" s="340"/>
      <c r="D241" s="340"/>
      <c r="F241" s="340"/>
      <c r="G241" s="340"/>
      <c r="H241" s="340"/>
      <c r="I241" s="195"/>
      <c r="J241" s="195"/>
      <c r="K241" s="195"/>
      <c r="L241" s="195"/>
      <c r="M241" s="195"/>
      <c r="N241" s="195"/>
      <c r="O241" s="195"/>
      <c r="P241" s="195"/>
      <c r="Q241" s="195"/>
    </row>
    <row r="242">
      <c r="B242" s="340"/>
      <c r="C242" s="340"/>
      <c r="D242" s="340"/>
      <c r="F242" s="340"/>
      <c r="G242" s="340"/>
      <c r="H242" s="340"/>
      <c r="I242" s="195"/>
      <c r="J242" s="195"/>
      <c r="K242" s="195"/>
      <c r="L242" s="195"/>
      <c r="M242" s="195"/>
      <c r="N242" s="195"/>
      <c r="O242" s="195"/>
      <c r="P242" s="195"/>
      <c r="Q242" s="195"/>
    </row>
    <row r="243">
      <c r="B243" s="340"/>
      <c r="C243" s="340"/>
      <c r="D243" s="340"/>
      <c r="F243" s="340"/>
      <c r="G243" s="340"/>
      <c r="H243" s="340"/>
      <c r="I243" s="195"/>
      <c r="J243" s="195"/>
      <c r="K243" s="195"/>
      <c r="L243" s="195"/>
      <c r="M243" s="195"/>
      <c r="N243" s="195"/>
      <c r="O243" s="195"/>
      <c r="P243" s="195"/>
      <c r="Q243" s="195"/>
    </row>
    <row r="244">
      <c r="B244" s="340"/>
      <c r="C244" s="340"/>
      <c r="D244" s="340"/>
      <c r="F244" s="340"/>
      <c r="G244" s="340"/>
      <c r="H244" s="340"/>
      <c r="I244" s="195"/>
      <c r="J244" s="195"/>
      <c r="K244" s="195"/>
      <c r="L244" s="195"/>
      <c r="M244" s="195"/>
      <c r="N244" s="195"/>
      <c r="O244" s="195"/>
      <c r="P244" s="195"/>
      <c r="Q244" s="195"/>
    </row>
    <row r="245">
      <c r="B245" s="340"/>
      <c r="C245" s="340"/>
      <c r="D245" s="340"/>
      <c r="F245" s="340"/>
      <c r="G245" s="340"/>
      <c r="H245" s="340"/>
      <c r="I245" s="195"/>
      <c r="J245" s="195"/>
      <c r="K245" s="195"/>
      <c r="L245" s="195"/>
      <c r="M245" s="195"/>
      <c r="N245" s="195"/>
      <c r="O245" s="195"/>
      <c r="P245" s="195"/>
      <c r="Q245" s="195"/>
    </row>
    <row r="246">
      <c r="B246" s="340"/>
      <c r="C246" s="340"/>
      <c r="D246" s="340"/>
      <c r="F246" s="340"/>
      <c r="G246" s="340"/>
      <c r="H246" s="340"/>
      <c r="I246" s="195"/>
      <c r="J246" s="195"/>
      <c r="K246" s="195"/>
      <c r="L246" s="195"/>
      <c r="M246" s="195"/>
      <c r="N246" s="195"/>
      <c r="O246" s="195"/>
      <c r="P246" s="195"/>
      <c r="Q246" s="195"/>
    </row>
    <row r="247">
      <c r="B247" s="340"/>
      <c r="C247" s="340"/>
      <c r="D247" s="340"/>
      <c r="F247" s="340"/>
      <c r="G247" s="340"/>
      <c r="H247" s="340"/>
      <c r="I247" s="195"/>
      <c r="J247" s="195"/>
      <c r="K247" s="195"/>
      <c r="L247" s="195"/>
      <c r="M247" s="195"/>
      <c r="N247" s="195"/>
      <c r="O247" s="195"/>
      <c r="P247" s="195"/>
      <c r="Q247" s="195"/>
    </row>
    <row r="248">
      <c r="B248" s="340"/>
      <c r="C248" s="340"/>
      <c r="D248" s="340"/>
      <c r="F248" s="340"/>
      <c r="G248" s="340"/>
      <c r="H248" s="340"/>
      <c r="I248" s="195"/>
      <c r="J248" s="195"/>
      <c r="K248" s="195"/>
      <c r="L248" s="195"/>
      <c r="M248" s="195"/>
      <c r="N248" s="195"/>
      <c r="O248" s="195"/>
      <c r="P248" s="195"/>
      <c r="Q248" s="195"/>
    </row>
    <row r="249">
      <c r="B249" s="340"/>
      <c r="C249" s="340"/>
      <c r="D249" s="340"/>
      <c r="F249" s="340"/>
      <c r="G249" s="340"/>
      <c r="H249" s="340"/>
      <c r="I249" s="195"/>
      <c r="J249" s="195"/>
      <c r="K249" s="195"/>
      <c r="L249" s="195"/>
      <c r="M249" s="195"/>
      <c r="N249" s="195"/>
      <c r="O249" s="195"/>
      <c r="P249" s="195"/>
      <c r="Q249" s="195"/>
    </row>
    <row r="250">
      <c r="B250" s="340"/>
      <c r="C250" s="340"/>
      <c r="D250" s="340"/>
      <c r="F250" s="340"/>
      <c r="G250" s="340"/>
      <c r="H250" s="340"/>
      <c r="I250" s="195"/>
      <c r="J250" s="195"/>
      <c r="K250" s="195"/>
      <c r="L250" s="195"/>
      <c r="M250" s="195"/>
      <c r="N250" s="195"/>
      <c r="O250" s="195"/>
      <c r="P250" s="195"/>
      <c r="Q250" s="195"/>
    </row>
    <row r="251">
      <c r="B251" s="340"/>
      <c r="C251" s="340"/>
      <c r="D251" s="340"/>
      <c r="F251" s="340"/>
      <c r="G251" s="340"/>
      <c r="H251" s="340"/>
      <c r="I251" s="195"/>
      <c r="J251" s="195"/>
      <c r="K251" s="195"/>
      <c r="L251" s="195"/>
      <c r="M251" s="195"/>
      <c r="N251" s="195"/>
      <c r="O251" s="195"/>
      <c r="P251" s="195"/>
      <c r="Q251" s="195"/>
    </row>
    <row r="252">
      <c r="B252" s="340"/>
      <c r="C252" s="340"/>
      <c r="D252" s="340"/>
      <c r="F252" s="340"/>
      <c r="G252" s="340"/>
      <c r="H252" s="340"/>
      <c r="I252" s="195"/>
      <c r="J252" s="195"/>
      <c r="K252" s="195"/>
      <c r="L252" s="195"/>
      <c r="M252" s="195"/>
      <c r="N252" s="195"/>
      <c r="O252" s="195"/>
      <c r="P252" s="195"/>
      <c r="Q252" s="195"/>
    </row>
    <row r="253">
      <c r="B253" s="340"/>
      <c r="C253" s="340"/>
      <c r="D253" s="340"/>
      <c r="F253" s="340"/>
      <c r="G253" s="340"/>
      <c r="H253" s="340"/>
      <c r="I253" s="195"/>
      <c r="J253" s="195"/>
      <c r="K253" s="195"/>
      <c r="L253" s="195"/>
      <c r="M253" s="195"/>
      <c r="N253" s="195"/>
      <c r="O253" s="195"/>
      <c r="P253" s="195"/>
      <c r="Q253" s="195"/>
    </row>
    <row r="254">
      <c r="B254" s="340"/>
      <c r="C254" s="340"/>
      <c r="D254" s="340"/>
      <c r="F254" s="340"/>
      <c r="G254" s="340"/>
      <c r="H254" s="340"/>
      <c r="I254" s="195"/>
      <c r="J254" s="195"/>
      <c r="K254" s="195"/>
      <c r="L254" s="195"/>
      <c r="M254" s="195"/>
      <c r="N254" s="195"/>
      <c r="O254" s="195"/>
      <c r="P254" s="195"/>
      <c r="Q254" s="195"/>
    </row>
    <row r="255">
      <c r="B255" s="340"/>
      <c r="C255" s="340"/>
      <c r="D255" s="340"/>
      <c r="F255" s="340"/>
      <c r="G255" s="340"/>
      <c r="H255" s="340"/>
      <c r="I255" s="195"/>
      <c r="J255" s="195"/>
      <c r="K255" s="195"/>
      <c r="L255" s="195"/>
      <c r="M255" s="195"/>
      <c r="N255" s="195"/>
      <c r="O255" s="195"/>
      <c r="P255" s="195"/>
      <c r="Q255" s="195"/>
    </row>
    <row r="256">
      <c r="B256" s="340"/>
      <c r="C256" s="340"/>
      <c r="D256" s="340"/>
      <c r="F256" s="340"/>
      <c r="G256" s="340"/>
      <c r="H256" s="340"/>
      <c r="I256" s="195"/>
      <c r="J256" s="195"/>
      <c r="K256" s="195"/>
      <c r="L256" s="195"/>
      <c r="M256" s="195"/>
      <c r="N256" s="195"/>
      <c r="O256" s="195"/>
      <c r="P256" s="195"/>
      <c r="Q256" s="195"/>
    </row>
    <row r="257">
      <c r="B257" s="340"/>
      <c r="C257" s="340"/>
      <c r="D257" s="340"/>
      <c r="F257" s="340"/>
      <c r="G257" s="340"/>
      <c r="H257" s="340"/>
      <c r="I257" s="195"/>
      <c r="J257" s="195"/>
      <c r="K257" s="195"/>
      <c r="L257" s="195"/>
      <c r="M257" s="195"/>
      <c r="N257" s="195"/>
      <c r="O257" s="195"/>
      <c r="P257" s="195"/>
      <c r="Q257" s="195"/>
    </row>
    <row r="258">
      <c r="B258" s="340"/>
      <c r="C258" s="340"/>
      <c r="D258" s="340"/>
      <c r="F258" s="340"/>
      <c r="G258" s="340"/>
      <c r="H258" s="340"/>
      <c r="I258" s="195"/>
      <c r="J258" s="195"/>
      <c r="K258" s="195"/>
      <c r="L258" s="195"/>
      <c r="M258" s="195"/>
      <c r="N258" s="195"/>
      <c r="O258" s="195"/>
      <c r="P258" s="195"/>
      <c r="Q258" s="195"/>
    </row>
    <row r="259">
      <c r="B259" s="340"/>
      <c r="C259" s="340"/>
      <c r="D259" s="340"/>
      <c r="F259" s="340"/>
      <c r="G259" s="340"/>
      <c r="H259" s="340"/>
      <c r="I259" s="195"/>
      <c r="J259" s="195"/>
      <c r="K259" s="195"/>
      <c r="L259" s="195"/>
      <c r="M259" s="195"/>
      <c r="N259" s="195"/>
      <c r="O259" s="195"/>
      <c r="P259" s="195"/>
      <c r="Q259" s="195"/>
    </row>
    <row r="260">
      <c r="B260" s="340"/>
      <c r="C260" s="340"/>
      <c r="D260" s="340"/>
      <c r="F260" s="340"/>
      <c r="G260" s="340"/>
      <c r="H260" s="340"/>
      <c r="I260" s="195"/>
      <c r="J260" s="195"/>
      <c r="K260" s="195"/>
      <c r="L260" s="195"/>
      <c r="M260" s="195"/>
      <c r="N260" s="195"/>
      <c r="O260" s="195"/>
      <c r="P260" s="195"/>
      <c r="Q260" s="195"/>
    </row>
    <row r="261">
      <c r="B261" s="340"/>
      <c r="C261" s="340"/>
      <c r="D261" s="340"/>
      <c r="F261" s="340"/>
      <c r="G261" s="340"/>
      <c r="H261" s="340"/>
      <c r="I261" s="195"/>
      <c r="J261" s="195"/>
      <c r="K261" s="195"/>
      <c r="L261" s="195"/>
      <c r="M261" s="195"/>
      <c r="N261" s="195"/>
      <c r="O261" s="195"/>
      <c r="P261" s="195"/>
      <c r="Q261" s="195"/>
    </row>
    <row r="262">
      <c r="B262" s="340"/>
      <c r="C262" s="340"/>
      <c r="D262" s="340"/>
      <c r="F262" s="340"/>
      <c r="G262" s="340"/>
      <c r="H262" s="340"/>
      <c r="I262" s="195"/>
      <c r="J262" s="195"/>
      <c r="K262" s="195"/>
      <c r="L262" s="195"/>
      <c r="M262" s="195"/>
      <c r="N262" s="195"/>
      <c r="O262" s="195"/>
      <c r="P262" s="195"/>
      <c r="Q262" s="195"/>
    </row>
    <row r="263">
      <c r="B263" s="340"/>
      <c r="C263" s="340"/>
      <c r="D263" s="340"/>
      <c r="F263" s="340"/>
      <c r="G263" s="340"/>
      <c r="H263" s="340"/>
      <c r="I263" s="195"/>
      <c r="J263" s="195"/>
      <c r="K263" s="195"/>
      <c r="L263" s="195"/>
      <c r="M263" s="195"/>
      <c r="N263" s="195"/>
      <c r="O263" s="195"/>
      <c r="P263" s="195"/>
      <c r="Q263" s="195"/>
    </row>
    <row r="264">
      <c r="B264" s="340"/>
      <c r="C264" s="340"/>
      <c r="D264" s="340"/>
      <c r="F264" s="340"/>
      <c r="G264" s="340"/>
      <c r="H264" s="340"/>
      <c r="I264" s="195"/>
      <c r="J264" s="195"/>
      <c r="K264" s="195"/>
      <c r="L264" s="195"/>
      <c r="M264" s="195"/>
      <c r="N264" s="195"/>
      <c r="O264" s="195"/>
      <c r="P264" s="195"/>
      <c r="Q264" s="195"/>
    </row>
    <row r="265">
      <c r="B265" s="340"/>
      <c r="C265" s="340"/>
      <c r="D265" s="340"/>
      <c r="F265" s="340"/>
      <c r="G265" s="340"/>
      <c r="H265" s="340"/>
      <c r="I265" s="195"/>
      <c r="J265" s="195"/>
      <c r="K265" s="195"/>
      <c r="L265" s="195"/>
      <c r="M265" s="195"/>
      <c r="N265" s="195"/>
      <c r="O265" s="195"/>
      <c r="P265" s="195"/>
      <c r="Q265" s="195"/>
    </row>
    <row r="266">
      <c r="B266" s="340"/>
      <c r="C266" s="340"/>
      <c r="D266" s="340"/>
      <c r="F266" s="340"/>
      <c r="G266" s="340"/>
      <c r="H266" s="340"/>
      <c r="I266" s="195"/>
      <c r="J266" s="195"/>
      <c r="K266" s="195"/>
      <c r="L266" s="195"/>
      <c r="M266" s="195"/>
      <c r="N266" s="195"/>
      <c r="O266" s="195"/>
      <c r="P266" s="195"/>
      <c r="Q266" s="195"/>
    </row>
    <row r="267">
      <c r="B267" s="340"/>
      <c r="C267" s="340"/>
      <c r="D267" s="340"/>
      <c r="F267" s="340"/>
      <c r="G267" s="340"/>
      <c r="H267" s="340"/>
      <c r="I267" s="195"/>
      <c r="J267" s="195"/>
      <c r="K267" s="195"/>
      <c r="L267" s="195"/>
      <c r="M267" s="195"/>
      <c r="N267" s="195"/>
      <c r="O267" s="195"/>
      <c r="P267" s="195"/>
      <c r="Q267" s="195"/>
    </row>
    <row r="268">
      <c r="B268" s="340"/>
      <c r="C268" s="340"/>
      <c r="D268" s="340"/>
      <c r="F268" s="340"/>
      <c r="G268" s="340"/>
      <c r="H268" s="340"/>
      <c r="I268" s="195"/>
      <c r="J268" s="195"/>
      <c r="K268" s="195"/>
      <c r="L268" s="195"/>
      <c r="M268" s="195"/>
      <c r="N268" s="195"/>
      <c r="O268" s="195"/>
      <c r="P268" s="195"/>
      <c r="Q268" s="195"/>
    </row>
    <row r="269">
      <c r="B269" s="340"/>
      <c r="C269" s="340"/>
      <c r="D269" s="340"/>
      <c r="F269" s="340"/>
      <c r="G269" s="340"/>
      <c r="H269" s="340"/>
      <c r="I269" s="195"/>
      <c r="J269" s="195"/>
      <c r="K269" s="195"/>
      <c r="L269" s="195"/>
      <c r="M269" s="195"/>
      <c r="N269" s="195"/>
      <c r="O269" s="195"/>
      <c r="P269" s="195"/>
      <c r="Q269" s="195"/>
    </row>
    <row r="270">
      <c r="B270" s="340"/>
      <c r="C270" s="340"/>
      <c r="D270" s="340"/>
      <c r="F270" s="340"/>
      <c r="G270" s="340"/>
      <c r="H270" s="340"/>
      <c r="I270" s="195"/>
      <c r="J270" s="195"/>
      <c r="K270" s="195"/>
      <c r="L270" s="195"/>
      <c r="M270" s="195"/>
      <c r="N270" s="195"/>
      <c r="O270" s="195"/>
      <c r="P270" s="195"/>
      <c r="Q270" s="195"/>
    </row>
    <row r="271">
      <c r="B271" s="340"/>
      <c r="C271" s="340"/>
      <c r="D271" s="340"/>
      <c r="F271" s="340"/>
      <c r="G271" s="340"/>
      <c r="H271" s="340"/>
      <c r="I271" s="195"/>
      <c r="J271" s="195"/>
      <c r="K271" s="195"/>
      <c r="L271" s="195"/>
      <c r="M271" s="195"/>
      <c r="N271" s="195"/>
      <c r="O271" s="195"/>
      <c r="P271" s="195"/>
      <c r="Q271" s="195"/>
    </row>
    <row r="272">
      <c r="B272" s="340"/>
      <c r="C272" s="340"/>
      <c r="D272" s="340"/>
      <c r="F272" s="340"/>
      <c r="G272" s="340"/>
      <c r="H272" s="340"/>
      <c r="I272" s="195"/>
      <c r="J272" s="195"/>
      <c r="K272" s="195"/>
      <c r="L272" s="195"/>
      <c r="M272" s="195"/>
      <c r="N272" s="195"/>
      <c r="O272" s="195"/>
      <c r="P272" s="195"/>
      <c r="Q272" s="195"/>
    </row>
    <row r="273">
      <c r="B273" s="340"/>
      <c r="C273" s="340"/>
      <c r="D273" s="340"/>
      <c r="F273" s="340"/>
      <c r="G273" s="340"/>
      <c r="H273" s="340"/>
      <c r="I273" s="195"/>
      <c r="J273" s="195"/>
      <c r="K273" s="195"/>
      <c r="L273" s="195"/>
      <c r="M273" s="195"/>
      <c r="N273" s="195"/>
      <c r="O273" s="195"/>
      <c r="P273" s="195"/>
      <c r="Q273" s="195"/>
    </row>
    <row r="274">
      <c r="B274" s="340"/>
      <c r="C274" s="340"/>
      <c r="D274" s="340"/>
      <c r="F274" s="340"/>
      <c r="G274" s="340"/>
      <c r="H274" s="340"/>
      <c r="I274" s="195"/>
      <c r="J274" s="195"/>
      <c r="K274" s="195"/>
      <c r="L274" s="195"/>
      <c r="M274" s="195"/>
      <c r="N274" s="195"/>
      <c r="O274" s="195"/>
      <c r="P274" s="195"/>
      <c r="Q274" s="195"/>
    </row>
    <row r="275">
      <c r="B275" s="340"/>
      <c r="C275" s="340"/>
      <c r="D275" s="340"/>
      <c r="F275" s="340"/>
      <c r="G275" s="340"/>
      <c r="H275" s="340"/>
      <c r="I275" s="195"/>
      <c r="J275" s="195"/>
      <c r="K275" s="195"/>
      <c r="L275" s="195"/>
      <c r="M275" s="195"/>
      <c r="N275" s="195"/>
      <c r="O275" s="195"/>
      <c r="P275" s="195"/>
      <c r="Q275" s="195"/>
    </row>
    <row r="276">
      <c r="B276" s="340"/>
      <c r="C276" s="340"/>
      <c r="D276" s="340"/>
      <c r="F276" s="340"/>
      <c r="G276" s="340"/>
      <c r="H276" s="340"/>
      <c r="I276" s="195"/>
      <c r="J276" s="195"/>
      <c r="K276" s="195"/>
      <c r="L276" s="195"/>
      <c r="M276" s="195"/>
      <c r="N276" s="195"/>
      <c r="O276" s="195"/>
      <c r="P276" s="195"/>
      <c r="Q276" s="195"/>
    </row>
    <row r="277">
      <c r="B277" s="340"/>
      <c r="C277" s="340"/>
      <c r="D277" s="340"/>
      <c r="F277" s="340"/>
      <c r="G277" s="340"/>
      <c r="H277" s="340"/>
      <c r="I277" s="195"/>
      <c r="J277" s="195"/>
      <c r="K277" s="195"/>
      <c r="L277" s="195"/>
      <c r="M277" s="195"/>
      <c r="N277" s="195"/>
      <c r="O277" s="195"/>
      <c r="P277" s="195"/>
      <c r="Q277" s="195"/>
    </row>
    <row r="278">
      <c r="B278" s="340"/>
      <c r="C278" s="340"/>
      <c r="D278" s="340"/>
      <c r="F278" s="340"/>
      <c r="G278" s="340"/>
      <c r="H278" s="340"/>
      <c r="I278" s="195"/>
      <c r="J278" s="195"/>
      <c r="K278" s="195"/>
      <c r="L278" s="195"/>
      <c r="M278" s="195"/>
      <c r="N278" s="195"/>
      <c r="O278" s="195"/>
      <c r="P278" s="195"/>
      <c r="Q278" s="195"/>
    </row>
    <row r="279">
      <c r="B279" s="340"/>
      <c r="C279" s="340"/>
      <c r="D279" s="340"/>
      <c r="F279" s="340"/>
      <c r="G279" s="340"/>
      <c r="H279" s="340"/>
      <c r="I279" s="195"/>
      <c r="J279" s="195"/>
      <c r="K279" s="195"/>
      <c r="L279" s="195"/>
      <c r="M279" s="195"/>
      <c r="N279" s="195"/>
      <c r="O279" s="195"/>
      <c r="P279" s="195"/>
      <c r="Q279" s="195"/>
    </row>
    <row r="280">
      <c r="B280" s="340"/>
      <c r="C280" s="340"/>
      <c r="D280" s="340"/>
      <c r="F280" s="340"/>
      <c r="G280" s="340"/>
      <c r="H280" s="340"/>
      <c r="I280" s="195"/>
      <c r="J280" s="195"/>
      <c r="K280" s="195"/>
      <c r="L280" s="195"/>
      <c r="M280" s="195"/>
      <c r="N280" s="195"/>
      <c r="O280" s="195"/>
      <c r="P280" s="195"/>
      <c r="Q280" s="195"/>
    </row>
    <row r="281">
      <c r="B281" s="340"/>
      <c r="C281" s="340"/>
      <c r="D281" s="340"/>
      <c r="F281" s="340"/>
      <c r="G281" s="340"/>
      <c r="H281" s="340"/>
      <c r="I281" s="195"/>
      <c r="J281" s="195"/>
      <c r="K281" s="195"/>
      <c r="L281" s="195"/>
      <c r="M281" s="195"/>
      <c r="N281" s="195"/>
      <c r="O281" s="195"/>
      <c r="P281" s="195"/>
      <c r="Q281" s="195"/>
    </row>
    <row r="282">
      <c r="B282" s="340"/>
      <c r="C282" s="340"/>
      <c r="D282" s="340"/>
      <c r="F282" s="340"/>
      <c r="G282" s="340"/>
      <c r="H282" s="340"/>
      <c r="I282" s="195"/>
      <c r="J282" s="195"/>
      <c r="K282" s="195"/>
      <c r="L282" s="195"/>
      <c r="M282" s="195"/>
      <c r="N282" s="195"/>
      <c r="O282" s="195"/>
      <c r="P282" s="195"/>
      <c r="Q282" s="195"/>
    </row>
    <row r="283">
      <c r="B283" s="340"/>
      <c r="C283" s="340"/>
      <c r="D283" s="340"/>
      <c r="F283" s="340"/>
      <c r="G283" s="340"/>
      <c r="H283" s="340"/>
      <c r="I283" s="195"/>
      <c r="J283" s="195"/>
      <c r="K283" s="195"/>
      <c r="L283" s="195"/>
      <c r="M283" s="195"/>
      <c r="N283" s="195"/>
      <c r="O283" s="195"/>
      <c r="P283" s="195"/>
      <c r="Q283" s="195"/>
    </row>
    <row r="284">
      <c r="B284" s="340"/>
      <c r="C284" s="340"/>
      <c r="D284" s="340"/>
      <c r="F284" s="340"/>
      <c r="G284" s="340"/>
      <c r="H284" s="340"/>
      <c r="I284" s="195"/>
      <c r="J284" s="195"/>
      <c r="K284" s="195"/>
      <c r="L284" s="195"/>
      <c r="M284" s="195"/>
      <c r="N284" s="195"/>
      <c r="O284" s="195"/>
      <c r="P284" s="195"/>
      <c r="Q284" s="195"/>
    </row>
    <row r="285">
      <c r="B285" s="340"/>
      <c r="C285" s="340"/>
      <c r="D285" s="340"/>
      <c r="F285" s="340"/>
      <c r="G285" s="340"/>
      <c r="H285" s="340"/>
      <c r="I285" s="195"/>
      <c r="J285" s="195"/>
      <c r="K285" s="195"/>
      <c r="L285" s="195"/>
      <c r="M285" s="195"/>
      <c r="N285" s="195"/>
      <c r="O285" s="195"/>
      <c r="P285" s="195"/>
      <c r="Q285" s="195"/>
    </row>
    <row r="286">
      <c r="B286" s="340"/>
      <c r="C286" s="340"/>
      <c r="D286" s="340"/>
      <c r="F286" s="340"/>
      <c r="G286" s="340"/>
      <c r="H286" s="340"/>
      <c r="I286" s="195"/>
      <c r="J286" s="195"/>
      <c r="K286" s="195"/>
      <c r="L286" s="195"/>
      <c r="M286" s="195"/>
      <c r="N286" s="195"/>
      <c r="O286" s="195"/>
      <c r="P286" s="195"/>
      <c r="Q286" s="195"/>
    </row>
    <row r="287">
      <c r="B287" s="340"/>
      <c r="C287" s="340"/>
      <c r="D287" s="340"/>
      <c r="F287" s="340"/>
      <c r="G287" s="340"/>
      <c r="H287" s="340"/>
      <c r="I287" s="195"/>
      <c r="J287" s="195"/>
      <c r="K287" s="195"/>
      <c r="L287" s="195"/>
      <c r="M287" s="195"/>
      <c r="N287" s="195"/>
      <c r="O287" s="195"/>
      <c r="P287" s="195"/>
      <c r="Q287" s="195"/>
    </row>
    <row r="288">
      <c r="B288" s="340"/>
      <c r="C288" s="340"/>
      <c r="D288" s="340"/>
      <c r="F288" s="340"/>
      <c r="G288" s="340"/>
      <c r="H288" s="340"/>
      <c r="I288" s="195"/>
      <c r="J288" s="195"/>
      <c r="K288" s="195"/>
      <c r="L288" s="195"/>
      <c r="M288" s="195"/>
      <c r="N288" s="195"/>
      <c r="O288" s="195"/>
      <c r="P288" s="195"/>
      <c r="Q288" s="195"/>
    </row>
    <row r="289">
      <c r="B289" s="340"/>
      <c r="C289" s="340"/>
      <c r="D289" s="340"/>
      <c r="F289" s="340"/>
      <c r="G289" s="340"/>
      <c r="H289" s="340"/>
      <c r="I289" s="195"/>
      <c r="J289" s="195"/>
      <c r="K289" s="195"/>
      <c r="L289" s="195"/>
      <c r="M289" s="195"/>
      <c r="N289" s="195"/>
      <c r="O289" s="195"/>
      <c r="P289" s="195"/>
      <c r="Q289" s="195"/>
    </row>
    <row r="290">
      <c r="B290" s="340"/>
      <c r="C290" s="340"/>
      <c r="D290" s="340"/>
      <c r="F290" s="340"/>
      <c r="G290" s="340"/>
      <c r="H290" s="340"/>
      <c r="I290" s="195"/>
      <c r="J290" s="195"/>
      <c r="K290" s="195"/>
      <c r="L290" s="195"/>
      <c r="M290" s="195"/>
      <c r="N290" s="195"/>
      <c r="O290" s="195"/>
      <c r="P290" s="195"/>
      <c r="Q290" s="195"/>
    </row>
    <row r="291">
      <c r="B291" s="340"/>
      <c r="C291" s="340"/>
      <c r="D291" s="340"/>
      <c r="F291" s="340"/>
      <c r="G291" s="340"/>
      <c r="H291" s="340"/>
      <c r="I291" s="195"/>
      <c r="J291" s="195"/>
      <c r="K291" s="195"/>
      <c r="L291" s="195"/>
      <c r="M291" s="195"/>
      <c r="N291" s="195"/>
      <c r="O291" s="195"/>
      <c r="P291" s="195"/>
      <c r="Q291" s="195"/>
    </row>
    <row r="292">
      <c r="B292" s="340"/>
      <c r="C292" s="340"/>
      <c r="D292" s="340"/>
      <c r="F292" s="340"/>
      <c r="G292" s="340"/>
      <c r="H292" s="340"/>
      <c r="I292" s="195"/>
      <c r="J292" s="195"/>
      <c r="K292" s="195"/>
      <c r="L292" s="195"/>
      <c r="M292" s="195"/>
      <c r="N292" s="195"/>
      <c r="O292" s="195"/>
      <c r="P292" s="195"/>
      <c r="Q292" s="195"/>
    </row>
    <row r="293">
      <c r="B293" s="340"/>
      <c r="C293" s="340"/>
      <c r="D293" s="340"/>
      <c r="F293" s="340"/>
      <c r="G293" s="340"/>
      <c r="H293" s="340"/>
      <c r="I293" s="195"/>
      <c r="J293" s="195"/>
      <c r="K293" s="195"/>
      <c r="L293" s="195"/>
      <c r="M293" s="195"/>
      <c r="N293" s="195"/>
      <c r="O293" s="195"/>
      <c r="P293" s="195"/>
      <c r="Q293" s="195"/>
    </row>
    <row r="294">
      <c r="B294" s="340"/>
      <c r="C294" s="340"/>
      <c r="D294" s="340"/>
      <c r="F294" s="340"/>
      <c r="G294" s="340"/>
      <c r="H294" s="340"/>
      <c r="I294" s="195"/>
      <c r="J294" s="195"/>
      <c r="K294" s="195"/>
      <c r="L294" s="195"/>
      <c r="M294" s="195"/>
      <c r="N294" s="195"/>
      <c r="O294" s="195"/>
      <c r="P294" s="195"/>
      <c r="Q294" s="195"/>
    </row>
    <row r="295">
      <c r="B295" s="340"/>
      <c r="C295" s="340"/>
      <c r="D295" s="340"/>
      <c r="F295" s="340"/>
      <c r="G295" s="340"/>
      <c r="H295" s="340"/>
      <c r="I295" s="195"/>
      <c r="J295" s="195"/>
      <c r="K295" s="195"/>
      <c r="L295" s="195"/>
      <c r="M295" s="195"/>
      <c r="N295" s="195"/>
      <c r="O295" s="195"/>
      <c r="P295" s="195"/>
      <c r="Q295" s="195"/>
    </row>
    <row r="296">
      <c r="B296" s="340"/>
      <c r="C296" s="340"/>
      <c r="D296" s="340"/>
      <c r="F296" s="340"/>
      <c r="G296" s="340"/>
      <c r="H296" s="340"/>
      <c r="I296" s="195"/>
      <c r="J296" s="195"/>
      <c r="K296" s="195"/>
      <c r="L296" s="195"/>
      <c r="M296" s="195"/>
      <c r="N296" s="195"/>
      <c r="O296" s="195"/>
      <c r="P296" s="195"/>
      <c r="Q296" s="195"/>
    </row>
    <row r="297">
      <c r="B297" s="340"/>
      <c r="C297" s="340"/>
      <c r="D297" s="340"/>
      <c r="F297" s="340"/>
      <c r="G297" s="340"/>
      <c r="H297" s="340"/>
      <c r="I297" s="195"/>
      <c r="J297" s="195"/>
      <c r="K297" s="195"/>
      <c r="L297" s="195"/>
      <c r="M297" s="195"/>
      <c r="N297" s="195"/>
      <c r="O297" s="195"/>
      <c r="P297" s="195"/>
      <c r="Q297" s="195"/>
    </row>
    <row r="298">
      <c r="B298" s="340"/>
      <c r="C298" s="340"/>
      <c r="D298" s="340"/>
      <c r="F298" s="340"/>
      <c r="G298" s="340"/>
      <c r="H298" s="340"/>
      <c r="I298" s="195"/>
      <c r="J298" s="195"/>
      <c r="K298" s="195"/>
      <c r="L298" s="195"/>
      <c r="M298" s="195"/>
      <c r="N298" s="195"/>
      <c r="O298" s="195"/>
      <c r="P298" s="195"/>
      <c r="Q298" s="195"/>
    </row>
    <row r="299">
      <c r="B299" s="340"/>
      <c r="C299" s="340"/>
      <c r="D299" s="340"/>
      <c r="F299" s="340"/>
      <c r="G299" s="340"/>
      <c r="H299" s="340"/>
      <c r="I299" s="195"/>
      <c r="J299" s="195"/>
      <c r="K299" s="195"/>
      <c r="L299" s="195"/>
      <c r="M299" s="195"/>
      <c r="N299" s="195"/>
      <c r="O299" s="195"/>
      <c r="P299" s="195"/>
      <c r="Q299" s="195"/>
    </row>
    <row r="300">
      <c r="B300" s="340"/>
      <c r="C300" s="340"/>
      <c r="D300" s="340"/>
      <c r="F300" s="340"/>
      <c r="G300" s="340"/>
      <c r="H300" s="340"/>
      <c r="I300" s="195"/>
      <c r="J300" s="195"/>
      <c r="K300" s="195"/>
      <c r="L300" s="195"/>
      <c r="M300" s="195"/>
      <c r="N300" s="195"/>
      <c r="O300" s="195"/>
      <c r="P300" s="195"/>
      <c r="Q300" s="195"/>
    </row>
    <row r="301">
      <c r="B301" s="340"/>
      <c r="C301" s="340"/>
      <c r="D301" s="340"/>
      <c r="F301" s="340"/>
      <c r="G301" s="340"/>
      <c r="H301" s="340"/>
      <c r="I301" s="195"/>
      <c r="J301" s="195"/>
      <c r="K301" s="195"/>
      <c r="L301" s="195"/>
      <c r="M301" s="195"/>
      <c r="N301" s="195"/>
      <c r="O301" s="195"/>
      <c r="P301" s="195"/>
      <c r="Q301" s="195"/>
    </row>
    <row r="302">
      <c r="B302" s="340"/>
      <c r="C302" s="340"/>
      <c r="D302" s="340"/>
      <c r="F302" s="340"/>
      <c r="G302" s="340"/>
      <c r="H302" s="340"/>
      <c r="I302" s="195"/>
      <c r="J302" s="195"/>
      <c r="K302" s="195"/>
      <c r="L302" s="195"/>
      <c r="M302" s="195"/>
      <c r="N302" s="195"/>
      <c r="O302" s="195"/>
      <c r="P302" s="195"/>
      <c r="Q302" s="195"/>
    </row>
    <row r="303">
      <c r="B303" s="340"/>
      <c r="C303" s="340"/>
      <c r="D303" s="340"/>
      <c r="F303" s="340"/>
      <c r="G303" s="340"/>
      <c r="H303" s="340"/>
      <c r="I303" s="195"/>
      <c r="J303" s="195"/>
      <c r="K303" s="195"/>
      <c r="L303" s="195"/>
      <c r="M303" s="195"/>
      <c r="N303" s="195"/>
      <c r="O303" s="195"/>
      <c r="P303" s="195"/>
      <c r="Q303" s="195"/>
    </row>
    <row r="304">
      <c r="B304" s="340"/>
      <c r="C304" s="340"/>
      <c r="D304" s="340"/>
      <c r="F304" s="340"/>
      <c r="G304" s="340"/>
      <c r="H304" s="340"/>
      <c r="I304" s="195"/>
      <c r="J304" s="195"/>
      <c r="K304" s="195"/>
      <c r="L304" s="195"/>
      <c r="M304" s="195"/>
      <c r="N304" s="195"/>
      <c r="O304" s="195"/>
      <c r="P304" s="195"/>
      <c r="Q304" s="195"/>
    </row>
    <row r="305">
      <c r="B305" s="340"/>
      <c r="C305" s="340"/>
      <c r="D305" s="340"/>
      <c r="F305" s="340"/>
      <c r="G305" s="340"/>
      <c r="H305" s="340"/>
      <c r="I305" s="195"/>
      <c r="J305" s="195"/>
      <c r="K305" s="195"/>
      <c r="L305" s="195"/>
      <c r="M305" s="195"/>
      <c r="N305" s="195"/>
      <c r="O305" s="195"/>
      <c r="P305" s="195"/>
      <c r="Q305" s="195"/>
    </row>
    <row r="306">
      <c r="B306" s="340"/>
      <c r="C306" s="340"/>
      <c r="D306" s="340"/>
      <c r="F306" s="340"/>
      <c r="G306" s="340"/>
      <c r="H306" s="340"/>
      <c r="I306" s="195"/>
      <c r="J306" s="195"/>
      <c r="K306" s="195"/>
      <c r="L306" s="195"/>
      <c r="M306" s="195"/>
      <c r="N306" s="195"/>
      <c r="O306" s="195"/>
      <c r="P306" s="195"/>
      <c r="Q306" s="195"/>
    </row>
    <row r="307">
      <c r="B307" s="340"/>
      <c r="C307" s="340"/>
      <c r="D307" s="340"/>
      <c r="F307" s="340"/>
      <c r="G307" s="340"/>
      <c r="H307" s="340"/>
      <c r="I307" s="195"/>
      <c r="J307" s="195"/>
      <c r="K307" s="195"/>
      <c r="L307" s="195"/>
      <c r="M307" s="195"/>
      <c r="N307" s="195"/>
      <c r="O307" s="195"/>
      <c r="P307" s="195"/>
      <c r="Q307" s="195"/>
    </row>
    <row r="308">
      <c r="B308" s="340"/>
      <c r="C308" s="340"/>
      <c r="D308" s="340"/>
      <c r="F308" s="340"/>
      <c r="G308" s="340"/>
      <c r="H308" s="340"/>
      <c r="I308" s="195"/>
      <c r="J308" s="195"/>
      <c r="K308" s="195"/>
      <c r="L308" s="195"/>
      <c r="M308" s="195"/>
      <c r="N308" s="195"/>
      <c r="O308" s="195"/>
      <c r="P308" s="195"/>
      <c r="Q308" s="195"/>
    </row>
    <row r="309">
      <c r="B309" s="340"/>
      <c r="C309" s="340"/>
      <c r="D309" s="340"/>
      <c r="F309" s="340"/>
      <c r="G309" s="340"/>
      <c r="H309" s="340"/>
      <c r="I309" s="195"/>
      <c r="J309" s="195"/>
      <c r="K309" s="195"/>
      <c r="L309" s="195"/>
      <c r="M309" s="195"/>
      <c r="N309" s="195"/>
      <c r="O309" s="195"/>
      <c r="P309" s="195"/>
      <c r="Q309" s="195"/>
    </row>
    <row r="310">
      <c r="B310" s="340"/>
      <c r="C310" s="340"/>
      <c r="D310" s="340"/>
      <c r="F310" s="340"/>
      <c r="G310" s="340"/>
      <c r="H310" s="340"/>
      <c r="I310" s="195"/>
      <c r="J310" s="195"/>
      <c r="K310" s="195"/>
      <c r="L310" s="195"/>
      <c r="M310" s="195"/>
      <c r="N310" s="195"/>
      <c r="O310" s="195"/>
      <c r="P310" s="195"/>
      <c r="Q310" s="195"/>
    </row>
    <row r="311">
      <c r="B311" s="340"/>
      <c r="C311" s="340"/>
      <c r="D311" s="340"/>
      <c r="F311" s="340"/>
      <c r="G311" s="340"/>
      <c r="H311" s="340"/>
      <c r="I311" s="195"/>
      <c r="J311" s="195"/>
      <c r="K311" s="195"/>
      <c r="L311" s="195"/>
      <c r="M311" s="195"/>
      <c r="N311" s="195"/>
      <c r="O311" s="195"/>
      <c r="P311" s="195"/>
      <c r="Q311" s="195"/>
    </row>
    <row r="312">
      <c r="B312" s="340"/>
      <c r="C312" s="340"/>
      <c r="D312" s="340"/>
      <c r="F312" s="340"/>
      <c r="G312" s="340"/>
      <c r="H312" s="340"/>
      <c r="I312" s="195"/>
      <c r="J312" s="195"/>
      <c r="K312" s="195"/>
      <c r="L312" s="195"/>
      <c r="M312" s="195"/>
      <c r="N312" s="195"/>
      <c r="O312" s="195"/>
      <c r="P312" s="195"/>
      <c r="Q312" s="195"/>
    </row>
    <row r="313">
      <c r="B313" s="340"/>
      <c r="C313" s="340"/>
      <c r="D313" s="340"/>
      <c r="F313" s="340"/>
      <c r="G313" s="340"/>
      <c r="H313" s="340"/>
      <c r="I313" s="195"/>
      <c r="J313" s="195"/>
      <c r="K313" s="195"/>
      <c r="L313" s="195"/>
      <c r="M313" s="195"/>
      <c r="N313" s="195"/>
      <c r="O313" s="195"/>
      <c r="P313" s="195"/>
      <c r="Q313" s="195"/>
    </row>
    <row r="314">
      <c r="B314" s="340"/>
      <c r="C314" s="340"/>
      <c r="D314" s="340"/>
      <c r="F314" s="340"/>
      <c r="G314" s="340"/>
      <c r="H314" s="340"/>
      <c r="I314" s="195"/>
      <c r="J314" s="195"/>
      <c r="K314" s="195"/>
      <c r="L314" s="195"/>
      <c r="M314" s="195"/>
      <c r="N314" s="195"/>
      <c r="O314" s="195"/>
      <c r="P314" s="195"/>
      <c r="Q314" s="195"/>
    </row>
    <row r="315">
      <c r="B315" s="340"/>
      <c r="C315" s="340"/>
      <c r="D315" s="340"/>
      <c r="F315" s="340"/>
      <c r="G315" s="340"/>
      <c r="H315" s="340"/>
      <c r="I315" s="195"/>
      <c r="J315" s="195"/>
      <c r="K315" s="195"/>
      <c r="L315" s="195"/>
      <c r="M315" s="195"/>
      <c r="N315" s="195"/>
      <c r="O315" s="195"/>
      <c r="P315" s="195"/>
      <c r="Q315" s="195"/>
    </row>
    <row r="316">
      <c r="B316" s="340"/>
      <c r="C316" s="340"/>
      <c r="D316" s="340"/>
      <c r="F316" s="340"/>
      <c r="G316" s="340"/>
      <c r="H316" s="340"/>
      <c r="I316" s="195"/>
      <c r="J316" s="195"/>
      <c r="K316" s="195"/>
      <c r="L316" s="195"/>
      <c r="M316" s="195"/>
      <c r="N316" s="195"/>
      <c r="O316" s="195"/>
      <c r="P316" s="195"/>
      <c r="Q316" s="195"/>
    </row>
    <row r="317">
      <c r="B317" s="340"/>
      <c r="C317" s="340"/>
      <c r="D317" s="340"/>
      <c r="F317" s="340"/>
      <c r="G317" s="340"/>
      <c r="H317" s="340"/>
      <c r="I317" s="195"/>
      <c r="J317" s="195"/>
      <c r="K317" s="195"/>
      <c r="L317" s="195"/>
      <c r="M317" s="195"/>
      <c r="N317" s="195"/>
      <c r="O317" s="195"/>
      <c r="P317" s="195"/>
      <c r="Q317" s="195"/>
    </row>
    <row r="318">
      <c r="B318" s="340"/>
      <c r="C318" s="340"/>
      <c r="D318" s="340"/>
      <c r="F318" s="340"/>
      <c r="G318" s="340"/>
      <c r="H318" s="340"/>
      <c r="I318" s="195"/>
      <c r="J318" s="195"/>
      <c r="K318" s="195"/>
      <c r="L318" s="195"/>
      <c r="M318" s="195"/>
      <c r="N318" s="195"/>
      <c r="O318" s="195"/>
      <c r="P318" s="195"/>
      <c r="Q318" s="195"/>
    </row>
    <row r="319">
      <c r="B319" s="340"/>
      <c r="C319" s="340"/>
      <c r="D319" s="340"/>
      <c r="F319" s="340"/>
      <c r="G319" s="340"/>
      <c r="H319" s="340"/>
      <c r="I319" s="195"/>
      <c r="J319" s="195"/>
      <c r="K319" s="195"/>
      <c r="L319" s="195"/>
      <c r="M319" s="195"/>
      <c r="N319" s="195"/>
      <c r="O319" s="195"/>
      <c r="P319" s="195"/>
      <c r="Q319" s="195"/>
    </row>
    <row r="320">
      <c r="B320" s="340"/>
      <c r="C320" s="340"/>
      <c r="D320" s="340"/>
      <c r="F320" s="340"/>
      <c r="G320" s="340"/>
      <c r="H320" s="340"/>
      <c r="I320" s="195"/>
      <c r="J320" s="195"/>
      <c r="K320" s="195"/>
      <c r="L320" s="195"/>
      <c r="M320" s="195"/>
      <c r="N320" s="195"/>
      <c r="O320" s="195"/>
      <c r="P320" s="195"/>
      <c r="Q320" s="195"/>
    </row>
    <row r="321">
      <c r="B321" s="340"/>
      <c r="C321" s="340"/>
      <c r="D321" s="340"/>
      <c r="F321" s="340"/>
      <c r="G321" s="340"/>
      <c r="H321" s="340"/>
      <c r="I321" s="195"/>
      <c r="J321" s="195"/>
      <c r="K321" s="195"/>
      <c r="L321" s="195"/>
      <c r="M321" s="195"/>
      <c r="N321" s="195"/>
      <c r="O321" s="195"/>
      <c r="P321" s="195"/>
      <c r="Q321" s="195"/>
    </row>
    <row r="322">
      <c r="B322" s="340"/>
      <c r="C322" s="340"/>
      <c r="D322" s="340"/>
      <c r="F322" s="340"/>
      <c r="G322" s="340"/>
      <c r="H322" s="340"/>
      <c r="I322" s="195"/>
      <c r="J322" s="195"/>
      <c r="K322" s="195"/>
      <c r="L322" s="195"/>
      <c r="M322" s="195"/>
      <c r="N322" s="195"/>
      <c r="O322" s="195"/>
      <c r="P322" s="195"/>
      <c r="Q322" s="195"/>
    </row>
    <row r="323">
      <c r="B323" s="340"/>
      <c r="C323" s="340"/>
      <c r="D323" s="340"/>
      <c r="F323" s="340"/>
      <c r="G323" s="340"/>
      <c r="H323" s="340"/>
      <c r="I323" s="195"/>
      <c r="J323" s="195"/>
      <c r="K323" s="195"/>
      <c r="L323" s="195"/>
      <c r="M323" s="195"/>
      <c r="N323" s="195"/>
      <c r="O323" s="195"/>
      <c r="P323" s="195"/>
      <c r="Q323" s="195"/>
    </row>
    <row r="324">
      <c r="B324" s="340"/>
      <c r="C324" s="340"/>
      <c r="D324" s="340"/>
      <c r="F324" s="340"/>
      <c r="G324" s="340"/>
      <c r="H324" s="340"/>
      <c r="I324" s="195"/>
      <c r="J324" s="195"/>
      <c r="K324" s="195"/>
      <c r="L324" s="195"/>
      <c r="M324" s="195"/>
      <c r="N324" s="195"/>
      <c r="O324" s="195"/>
      <c r="P324" s="195"/>
      <c r="Q324" s="195"/>
    </row>
    <row r="325">
      <c r="B325" s="340"/>
      <c r="C325" s="340"/>
      <c r="D325" s="340"/>
      <c r="F325" s="340"/>
      <c r="G325" s="340"/>
      <c r="H325" s="340"/>
      <c r="I325" s="195"/>
      <c r="J325" s="195"/>
      <c r="K325" s="195"/>
      <c r="L325" s="195"/>
      <c r="M325" s="195"/>
      <c r="N325" s="195"/>
      <c r="O325" s="195"/>
      <c r="P325" s="195"/>
      <c r="Q325" s="195"/>
    </row>
    <row r="326">
      <c r="B326" s="340"/>
      <c r="C326" s="340"/>
      <c r="D326" s="340"/>
      <c r="F326" s="340"/>
      <c r="G326" s="340"/>
      <c r="H326" s="340"/>
      <c r="I326" s="195"/>
      <c r="J326" s="195"/>
      <c r="K326" s="195"/>
      <c r="L326" s="195"/>
      <c r="M326" s="195"/>
      <c r="N326" s="195"/>
      <c r="O326" s="195"/>
      <c r="P326" s="195"/>
      <c r="Q326" s="195"/>
    </row>
    <row r="327">
      <c r="B327" s="340"/>
      <c r="C327" s="340"/>
      <c r="D327" s="340"/>
      <c r="F327" s="340"/>
      <c r="G327" s="340"/>
      <c r="H327" s="340"/>
      <c r="I327" s="195"/>
      <c r="J327" s="195"/>
      <c r="K327" s="195"/>
      <c r="L327" s="195"/>
      <c r="M327" s="195"/>
      <c r="N327" s="195"/>
      <c r="O327" s="195"/>
      <c r="P327" s="195"/>
      <c r="Q327" s="195"/>
    </row>
    <row r="328">
      <c r="B328" s="340"/>
      <c r="C328" s="340"/>
      <c r="D328" s="340"/>
      <c r="F328" s="340"/>
      <c r="G328" s="340"/>
      <c r="H328" s="340"/>
      <c r="I328" s="195"/>
      <c r="J328" s="195"/>
      <c r="K328" s="195"/>
      <c r="L328" s="195"/>
      <c r="M328" s="195"/>
      <c r="N328" s="195"/>
      <c r="O328" s="195"/>
      <c r="P328" s="195"/>
      <c r="Q328" s="195"/>
    </row>
    <row r="329">
      <c r="B329" s="340"/>
      <c r="C329" s="340"/>
      <c r="D329" s="340"/>
      <c r="F329" s="340"/>
      <c r="G329" s="340"/>
      <c r="H329" s="340"/>
      <c r="I329" s="195"/>
      <c r="J329" s="195"/>
      <c r="K329" s="195"/>
      <c r="L329" s="195"/>
      <c r="M329" s="195"/>
      <c r="N329" s="195"/>
      <c r="O329" s="195"/>
      <c r="P329" s="195"/>
      <c r="Q329" s="195"/>
    </row>
    <row r="330">
      <c r="B330" s="340"/>
      <c r="C330" s="340"/>
      <c r="D330" s="340"/>
      <c r="F330" s="340"/>
      <c r="G330" s="340"/>
      <c r="H330" s="340"/>
      <c r="I330" s="195"/>
      <c r="J330" s="195"/>
      <c r="K330" s="195"/>
      <c r="L330" s="195"/>
      <c r="M330" s="195"/>
      <c r="N330" s="195"/>
      <c r="O330" s="195"/>
      <c r="P330" s="195"/>
      <c r="Q330" s="195"/>
    </row>
    <row r="331">
      <c r="B331" s="340"/>
      <c r="C331" s="340"/>
      <c r="D331" s="340"/>
      <c r="F331" s="340"/>
      <c r="G331" s="340"/>
      <c r="H331" s="340"/>
      <c r="I331" s="195"/>
      <c r="J331" s="195"/>
      <c r="K331" s="195"/>
      <c r="L331" s="195"/>
      <c r="M331" s="195"/>
      <c r="N331" s="195"/>
      <c r="O331" s="195"/>
      <c r="P331" s="195"/>
      <c r="Q331" s="195"/>
    </row>
    <row r="332">
      <c r="B332" s="340"/>
      <c r="C332" s="340"/>
      <c r="D332" s="340"/>
      <c r="F332" s="340"/>
      <c r="G332" s="340"/>
      <c r="H332" s="340"/>
      <c r="I332" s="195"/>
      <c r="J332" s="195"/>
      <c r="K332" s="195"/>
      <c r="L332" s="195"/>
      <c r="M332" s="195"/>
      <c r="N332" s="195"/>
      <c r="O332" s="195"/>
      <c r="P332" s="195"/>
      <c r="Q332" s="195"/>
    </row>
    <row r="333">
      <c r="B333" s="340"/>
      <c r="C333" s="340"/>
      <c r="D333" s="340"/>
      <c r="F333" s="340"/>
      <c r="G333" s="340"/>
      <c r="H333" s="340"/>
      <c r="I333" s="195"/>
      <c r="J333" s="195"/>
      <c r="K333" s="195"/>
      <c r="L333" s="195"/>
      <c r="M333" s="195"/>
      <c r="N333" s="195"/>
      <c r="O333" s="195"/>
      <c r="P333" s="195"/>
      <c r="Q333" s="195"/>
    </row>
    <row r="334">
      <c r="B334" s="340"/>
      <c r="C334" s="340"/>
      <c r="D334" s="340"/>
      <c r="F334" s="340"/>
      <c r="G334" s="340"/>
      <c r="H334" s="340"/>
      <c r="I334" s="195"/>
      <c r="J334" s="195"/>
      <c r="K334" s="195"/>
      <c r="L334" s="195"/>
      <c r="M334" s="195"/>
      <c r="N334" s="195"/>
      <c r="O334" s="195"/>
      <c r="P334" s="195"/>
      <c r="Q334" s="195"/>
    </row>
    <row r="335">
      <c r="B335" s="340"/>
      <c r="C335" s="340"/>
      <c r="D335" s="340"/>
      <c r="F335" s="340"/>
      <c r="G335" s="340"/>
      <c r="H335" s="340"/>
      <c r="I335" s="195"/>
      <c r="J335" s="195"/>
      <c r="K335" s="195"/>
      <c r="L335" s="195"/>
      <c r="M335" s="195"/>
      <c r="N335" s="195"/>
      <c r="O335" s="195"/>
      <c r="P335" s="195"/>
      <c r="Q335" s="195"/>
    </row>
    <row r="336">
      <c r="B336" s="340"/>
      <c r="C336" s="340"/>
      <c r="D336" s="340"/>
      <c r="F336" s="340"/>
      <c r="G336" s="340"/>
      <c r="H336" s="340"/>
      <c r="I336" s="195"/>
      <c r="J336" s="195"/>
      <c r="K336" s="195"/>
      <c r="L336" s="195"/>
      <c r="M336" s="195"/>
      <c r="N336" s="195"/>
      <c r="O336" s="195"/>
      <c r="P336" s="195"/>
      <c r="Q336" s="195"/>
    </row>
    <row r="337">
      <c r="B337" s="340"/>
      <c r="C337" s="340"/>
      <c r="D337" s="340"/>
      <c r="F337" s="340"/>
      <c r="G337" s="340"/>
      <c r="H337" s="340"/>
      <c r="I337" s="195"/>
      <c r="J337" s="195"/>
      <c r="K337" s="195"/>
      <c r="L337" s="195"/>
      <c r="M337" s="195"/>
      <c r="N337" s="195"/>
      <c r="O337" s="195"/>
      <c r="P337" s="195"/>
      <c r="Q337" s="195"/>
    </row>
    <row r="338">
      <c r="B338" s="340"/>
      <c r="C338" s="340"/>
      <c r="D338" s="340"/>
      <c r="F338" s="340"/>
      <c r="G338" s="340"/>
      <c r="H338" s="340"/>
      <c r="I338" s="195"/>
      <c r="J338" s="195"/>
      <c r="K338" s="195"/>
      <c r="L338" s="195"/>
      <c r="M338" s="195"/>
      <c r="N338" s="195"/>
      <c r="O338" s="195"/>
      <c r="P338" s="195"/>
      <c r="Q338" s="195"/>
    </row>
    <row r="339">
      <c r="B339" s="340"/>
      <c r="C339" s="340"/>
      <c r="D339" s="340"/>
      <c r="F339" s="340"/>
      <c r="G339" s="340"/>
      <c r="H339" s="340"/>
      <c r="I339" s="195"/>
      <c r="J339" s="195"/>
      <c r="K339" s="195"/>
      <c r="L339" s="195"/>
      <c r="M339" s="195"/>
      <c r="N339" s="195"/>
      <c r="O339" s="195"/>
      <c r="P339" s="195"/>
      <c r="Q339" s="195"/>
    </row>
    <row r="340">
      <c r="B340" s="340"/>
      <c r="C340" s="340"/>
      <c r="D340" s="340"/>
      <c r="F340" s="340"/>
      <c r="G340" s="340"/>
      <c r="H340" s="340"/>
      <c r="I340" s="195"/>
      <c r="J340" s="195"/>
      <c r="K340" s="195"/>
      <c r="L340" s="195"/>
      <c r="M340" s="195"/>
      <c r="N340" s="195"/>
      <c r="O340" s="195"/>
      <c r="P340" s="195"/>
      <c r="Q340" s="195"/>
    </row>
    <row r="341">
      <c r="B341" s="340"/>
      <c r="C341" s="340"/>
      <c r="D341" s="340"/>
      <c r="F341" s="340"/>
      <c r="G341" s="340"/>
      <c r="H341" s="340"/>
      <c r="I341" s="195"/>
      <c r="J341" s="195"/>
      <c r="K341" s="195"/>
      <c r="L341" s="195"/>
      <c r="M341" s="195"/>
      <c r="N341" s="195"/>
      <c r="O341" s="195"/>
      <c r="P341" s="195"/>
      <c r="Q341" s="195"/>
    </row>
    <row r="342">
      <c r="B342" s="340"/>
      <c r="C342" s="340"/>
      <c r="D342" s="340"/>
      <c r="F342" s="340"/>
      <c r="G342" s="340"/>
      <c r="H342" s="340"/>
      <c r="I342" s="195"/>
      <c r="J342" s="195"/>
      <c r="K342" s="195"/>
      <c r="L342" s="195"/>
      <c r="M342" s="195"/>
      <c r="N342" s="195"/>
      <c r="O342" s="195"/>
      <c r="P342" s="195"/>
      <c r="Q342" s="195"/>
    </row>
    <row r="343">
      <c r="B343" s="340"/>
      <c r="C343" s="340"/>
      <c r="D343" s="340"/>
      <c r="F343" s="340"/>
      <c r="G343" s="340"/>
      <c r="H343" s="340"/>
      <c r="I343" s="195"/>
      <c r="J343" s="195"/>
      <c r="K343" s="195"/>
      <c r="L343" s="195"/>
      <c r="M343" s="195"/>
      <c r="N343" s="195"/>
      <c r="O343" s="195"/>
      <c r="P343" s="195"/>
      <c r="Q343" s="195"/>
    </row>
    <row r="344">
      <c r="B344" s="340"/>
      <c r="C344" s="340"/>
      <c r="D344" s="340"/>
      <c r="F344" s="340"/>
      <c r="G344" s="340"/>
      <c r="H344" s="340"/>
      <c r="I344" s="195"/>
      <c r="J344" s="195"/>
      <c r="K344" s="195"/>
      <c r="L344" s="195"/>
      <c r="M344" s="195"/>
      <c r="N344" s="195"/>
      <c r="O344" s="195"/>
      <c r="P344" s="195"/>
      <c r="Q344" s="195"/>
    </row>
    <row r="345">
      <c r="B345" s="340"/>
      <c r="C345" s="340"/>
      <c r="D345" s="340"/>
      <c r="F345" s="340"/>
      <c r="G345" s="340"/>
      <c r="H345" s="340"/>
      <c r="I345" s="195"/>
      <c r="J345" s="195"/>
      <c r="K345" s="195"/>
      <c r="L345" s="195"/>
      <c r="M345" s="195"/>
      <c r="N345" s="195"/>
      <c r="O345" s="195"/>
      <c r="P345" s="195"/>
      <c r="Q345" s="195"/>
    </row>
    <row r="346">
      <c r="B346" s="340"/>
      <c r="C346" s="340"/>
      <c r="D346" s="340"/>
      <c r="F346" s="340"/>
      <c r="G346" s="340"/>
      <c r="H346" s="340"/>
      <c r="I346" s="195"/>
      <c r="J346" s="195"/>
      <c r="K346" s="195"/>
      <c r="L346" s="195"/>
      <c r="M346" s="195"/>
      <c r="N346" s="195"/>
      <c r="O346" s="195"/>
      <c r="P346" s="195"/>
      <c r="Q346" s="195"/>
    </row>
    <row r="347">
      <c r="B347" s="340"/>
      <c r="C347" s="340"/>
      <c r="D347" s="340"/>
      <c r="F347" s="340"/>
      <c r="G347" s="340"/>
      <c r="H347" s="340"/>
      <c r="I347" s="195"/>
      <c r="J347" s="195"/>
      <c r="K347" s="195"/>
      <c r="L347" s="195"/>
      <c r="M347" s="195"/>
      <c r="N347" s="195"/>
      <c r="O347" s="195"/>
      <c r="P347" s="195"/>
      <c r="Q347" s="195"/>
    </row>
    <row r="348">
      <c r="B348" s="340"/>
      <c r="C348" s="340"/>
      <c r="D348" s="340"/>
      <c r="F348" s="340"/>
      <c r="G348" s="340"/>
      <c r="H348" s="340"/>
      <c r="I348" s="195"/>
      <c r="J348" s="195"/>
      <c r="K348" s="195"/>
      <c r="L348" s="195"/>
      <c r="M348" s="195"/>
      <c r="N348" s="195"/>
      <c r="O348" s="195"/>
      <c r="P348" s="195"/>
      <c r="Q348" s="195"/>
    </row>
    <row r="349">
      <c r="B349" s="340"/>
      <c r="C349" s="340"/>
      <c r="D349" s="340"/>
      <c r="F349" s="340"/>
      <c r="G349" s="340"/>
      <c r="H349" s="340"/>
      <c r="I349" s="195"/>
      <c r="J349" s="195"/>
      <c r="K349" s="195"/>
      <c r="L349" s="195"/>
      <c r="M349" s="195"/>
      <c r="N349" s="195"/>
      <c r="O349" s="195"/>
      <c r="P349" s="195"/>
      <c r="Q349" s="195"/>
    </row>
    <row r="350">
      <c r="B350" s="340"/>
      <c r="C350" s="340"/>
      <c r="D350" s="340"/>
      <c r="F350" s="340"/>
      <c r="G350" s="340"/>
      <c r="H350" s="340"/>
      <c r="I350" s="195"/>
      <c r="J350" s="195"/>
      <c r="K350" s="195"/>
      <c r="L350" s="195"/>
      <c r="M350" s="195"/>
      <c r="N350" s="195"/>
      <c r="O350" s="195"/>
      <c r="P350" s="195"/>
      <c r="Q350" s="195"/>
    </row>
    <row r="351">
      <c r="B351" s="340"/>
      <c r="C351" s="340"/>
      <c r="D351" s="340"/>
      <c r="F351" s="340"/>
      <c r="G351" s="340"/>
      <c r="H351" s="340"/>
      <c r="I351" s="195"/>
      <c r="J351" s="195"/>
      <c r="K351" s="195"/>
      <c r="L351" s="195"/>
      <c r="M351" s="195"/>
      <c r="N351" s="195"/>
      <c r="O351" s="195"/>
      <c r="P351" s="195"/>
      <c r="Q351" s="195"/>
    </row>
    <row r="352">
      <c r="B352" s="340"/>
      <c r="C352" s="340"/>
      <c r="D352" s="340"/>
      <c r="F352" s="340"/>
      <c r="G352" s="340"/>
      <c r="H352" s="340"/>
      <c r="I352" s="195"/>
      <c r="J352" s="195"/>
      <c r="K352" s="195"/>
      <c r="L352" s="195"/>
      <c r="M352" s="195"/>
      <c r="N352" s="195"/>
      <c r="O352" s="195"/>
      <c r="P352" s="195"/>
      <c r="Q352" s="195"/>
    </row>
    <row r="353">
      <c r="B353" s="340"/>
      <c r="C353" s="340"/>
      <c r="D353" s="340"/>
      <c r="F353" s="340"/>
      <c r="G353" s="340"/>
      <c r="H353" s="340"/>
      <c r="I353" s="195"/>
      <c r="J353" s="195"/>
      <c r="K353" s="195"/>
      <c r="L353" s="195"/>
      <c r="M353" s="195"/>
      <c r="N353" s="195"/>
      <c r="O353" s="195"/>
      <c r="P353" s="195"/>
      <c r="Q353" s="195"/>
    </row>
    <row r="354">
      <c r="B354" s="340"/>
      <c r="C354" s="340"/>
      <c r="D354" s="340"/>
      <c r="F354" s="340"/>
      <c r="G354" s="340"/>
      <c r="H354" s="340"/>
      <c r="I354" s="195"/>
      <c r="J354" s="195"/>
      <c r="K354" s="195"/>
      <c r="L354" s="195"/>
      <c r="M354" s="195"/>
      <c r="N354" s="195"/>
      <c r="O354" s="195"/>
      <c r="P354" s="195"/>
      <c r="Q354" s="195"/>
    </row>
    <row r="355">
      <c r="B355" s="340"/>
      <c r="C355" s="340"/>
      <c r="D355" s="340"/>
      <c r="F355" s="340"/>
      <c r="G355" s="340"/>
      <c r="H355" s="340"/>
      <c r="I355" s="195"/>
      <c r="J355" s="195"/>
      <c r="K355" s="195"/>
      <c r="L355" s="195"/>
      <c r="M355" s="195"/>
      <c r="N355" s="195"/>
      <c r="O355" s="195"/>
      <c r="P355" s="195"/>
      <c r="Q355" s="195"/>
    </row>
    <row r="356">
      <c r="B356" s="340"/>
      <c r="C356" s="340"/>
      <c r="D356" s="340"/>
      <c r="F356" s="340"/>
      <c r="G356" s="340"/>
      <c r="H356" s="340"/>
      <c r="I356" s="195"/>
      <c r="J356" s="195"/>
      <c r="K356" s="195"/>
      <c r="L356" s="195"/>
      <c r="M356" s="195"/>
      <c r="N356" s="195"/>
      <c r="O356" s="195"/>
      <c r="P356" s="195"/>
      <c r="Q356" s="195"/>
    </row>
    <row r="357">
      <c r="B357" s="340"/>
      <c r="C357" s="340"/>
      <c r="D357" s="340"/>
      <c r="F357" s="340"/>
      <c r="G357" s="340"/>
      <c r="H357" s="340"/>
      <c r="I357" s="195"/>
      <c r="J357" s="195"/>
      <c r="K357" s="195"/>
      <c r="L357" s="195"/>
      <c r="M357" s="195"/>
      <c r="N357" s="195"/>
      <c r="O357" s="195"/>
      <c r="P357" s="195"/>
      <c r="Q357" s="195"/>
    </row>
    <row r="358">
      <c r="B358" s="340"/>
      <c r="C358" s="340"/>
      <c r="D358" s="340"/>
      <c r="F358" s="340"/>
      <c r="G358" s="340"/>
      <c r="H358" s="340"/>
      <c r="I358" s="195"/>
      <c r="J358" s="195"/>
      <c r="K358" s="195"/>
      <c r="L358" s="195"/>
      <c r="M358" s="195"/>
      <c r="N358" s="195"/>
      <c r="O358" s="195"/>
      <c r="P358" s="195"/>
      <c r="Q358" s="195"/>
    </row>
    <row r="359">
      <c r="B359" s="340"/>
      <c r="C359" s="340"/>
      <c r="D359" s="340"/>
      <c r="F359" s="340"/>
      <c r="G359" s="340"/>
      <c r="H359" s="340"/>
      <c r="I359" s="195"/>
      <c r="J359" s="195"/>
      <c r="K359" s="195"/>
      <c r="L359" s="195"/>
      <c r="M359" s="195"/>
      <c r="N359" s="195"/>
      <c r="O359" s="195"/>
      <c r="P359" s="195"/>
      <c r="Q359" s="195"/>
    </row>
    <row r="360">
      <c r="B360" s="340"/>
      <c r="C360" s="340"/>
      <c r="D360" s="340"/>
      <c r="F360" s="340"/>
      <c r="G360" s="340"/>
      <c r="H360" s="340"/>
      <c r="I360" s="195"/>
      <c r="J360" s="195"/>
      <c r="K360" s="195"/>
      <c r="L360" s="195"/>
      <c r="M360" s="195"/>
      <c r="N360" s="195"/>
      <c r="O360" s="195"/>
      <c r="P360" s="195"/>
      <c r="Q360" s="195"/>
    </row>
    <row r="361">
      <c r="B361" s="340"/>
      <c r="C361" s="340"/>
      <c r="D361" s="340"/>
      <c r="F361" s="340"/>
      <c r="G361" s="340"/>
      <c r="H361" s="340"/>
      <c r="I361" s="195"/>
      <c r="J361" s="195"/>
      <c r="K361" s="195"/>
      <c r="L361" s="195"/>
      <c r="M361" s="195"/>
      <c r="N361" s="195"/>
      <c r="O361" s="195"/>
      <c r="P361" s="195"/>
      <c r="Q361" s="195"/>
    </row>
    <row r="362">
      <c r="B362" s="340"/>
      <c r="C362" s="340"/>
      <c r="D362" s="340"/>
      <c r="F362" s="340"/>
      <c r="G362" s="340"/>
      <c r="H362" s="340"/>
      <c r="I362" s="195"/>
      <c r="J362" s="195"/>
      <c r="K362" s="195"/>
      <c r="L362" s="195"/>
      <c r="M362" s="195"/>
      <c r="N362" s="195"/>
      <c r="O362" s="195"/>
      <c r="P362" s="195"/>
      <c r="Q362" s="195"/>
    </row>
    <row r="363">
      <c r="B363" s="340"/>
      <c r="C363" s="340"/>
      <c r="D363" s="340"/>
      <c r="F363" s="340"/>
      <c r="G363" s="340"/>
      <c r="H363" s="340"/>
      <c r="I363" s="195"/>
      <c r="J363" s="195"/>
      <c r="K363" s="195"/>
      <c r="L363" s="195"/>
      <c r="M363" s="195"/>
      <c r="N363" s="195"/>
      <c r="O363" s="195"/>
      <c r="P363" s="195"/>
      <c r="Q363" s="195"/>
    </row>
    <row r="364">
      <c r="B364" s="340"/>
      <c r="C364" s="340"/>
      <c r="D364" s="340"/>
      <c r="F364" s="340"/>
      <c r="G364" s="340"/>
      <c r="H364" s="340"/>
      <c r="I364" s="195"/>
      <c r="J364" s="195"/>
      <c r="K364" s="195"/>
      <c r="L364" s="195"/>
      <c r="M364" s="195"/>
      <c r="N364" s="195"/>
      <c r="O364" s="195"/>
      <c r="P364" s="195"/>
      <c r="Q364" s="195"/>
    </row>
    <row r="365">
      <c r="B365" s="340"/>
      <c r="C365" s="340"/>
      <c r="D365" s="340"/>
      <c r="F365" s="340"/>
      <c r="G365" s="340"/>
      <c r="H365" s="340"/>
      <c r="I365" s="195"/>
      <c r="J365" s="195"/>
      <c r="K365" s="195"/>
      <c r="L365" s="195"/>
      <c r="M365" s="195"/>
      <c r="N365" s="195"/>
      <c r="O365" s="195"/>
      <c r="P365" s="195"/>
      <c r="Q365" s="195"/>
    </row>
    <row r="366">
      <c r="B366" s="340"/>
      <c r="C366" s="340"/>
      <c r="D366" s="340"/>
      <c r="F366" s="340"/>
      <c r="G366" s="340"/>
      <c r="H366" s="340"/>
      <c r="I366" s="195"/>
      <c r="J366" s="195"/>
      <c r="K366" s="195"/>
      <c r="L366" s="195"/>
      <c r="M366" s="195"/>
      <c r="N366" s="195"/>
      <c r="O366" s="195"/>
      <c r="P366" s="195"/>
      <c r="Q366" s="195"/>
    </row>
    <row r="367">
      <c r="B367" s="340"/>
      <c r="C367" s="340"/>
      <c r="D367" s="340"/>
      <c r="F367" s="340"/>
      <c r="G367" s="340"/>
      <c r="H367" s="340"/>
      <c r="I367" s="195"/>
      <c r="J367" s="195"/>
      <c r="K367" s="195"/>
      <c r="L367" s="195"/>
      <c r="M367" s="195"/>
      <c r="N367" s="195"/>
      <c r="O367" s="195"/>
      <c r="P367" s="195"/>
      <c r="Q367" s="195"/>
    </row>
    <row r="368">
      <c r="B368" s="340"/>
      <c r="C368" s="340"/>
      <c r="D368" s="340"/>
      <c r="F368" s="340"/>
      <c r="G368" s="340"/>
      <c r="H368" s="340"/>
      <c r="I368" s="195"/>
      <c r="J368" s="195"/>
      <c r="K368" s="195"/>
      <c r="L368" s="195"/>
      <c r="M368" s="195"/>
      <c r="N368" s="195"/>
      <c r="O368" s="195"/>
      <c r="P368" s="195"/>
      <c r="Q368" s="195"/>
    </row>
    <row r="369">
      <c r="B369" s="340"/>
      <c r="C369" s="340"/>
      <c r="D369" s="340"/>
      <c r="F369" s="340"/>
      <c r="G369" s="340"/>
      <c r="H369" s="340"/>
      <c r="I369" s="195"/>
      <c r="J369" s="195"/>
      <c r="K369" s="195"/>
      <c r="L369" s="195"/>
      <c r="M369" s="195"/>
      <c r="N369" s="195"/>
      <c r="O369" s="195"/>
      <c r="P369" s="195"/>
      <c r="Q369" s="195"/>
    </row>
    <row r="370">
      <c r="B370" s="340"/>
      <c r="C370" s="340"/>
      <c r="D370" s="340"/>
      <c r="F370" s="340"/>
      <c r="G370" s="340"/>
      <c r="H370" s="340"/>
      <c r="I370" s="195"/>
      <c r="J370" s="195"/>
      <c r="K370" s="195"/>
      <c r="L370" s="195"/>
      <c r="M370" s="195"/>
      <c r="N370" s="195"/>
      <c r="O370" s="195"/>
      <c r="P370" s="195"/>
      <c r="Q370" s="195"/>
    </row>
    <row r="371">
      <c r="B371" s="340"/>
      <c r="C371" s="340"/>
      <c r="D371" s="340"/>
      <c r="F371" s="340"/>
      <c r="G371" s="340"/>
      <c r="H371" s="340"/>
      <c r="I371" s="195"/>
      <c r="J371" s="195"/>
      <c r="K371" s="195"/>
      <c r="L371" s="195"/>
      <c r="M371" s="195"/>
      <c r="N371" s="195"/>
      <c r="O371" s="195"/>
      <c r="P371" s="195"/>
      <c r="Q371" s="195"/>
    </row>
    <row r="372">
      <c r="B372" s="340"/>
      <c r="C372" s="340"/>
      <c r="D372" s="340"/>
      <c r="F372" s="340"/>
      <c r="G372" s="340"/>
      <c r="H372" s="340"/>
      <c r="I372" s="195"/>
      <c r="J372" s="195"/>
      <c r="K372" s="195"/>
      <c r="L372" s="195"/>
      <c r="M372" s="195"/>
      <c r="N372" s="195"/>
      <c r="O372" s="195"/>
      <c r="P372" s="195"/>
      <c r="Q372" s="195"/>
    </row>
    <row r="373">
      <c r="B373" s="340"/>
      <c r="C373" s="340"/>
      <c r="D373" s="340"/>
      <c r="F373" s="340"/>
      <c r="G373" s="340"/>
      <c r="H373" s="340"/>
      <c r="I373" s="195"/>
      <c r="J373" s="195"/>
      <c r="K373" s="195"/>
      <c r="L373" s="195"/>
      <c r="M373" s="195"/>
      <c r="N373" s="195"/>
      <c r="O373" s="195"/>
      <c r="P373" s="195"/>
      <c r="Q373" s="195"/>
    </row>
    <row r="374">
      <c r="B374" s="340"/>
      <c r="C374" s="340"/>
      <c r="D374" s="340"/>
      <c r="F374" s="340"/>
      <c r="G374" s="340"/>
      <c r="H374" s="340"/>
      <c r="I374" s="195"/>
      <c r="J374" s="195"/>
      <c r="K374" s="195"/>
      <c r="L374" s="195"/>
      <c r="M374" s="195"/>
      <c r="N374" s="195"/>
      <c r="O374" s="195"/>
      <c r="P374" s="195"/>
      <c r="Q374" s="195"/>
    </row>
    <row r="375">
      <c r="B375" s="340"/>
      <c r="C375" s="340"/>
      <c r="D375" s="340"/>
      <c r="F375" s="340"/>
      <c r="G375" s="340"/>
      <c r="H375" s="340"/>
      <c r="I375" s="195"/>
      <c r="J375" s="195"/>
      <c r="K375" s="195"/>
      <c r="L375" s="195"/>
      <c r="M375" s="195"/>
      <c r="N375" s="195"/>
      <c r="O375" s="195"/>
      <c r="P375" s="195"/>
      <c r="Q375" s="195"/>
    </row>
    <row r="376">
      <c r="B376" s="340"/>
      <c r="C376" s="340"/>
      <c r="D376" s="340"/>
      <c r="F376" s="340"/>
      <c r="G376" s="340"/>
      <c r="H376" s="340"/>
      <c r="I376" s="195"/>
      <c r="J376" s="195"/>
      <c r="K376" s="195"/>
      <c r="L376" s="195"/>
      <c r="M376" s="195"/>
      <c r="N376" s="195"/>
      <c r="O376" s="195"/>
      <c r="P376" s="195"/>
      <c r="Q376" s="195"/>
    </row>
    <row r="377">
      <c r="B377" s="340"/>
      <c r="C377" s="340"/>
      <c r="D377" s="340"/>
      <c r="F377" s="340"/>
      <c r="G377" s="340"/>
      <c r="H377" s="340"/>
      <c r="I377" s="195"/>
      <c r="J377" s="195"/>
      <c r="K377" s="195"/>
      <c r="L377" s="195"/>
      <c r="M377" s="195"/>
      <c r="N377" s="195"/>
      <c r="O377" s="195"/>
      <c r="P377" s="195"/>
      <c r="Q377" s="195"/>
    </row>
    <row r="378">
      <c r="B378" s="340"/>
      <c r="C378" s="340"/>
      <c r="D378" s="340"/>
      <c r="F378" s="340"/>
      <c r="G378" s="340"/>
      <c r="H378" s="340"/>
      <c r="I378" s="195"/>
      <c r="J378" s="195"/>
      <c r="K378" s="195"/>
      <c r="L378" s="195"/>
      <c r="M378" s="195"/>
      <c r="N378" s="195"/>
      <c r="O378" s="195"/>
      <c r="P378" s="195"/>
      <c r="Q378" s="195"/>
    </row>
    <row r="379">
      <c r="B379" s="340"/>
      <c r="C379" s="340"/>
      <c r="D379" s="340"/>
      <c r="F379" s="340"/>
      <c r="G379" s="340"/>
      <c r="H379" s="340"/>
      <c r="I379" s="195"/>
      <c r="J379" s="195"/>
      <c r="K379" s="195"/>
      <c r="L379" s="195"/>
      <c r="M379" s="195"/>
      <c r="N379" s="195"/>
      <c r="O379" s="195"/>
      <c r="P379" s="195"/>
      <c r="Q379" s="195"/>
    </row>
    <row r="380">
      <c r="B380" s="340"/>
      <c r="C380" s="340"/>
      <c r="D380" s="340"/>
      <c r="F380" s="340"/>
      <c r="G380" s="340"/>
      <c r="H380" s="340"/>
      <c r="I380" s="195"/>
      <c r="J380" s="195"/>
      <c r="K380" s="195"/>
      <c r="L380" s="195"/>
      <c r="M380" s="195"/>
      <c r="N380" s="195"/>
      <c r="O380" s="195"/>
      <c r="P380" s="195"/>
      <c r="Q380" s="195"/>
    </row>
    <row r="381">
      <c r="B381" s="340"/>
      <c r="C381" s="340"/>
      <c r="D381" s="340"/>
      <c r="F381" s="340"/>
      <c r="G381" s="340"/>
      <c r="H381" s="340"/>
      <c r="I381" s="195"/>
      <c r="J381" s="195"/>
      <c r="K381" s="195"/>
      <c r="L381" s="195"/>
      <c r="M381" s="195"/>
      <c r="N381" s="195"/>
      <c r="O381" s="195"/>
      <c r="P381" s="195"/>
      <c r="Q381" s="195"/>
    </row>
    <row r="382">
      <c r="B382" s="340"/>
      <c r="C382" s="340"/>
      <c r="D382" s="340"/>
      <c r="F382" s="340"/>
      <c r="G382" s="340"/>
      <c r="H382" s="340"/>
      <c r="I382" s="195"/>
      <c r="J382" s="195"/>
      <c r="K382" s="195"/>
      <c r="L382" s="195"/>
      <c r="M382" s="195"/>
      <c r="N382" s="195"/>
      <c r="O382" s="195"/>
      <c r="P382" s="195"/>
      <c r="Q382" s="195"/>
    </row>
    <row r="383">
      <c r="B383" s="340"/>
      <c r="C383" s="340"/>
      <c r="D383" s="340"/>
      <c r="F383" s="340"/>
      <c r="G383" s="340"/>
      <c r="H383" s="340"/>
      <c r="I383" s="195"/>
      <c r="J383" s="195"/>
      <c r="K383" s="195"/>
      <c r="L383" s="195"/>
      <c r="M383" s="195"/>
      <c r="N383" s="195"/>
      <c r="O383" s="195"/>
      <c r="P383" s="195"/>
      <c r="Q383" s="195"/>
    </row>
    <row r="384">
      <c r="B384" s="340"/>
      <c r="C384" s="340"/>
      <c r="D384" s="340"/>
      <c r="F384" s="340"/>
      <c r="G384" s="340"/>
      <c r="H384" s="340"/>
      <c r="I384" s="195"/>
      <c r="J384" s="195"/>
      <c r="K384" s="195"/>
      <c r="L384" s="195"/>
      <c r="M384" s="195"/>
      <c r="N384" s="195"/>
      <c r="O384" s="195"/>
      <c r="P384" s="195"/>
      <c r="Q384" s="195"/>
    </row>
    <row r="385">
      <c r="B385" s="340"/>
      <c r="C385" s="340"/>
      <c r="D385" s="340"/>
      <c r="F385" s="340"/>
      <c r="G385" s="340"/>
      <c r="H385" s="340"/>
      <c r="I385" s="195"/>
      <c r="J385" s="195"/>
      <c r="K385" s="195"/>
      <c r="L385" s="195"/>
      <c r="M385" s="195"/>
      <c r="N385" s="195"/>
      <c r="O385" s="195"/>
      <c r="P385" s="195"/>
      <c r="Q385" s="195"/>
    </row>
    <row r="386">
      <c r="B386" s="340"/>
      <c r="C386" s="340"/>
      <c r="D386" s="340"/>
      <c r="F386" s="340"/>
      <c r="G386" s="340"/>
      <c r="H386" s="340"/>
      <c r="I386" s="195"/>
      <c r="J386" s="195"/>
      <c r="K386" s="195"/>
      <c r="L386" s="195"/>
      <c r="M386" s="195"/>
      <c r="N386" s="195"/>
      <c r="O386" s="195"/>
      <c r="P386" s="195"/>
      <c r="Q386" s="195"/>
    </row>
    <row r="387">
      <c r="B387" s="340"/>
      <c r="C387" s="340"/>
      <c r="D387" s="340"/>
      <c r="F387" s="340"/>
      <c r="G387" s="340"/>
      <c r="H387" s="340"/>
      <c r="I387" s="195"/>
      <c r="J387" s="195"/>
      <c r="K387" s="195"/>
      <c r="L387" s="195"/>
      <c r="M387" s="195"/>
      <c r="N387" s="195"/>
      <c r="O387" s="195"/>
      <c r="P387" s="195"/>
      <c r="Q387" s="195"/>
    </row>
    <row r="388">
      <c r="B388" s="340"/>
      <c r="C388" s="340"/>
      <c r="D388" s="340"/>
      <c r="F388" s="340"/>
      <c r="G388" s="340"/>
      <c r="H388" s="340"/>
      <c r="I388" s="195"/>
      <c r="J388" s="195"/>
      <c r="K388" s="195"/>
      <c r="L388" s="195"/>
      <c r="M388" s="195"/>
      <c r="N388" s="195"/>
      <c r="O388" s="195"/>
      <c r="P388" s="195"/>
      <c r="Q388" s="195"/>
    </row>
    <row r="389">
      <c r="B389" s="340"/>
      <c r="C389" s="340"/>
      <c r="D389" s="340"/>
      <c r="F389" s="340"/>
      <c r="G389" s="340"/>
      <c r="H389" s="340"/>
      <c r="I389" s="195"/>
      <c r="J389" s="195"/>
      <c r="K389" s="195"/>
      <c r="L389" s="195"/>
      <c r="M389" s="195"/>
      <c r="N389" s="195"/>
      <c r="O389" s="195"/>
      <c r="P389" s="195"/>
      <c r="Q389" s="195"/>
    </row>
    <row r="390">
      <c r="B390" s="340"/>
      <c r="C390" s="340"/>
      <c r="D390" s="340"/>
      <c r="F390" s="340"/>
      <c r="G390" s="340"/>
      <c r="H390" s="340"/>
      <c r="I390" s="195"/>
      <c r="J390" s="195"/>
      <c r="K390" s="195"/>
      <c r="L390" s="195"/>
      <c r="M390" s="195"/>
      <c r="N390" s="195"/>
      <c r="O390" s="195"/>
      <c r="P390" s="195"/>
      <c r="Q390" s="195"/>
    </row>
    <row r="391">
      <c r="B391" s="340"/>
      <c r="C391" s="340"/>
      <c r="D391" s="340"/>
      <c r="F391" s="340"/>
      <c r="G391" s="340"/>
      <c r="H391" s="340"/>
      <c r="I391" s="195"/>
      <c r="J391" s="195"/>
      <c r="K391" s="195"/>
      <c r="L391" s="195"/>
      <c r="M391" s="195"/>
      <c r="N391" s="195"/>
      <c r="O391" s="195"/>
      <c r="P391" s="195"/>
      <c r="Q391" s="195"/>
    </row>
    <row r="392">
      <c r="B392" s="340"/>
      <c r="C392" s="340"/>
      <c r="D392" s="340"/>
      <c r="F392" s="340"/>
      <c r="G392" s="340"/>
      <c r="H392" s="340"/>
      <c r="I392" s="195"/>
      <c r="J392" s="195"/>
      <c r="K392" s="195"/>
      <c r="L392" s="195"/>
      <c r="M392" s="195"/>
      <c r="N392" s="195"/>
      <c r="O392" s="195"/>
      <c r="P392" s="195"/>
      <c r="Q392" s="195"/>
    </row>
    <row r="393">
      <c r="B393" s="340"/>
      <c r="C393" s="340"/>
      <c r="D393" s="340"/>
      <c r="F393" s="340"/>
      <c r="G393" s="340"/>
      <c r="H393" s="340"/>
      <c r="I393" s="195"/>
      <c r="J393" s="195"/>
      <c r="K393" s="195"/>
      <c r="L393" s="195"/>
      <c r="M393" s="195"/>
      <c r="N393" s="195"/>
      <c r="O393" s="195"/>
      <c r="P393" s="195"/>
      <c r="Q393" s="195"/>
    </row>
    <row r="394">
      <c r="B394" s="340"/>
      <c r="C394" s="340"/>
      <c r="D394" s="340"/>
      <c r="F394" s="340"/>
      <c r="G394" s="340"/>
      <c r="H394" s="340"/>
      <c r="I394" s="195"/>
      <c r="J394" s="195"/>
      <c r="K394" s="195"/>
      <c r="L394" s="195"/>
      <c r="M394" s="195"/>
      <c r="N394" s="195"/>
      <c r="O394" s="195"/>
      <c r="P394" s="195"/>
      <c r="Q394" s="195"/>
    </row>
    <row r="395">
      <c r="B395" s="340"/>
      <c r="C395" s="340"/>
      <c r="D395" s="340"/>
      <c r="F395" s="340"/>
      <c r="G395" s="340"/>
      <c r="H395" s="340"/>
      <c r="I395" s="195"/>
      <c r="J395" s="195"/>
      <c r="K395" s="195"/>
      <c r="L395" s="195"/>
      <c r="M395" s="195"/>
      <c r="N395" s="195"/>
      <c r="O395" s="195"/>
      <c r="P395" s="195"/>
      <c r="Q395" s="195"/>
    </row>
    <row r="396">
      <c r="B396" s="340"/>
      <c r="C396" s="340"/>
      <c r="D396" s="340"/>
      <c r="F396" s="340"/>
      <c r="G396" s="340"/>
      <c r="H396" s="340"/>
      <c r="I396" s="195"/>
      <c r="J396" s="195"/>
      <c r="K396" s="195"/>
      <c r="L396" s="195"/>
      <c r="M396" s="195"/>
      <c r="N396" s="195"/>
      <c r="O396" s="195"/>
      <c r="P396" s="195"/>
      <c r="Q396" s="195"/>
    </row>
    <row r="397">
      <c r="B397" s="340"/>
      <c r="C397" s="340"/>
      <c r="D397" s="340"/>
      <c r="F397" s="340"/>
      <c r="G397" s="340"/>
      <c r="H397" s="340"/>
      <c r="I397" s="195"/>
      <c r="J397" s="195"/>
      <c r="K397" s="195"/>
      <c r="L397" s="195"/>
      <c r="M397" s="195"/>
      <c r="N397" s="195"/>
      <c r="O397" s="195"/>
      <c r="P397" s="195"/>
      <c r="Q397" s="195"/>
    </row>
    <row r="398">
      <c r="B398" s="340"/>
      <c r="C398" s="340"/>
      <c r="D398" s="340"/>
      <c r="F398" s="340"/>
      <c r="G398" s="340"/>
      <c r="H398" s="340"/>
      <c r="I398" s="195"/>
      <c r="J398" s="195"/>
      <c r="K398" s="195"/>
      <c r="L398" s="195"/>
      <c r="M398" s="195"/>
      <c r="N398" s="195"/>
      <c r="O398" s="195"/>
      <c r="P398" s="195"/>
      <c r="Q398" s="195"/>
    </row>
    <row r="399">
      <c r="B399" s="340"/>
      <c r="C399" s="340"/>
      <c r="D399" s="340"/>
      <c r="F399" s="340"/>
      <c r="G399" s="340"/>
      <c r="H399" s="340"/>
      <c r="I399" s="195"/>
      <c r="J399" s="195"/>
      <c r="K399" s="195"/>
      <c r="L399" s="195"/>
      <c r="M399" s="195"/>
      <c r="N399" s="195"/>
      <c r="O399" s="195"/>
      <c r="P399" s="195"/>
      <c r="Q399" s="195"/>
    </row>
    <row r="400">
      <c r="B400" s="340"/>
      <c r="C400" s="340"/>
      <c r="D400" s="340"/>
      <c r="F400" s="340"/>
      <c r="G400" s="340"/>
      <c r="H400" s="340"/>
      <c r="I400" s="195"/>
      <c r="J400" s="195"/>
      <c r="K400" s="195"/>
      <c r="L400" s="195"/>
      <c r="M400" s="195"/>
      <c r="N400" s="195"/>
      <c r="O400" s="195"/>
      <c r="P400" s="195"/>
      <c r="Q400" s="195"/>
    </row>
    <row r="401">
      <c r="B401" s="340"/>
      <c r="C401" s="340"/>
      <c r="D401" s="340"/>
      <c r="F401" s="340"/>
      <c r="G401" s="340"/>
      <c r="H401" s="340"/>
      <c r="I401" s="195"/>
      <c r="J401" s="195"/>
      <c r="K401" s="195"/>
      <c r="L401" s="195"/>
      <c r="M401" s="195"/>
      <c r="N401" s="195"/>
      <c r="O401" s="195"/>
      <c r="P401" s="195"/>
      <c r="Q401" s="195"/>
    </row>
    <row r="402">
      <c r="B402" s="340"/>
      <c r="C402" s="340"/>
      <c r="D402" s="340"/>
      <c r="F402" s="340"/>
      <c r="G402" s="340"/>
      <c r="H402" s="340"/>
      <c r="I402" s="195"/>
      <c r="J402" s="195"/>
      <c r="K402" s="195"/>
      <c r="L402" s="195"/>
      <c r="M402" s="195"/>
      <c r="N402" s="195"/>
      <c r="O402" s="195"/>
      <c r="P402" s="195"/>
      <c r="Q402" s="195"/>
    </row>
    <row r="403">
      <c r="B403" s="340"/>
      <c r="C403" s="340"/>
      <c r="D403" s="340"/>
      <c r="F403" s="340"/>
      <c r="G403" s="340"/>
      <c r="H403" s="340"/>
      <c r="I403" s="195"/>
      <c r="J403" s="195"/>
      <c r="K403" s="195"/>
      <c r="L403" s="195"/>
      <c r="M403" s="195"/>
      <c r="N403" s="195"/>
      <c r="O403" s="195"/>
      <c r="P403" s="195"/>
      <c r="Q403" s="195"/>
    </row>
    <row r="404">
      <c r="B404" s="340"/>
      <c r="C404" s="340"/>
      <c r="D404" s="340"/>
      <c r="F404" s="340"/>
      <c r="G404" s="340"/>
      <c r="H404" s="340"/>
      <c r="I404" s="195"/>
      <c r="J404" s="195"/>
      <c r="K404" s="195"/>
      <c r="L404" s="195"/>
      <c r="M404" s="195"/>
      <c r="N404" s="195"/>
      <c r="O404" s="195"/>
      <c r="P404" s="195"/>
      <c r="Q404" s="195"/>
    </row>
    <row r="405">
      <c r="B405" s="340"/>
      <c r="C405" s="340"/>
      <c r="D405" s="340"/>
      <c r="F405" s="340"/>
      <c r="G405" s="340"/>
      <c r="H405" s="340"/>
      <c r="I405" s="195"/>
      <c r="J405" s="195"/>
      <c r="K405" s="195"/>
      <c r="L405" s="195"/>
      <c r="M405" s="195"/>
      <c r="N405" s="195"/>
      <c r="O405" s="195"/>
      <c r="P405" s="195"/>
      <c r="Q405" s="195"/>
    </row>
    <row r="406">
      <c r="B406" s="340"/>
      <c r="C406" s="340"/>
      <c r="D406" s="340"/>
      <c r="F406" s="340"/>
      <c r="G406" s="340"/>
      <c r="H406" s="340"/>
      <c r="I406" s="195"/>
      <c r="J406" s="195"/>
      <c r="K406" s="195"/>
      <c r="L406" s="195"/>
      <c r="M406" s="195"/>
      <c r="N406" s="195"/>
      <c r="O406" s="195"/>
      <c r="P406" s="195"/>
      <c r="Q406" s="195"/>
    </row>
    <row r="407">
      <c r="B407" s="340"/>
      <c r="C407" s="340"/>
      <c r="D407" s="340"/>
      <c r="F407" s="340"/>
      <c r="G407" s="340"/>
      <c r="H407" s="340"/>
      <c r="I407" s="195"/>
      <c r="J407" s="195"/>
      <c r="K407" s="195"/>
      <c r="L407" s="195"/>
      <c r="M407" s="195"/>
      <c r="N407" s="195"/>
      <c r="O407" s="195"/>
      <c r="P407" s="195"/>
      <c r="Q407" s="195"/>
    </row>
    <row r="408">
      <c r="B408" s="340"/>
      <c r="C408" s="340"/>
      <c r="D408" s="340"/>
      <c r="F408" s="340"/>
      <c r="G408" s="340"/>
      <c r="H408" s="340"/>
      <c r="I408" s="195"/>
      <c r="J408" s="195"/>
      <c r="K408" s="195"/>
      <c r="L408" s="195"/>
      <c r="M408" s="195"/>
      <c r="N408" s="195"/>
      <c r="O408" s="195"/>
      <c r="P408" s="195"/>
      <c r="Q408" s="195"/>
    </row>
    <row r="409">
      <c r="B409" s="340"/>
      <c r="C409" s="340"/>
      <c r="D409" s="340"/>
      <c r="F409" s="340"/>
      <c r="G409" s="340"/>
      <c r="H409" s="340"/>
      <c r="I409" s="195"/>
      <c r="J409" s="195"/>
      <c r="K409" s="195"/>
      <c r="L409" s="195"/>
      <c r="M409" s="195"/>
      <c r="N409" s="195"/>
      <c r="O409" s="195"/>
      <c r="P409" s="195"/>
      <c r="Q409" s="195"/>
    </row>
    <row r="410">
      <c r="B410" s="340"/>
      <c r="C410" s="340"/>
      <c r="D410" s="340"/>
      <c r="F410" s="340"/>
      <c r="G410" s="340"/>
      <c r="H410" s="340"/>
      <c r="I410" s="195"/>
      <c r="J410" s="195"/>
      <c r="K410" s="195"/>
      <c r="L410" s="195"/>
      <c r="M410" s="195"/>
      <c r="N410" s="195"/>
      <c r="O410" s="195"/>
      <c r="P410" s="195"/>
      <c r="Q410" s="195"/>
    </row>
    <row r="411">
      <c r="B411" s="340"/>
      <c r="C411" s="340"/>
      <c r="D411" s="340"/>
      <c r="F411" s="340"/>
      <c r="G411" s="340"/>
      <c r="H411" s="340"/>
      <c r="I411" s="195"/>
      <c r="J411" s="195"/>
      <c r="K411" s="195"/>
      <c r="L411" s="195"/>
      <c r="M411" s="195"/>
      <c r="N411" s="195"/>
      <c r="O411" s="195"/>
      <c r="P411" s="195"/>
      <c r="Q411" s="195"/>
    </row>
    <row r="412">
      <c r="B412" s="340"/>
      <c r="C412" s="340"/>
      <c r="D412" s="340"/>
      <c r="F412" s="340"/>
      <c r="G412" s="340"/>
      <c r="H412" s="340"/>
      <c r="I412" s="195"/>
      <c r="J412" s="195"/>
      <c r="K412" s="195"/>
      <c r="L412" s="195"/>
      <c r="M412" s="195"/>
      <c r="N412" s="195"/>
      <c r="O412" s="195"/>
      <c r="P412" s="195"/>
      <c r="Q412" s="195"/>
    </row>
    <row r="413">
      <c r="B413" s="340"/>
      <c r="C413" s="340"/>
      <c r="D413" s="340"/>
      <c r="F413" s="340"/>
      <c r="G413" s="340"/>
      <c r="H413" s="340"/>
      <c r="I413" s="195"/>
      <c r="J413" s="195"/>
      <c r="K413" s="195"/>
      <c r="L413" s="195"/>
      <c r="M413" s="195"/>
      <c r="N413" s="195"/>
      <c r="O413" s="195"/>
      <c r="P413" s="195"/>
      <c r="Q413" s="195"/>
    </row>
    <row r="414">
      <c r="B414" s="340"/>
      <c r="C414" s="340"/>
      <c r="D414" s="340"/>
      <c r="F414" s="340"/>
      <c r="G414" s="340"/>
      <c r="H414" s="340"/>
      <c r="I414" s="195"/>
      <c r="J414" s="195"/>
      <c r="K414" s="195"/>
      <c r="L414" s="195"/>
      <c r="M414" s="195"/>
      <c r="N414" s="195"/>
      <c r="O414" s="195"/>
      <c r="P414" s="195"/>
      <c r="Q414" s="195"/>
    </row>
    <row r="415">
      <c r="B415" s="340"/>
      <c r="C415" s="340"/>
      <c r="D415" s="340"/>
      <c r="F415" s="340"/>
      <c r="G415" s="340"/>
      <c r="H415" s="340"/>
      <c r="I415" s="195"/>
      <c r="J415" s="195"/>
      <c r="K415" s="195"/>
      <c r="L415" s="195"/>
      <c r="M415" s="195"/>
      <c r="N415" s="195"/>
      <c r="O415" s="195"/>
      <c r="P415" s="195"/>
      <c r="Q415" s="195"/>
    </row>
    <row r="416">
      <c r="B416" s="340"/>
      <c r="C416" s="340"/>
      <c r="D416" s="340"/>
      <c r="F416" s="340"/>
      <c r="G416" s="340"/>
      <c r="H416" s="340"/>
      <c r="I416" s="195"/>
      <c r="J416" s="195"/>
      <c r="K416" s="195"/>
      <c r="L416" s="195"/>
      <c r="M416" s="195"/>
      <c r="N416" s="195"/>
      <c r="O416" s="195"/>
      <c r="P416" s="195"/>
      <c r="Q416" s="195"/>
    </row>
    <row r="417">
      <c r="B417" s="340"/>
      <c r="C417" s="340"/>
      <c r="D417" s="340"/>
      <c r="F417" s="340"/>
      <c r="G417" s="340"/>
      <c r="H417" s="340"/>
      <c r="I417" s="195"/>
      <c r="J417" s="195"/>
      <c r="K417" s="195"/>
      <c r="L417" s="195"/>
      <c r="M417" s="195"/>
      <c r="N417" s="195"/>
      <c r="O417" s="195"/>
      <c r="P417" s="195"/>
      <c r="Q417" s="195"/>
    </row>
    <row r="418">
      <c r="B418" s="340"/>
      <c r="C418" s="340"/>
      <c r="D418" s="340"/>
      <c r="F418" s="340"/>
      <c r="G418" s="340"/>
      <c r="H418" s="340"/>
      <c r="I418" s="195"/>
      <c r="J418" s="195"/>
      <c r="K418" s="195"/>
      <c r="L418" s="195"/>
      <c r="M418" s="195"/>
      <c r="N418" s="195"/>
      <c r="O418" s="195"/>
      <c r="P418" s="195"/>
      <c r="Q418" s="195"/>
    </row>
    <row r="419">
      <c r="B419" s="340"/>
      <c r="C419" s="340"/>
      <c r="D419" s="340"/>
      <c r="F419" s="340"/>
      <c r="G419" s="340"/>
      <c r="H419" s="340"/>
      <c r="I419" s="195"/>
      <c r="J419" s="195"/>
      <c r="K419" s="195"/>
      <c r="L419" s="195"/>
      <c r="M419" s="195"/>
      <c r="N419" s="195"/>
      <c r="O419" s="195"/>
      <c r="P419" s="195"/>
      <c r="Q419" s="195"/>
    </row>
    <row r="420">
      <c r="B420" s="340"/>
      <c r="C420" s="340"/>
      <c r="D420" s="340"/>
      <c r="F420" s="340"/>
      <c r="G420" s="340"/>
      <c r="H420" s="340"/>
      <c r="I420" s="195"/>
      <c r="J420" s="195"/>
      <c r="K420" s="195"/>
      <c r="L420" s="195"/>
      <c r="M420" s="195"/>
      <c r="N420" s="195"/>
      <c r="O420" s="195"/>
      <c r="P420" s="195"/>
      <c r="Q420" s="195"/>
    </row>
    <row r="421">
      <c r="B421" s="340"/>
      <c r="C421" s="340"/>
      <c r="D421" s="340"/>
      <c r="F421" s="340"/>
      <c r="G421" s="340"/>
      <c r="H421" s="340"/>
      <c r="I421" s="195"/>
      <c r="J421" s="195"/>
      <c r="K421" s="195"/>
      <c r="L421" s="195"/>
      <c r="M421" s="195"/>
      <c r="N421" s="195"/>
      <c r="O421" s="195"/>
      <c r="P421" s="195"/>
      <c r="Q421" s="195"/>
    </row>
    <row r="422">
      <c r="B422" s="340"/>
      <c r="C422" s="340"/>
      <c r="D422" s="340"/>
      <c r="F422" s="340"/>
      <c r="G422" s="340"/>
      <c r="H422" s="340"/>
      <c r="I422" s="195"/>
      <c r="J422" s="195"/>
      <c r="K422" s="195"/>
      <c r="L422" s="195"/>
      <c r="M422" s="195"/>
      <c r="N422" s="195"/>
      <c r="O422" s="195"/>
      <c r="P422" s="195"/>
      <c r="Q422" s="195"/>
    </row>
    <row r="423">
      <c r="B423" s="340"/>
      <c r="C423" s="340"/>
      <c r="D423" s="340"/>
      <c r="F423" s="340"/>
      <c r="G423" s="340"/>
      <c r="H423" s="340"/>
      <c r="I423" s="195"/>
      <c r="J423" s="195"/>
      <c r="K423" s="195"/>
      <c r="L423" s="195"/>
      <c r="M423" s="195"/>
      <c r="N423" s="195"/>
      <c r="O423" s="195"/>
      <c r="P423" s="195"/>
      <c r="Q423" s="195"/>
    </row>
    <row r="424">
      <c r="B424" s="340"/>
      <c r="C424" s="340"/>
      <c r="D424" s="340"/>
      <c r="F424" s="340"/>
      <c r="G424" s="340"/>
      <c r="H424" s="340"/>
      <c r="I424" s="195"/>
      <c r="J424" s="195"/>
      <c r="K424" s="195"/>
      <c r="L424" s="195"/>
      <c r="M424" s="195"/>
      <c r="N424" s="195"/>
      <c r="O424" s="195"/>
      <c r="P424" s="195"/>
      <c r="Q424" s="195"/>
    </row>
    <row r="425">
      <c r="B425" s="340"/>
      <c r="C425" s="340"/>
      <c r="D425" s="340"/>
      <c r="F425" s="340"/>
      <c r="G425" s="340"/>
      <c r="H425" s="340"/>
      <c r="I425" s="195"/>
      <c r="J425" s="195"/>
      <c r="K425" s="195"/>
      <c r="L425" s="195"/>
      <c r="M425" s="195"/>
      <c r="N425" s="195"/>
      <c r="O425" s="195"/>
      <c r="P425" s="195"/>
      <c r="Q425" s="195"/>
    </row>
    <row r="426">
      <c r="B426" s="340"/>
      <c r="C426" s="340"/>
      <c r="D426" s="340"/>
      <c r="F426" s="340"/>
      <c r="G426" s="340"/>
      <c r="H426" s="340"/>
      <c r="I426" s="195"/>
      <c r="J426" s="195"/>
      <c r="K426" s="195"/>
      <c r="L426" s="195"/>
      <c r="M426" s="195"/>
      <c r="N426" s="195"/>
      <c r="O426" s="195"/>
      <c r="P426" s="195"/>
      <c r="Q426" s="195"/>
    </row>
    <row r="427">
      <c r="B427" s="340"/>
      <c r="C427" s="340"/>
      <c r="D427" s="340"/>
      <c r="F427" s="340"/>
      <c r="G427" s="340"/>
      <c r="H427" s="340"/>
      <c r="I427" s="195"/>
      <c r="J427" s="195"/>
      <c r="K427" s="195"/>
      <c r="L427" s="195"/>
      <c r="M427" s="195"/>
      <c r="N427" s="195"/>
      <c r="O427" s="195"/>
      <c r="P427" s="195"/>
      <c r="Q427" s="195"/>
    </row>
    <row r="428">
      <c r="B428" s="340"/>
      <c r="C428" s="340"/>
      <c r="D428" s="340"/>
      <c r="F428" s="340"/>
      <c r="G428" s="340"/>
      <c r="H428" s="340"/>
      <c r="I428" s="195"/>
      <c r="J428" s="195"/>
      <c r="K428" s="195"/>
      <c r="L428" s="195"/>
      <c r="M428" s="195"/>
      <c r="N428" s="195"/>
      <c r="O428" s="195"/>
      <c r="P428" s="195"/>
      <c r="Q428" s="195"/>
    </row>
    <row r="429">
      <c r="B429" s="340"/>
      <c r="C429" s="340"/>
      <c r="D429" s="340"/>
      <c r="F429" s="340"/>
      <c r="G429" s="340"/>
      <c r="H429" s="340"/>
      <c r="I429" s="195"/>
      <c r="J429" s="195"/>
      <c r="K429" s="195"/>
      <c r="L429" s="195"/>
      <c r="M429" s="195"/>
      <c r="N429" s="195"/>
      <c r="O429" s="195"/>
      <c r="P429" s="195"/>
      <c r="Q429" s="195"/>
    </row>
    <row r="430">
      <c r="B430" s="340"/>
      <c r="C430" s="340"/>
      <c r="D430" s="340"/>
      <c r="F430" s="340"/>
      <c r="G430" s="340"/>
      <c r="H430" s="340"/>
      <c r="I430" s="195"/>
      <c r="J430" s="195"/>
      <c r="K430" s="195"/>
      <c r="L430" s="195"/>
      <c r="M430" s="195"/>
      <c r="N430" s="195"/>
      <c r="O430" s="195"/>
      <c r="P430" s="195"/>
      <c r="Q430" s="195"/>
    </row>
    <row r="431">
      <c r="B431" s="340"/>
      <c r="C431" s="340"/>
      <c r="D431" s="340"/>
      <c r="F431" s="340"/>
      <c r="G431" s="340"/>
      <c r="H431" s="340"/>
      <c r="I431" s="195"/>
      <c r="J431" s="195"/>
      <c r="K431" s="195"/>
      <c r="L431" s="195"/>
      <c r="M431" s="195"/>
      <c r="N431" s="195"/>
      <c r="O431" s="195"/>
      <c r="P431" s="195"/>
      <c r="Q431" s="195"/>
    </row>
    <row r="432">
      <c r="B432" s="340"/>
      <c r="C432" s="340"/>
      <c r="D432" s="340"/>
      <c r="F432" s="340"/>
      <c r="G432" s="340"/>
      <c r="H432" s="340"/>
      <c r="I432" s="195"/>
      <c r="J432" s="195"/>
      <c r="K432" s="195"/>
      <c r="L432" s="195"/>
      <c r="M432" s="195"/>
      <c r="N432" s="195"/>
      <c r="O432" s="195"/>
      <c r="P432" s="195"/>
      <c r="Q432" s="195"/>
    </row>
    <row r="433">
      <c r="B433" s="340"/>
      <c r="C433" s="340"/>
      <c r="D433" s="340"/>
      <c r="F433" s="340"/>
      <c r="G433" s="340"/>
      <c r="H433" s="340"/>
      <c r="I433" s="195"/>
      <c r="J433" s="195"/>
      <c r="K433" s="195"/>
      <c r="L433" s="195"/>
      <c r="M433" s="195"/>
      <c r="N433" s="195"/>
      <c r="O433" s="195"/>
      <c r="P433" s="195"/>
      <c r="Q433" s="195"/>
    </row>
    <row r="434">
      <c r="B434" s="340"/>
      <c r="C434" s="340"/>
      <c r="D434" s="340"/>
      <c r="F434" s="340"/>
      <c r="G434" s="340"/>
      <c r="H434" s="340"/>
      <c r="I434" s="195"/>
      <c r="J434" s="195"/>
      <c r="K434" s="195"/>
      <c r="L434" s="195"/>
      <c r="M434" s="195"/>
      <c r="N434" s="195"/>
      <c r="O434" s="195"/>
      <c r="P434" s="195"/>
      <c r="Q434" s="195"/>
    </row>
    <row r="435">
      <c r="B435" s="340"/>
      <c r="C435" s="340"/>
      <c r="D435" s="340"/>
      <c r="F435" s="340"/>
      <c r="G435" s="340"/>
      <c r="H435" s="340"/>
      <c r="I435" s="195"/>
      <c r="J435" s="195"/>
      <c r="K435" s="195"/>
      <c r="L435" s="195"/>
      <c r="M435" s="195"/>
      <c r="N435" s="195"/>
      <c r="O435" s="195"/>
      <c r="P435" s="195"/>
      <c r="Q435" s="195"/>
    </row>
    <row r="436">
      <c r="B436" s="340"/>
      <c r="C436" s="340"/>
      <c r="D436" s="340"/>
      <c r="F436" s="340"/>
      <c r="G436" s="340"/>
      <c r="H436" s="340"/>
      <c r="I436" s="195"/>
      <c r="J436" s="195"/>
      <c r="K436" s="195"/>
      <c r="L436" s="195"/>
      <c r="M436" s="195"/>
      <c r="N436" s="195"/>
      <c r="O436" s="195"/>
      <c r="P436" s="195"/>
      <c r="Q436" s="195"/>
    </row>
    <row r="437">
      <c r="B437" s="340"/>
      <c r="C437" s="340"/>
      <c r="D437" s="340"/>
      <c r="F437" s="340"/>
      <c r="G437" s="340"/>
      <c r="H437" s="340"/>
      <c r="I437" s="195"/>
      <c r="J437" s="195"/>
      <c r="K437" s="195"/>
      <c r="L437" s="195"/>
      <c r="M437" s="195"/>
      <c r="N437" s="195"/>
      <c r="O437" s="195"/>
      <c r="P437" s="195"/>
      <c r="Q437" s="195"/>
    </row>
    <row r="438">
      <c r="B438" s="340"/>
      <c r="C438" s="340"/>
      <c r="D438" s="340"/>
      <c r="F438" s="340"/>
      <c r="G438" s="340"/>
      <c r="H438" s="340"/>
      <c r="I438" s="195"/>
      <c r="J438" s="195"/>
      <c r="K438" s="195"/>
      <c r="L438" s="195"/>
      <c r="M438" s="195"/>
      <c r="N438" s="195"/>
      <c r="O438" s="195"/>
      <c r="P438" s="195"/>
      <c r="Q438" s="195"/>
    </row>
    <row r="439">
      <c r="B439" s="340"/>
      <c r="C439" s="340"/>
      <c r="D439" s="340"/>
      <c r="F439" s="340"/>
      <c r="G439" s="340"/>
      <c r="H439" s="340"/>
      <c r="I439" s="195"/>
      <c r="J439" s="195"/>
      <c r="K439" s="195"/>
      <c r="L439" s="195"/>
      <c r="M439" s="195"/>
      <c r="N439" s="195"/>
      <c r="O439" s="195"/>
      <c r="P439" s="195"/>
      <c r="Q439" s="195"/>
    </row>
    <row r="440">
      <c r="B440" s="340"/>
      <c r="C440" s="340"/>
      <c r="D440" s="340"/>
      <c r="F440" s="340"/>
      <c r="G440" s="340"/>
      <c r="H440" s="340"/>
      <c r="I440" s="195"/>
      <c r="J440" s="195"/>
      <c r="K440" s="195"/>
      <c r="L440" s="195"/>
      <c r="M440" s="195"/>
      <c r="N440" s="195"/>
      <c r="O440" s="195"/>
      <c r="P440" s="195"/>
      <c r="Q440" s="195"/>
    </row>
    <row r="441">
      <c r="B441" s="340"/>
      <c r="C441" s="340"/>
      <c r="D441" s="340"/>
      <c r="F441" s="340"/>
      <c r="G441" s="340"/>
      <c r="H441" s="340"/>
      <c r="I441" s="195"/>
      <c r="J441" s="195"/>
      <c r="K441" s="195"/>
      <c r="L441" s="195"/>
      <c r="M441" s="195"/>
      <c r="N441" s="195"/>
      <c r="O441" s="195"/>
      <c r="P441" s="195"/>
      <c r="Q441" s="195"/>
    </row>
    <row r="442">
      <c r="B442" s="340"/>
      <c r="C442" s="340"/>
      <c r="D442" s="340"/>
      <c r="F442" s="340"/>
      <c r="G442" s="340"/>
      <c r="H442" s="340"/>
      <c r="I442" s="195"/>
      <c r="J442" s="195"/>
      <c r="K442" s="195"/>
      <c r="L442" s="195"/>
      <c r="M442" s="195"/>
      <c r="N442" s="195"/>
      <c r="O442" s="195"/>
      <c r="P442" s="195"/>
      <c r="Q442" s="195"/>
    </row>
    <row r="443">
      <c r="B443" s="340"/>
      <c r="C443" s="340"/>
      <c r="D443" s="340"/>
      <c r="F443" s="340"/>
      <c r="G443" s="340"/>
      <c r="H443" s="340"/>
      <c r="I443" s="195"/>
      <c r="J443" s="195"/>
      <c r="K443" s="195"/>
      <c r="L443" s="195"/>
      <c r="M443" s="195"/>
      <c r="N443" s="195"/>
      <c r="O443" s="195"/>
      <c r="P443" s="195"/>
      <c r="Q443" s="195"/>
    </row>
    <row r="444">
      <c r="B444" s="340"/>
      <c r="C444" s="340"/>
      <c r="D444" s="340"/>
      <c r="F444" s="340"/>
      <c r="G444" s="340"/>
      <c r="H444" s="340"/>
      <c r="I444" s="195"/>
      <c r="J444" s="195"/>
      <c r="K444" s="195"/>
      <c r="L444" s="195"/>
      <c r="M444" s="195"/>
      <c r="N444" s="195"/>
      <c r="O444" s="195"/>
      <c r="P444" s="195"/>
      <c r="Q444" s="195"/>
    </row>
    <row r="445">
      <c r="B445" s="340"/>
      <c r="C445" s="340"/>
      <c r="D445" s="340"/>
      <c r="F445" s="340"/>
      <c r="G445" s="340"/>
      <c r="H445" s="340"/>
      <c r="I445" s="195"/>
      <c r="J445" s="195"/>
      <c r="K445" s="195"/>
      <c r="L445" s="195"/>
      <c r="M445" s="195"/>
      <c r="N445" s="195"/>
      <c r="O445" s="195"/>
      <c r="P445" s="195"/>
      <c r="Q445" s="195"/>
    </row>
    <row r="446">
      <c r="B446" s="340"/>
      <c r="C446" s="340"/>
      <c r="D446" s="340"/>
      <c r="F446" s="340"/>
      <c r="G446" s="340"/>
      <c r="H446" s="340"/>
      <c r="I446" s="195"/>
      <c r="J446" s="195"/>
      <c r="K446" s="195"/>
      <c r="L446" s="195"/>
      <c r="M446" s="195"/>
      <c r="N446" s="195"/>
      <c r="O446" s="195"/>
      <c r="P446" s="195"/>
      <c r="Q446" s="195"/>
    </row>
    <row r="447">
      <c r="B447" s="340"/>
      <c r="C447" s="340"/>
      <c r="D447" s="340"/>
      <c r="F447" s="340"/>
      <c r="G447" s="340"/>
      <c r="H447" s="340"/>
      <c r="I447" s="195"/>
      <c r="J447" s="195"/>
      <c r="K447" s="195"/>
      <c r="L447" s="195"/>
      <c r="M447" s="195"/>
      <c r="N447" s="195"/>
      <c r="O447" s="195"/>
      <c r="P447" s="195"/>
      <c r="Q447" s="195"/>
    </row>
    <row r="448">
      <c r="B448" s="340"/>
      <c r="C448" s="340"/>
      <c r="D448" s="340"/>
      <c r="F448" s="340"/>
      <c r="G448" s="340"/>
      <c r="H448" s="340"/>
      <c r="I448" s="195"/>
      <c r="J448" s="195"/>
      <c r="K448" s="195"/>
      <c r="L448" s="195"/>
      <c r="M448" s="195"/>
      <c r="N448" s="195"/>
      <c r="O448" s="195"/>
      <c r="P448" s="195"/>
      <c r="Q448" s="195"/>
    </row>
    <row r="449">
      <c r="B449" s="340"/>
      <c r="C449" s="340"/>
      <c r="D449" s="340"/>
      <c r="F449" s="340"/>
      <c r="G449" s="340"/>
      <c r="H449" s="340"/>
      <c r="I449" s="195"/>
      <c r="J449" s="195"/>
      <c r="K449" s="195"/>
      <c r="L449" s="195"/>
      <c r="M449" s="195"/>
      <c r="N449" s="195"/>
      <c r="O449" s="195"/>
      <c r="P449" s="195"/>
      <c r="Q449" s="195"/>
    </row>
    <row r="450">
      <c r="B450" s="340"/>
      <c r="C450" s="340"/>
      <c r="D450" s="340"/>
      <c r="F450" s="340"/>
      <c r="G450" s="340"/>
      <c r="H450" s="340"/>
      <c r="I450" s="195"/>
      <c r="J450" s="195"/>
      <c r="K450" s="195"/>
      <c r="L450" s="195"/>
      <c r="M450" s="195"/>
      <c r="N450" s="195"/>
      <c r="O450" s="195"/>
      <c r="P450" s="195"/>
      <c r="Q450" s="195"/>
    </row>
    <row r="451">
      <c r="B451" s="340"/>
      <c r="C451" s="340"/>
      <c r="D451" s="340"/>
      <c r="F451" s="340"/>
      <c r="G451" s="340"/>
      <c r="H451" s="340"/>
      <c r="I451" s="195"/>
      <c r="J451" s="195"/>
      <c r="K451" s="195"/>
      <c r="L451" s="195"/>
      <c r="M451" s="195"/>
      <c r="N451" s="195"/>
      <c r="O451" s="195"/>
      <c r="P451" s="195"/>
      <c r="Q451" s="195"/>
    </row>
    <row r="452">
      <c r="B452" s="340"/>
      <c r="C452" s="340"/>
      <c r="D452" s="340"/>
      <c r="F452" s="340"/>
      <c r="G452" s="340"/>
      <c r="H452" s="340"/>
      <c r="I452" s="195"/>
      <c r="J452" s="195"/>
      <c r="K452" s="195"/>
      <c r="L452" s="195"/>
      <c r="M452" s="195"/>
      <c r="N452" s="195"/>
      <c r="O452" s="195"/>
      <c r="P452" s="195"/>
      <c r="Q452" s="195"/>
    </row>
    <row r="453">
      <c r="B453" s="340"/>
      <c r="C453" s="340"/>
      <c r="D453" s="340"/>
      <c r="F453" s="340"/>
      <c r="G453" s="340"/>
      <c r="H453" s="340"/>
      <c r="I453" s="195"/>
      <c r="J453" s="195"/>
      <c r="K453" s="195"/>
      <c r="L453" s="195"/>
      <c r="M453" s="195"/>
      <c r="N453" s="195"/>
      <c r="O453" s="195"/>
      <c r="P453" s="195"/>
      <c r="Q453" s="195"/>
    </row>
    <row r="454">
      <c r="B454" s="340"/>
      <c r="C454" s="340"/>
      <c r="D454" s="340"/>
      <c r="F454" s="340"/>
      <c r="G454" s="340"/>
      <c r="H454" s="340"/>
      <c r="I454" s="195"/>
      <c r="J454" s="195"/>
      <c r="K454" s="195"/>
      <c r="L454" s="195"/>
      <c r="M454" s="195"/>
      <c r="N454" s="195"/>
      <c r="O454" s="195"/>
      <c r="P454" s="195"/>
      <c r="Q454" s="195"/>
    </row>
    <row r="455">
      <c r="B455" s="340"/>
      <c r="C455" s="340"/>
      <c r="D455" s="340"/>
      <c r="F455" s="340"/>
      <c r="G455" s="340"/>
      <c r="H455" s="340"/>
      <c r="I455" s="195"/>
      <c r="J455" s="195"/>
      <c r="K455" s="195"/>
      <c r="L455" s="195"/>
      <c r="M455" s="195"/>
      <c r="N455" s="195"/>
      <c r="O455" s="195"/>
      <c r="P455" s="195"/>
      <c r="Q455" s="195"/>
    </row>
    <row r="456">
      <c r="B456" s="340"/>
      <c r="C456" s="340"/>
      <c r="D456" s="340"/>
      <c r="F456" s="340"/>
      <c r="G456" s="340"/>
      <c r="H456" s="340"/>
      <c r="I456" s="195"/>
      <c r="J456" s="195"/>
      <c r="K456" s="195"/>
      <c r="L456" s="195"/>
      <c r="M456" s="195"/>
      <c r="N456" s="195"/>
      <c r="O456" s="195"/>
      <c r="P456" s="195"/>
      <c r="Q456" s="195"/>
    </row>
    <row r="457">
      <c r="B457" s="340"/>
      <c r="C457" s="340"/>
      <c r="D457" s="340"/>
      <c r="F457" s="340"/>
      <c r="G457" s="340"/>
      <c r="H457" s="340"/>
      <c r="I457" s="195"/>
      <c r="J457" s="195"/>
      <c r="K457" s="195"/>
      <c r="L457" s="195"/>
      <c r="M457" s="195"/>
      <c r="N457" s="195"/>
      <c r="O457" s="195"/>
      <c r="P457" s="195"/>
      <c r="Q457" s="195"/>
    </row>
    <row r="458">
      <c r="B458" s="340"/>
      <c r="C458" s="340"/>
      <c r="D458" s="340"/>
      <c r="F458" s="340"/>
      <c r="G458" s="340"/>
      <c r="H458" s="340"/>
      <c r="I458" s="195"/>
      <c r="J458" s="195"/>
      <c r="K458" s="195"/>
      <c r="L458" s="195"/>
      <c r="M458" s="195"/>
      <c r="N458" s="195"/>
      <c r="O458" s="195"/>
      <c r="P458" s="195"/>
      <c r="Q458" s="195"/>
    </row>
    <row r="459">
      <c r="B459" s="340"/>
      <c r="C459" s="340"/>
      <c r="D459" s="340"/>
      <c r="F459" s="340"/>
      <c r="G459" s="340"/>
      <c r="H459" s="340"/>
      <c r="I459" s="195"/>
      <c r="J459" s="195"/>
      <c r="K459" s="195"/>
      <c r="L459" s="195"/>
      <c r="M459" s="195"/>
      <c r="N459" s="195"/>
      <c r="O459" s="195"/>
      <c r="P459" s="195"/>
      <c r="Q459" s="195"/>
    </row>
    <row r="460">
      <c r="B460" s="340"/>
      <c r="C460" s="340"/>
      <c r="D460" s="340"/>
      <c r="F460" s="340"/>
      <c r="G460" s="340"/>
      <c r="H460" s="340"/>
      <c r="I460" s="195"/>
      <c r="J460" s="195"/>
      <c r="K460" s="195"/>
      <c r="L460" s="195"/>
      <c r="M460" s="195"/>
      <c r="N460" s="195"/>
      <c r="O460" s="195"/>
      <c r="P460" s="195"/>
      <c r="Q460" s="195"/>
    </row>
    <row r="461">
      <c r="B461" s="340"/>
      <c r="C461" s="340"/>
      <c r="D461" s="340"/>
      <c r="F461" s="340"/>
      <c r="G461" s="340"/>
      <c r="H461" s="340"/>
      <c r="I461" s="195"/>
      <c r="J461" s="195"/>
      <c r="K461" s="195"/>
      <c r="L461" s="195"/>
      <c r="M461" s="195"/>
      <c r="N461" s="195"/>
      <c r="O461" s="195"/>
      <c r="P461" s="195"/>
      <c r="Q461" s="195"/>
    </row>
    <row r="462">
      <c r="B462" s="340"/>
      <c r="C462" s="340"/>
      <c r="D462" s="340"/>
      <c r="F462" s="340"/>
      <c r="G462" s="340"/>
      <c r="H462" s="340"/>
      <c r="I462" s="195"/>
      <c r="J462" s="195"/>
      <c r="K462" s="195"/>
      <c r="L462" s="195"/>
      <c r="M462" s="195"/>
      <c r="N462" s="195"/>
      <c r="O462" s="195"/>
      <c r="P462" s="195"/>
      <c r="Q462" s="195"/>
    </row>
    <row r="463">
      <c r="B463" s="340"/>
      <c r="C463" s="340"/>
      <c r="D463" s="340"/>
      <c r="F463" s="340"/>
      <c r="G463" s="340"/>
      <c r="H463" s="340"/>
      <c r="I463" s="195"/>
      <c r="J463" s="195"/>
      <c r="K463" s="195"/>
      <c r="L463" s="195"/>
      <c r="M463" s="195"/>
      <c r="N463" s="195"/>
      <c r="O463" s="195"/>
      <c r="P463" s="195"/>
      <c r="Q463" s="195"/>
    </row>
    <row r="464">
      <c r="B464" s="340"/>
      <c r="C464" s="340"/>
      <c r="D464" s="340"/>
      <c r="F464" s="340"/>
      <c r="G464" s="340"/>
      <c r="H464" s="340"/>
      <c r="I464" s="195"/>
      <c r="J464" s="195"/>
      <c r="K464" s="195"/>
      <c r="L464" s="195"/>
      <c r="M464" s="195"/>
      <c r="N464" s="195"/>
      <c r="O464" s="195"/>
      <c r="P464" s="195"/>
      <c r="Q464" s="195"/>
    </row>
    <row r="465">
      <c r="B465" s="340"/>
      <c r="C465" s="340"/>
      <c r="D465" s="340"/>
      <c r="F465" s="340"/>
      <c r="G465" s="340"/>
      <c r="H465" s="340"/>
      <c r="I465" s="195"/>
      <c r="J465" s="195"/>
      <c r="K465" s="195"/>
      <c r="L465" s="195"/>
      <c r="M465" s="195"/>
      <c r="N465" s="195"/>
      <c r="O465" s="195"/>
      <c r="P465" s="195"/>
      <c r="Q465" s="195"/>
    </row>
    <row r="466">
      <c r="B466" s="340"/>
      <c r="C466" s="340"/>
      <c r="D466" s="340"/>
      <c r="F466" s="340"/>
      <c r="G466" s="340"/>
      <c r="H466" s="340"/>
      <c r="I466" s="195"/>
      <c r="J466" s="195"/>
      <c r="K466" s="195"/>
      <c r="L466" s="195"/>
      <c r="M466" s="195"/>
      <c r="N466" s="195"/>
      <c r="O466" s="195"/>
      <c r="P466" s="195"/>
      <c r="Q466" s="195"/>
    </row>
    <row r="467">
      <c r="B467" s="340"/>
      <c r="C467" s="340"/>
      <c r="D467" s="340"/>
      <c r="F467" s="340"/>
      <c r="G467" s="340"/>
      <c r="H467" s="340"/>
      <c r="I467" s="195"/>
      <c r="J467" s="195"/>
      <c r="K467" s="195"/>
      <c r="L467" s="195"/>
      <c r="M467" s="195"/>
      <c r="N467" s="195"/>
      <c r="O467" s="195"/>
      <c r="P467" s="195"/>
      <c r="Q467" s="195"/>
    </row>
    <row r="468">
      <c r="B468" s="340"/>
      <c r="C468" s="340"/>
      <c r="D468" s="340"/>
      <c r="F468" s="340"/>
      <c r="G468" s="340"/>
      <c r="H468" s="340"/>
      <c r="I468" s="195"/>
      <c r="J468" s="195"/>
      <c r="K468" s="195"/>
      <c r="L468" s="195"/>
      <c r="M468" s="195"/>
      <c r="N468" s="195"/>
      <c r="O468" s="195"/>
      <c r="P468" s="195"/>
      <c r="Q468" s="195"/>
    </row>
    <row r="469">
      <c r="B469" s="340"/>
      <c r="C469" s="340"/>
      <c r="D469" s="340"/>
      <c r="F469" s="340"/>
      <c r="G469" s="340"/>
      <c r="H469" s="340"/>
      <c r="I469" s="195"/>
      <c r="J469" s="195"/>
      <c r="K469" s="195"/>
      <c r="L469" s="195"/>
      <c r="M469" s="195"/>
      <c r="N469" s="195"/>
      <c r="O469" s="195"/>
      <c r="P469" s="195"/>
      <c r="Q469" s="195"/>
    </row>
    <row r="470">
      <c r="B470" s="340"/>
      <c r="C470" s="340"/>
      <c r="D470" s="340"/>
      <c r="F470" s="340"/>
      <c r="G470" s="340"/>
      <c r="H470" s="340"/>
      <c r="I470" s="195"/>
      <c r="J470" s="195"/>
      <c r="K470" s="195"/>
      <c r="L470" s="195"/>
      <c r="M470" s="195"/>
      <c r="N470" s="195"/>
      <c r="O470" s="195"/>
      <c r="P470" s="195"/>
      <c r="Q470" s="195"/>
    </row>
    <row r="471">
      <c r="B471" s="340"/>
      <c r="C471" s="340"/>
      <c r="D471" s="340"/>
      <c r="F471" s="340"/>
      <c r="G471" s="340"/>
      <c r="H471" s="340"/>
      <c r="I471" s="195"/>
      <c r="J471" s="195"/>
      <c r="K471" s="195"/>
      <c r="L471" s="195"/>
      <c r="M471" s="195"/>
      <c r="N471" s="195"/>
      <c r="O471" s="195"/>
      <c r="P471" s="195"/>
      <c r="Q471" s="195"/>
    </row>
    <row r="472">
      <c r="B472" s="340"/>
      <c r="C472" s="340"/>
      <c r="D472" s="340"/>
      <c r="F472" s="340"/>
      <c r="G472" s="340"/>
      <c r="H472" s="340"/>
      <c r="I472" s="195"/>
      <c r="J472" s="195"/>
      <c r="K472" s="195"/>
      <c r="L472" s="195"/>
      <c r="M472" s="195"/>
      <c r="N472" s="195"/>
      <c r="O472" s="195"/>
      <c r="P472" s="195"/>
      <c r="Q472" s="195"/>
    </row>
    <row r="473">
      <c r="B473" s="340"/>
      <c r="C473" s="340"/>
      <c r="D473" s="340"/>
      <c r="F473" s="340"/>
      <c r="G473" s="340"/>
      <c r="H473" s="340"/>
      <c r="I473" s="195"/>
      <c r="J473" s="195"/>
      <c r="K473" s="195"/>
      <c r="L473" s="195"/>
      <c r="M473" s="195"/>
      <c r="N473" s="195"/>
      <c r="O473" s="195"/>
      <c r="P473" s="195"/>
      <c r="Q473" s="195"/>
    </row>
    <row r="474">
      <c r="B474" s="340"/>
      <c r="C474" s="340"/>
      <c r="D474" s="340"/>
      <c r="F474" s="340"/>
      <c r="G474" s="340"/>
      <c r="H474" s="340"/>
      <c r="I474" s="195"/>
      <c r="J474" s="195"/>
      <c r="K474" s="195"/>
      <c r="L474" s="195"/>
      <c r="M474" s="195"/>
      <c r="N474" s="195"/>
      <c r="O474" s="195"/>
      <c r="P474" s="195"/>
      <c r="Q474" s="195"/>
    </row>
    <row r="475">
      <c r="B475" s="340"/>
      <c r="C475" s="340"/>
      <c r="D475" s="340"/>
      <c r="F475" s="340"/>
      <c r="G475" s="340"/>
      <c r="H475" s="340"/>
      <c r="I475" s="195"/>
      <c r="J475" s="195"/>
      <c r="K475" s="195"/>
      <c r="L475" s="195"/>
      <c r="M475" s="195"/>
      <c r="N475" s="195"/>
      <c r="O475" s="195"/>
      <c r="P475" s="195"/>
      <c r="Q475" s="195"/>
    </row>
    <row r="476">
      <c r="B476" s="340"/>
      <c r="C476" s="340"/>
      <c r="D476" s="340"/>
      <c r="F476" s="340"/>
      <c r="G476" s="340"/>
      <c r="H476" s="340"/>
      <c r="I476" s="195"/>
      <c r="J476" s="195"/>
      <c r="K476" s="195"/>
      <c r="L476" s="195"/>
      <c r="M476" s="195"/>
      <c r="N476" s="195"/>
      <c r="O476" s="195"/>
      <c r="P476" s="195"/>
      <c r="Q476" s="195"/>
    </row>
    <row r="477">
      <c r="B477" s="340"/>
      <c r="C477" s="340"/>
      <c r="D477" s="340"/>
      <c r="F477" s="340"/>
      <c r="G477" s="340"/>
      <c r="H477" s="340"/>
      <c r="I477" s="195"/>
      <c r="J477" s="195"/>
      <c r="K477" s="195"/>
      <c r="L477" s="195"/>
      <c r="M477" s="195"/>
      <c r="N477" s="195"/>
      <c r="O477" s="195"/>
      <c r="P477" s="195"/>
      <c r="Q477" s="195"/>
    </row>
    <row r="478">
      <c r="B478" s="340"/>
      <c r="C478" s="340"/>
      <c r="D478" s="340"/>
      <c r="F478" s="340"/>
      <c r="G478" s="340"/>
      <c r="H478" s="340"/>
      <c r="I478" s="195"/>
      <c r="J478" s="195"/>
      <c r="K478" s="195"/>
      <c r="L478" s="195"/>
      <c r="M478" s="195"/>
      <c r="N478" s="195"/>
      <c r="O478" s="195"/>
      <c r="P478" s="195"/>
      <c r="Q478" s="195"/>
    </row>
    <row r="479">
      <c r="B479" s="340"/>
      <c r="C479" s="340"/>
      <c r="D479" s="340"/>
      <c r="F479" s="340"/>
      <c r="G479" s="340"/>
      <c r="H479" s="340"/>
      <c r="I479" s="195"/>
      <c r="J479" s="195"/>
      <c r="K479" s="195"/>
      <c r="L479" s="195"/>
      <c r="M479" s="195"/>
      <c r="N479" s="195"/>
      <c r="O479" s="195"/>
      <c r="P479" s="195"/>
      <c r="Q479" s="195"/>
    </row>
    <row r="480">
      <c r="B480" s="340"/>
      <c r="C480" s="340"/>
      <c r="D480" s="340"/>
      <c r="F480" s="340"/>
      <c r="G480" s="340"/>
      <c r="H480" s="340"/>
      <c r="I480" s="195"/>
      <c r="J480" s="195"/>
      <c r="K480" s="195"/>
      <c r="L480" s="195"/>
      <c r="M480" s="195"/>
      <c r="N480" s="195"/>
      <c r="O480" s="195"/>
      <c r="P480" s="195"/>
      <c r="Q480" s="195"/>
    </row>
    <row r="481">
      <c r="B481" s="340"/>
      <c r="C481" s="340"/>
      <c r="D481" s="340"/>
      <c r="F481" s="340"/>
      <c r="G481" s="340"/>
      <c r="H481" s="340"/>
      <c r="I481" s="195"/>
      <c r="J481" s="195"/>
      <c r="K481" s="195"/>
      <c r="L481" s="195"/>
      <c r="M481" s="195"/>
      <c r="N481" s="195"/>
      <c r="O481" s="195"/>
      <c r="P481" s="195"/>
      <c r="Q481" s="195"/>
    </row>
    <row r="482">
      <c r="B482" s="340"/>
      <c r="C482" s="340"/>
      <c r="D482" s="340"/>
      <c r="F482" s="340"/>
      <c r="G482" s="340"/>
      <c r="H482" s="340"/>
      <c r="I482" s="195"/>
      <c r="J482" s="195"/>
      <c r="K482" s="195"/>
      <c r="L482" s="195"/>
      <c r="M482" s="195"/>
      <c r="N482" s="195"/>
      <c r="O482" s="195"/>
      <c r="P482" s="195"/>
      <c r="Q482" s="195"/>
    </row>
    <row r="483">
      <c r="B483" s="340"/>
      <c r="C483" s="340"/>
      <c r="D483" s="340"/>
      <c r="F483" s="340"/>
      <c r="G483" s="340"/>
      <c r="H483" s="340"/>
      <c r="I483" s="195"/>
      <c r="J483" s="195"/>
      <c r="K483" s="195"/>
      <c r="L483" s="195"/>
      <c r="M483" s="195"/>
      <c r="N483" s="195"/>
      <c r="O483" s="195"/>
      <c r="P483" s="195"/>
      <c r="Q483" s="195"/>
    </row>
    <row r="484">
      <c r="B484" s="340"/>
      <c r="C484" s="340"/>
      <c r="D484" s="340"/>
      <c r="F484" s="340"/>
      <c r="G484" s="340"/>
      <c r="H484" s="340"/>
      <c r="I484" s="195"/>
      <c r="J484" s="195"/>
      <c r="K484" s="195"/>
      <c r="L484" s="195"/>
      <c r="M484" s="195"/>
      <c r="N484" s="195"/>
      <c r="O484" s="195"/>
      <c r="P484" s="195"/>
      <c r="Q484" s="195"/>
    </row>
    <row r="485">
      <c r="B485" s="340"/>
      <c r="C485" s="340"/>
      <c r="D485" s="340"/>
      <c r="F485" s="340"/>
      <c r="G485" s="340"/>
      <c r="H485" s="340"/>
      <c r="I485" s="195"/>
      <c r="J485" s="195"/>
      <c r="K485" s="195"/>
      <c r="L485" s="195"/>
      <c r="M485" s="195"/>
      <c r="N485" s="195"/>
      <c r="O485" s="195"/>
      <c r="P485" s="195"/>
      <c r="Q485" s="195"/>
    </row>
    <row r="486">
      <c r="B486" s="340"/>
      <c r="C486" s="340"/>
      <c r="D486" s="340"/>
      <c r="F486" s="340"/>
      <c r="G486" s="340"/>
      <c r="H486" s="340"/>
      <c r="I486" s="195"/>
      <c r="J486" s="195"/>
      <c r="K486" s="195"/>
      <c r="L486" s="195"/>
      <c r="M486" s="195"/>
      <c r="N486" s="195"/>
      <c r="O486" s="195"/>
      <c r="P486" s="195"/>
      <c r="Q486" s="195"/>
    </row>
    <row r="487">
      <c r="B487" s="340"/>
      <c r="C487" s="340"/>
      <c r="D487" s="340"/>
      <c r="F487" s="340"/>
      <c r="G487" s="340"/>
      <c r="H487" s="340"/>
      <c r="I487" s="195"/>
      <c r="J487" s="195"/>
      <c r="K487" s="195"/>
      <c r="L487" s="195"/>
      <c r="M487" s="195"/>
      <c r="N487" s="195"/>
      <c r="O487" s="195"/>
      <c r="P487" s="195"/>
      <c r="Q487" s="195"/>
    </row>
    <row r="488">
      <c r="B488" s="340"/>
      <c r="C488" s="340"/>
      <c r="D488" s="340"/>
      <c r="F488" s="340"/>
      <c r="G488" s="340"/>
      <c r="H488" s="340"/>
      <c r="I488" s="195"/>
      <c r="J488" s="195"/>
      <c r="K488" s="195"/>
      <c r="L488" s="195"/>
      <c r="M488" s="195"/>
      <c r="N488" s="195"/>
      <c r="O488" s="195"/>
      <c r="P488" s="195"/>
      <c r="Q488" s="195"/>
    </row>
    <row r="489">
      <c r="B489" s="340"/>
      <c r="C489" s="340"/>
      <c r="D489" s="340"/>
      <c r="F489" s="340"/>
      <c r="G489" s="340"/>
      <c r="H489" s="340"/>
      <c r="I489" s="195"/>
      <c r="J489" s="195"/>
      <c r="K489" s="195"/>
      <c r="L489" s="195"/>
      <c r="M489" s="195"/>
      <c r="N489" s="195"/>
      <c r="O489" s="195"/>
      <c r="P489" s="195"/>
      <c r="Q489" s="195"/>
    </row>
    <row r="490">
      <c r="B490" s="340"/>
      <c r="C490" s="340"/>
      <c r="D490" s="340"/>
      <c r="F490" s="340"/>
      <c r="G490" s="340"/>
      <c r="H490" s="340"/>
      <c r="I490" s="195"/>
      <c r="J490" s="195"/>
      <c r="K490" s="195"/>
      <c r="L490" s="195"/>
      <c r="M490" s="195"/>
      <c r="N490" s="195"/>
      <c r="O490" s="195"/>
      <c r="P490" s="195"/>
      <c r="Q490" s="195"/>
    </row>
    <row r="491">
      <c r="B491" s="340"/>
      <c r="C491" s="340"/>
      <c r="D491" s="340"/>
      <c r="F491" s="340"/>
      <c r="G491" s="340"/>
      <c r="H491" s="340"/>
      <c r="I491" s="195"/>
      <c r="J491" s="195"/>
      <c r="K491" s="195"/>
      <c r="L491" s="195"/>
      <c r="M491" s="195"/>
      <c r="N491" s="195"/>
      <c r="O491" s="195"/>
      <c r="P491" s="195"/>
      <c r="Q491" s="195"/>
    </row>
    <row r="492">
      <c r="B492" s="340"/>
      <c r="C492" s="340"/>
      <c r="D492" s="340"/>
      <c r="F492" s="340"/>
      <c r="G492" s="340"/>
      <c r="H492" s="340"/>
      <c r="I492" s="195"/>
      <c r="J492" s="195"/>
      <c r="K492" s="195"/>
      <c r="L492" s="195"/>
      <c r="M492" s="195"/>
      <c r="N492" s="195"/>
      <c r="O492" s="195"/>
      <c r="P492" s="195"/>
      <c r="Q492" s="195"/>
    </row>
    <row r="493">
      <c r="B493" s="340"/>
      <c r="C493" s="340"/>
      <c r="D493" s="340"/>
      <c r="F493" s="340"/>
      <c r="G493" s="340"/>
      <c r="H493" s="340"/>
      <c r="I493" s="195"/>
      <c r="J493" s="195"/>
      <c r="K493" s="195"/>
      <c r="L493" s="195"/>
      <c r="M493" s="195"/>
      <c r="N493" s="195"/>
      <c r="O493" s="195"/>
      <c r="P493" s="195"/>
      <c r="Q493" s="195"/>
    </row>
    <row r="494">
      <c r="B494" s="340"/>
      <c r="C494" s="340"/>
      <c r="D494" s="340"/>
      <c r="F494" s="340"/>
      <c r="G494" s="340"/>
      <c r="H494" s="340"/>
      <c r="I494" s="195"/>
      <c r="J494" s="195"/>
      <c r="K494" s="195"/>
      <c r="L494" s="195"/>
      <c r="M494" s="195"/>
      <c r="N494" s="195"/>
      <c r="O494" s="195"/>
      <c r="P494" s="195"/>
      <c r="Q494" s="195"/>
    </row>
    <row r="495">
      <c r="B495" s="340"/>
      <c r="C495" s="340"/>
      <c r="D495" s="340"/>
      <c r="F495" s="340"/>
      <c r="G495" s="340"/>
      <c r="H495" s="340"/>
      <c r="I495" s="195"/>
      <c r="J495" s="195"/>
      <c r="K495" s="195"/>
      <c r="L495" s="195"/>
      <c r="M495" s="195"/>
      <c r="N495" s="195"/>
      <c r="O495" s="195"/>
      <c r="P495" s="195"/>
      <c r="Q495" s="195"/>
    </row>
    <row r="496">
      <c r="B496" s="340"/>
      <c r="C496" s="340"/>
      <c r="D496" s="340"/>
      <c r="F496" s="340"/>
      <c r="G496" s="340"/>
      <c r="H496" s="340"/>
      <c r="I496" s="195"/>
      <c r="J496" s="195"/>
      <c r="K496" s="195"/>
      <c r="L496" s="195"/>
      <c r="M496" s="195"/>
      <c r="N496" s="195"/>
      <c r="O496" s="195"/>
      <c r="P496" s="195"/>
      <c r="Q496" s="195"/>
    </row>
    <row r="497">
      <c r="B497" s="340"/>
      <c r="C497" s="340"/>
      <c r="D497" s="340"/>
      <c r="F497" s="340"/>
      <c r="G497" s="340"/>
      <c r="H497" s="340"/>
      <c r="I497" s="195"/>
      <c r="J497" s="195"/>
      <c r="K497" s="195"/>
      <c r="L497" s="195"/>
      <c r="M497" s="195"/>
      <c r="N497" s="195"/>
      <c r="O497" s="195"/>
      <c r="P497" s="195"/>
      <c r="Q497" s="195"/>
    </row>
    <row r="498">
      <c r="B498" s="340"/>
      <c r="C498" s="340"/>
      <c r="D498" s="340"/>
      <c r="F498" s="340"/>
      <c r="G498" s="340"/>
      <c r="H498" s="340"/>
      <c r="I498" s="195"/>
      <c r="J498" s="195"/>
      <c r="K498" s="195"/>
      <c r="L498" s="195"/>
      <c r="M498" s="195"/>
      <c r="N498" s="195"/>
      <c r="O498" s="195"/>
      <c r="P498" s="195"/>
      <c r="Q498" s="195"/>
    </row>
    <row r="499">
      <c r="B499" s="340"/>
      <c r="C499" s="340"/>
      <c r="D499" s="340"/>
      <c r="F499" s="340"/>
      <c r="G499" s="340"/>
      <c r="H499" s="340"/>
      <c r="I499" s="195"/>
      <c r="J499" s="195"/>
      <c r="K499" s="195"/>
      <c r="L499" s="195"/>
      <c r="M499" s="195"/>
      <c r="N499" s="195"/>
      <c r="O499" s="195"/>
      <c r="P499" s="195"/>
      <c r="Q499" s="195"/>
    </row>
    <row r="500">
      <c r="B500" s="340"/>
      <c r="C500" s="340"/>
      <c r="D500" s="340"/>
      <c r="F500" s="340"/>
      <c r="G500" s="340"/>
      <c r="H500" s="340"/>
      <c r="I500" s="195"/>
      <c r="J500" s="195"/>
      <c r="K500" s="195"/>
      <c r="L500" s="195"/>
      <c r="M500" s="195"/>
      <c r="N500" s="195"/>
      <c r="O500" s="195"/>
      <c r="P500" s="195"/>
      <c r="Q500" s="195"/>
    </row>
    <row r="501">
      <c r="B501" s="340"/>
      <c r="C501" s="340"/>
      <c r="D501" s="340"/>
      <c r="F501" s="340"/>
      <c r="G501" s="340"/>
      <c r="H501" s="340"/>
      <c r="I501" s="195"/>
      <c r="J501" s="195"/>
      <c r="K501" s="195"/>
      <c r="L501" s="195"/>
      <c r="M501" s="195"/>
      <c r="N501" s="195"/>
      <c r="O501" s="195"/>
      <c r="P501" s="195"/>
      <c r="Q501" s="195"/>
    </row>
    <row r="502">
      <c r="B502" s="340"/>
      <c r="C502" s="340"/>
      <c r="D502" s="340"/>
      <c r="F502" s="340"/>
      <c r="G502" s="340"/>
      <c r="H502" s="340"/>
      <c r="I502" s="195"/>
      <c r="J502" s="195"/>
      <c r="K502" s="195"/>
      <c r="L502" s="195"/>
      <c r="M502" s="195"/>
      <c r="N502" s="195"/>
      <c r="O502" s="195"/>
      <c r="P502" s="195"/>
      <c r="Q502" s="195"/>
    </row>
    <row r="503">
      <c r="B503" s="340"/>
      <c r="C503" s="340"/>
      <c r="D503" s="340"/>
      <c r="F503" s="340"/>
      <c r="G503" s="340"/>
      <c r="H503" s="340"/>
      <c r="I503" s="195"/>
      <c r="J503" s="195"/>
      <c r="K503" s="195"/>
      <c r="L503" s="195"/>
      <c r="M503" s="195"/>
      <c r="N503" s="195"/>
      <c r="O503" s="195"/>
      <c r="P503" s="195"/>
      <c r="Q503" s="195"/>
    </row>
    <row r="504">
      <c r="B504" s="340"/>
      <c r="C504" s="340"/>
      <c r="D504" s="340"/>
      <c r="F504" s="340"/>
      <c r="G504" s="340"/>
      <c r="H504" s="340"/>
      <c r="I504" s="195"/>
      <c r="J504" s="195"/>
      <c r="K504" s="195"/>
      <c r="L504" s="195"/>
      <c r="M504" s="195"/>
      <c r="N504" s="195"/>
      <c r="O504" s="195"/>
      <c r="P504" s="195"/>
      <c r="Q504" s="195"/>
    </row>
    <row r="505">
      <c r="B505" s="340"/>
      <c r="C505" s="340"/>
      <c r="D505" s="340"/>
      <c r="F505" s="340"/>
      <c r="G505" s="340"/>
      <c r="H505" s="340"/>
      <c r="I505" s="195"/>
      <c r="J505" s="195"/>
      <c r="K505" s="195"/>
      <c r="L505" s="195"/>
      <c r="M505" s="195"/>
      <c r="N505" s="195"/>
      <c r="O505" s="195"/>
      <c r="P505" s="195"/>
      <c r="Q505" s="195"/>
    </row>
    <row r="506">
      <c r="B506" s="340"/>
      <c r="C506" s="340"/>
      <c r="D506" s="340"/>
      <c r="F506" s="340"/>
      <c r="G506" s="340"/>
      <c r="H506" s="340"/>
      <c r="I506" s="195"/>
      <c r="J506" s="195"/>
      <c r="K506" s="195"/>
      <c r="L506" s="195"/>
      <c r="M506" s="195"/>
      <c r="N506" s="195"/>
      <c r="O506" s="195"/>
      <c r="P506" s="195"/>
      <c r="Q506" s="195"/>
    </row>
    <row r="507">
      <c r="B507" s="340"/>
      <c r="C507" s="340"/>
      <c r="D507" s="340"/>
      <c r="F507" s="340"/>
      <c r="G507" s="340"/>
      <c r="H507" s="340"/>
      <c r="I507" s="195"/>
      <c r="J507" s="195"/>
      <c r="K507" s="195"/>
      <c r="L507" s="195"/>
      <c r="M507" s="195"/>
      <c r="N507" s="195"/>
      <c r="O507" s="195"/>
      <c r="P507" s="195"/>
      <c r="Q507" s="195"/>
    </row>
    <row r="508">
      <c r="B508" s="340"/>
      <c r="C508" s="340"/>
      <c r="D508" s="340"/>
      <c r="F508" s="340"/>
      <c r="G508" s="340"/>
      <c r="H508" s="340"/>
      <c r="I508" s="195"/>
      <c r="J508" s="195"/>
      <c r="K508" s="195"/>
      <c r="L508" s="195"/>
      <c r="M508" s="195"/>
      <c r="N508" s="195"/>
      <c r="O508" s="195"/>
      <c r="P508" s="195"/>
      <c r="Q508" s="195"/>
    </row>
    <row r="509">
      <c r="B509" s="340"/>
      <c r="C509" s="340"/>
      <c r="D509" s="340"/>
      <c r="F509" s="340"/>
      <c r="G509" s="340"/>
      <c r="H509" s="340"/>
      <c r="I509" s="195"/>
      <c r="J509" s="195"/>
      <c r="K509" s="195"/>
      <c r="L509" s="195"/>
      <c r="M509" s="195"/>
      <c r="N509" s="195"/>
      <c r="O509" s="195"/>
      <c r="P509" s="195"/>
      <c r="Q509" s="195"/>
    </row>
    <row r="510">
      <c r="B510" s="340"/>
      <c r="C510" s="340"/>
      <c r="D510" s="340"/>
      <c r="F510" s="340"/>
      <c r="G510" s="340"/>
      <c r="H510" s="340"/>
      <c r="I510" s="195"/>
      <c r="J510" s="195"/>
      <c r="K510" s="195"/>
      <c r="L510" s="195"/>
      <c r="M510" s="195"/>
      <c r="N510" s="195"/>
      <c r="O510" s="195"/>
      <c r="P510" s="195"/>
      <c r="Q510" s="195"/>
    </row>
    <row r="511">
      <c r="B511" s="340"/>
      <c r="C511" s="340"/>
      <c r="D511" s="340"/>
      <c r="F511" s="340"/>
      <c r="G511" s="340"/>
      <c r="H511" s="340"/>
      <c r="I511" s="195"/>
      <c r="J511" s="195"/>
      <c r="K511" s="195"/>
      <c r="L511" s="195"/>
      <c r="M511" s="195"/>
      <c r="N511" s="195"/>
      <c r="O511" s="195"/>
      <c r="P511" s="195"/>
      <c r="Q511" s="195"/>
    </row>
    <row r="512">
      <c r="B512" s="340"/>
      <c r="C512" s="340"/>
      <c r="D512" s="340"/>
      <c r="F512" s="340"/>
      <c r="G512" s="340"/>
      <c r="H512" s="340"/>
      <c r="I512" s="195"/>
      <c r="J512" s="195"/>
      <c r="K512" s="195"/>
      <c r="L512" s="195"/>
      <c r="M512" s="195"/>
      <c r="N512" s="195"/>
      <c r="O512" s="195"/>
      <c r="P512" s="195"/>
      <c r="Q512" s="195"/>
    </row>
    <row r="513">
      <c r="B513" s="340"/>
      <c r="C513" s="340"/>
      <c r="D513" s="340"/>
      <c r="F513" s="340"/>
      <c r="G513" s="340"/>
      <c r="H513" s="340"/>
      <c r="I513" s="195"/>
      <c r="J513" s="195"/>
      <c r="K513" s="195"/>
      <c r="L513" s="195"/>
      <c r="M513" s="195"/>
      <c r="N513" s="195"/>
      <c r="O513" s="195"/>
      <c r="P513" s="195"/>
      <c r="Q513" s="195"/>
    </row>
    <row r="514">
      <c r="B514" s="340"/>
      <c r="C514" s="340"/>
      <c r="D514" s="340"/>
      <c r="F514" s="340"/>
      <c r="G514" s="340"/>
      <c r="H514" s="340"/>
      <c r="I514" s="195"/>
      <c r="J514" s="195"/>
      <c r="K514" s="195"/>
      <c r="L514" s="195"/>
      <c r="M514" s="195"/>
      <c r="N514" s="195"/>
      <c r="O514" s="195"/>
      <c r="P514" s="195"/>
      <c r="Q514" s="195"/>
    </row>
    <row r="515">
      <c r="B515" s="340"/>
      <c r="C515" s="340"/>
      <c r="D515" s="340"/>
      <c r="F515" s="340"/>
      <c r="G515" s="340"/>
      <c r="H515" s="340"/>
      <c r="I515" s="195"/>
      <c r="J515" s="195"/>
      <c r="K515" s="195"/>
      <c r="L515" s="195"/>
      <c r="M515" s="195"/>
      <c r="N515" s="195"/>
      <c r="O515" s="195"/>
      <c r="P515" s="195"/>
      <c r="Q515" s="195"/>
    </row>
    <row r="516">
      <c r="B516" s="340"/>
      <c r="C516" s="340"/>
      <c r="D516" s="340"/>
      <c r="F516" s="340"/>
      <c r="G516" s="340"/>
      <c r="H516" s="340"/>
      <c r="I516" s="195"/>
      <c r="J516" s="195"/>
      <c r="K516" s="195"/>
      <c r="L516" s="195"/>
      <c r="M516" s="195"/>
      <c r="N516" s="195"/>
      <c r="O516" s="195"/>
      <c r="P516" s="195"/>
      <c r="Q516" s="195"/>
    </row>
    <row r="517">
      <c r="B517" s="340"/>
      <c r="C517" s="340"/>
      <c r="D517" s="340"/>
      <c r="F517" s="340"/>
      <c r="G517" s="340"/>
      <c r="H517" s="340"/>
      <c r="I517" s="195"/>
      <c r="J517" s="195"/>
      <c r="K517" s="195"/>
      <c r="L517" s="195"/>
      <c r="M517" s="195"/>
      <c r="N517" s="195"/>
      <c r="O517" s="195"/>
      <c r="P517" s="195"/>
      <c r="Q517" s="195"/>
    </row>
    <row r="518">
      <c r="B518" s="340"/>
      <c r="C518" s="340"/>
      <c r="D518" s="340"/>
      <c r="F518" s="340"/>
      <c r="G518" s="340"/>
      <c r="H518" s="340"/>
      <c r="I518" s="195"/>
      <c r="J518" s="195"/>
      <c r="K518" s="195"/>
      <c r="L518" s="195"/>
      <c r="M518" s="195"/>
      <c r="N518" s="195"/>
      <c r="O518" s="195"/>
      <c r="P518" s="195"/>
      <c r="Q518" s="195"/>
    </row>
    <row r="519">
      <c r="B519" s="340"/>
      <c r="C519" s="340"/>
      <c r="D519" s="340"/>
      <c r="F519" s="340"/>
      <c r="G519" s="340"/>
      <c r="H519" s="340"/>
      <c r="I519" s="195"/>
      <c r="J519" s="195"/>
      <c r="K519" s="195"/>
      <c r="L519" s="195"/>
      <c r="M519" s="195"/>
      <c r="N519" s="195"/>
      <c r="O519" s="195"/>
      <c r="P519" s="195"/>
      <c r="Q519" s="195"/>
    </row>
    <row r="520">
      <c r="B520" s="340"/>
      <c r="C520" s="340"/>
      <c r="D520" s="340"/>
      <c r="F520" s="340"/>
      <c r="G520" s="340"/>
      <c r="H520" s="340"/>
      <c r="I520" s="195"/>
      <c r="J520" s="195"/>
      <c r="K520" s="195"/>
      <c r="L520" s="195"/>
      <c r="M520" s="195"/>
      <c r="N520" s="195"/>
      <c r="O520" s="195"/>
      <c r="P520" s="195"/>
      <c r="Q520" s="195"/>
    </row>
    <row r="521">
      <c r="B521" s="340"/>
      <c r="C521" s="340"/>
      <c r="D521" s="340"/>
      <c r="F521" s="340"/>
      <c r="G521" s="340"/>
      <c r="H521" s="340"/>
      <c r="I521" s="195"/>
      <c r="J521" s="195"/>
      <c r="K521" s="195"/>
      <c r="L521" s="195"/>
      <c r="M521" s="195"/>
      <c r="N521" s="195"/>
      <c r="O521" s="195"/>
      <c r="P521" s="195"/>
      <c r="Q521" s="195"/>
    </row>
    <row r="522">
      <c r="B522" s="340"/>
      <c r="C522" s="340"/>
      <c r="D522" s="340"/>
      <c r="F522" s="340"/>
      <c r="G522" s="340"/>
      <c r="H522" s="340"/>
      <c r="I522" s="195"/>
      <c r="J522" s="195"/>
      <c r="K522" s="195"/>
      <c r="L522" s="195"/>
      <c r="M522" s="195"/>
      <c r="N522" s="195"/>
      <c r="O522" s="195"/>
      <c r="P522" s="195"/>
      <c r="Q522" s="195"/>
    </row>
    <row r="523">
      <c r="B523" s="340"/>
      <c r="C523" s="340"/>
      <c r="D523" s="340"/>
      <c r="F523" s="340"/>
      <c r="G523" s="340"/>
      <c r="H523" s="340"/>
      <c r="I523" s="195"/>
      <c r="J523" s="195"/>
      <c r="K523" s="195"/>
      <c r="L523" s="195"/>
      <c r="M523" s="195"/>
      <c r="N523" s="195"/>
      <c r="O523" s="195"/>
      <c r="P523" s="195"/>
      <c r="Q523" s="195"/>
    </row>
    <row r="524">
      <c r="B524" s="340"/>
      <c r="C524" s="340"/>
      <c r="D524" s="340"/>
      <c r="F524" s="340"/>
      <c r="G524" s="340"/>
      <c r="H524" s="340"/>
      <c r="I524" s="195"/>
      <c r="J524" s="195"/>
      <c r="K524" s="195"/>
      <c r="L524" s="195"/>
      <c r="M524" s="195"/>
      <c r="N524" s="195"/>
      <c r="O524" s="195"/>
      <c r="P524" s="195"/>
      <c r="Q524" s="195"/>
    </row>
    <row r="525">
      <c r="B525" s="340"/>
      <c r="C525" s="340"/>
      <c r="D525" s="340"/>
      <c r="F525" s="340"/>
      <c r="G525" s="340"/>
      <c r="H525" s="340"/>
      <c r="I525" s="195"/>
      <c r="J525" s="195"/>
      <c r="K525" s="195"/>
      <c r="L525" s="195"/>
      <c r="M525" s="195"/>
      <c r="N525" s="195"/>
      <c r="O525" s="195"/>
      <c r="P525" s="195"/>
      <c r="Q525" s="195"/>
    </row>
    <row r="526">
      <c r="B526" s="340"/>
      <c r="C526" s="340"/>
      <c r="D526" s="340"/>
      <c r="F526" s="340"/>
      <c r="G526" s="340"/>
      <c r="H526" s="340"/>
      <c r="I526" s="195"/>
      <c r="J526" s="195"/>
      <c r="K526" s="195"/>
      <c r="L526" s="195"/>
      <c r="M526" s="195"/>
      <c r="N526" s="195"/>
      <c r="O526" s="195"/>
      <c r="P526" s="195"/>
      <c r="Q526" s="195"/>
    </row>
    <row r="527">
      <c r="B527" s="340"/>
      <c r="C527" s="340"/>
      <c r="D527" s="340"/>
      <c r="F527" s="340"/>
      <c r="G527" s="340"/>
      <c r="H527" s="340"/>
      <c r="I527" s="195"/>
      <c r="J527" s="195"/>
      <c r="K527" s="195"/>
      <c r="L527" s="195"/>
      <c r="M527" s="195"/>
      <c r="N527" s="195"/>
      <c r="O527" s="195"/>
      <c r="P527" s="195"/>
      <c r="Q527" s="195"/>
    </row>
    <row r="528">
      <c r="B528" s="340"/>
      <c r="C528" s="340"/>
      <c r="D528" s="340"/>
      <c r="F528" s="340"/>
      <c r="G528" s="340"/>
      <c r="H528" s="340"/>
      <c r="I528" s="195"/>
      <c r="J528" s="195"/>
      <c r="K528" s="195"/>
      <c r="L528" s="195"/>
      <c r="M528" s="195"/>
      <c r="N528" s="195"/>
      <c r="O528" s="195"/>
      <c r="P528" s="195"/>
      <c r="Q528" s="195"/>
    </row>
    <row r="529">
      <c r="B529" s="340"/>
      <c r="C529" s="340"/>
      <c r="D529" s="340"/>
      <c r="F529" s="340"/>
      <c r="G529" s="340"/>
      <c r="H529" s="340"/>
      <c r="I529" s="195"/>
      <c r="J529" s="195"/>
      <c r="K529" s="195"/>
      <c r="L529" s="195"/>
      <c r="M529" s="195"/>
      <c r="N529" s="195"/>
      <c r="O529" s="195"/>
      <c r="P529" s="195"/>
      <c r="Q529" s="195"/>
    </row>
    <row r="530">
      <c r="B530" s="340"/>
      <c r="C530" s="340"/>
      <c r="D530" s="340"/>
      <c r="F530" s="340"/>
      <c r="G530" s="340"/>
      <c r="H530" s="340"/>
      <c r="I530" s="195"/>
      <c r="J530" s="195"/>
      <c r="K530" s="195"/>
      <c r="L530" s="195"/>
      <c r="M530" s="195"/>
      <c r="N530" s="195"/>
      <c r="O530" s="195"/>
      <c r="P530" s="195"/>
      <c r="Q530" s="195"/>
    </row>
    <row r="531">
      <c r="B531" s="340"/>
      <c r="C531" s="340"/>
      <c r="D531" s="340"/>
      <c r="F531" s="340"/>
      <c r="G531" s="340"/>
      <c r="H531" s="340"/>
      <c r="I531" s="195"/>
      <c r="J531" s="195"/>
      <c r="K531" s="195"/>
      <c r="L531" s="195"/>
      <c r="M531" s="195"/>
      <c r="N531" s="195"/>
      <c r="O531" s="195"/>
      <c r="P531" s="195"/>
      <c r="Q531" s="195"/>
    </row>
    <row r="532">
      <c r="B532" s="340"/>
      <c r="C532" s="340"/>
      <c r="D532" s="340"/>
      <c r="F532" s="340"/>
      <c r="G532" s="340"/>
      <c r="H532" s="340"/>
      <c r="I532" s="195"/>
      <c r="J532" s="195"/>
      <c r="K532" s="195"/>
      <c r="L532" s="195"/>
      <c r="M532" s="195"/>
      <c r="N532" s="195"/>
      <c r="O532" s="195"/>
      <c r="P532" s="195"/>
      <c r="Q532" s="195"/>
    </row>
    <row r="533">
      <c r="B533" s="340"/>
      <c r="C533" s="340"/>
      <c r="D533" s="340"/>
      <c r="F533" s="340"/>
      <c r="G533" s="340"/>
      <c r="H533" s="340"/>
      <c r="I533" s="195"/>
      <c r="J533" s="195"/>
      <c r="K533" s="195"/>
      <c r="L533" s="195"/>
      <c r="M533" s="195"/>
      <c r="N533" s="195"/>
      <c r="O533" s="195"/>
      <c r="P533" s="195"/>
      <c r="Q533" s="195"/>
    </row>
    <row r="534">
      <c r="B534" s="340"/>
      <c r="C534" s="340"/>
      <c r="D534" s="340"/>
      <c r="F534" s="340"/>
      <c r="G534" s="340"/>
      <c r="H534" s="340"/>
      <c r="I534" s="195"/>
      <c r="J534" s="195"/>
      <c r="K534" s="195"/>
      <c r="L534" s="195"/>
      <c r="M534" s="195"/>
      <c r="N534" s="195"/>
      <c r="O534" s="195"/>
      <c r="P534" s="195"/>
      <c r="Q534" s="195"/>
    </row>
    <row r="535">
      <c r="B535" s="340"/>
      <c r="C535" s="340"/>
      <c r="D535" s="340"/>
      <c r="F535" s="340"/>
      <c r="G535" s="340"/>
      <c r="H535" s="340"/>
      <c r="I535" s="195"/>
      <c r="J535" s="195"/>
      <c r="K535" s="195"/>
      <c r="L535" s="195"/>
      <c r="M535" s="195"/>
      <c r="N535" s="195"/>
      <c r="O535" s="195"/>
      <c r="P535" s="195"/>
      <c r="Q535" s="195"/>
    </row>
    <row r="536">
      <c r="B536" s="340"/>
      <c r="C536" s="340"/>
      <c r="D536" s="340"/>
      <c r="F536" s="340"/>
      <c r="G536" s="340"/>
      <c r="H536" s="340"/>
      <c r="I536" s="195"/>
      <c r="J536" s="195"/>
      <c r="K536" s="195"/>
      <c r="L536" s="195"/>
      <c r="M536" s="195"/>
      <c r="N536" s="195"/>
      <c r="O536" s="195"/>
      <c r="P536" s="195"/>
      <c r="Q536" s="195"/>
    </row>
    <row r="537">
      <c r="B537" s="340"/>
      <c r="C537" s="340"/>
      <c r="D537" s="340"/>
      <c r="F537" s="340"/>
      <c r="G537" s="340"/>
      <c r="H537" s="340"/>
      <c r="I537" s="195"/>
      <c r="J537" s="195"/>
      <c r="K537" s="195"/>
      <c r="L537" s="195"/>
      <c r="M537" s="195"/>
      <c r="N537" s="195"/>
      <c r="O537" s="195"/>
      <c r="P537" s="195"/>
      <c r="Q537" s="195"/>
    </row>
    <row r="538">
      <c r="B538" s="340"/>
      <c r="C538" s="340"/>
      <c r="D538" s="340"/>
      <c r="F538" s="340"/>
      <c r="G538" s="340"/>
      <c r="H538" s="340"/>
      <c r="I538" s="195"/>
      <c r="J538" s="195"/>
      <c r="K538" s="195"/>
      <c r="L538" s="195"/>
      <c r="M538" s="195"/>
      <c r="N538" s="195"/>
      <c r="O538" s="195"/>
      <c r="P538" s="195"/>
      <c r="Q538" s="195"/>
    </row>
    <row r="539">
      <c r="B539" s="340"/>
      <c r="C539" s="340"/>
      <c r="D539" s="340"/>
      <c r="F539" s="340"/>
      <c r="G539" s="340"/>
      <c r="H539" s="340"/>
      <c r="I539" s="195"/>
      <c r="J539" s="195"/>
      <c r="K539" s="195"/>
      <c r="L539" s="195"/>
      <c r="M539" s="195"/>
      <c r="N539" s="195"/>
      <c r="O539" s="195"/>
      <c r="P539" s="195"/>
      <c r="Q539" s="195"/>
    </row>
    <row r="540">
      <c r="B540" s="340"/>
      <c r="C540" s="340"/>
      <c r="D540" s="340"/>
      <c r="F540" s="340"/>
      <c r="G540" s="340"/>
      <c r="H540" s="340"/>
      <c r="I540" s="195"/>
      <c r="J540" s="195"/>
      <c r="K540" s="195"/>
      <c r="L540" s="195"/>
      <c r="M540" s="195"/>
      <c r="N540" s="195"/>
      <c r="O540" s="195"/>
      <c r="P540" s="195"/>
      <c r="Q540" s="195"/>
    </row>
    <row r="541">
      <c r="B541" s="340"/>
      <c r="C541" s="340"/>
      <c r="D541" s="340"/>
      <c r="F541" s="340"/>
      <c r="G541" s="340"/>
      <c r="H541" s="340"/>
      <c r="I541" s="195"/>
      <c r="J541" s="195"/>
      <c r="K541" s="195"/>
      <c r="L541" s="195"/>
      <c r="M541" s="195"/>
      <c r="N541" s="195"/>
      <c r="O541" s="195"/>
      <c r="P541" s="195"/>
      <c r="Q541" s="195"/>
    </row>
    <row r="542">
      <c r="B542" s="340"/>
      <c r="C542" s="340"/>
      <c r="D542" s="340"/>
      <c r="F542" s="340"/>
      <c r="G542" s="340"/>
      <c r="H542" s="340"/>
      <c r="I542" s="195"/>
      <c r="J542" s="195"/>
      <c r="K542" s="195"/>
      <c r="L542" s="195"/>
      <c r="M542" s="195"/>
      <c r="N542" s="195"/>
      <c r="O542" s="195"/>
      <c r="P542" s="195"/>
      <c r="Q542" s="195"/>
    </row>
    <row r="543">
      <c r="B543" s="340"/>
      <c r="C543" s="340"/>
      <c r="D543" s="340"/>
      <c r="F543" s="340"/>
      <c r="G543" s="340"/>
      <c r="H543" s="340"/>
      <c r="I543" s="195"/>
      <c r="J543" s="195"/>
      <c r="K543" s="195"/>
      <c r="L543" s="195"/>
      <c r="M543" s="195"/>
      <c r="N543" s="195"/>
      <c r="O543" s="195"/>
      <c r="P543" s="195"/>
      <c r="Q543" s="195"/>
    </row>
    <row r="544">
      <c r="B544" s="340"/>
      <c r="C544" s="340"/>
      <c r="D544" s="340"/>
      <c r="F544" s="340"/>
      <c r="G544" s="340"/>
      <c r="H544" s="340"/>
      <c r="I544" s="195"/>
      <c r="J544" s="195"/>
      <c r="K544" s="195"/>
      <c r="L544" s="195"/>
      <c r="M544" s="195"/>
      <c r="N544" s="195"/>
      <c r="O544" s="195"/>
      <c r="P544" s="195"/>
      <c r="Q544" s="195"/>
    </row>
    <row r="545">
      <c r="B545" s="340"/>
      <c r="C545" s="340"/>
      <c r="D545" s="340"/>
      <c r="F545" s="340"/>
      <c r="G545" s="340"/>
      <c r="H545" s="340"/>
      <c r="I545" s="195"/>
      <c r="J545" s="195"/>
      <c r="K545" s="195"/>
      <c r="L545" s="195"/>
      <c r="M545" s="195"/>
      <c r="N545" s="195"/>
      <c r="O545" s="195"/>
      <c r="P545" s="195"/>
      <c r="Q545" s="195"/>
    </row>
    <row r="546">
      <c r="B546" s="340"/>
      <c r="C546" s="340"/>
      <c r="D546" s="340"/>
      <c r="F546" s="340"/>
      <c r="G546" s="340"/>
      <c r="H546" s="340"/>
      <c r="I546" s="195"/>
      <c r="J546" s="195"/>
      <c r="K546" s="195"/>
      <c r="L546" s="195"/>
      <c r="M546" s="195"/>
      <c r="N546" s="195"/>
      <c r="O546" s="195"/>
      <c r="P546" s="195"/>
      <c r="Q546" s="195"/>
    </row>
    <row r="547">
      <c r="B547" s="340"/>
      <c r="C547" s="340"/>
      <c r="D547" s="340"/>
      <c r="F547" s="340"/>
      <c r="G547" s="340"/>
      <c r="H547" s="340"/>
      <c r="I547" s="195"/>
      <c r="J547" s="195"/>
      <c r="K547" s="195"/>
      <c r="L547" s="195"/>
      <c r="M547" s="195"/>
      <c r="N547" s="195"/>
      <c r="O547" s="195"/>
      <c r="P547" s="195"/>
      <c r="Q547" s="195"/>
    </row>
    <row r="548">
      <c r="B548" s="340"/>
      <c r="C548" s="340"/>
      <c r="D548" s="340"/>
      <c r="F548" s="340"/>
      <c r="G548" s="340"/>
      <c r="H548" s="340"/>
      <c r="I548" s="195"/>
      <c r="J548" s="195"/>
      <c r="K548" s="195"/>
      <c r="L548" s="195"/>
      <c r="M548" s="195"/>
      <c r="N548" s="195"/>
      <c r="O548" s="195"/>
      <c r="P548" s="195"/>
      <c r="Q548" s="195"/>
    </row>
    <row r="549">
      <c r="B549" s="340"/>
      <c r="C549" s="340"/>
      <c r="D549" s="340"/>
      <c r="F549" s="340"/>
      <c r="G549" s="340"/>
      <c r="H549" s="340"/>
      <c r="I549" s="195"/>
      <c r="J549" s="195"/>
      <c r="K549" s="195"/>
      <c r="L549" s="195"/>
      <c r="M549" s="195"/>
      <c r="N549" s="195"/>
      <c r="O549" s="195"/>
      <c r="P549" s="195"/>
      <c r="Q549" s="195"/>
    </row>
    <row r="550">
      <c r="B550" s="340"/>
      <c r="C550" s="340"/>
      <c r="D550" s="340"/>
      <c r="F550" s="340"/>
      <c r="G550" s="340"/>
      <c r="H550" s="340"/>
      <c r="I550" s="195"/>
      <c r="J550" s="195"/>
      <c r="K550" s="195"/>
      <c r="L550" s="195"/>
      <c r="M550" s="195"/>
      <c r="N550" s="195"/>
      <c r="O550" s="195"/>
      <c r="P550" s="195"/>
      <c r="Q550" s="195"/>
    </row>
    <row r="551">
      <c r="B551" s="340"/>
      <c r="C551" s="340"/>
      <c r="D551" s="340"/>
      <c r="F551" s="340"/>
      <c r="G551" s="340"/>
      <c r="H551" s="340"/>
      <c r="I551" s="195"/>
      <c r="J551" s="195"/>
      <c r="K551" s="195"/>
      <c r="L551" s="195"/>
      <c r="M551" s="195"/>
      <c r="N551" s="195"/>
      <c r="O551" s="195"/>
      <c r="P551" s="195"/>
      <c r="Q551" s="195"/>
    </row>
    <row r="552">
      <c r="B552" s="340"/>
      <c r="C552" s="340"/>
      <c r="D552" s="340"/>
      <c r="F552" s="340"/>
      <c r="G552" s="340"/>
      <c r="H552" s="340"/>
      <c r="I552" s="195"/>
      <c r="J552" s="195"/>
      <c r="K552" s="195"/>
      <c r="L552" s="195"/>
      <c r="M552" s="195"/>
      <c r="N552" s="195"/>
      <c r="O552" s="195"/>
      <c r="P552" s="195"/>
      <c r="Q552" s="195"/>
    </row>
    <row r="553">
      <c r="B553" s="340"/>
      <c r="C553" s="340"/>
      <c r="D553" s="340"/>
      <c r="F553" s="340"/>
      <c r="G553" s="340"/>
      <c r="H553" s="340"/>
      <c r="I553" s="195"/>
      <c r="J553" s="195"/>
      <c r="K553" s="195"/>
      <c r="L553" s="195"/>
      <c r="M553" s="195"/>
      <c r="N553" s="195"/>
      <c r="O553" s="195"/>
      <c r="P553" s="195"/>
      <c r="Q553" s="195"/>
    </row>
    <row r="554">
      <c r="B554" s="340"/>
      <c r="C554" s="340"/>
      <c r="D554" s="340"/>
      <c r="F554" s="340"/>
      <c r="G554" s="340"/>
      <c r="H554" s="340"/>
      <c r="I554" s="195"/>
      <c r="J554" s="195"/>
      <c r="K554" s="195"/>
      <c r="L554" s="195"/>
      <c r="M554" s="195"/>
      <c r="N554" s="195"/>
      <c r="O554" s="195"/>
      <c r="P554" s="195"/>
      <c r="Q554" s="195"/>
    </row>
    <row r="555">
      <c r="B555" s="340"/>
      <c r="C555" s="340"/>
      <c r="D555" s="340"/>
      <c r="F555" s="340"/>
      <c r="G555" s="340"/>
      <c r="H555" s="340"/>
      <c r="I555" s="195"/>
      <c r="J555" s="195"/>
      <c r="K555" s="195"/>
      <c r="L555" s="195"/>
      <c r="M555" s="195"/>
      <c r="N555" s="195"/>
      <c r="O555" s="195"/>
      <c r="P555" s="195"/>
      <c r="Q555" s="195"/>
    </row>
    <row r="556">
      <c r="B556" s="340"/>
      <c r="C556" s="340"/>
      <c r="D556" s="340"/>
      <c r="F556" s="340"/>
      <c r="G556" s="340"/>
      <c r="H556" s="340"/>
      <c r="I556" s="195"/>
      <c r="J556" s="195"/>
      <c r="K556" s="195"/>
      <c r="L556" s="195"/>
      <c r="M556" s="195"/>
      <c r="N556" s="195"/>
      <c r="O556" s="195"/>
      <c r="P556" s="195"/>
      <c r="Q556" s="195"/>
    </row>
    <row r="557">
      <c r="B557" s="340"/>
      <c r="C557" s="340"/>
      <c r="D557" s="340"/>
      <c r="F557" s="340"/>
      <c r="G557" s="340"/>
      <c r="H557" s="340"/>
      <c r="I557" s="195"/>
      <c r="J557" s="195"/>
      <c r="K557" s="195"/>
      <c r="L557" s="195"/>
      <c r="M557" s="195"/>
      <c r="N557" s="195"/>
      <c r="O557" s="195"/>
      <c r="P557" s="195"/>
      <c r="Q557" s="195"/>
    </row>
    <row r="558">
      <c r="B558" s="340"/>
      <c r="C558" s="340"/>
      <c r="D558" s="340"/>
      <c r="F558" s="340"/>
      <c r="G558" s="340"/>
      <c r="H558" s="340"/>
      <c r="I558" s="195"/>
      <c r="J558" s="195"/>
      <c r="K558" s="195"/>
      <c r="L558" s="195"/>
      <c r="M558" s="195"/>
      <c r="N558" s="195"/>
      <c r="O558" s="195"/>
      <c r="P558" s="195"/>
      <c r="Q558" s="195"/>
    </row>
    <row r="559">
      <c r="B559" s="340"/>
      <c r="C559" s="340"/>
      <c r="D559" s="340"/>
      <c r="F559" s="340"/>
      <c r="G559" s="340"/>
      <c r="H559" s="340"/>
      <c r="I559" s="195"/>
      <c r="J559" s="195"/>
      <c r="K559" s="195"/>
      <c r="L559" s="195"/>
      <c r="M559" s="195"/>
      <c r="N559" s="195"/>
      <c r="O559" s="195"/>
      <c r="P559" s="195"/>
      <c r="Q559" s="195"/>
    </row>
    <row r="560">
      <c r="B560" s="340"/>
      <c r="C560" s="340"/>
      <c r="D560" s="340"/>
      <c r="F560" s="340"/>
      <c r="G560" s="340"/>
      <c r="H560" s="340"/>
      <c r="I560" s="195"/>
      <c r="J560" s="195"/>
      <c r="K560" s="195"/>
      <c r="L560" s="195"/>
      <c r="M560" s="195"/>
      <c r="N560" s="195"/>
      <c r="O560" s="195"/>
      <c r="P560" s="195"/>
      <c r="Q560" s="195"/>
    </row>
    <row r="561">
      <c r="B561" s="340"/>
      <c r="C561" s="340"/>
      <c r="D561" s="340"/>
      <c r="F561" s="340"/>
      <c r="G561" s="340"/>
      <c r="H561" s="340"/>
      <c r="I561" s="195"/>
      <c r="J561" s="195"/>
      <c r="K561" s="195"/>
      <c r="L561" s="195"/>
      <c r="M561" s="195"/>
      <c r="N561" s="195"/>
      <c r="O561" s="195"/>
      <c r="P561" s="195"/>
      <c r="Q561" s="195"/>
    </row>
    <row r="562">
      <c r="B562" s="340"/>
      <c r="C562" s="340"/>
      <c r="D562" s="340"/>
      <c r="F562" s="340"/>
      <c r="G562" s="340"/>
      <c r="H562" s="340"/>
      <c r="I562" s="195"/>
      <c r="J562" s="195"/>
      <c r="K562" s="195"/>
      <c r="L562" s="195"/>
      <c r="M562" s="195"/>
      <c r="N562" s="195"/>
      <c r="O562" s="195"/>
      <c r="P562" s="195"/>
      <c r="Q562" s="195"/>
    </row>
    <row r="563">
      <c r="B563" s="340"/>
      <c r="C563" s="340"/>
      <c r="D563" s="340"/>
      <c r="F563" s="340"/>
      <c r="G563" s="340"/>
      <c r="H563" s="340"/>
      <c r="I563" s="195"/>
      <c r="J563" s="195"/>
      <c r="K563" s="195"/>
      <c r="L563" s="195"/>
      <c r="M563" s="195"/>
      <c r="N563" s="195"/>
      <c r="O563" s="195"/>
      <c r="P563" s="195"/>
      <c r="Q563" s="195"/>
    </row>
    <row r="564">
      <c r="B564" s="340"/>
      <c r="C564" s="340"/>
      <c r="D564" s="340"/>
      <c r="F564" s="340"/>
      <c r="G564" s="340"/>
      <c r="H564" s="340"/>
      <c r="I564" s="195"/>
      <c r="J564" s="195"/>
      <c r="K564" s="195"/>
      <c r="L564" s="195"/>
      <c r="M564" s="195"/>
      <c r="N564" s="195"/>
      <c r="O564" s="195"/>
      <c r="P564" s="195"/>
      <c r="Q564" s="195"/>
    </row>
    <row r="565">
      <c r="B565" s="340"/>
      <c r="C565" s="340"/>
      <c r="D565" s="340"/>
      <c r="F565" s="340"/>
      <c r="G565" s="340"/>
      <c r="H565" s="340"/>
      <c r="I565" s="195"/>
      <c r="J565" s="195"/>
      <c r="K565" s="195"/>
      <c r="L565" s="195"/>
      <c r="M565" s="195"/>
      <c r="N565" s="195"/>
      <c r="O565" s="195"/>
      <c r="P565" s="195"/>
      <c r="Q565" s="195"/>
    </row>
    <row r="566">
      <c r="B566" s="340"/>
      <c r="C566" s="340"/>
      <c r="D566" s="340"/>
      <c r="F566" s="340"/>
      <c r="G566" s="340"/>
      <c r="H566" s="340"/>
      <c r="I566" s="195"/>
      <c r="J566" s="195"/>
      <c r="K566" s="195"/>
      <c r="L566" s="195"/>
      <c r="M566" s="195"/>
      <c r="N566" s="195"/>
      <c r="O566" s="195"/>
      <c r="P566" s="195"/>
      <c r="Q566" s="195"/>
    </row>
    <row r="567">
      <c r="B567" s="340"/>
      <c r="C567" s="340"/>
      <c r="D567" s="340"/>
      <c r="F567" s="340"/>
      <c r="G567" s="340"/>
      <c r="H567" s="340"/>
      <c r="I567" s="195"/>
      <c r="J567" s="195"/>
      <c r="K567" s="195"/>
      <c r="L567" s="195"/>
      <c r="M567" s="195"/>
      <c r="N567" s="195"/>
      <c r="O567" s="195"/>
      <c r="P567" s="195"/>
      <c r="Q567" s="195"/>
    </row>
    <row r="568">
      <c r="B568" s="340"/>
      <c r="C568" s="340"/>
      <c r="D568" s="340"/>
      <c r="F568" s="340"/>
      <c r="G568" s="340"/>
      <c r="H568" s="340"/>
      <c r="I568" s="195"/>
      <c r="J568" s="195"/>
      <c r="K568" s="195"/>
      <c r="L568" s="195"/>
      <c r="M568" s="195"/>
      <c r="N568" s="195"/>
      <c r="O568" s="195"/>
      <c r="P568" s="195"/>
      <c r="Q568" s="195"/>
    </row>
    <row r="569">
      <c r="B569" s="340"/>
      <c r="C569" s="340"/>
      <c r="D569" s="340"/>
      <c r="F569" s="340"/>
      <c r="G569" s="340"/>
      <c r="H569" s="340"/>
      <c r="I569" s="195"/>
      <c r="J569" s="195"/>
      <c r="K569" s="195"/>
      <c r="L569" s="195"/>
      <c r="M569" s="195"/>
      <c r="N569" s="195"/>
      <c r="O569" s="195"/>
      <c r="P569" s="195"/>
      <c r="Q569" s="195"/>
    </row>
    <row r="570">
      <c r="B570" s="340"/>
      <c r="C570" s="340"/>
      <c r="D570" s="340"/>
      <c r="F570" s="340"/>
      <c r="G570" s="340"/>
      <c r="H570" s="340"/>
      <c r="I570" s="195"/>
      <c r="J570" s="195"/>
      <c r="K570" s="195"/>
      <c r="L570" s="195"/>
      <c r="M570" s="195"/>
      <c r="N570" s="195"/>
      <c r="O570" s="195"/>
      <c r="P570" s="195"/>
      <c r="Q570" s="195"/>
    </row>
    <row r="571">
      <c r="B571" s="340"/>
      <c r="C571" s="340"/>
      <c r="D571" s="340"/>
      <c r="F571" s="340"/>
      <c r="G571" s="340"/>
      <c r="H571" s="340"/>
      <c r="I571" s="195"/>
      <c r="J571" s="195"/>
      <c r="K571" s="195"/>
      <c r="L571" s="195"/>
      <c r="M571" s="195"/>
      <c r="N571" s="195"/>
      <c r="O571" s="195"/>
      <c r="P571" s="195"/>
      <c r="Q571" s="195"/>
    </row>
    <row r="572">
      <c r="B572" s="340"/>
      <c r="C572" s="340"/>
      <c r="D572" s="340"/>
      <c r="F572" s="340"/>
      <c r="G572" s="340"/>
      <c r="H572" s="340"/>
      <c r="I572" s="195"/>
      <c r="J572" s="195"/>
      <c r="K572" s="195"/>
      <c r="L572" s="195"/>
      <c r="M572" s="195"/>
      <c r="N572" s="195"/>
      <c r="O572" s="195"/>
      <c r="P572" s="195"/>
      <c r="Q572" s="195"/>
    </row>
    <row r="573">
      <c r="B573" s="340"/>
      <c r="C573" s="340"/>
      <c r="D573" s="340"/>
      <c r="F573" s="340"/>
      <c r="G573" s="340"/>
      <c r="H573" s="340"/>
      <c r="I573" s="195"/>
      <c r="J573" s="195"/>
      <c r="K573" s="195"/>
      <c r="L573" s="195"/>
      <c r="M573" s="195"/>
      <c r="N573" s="195"/>
      <c r="O573" s="195"/>
      <c r="P573" s="195"/>
      <c r="Q573" s="195"/>
    </row>
    <row r="574">
      <c r="B574" s="340"/>
      <c r="C574" s="340"/>
      <c r="D574" s="340"/>
      <c r="F574" s="340"/>
      <c r="G574" s="340"/>
      <c r="H574" s="340"/>
      <c r="I574" s="195"/>
      <c r="J574" s="195"/>
      <c r="K574" s="195"/>
      <c r="L574" s="195"/>
      <c r="M574" s="195"/>
      <c r="N574" s="195"/>
      <c r="O574" s="195"/>
      <c r="P574" s="195"/>
      <c r="Q574" s="195"/>
    </row>
    <row r="575">
      <c r="B575" s="340"/>
      <c r="C575" s="340"/>
      <c r="D575" s="340"/>
      <c r="F575" s="340"/>
      <c r="G575" s="340"/>
      <c r="H575" s="340"/>
      <c r="I575" s="195"/>
      <c r="J575" s="195"/>
      <c r="K575" s="195"/>
      <c r="L575" s="195"/>
      <c r="M575" s="195"/>
      <c r="N575" s="195"/>
      <c r="O575" s="195"/>
      <c r="P575" s="195"/>
      <c r="Q575" s="195"/>
    </row>
    <row r="576">
      <c r="B576" s="340"/>
      <c r="C576" s="340"/>
      <c r="D576" s="340"/>
      <c r="F576" s="340"/>
      <c r="G576" s="340"/>
      <c r="H576" s="340"/>
      <c r="I576" s="195"/>
      <c r="J576" s="195"/>
      <c r="K576" s="195"/>
      <c r="L576" s="195"/>
      <c r="M576" s="195"/>
      <c r="N576" s="195"/>
      <c r="O576" s="195"/>
      <c r="P576" s="195"/>
      <c r="Q576" s="195"/>
    </row>
    <row r="577">
      <c r="B577" s="340"/>
      <c r="C577" s="340"/>
      <c r="D577" s="340"/>
      <c r="F577" s="340"/>
      <c r="G577" s="340"/>
      <c r="H577" s="340"/>
      <c r="I577" s="195"/>
      <c r="J577" s="195"/>
      <c r="K577" s="195"/>
      <c r="L577" s="195"/>
      <c r="M577" s="195"/>
      <c r="N577" s="195"/>
      <c r="O577" s="195"/>
      <c r="P577" s="195"/>
      <c r="Q577" s="195"/>
    </row>
    <row r="578">
      <c r="B578" s="340"/>
      <c r="C578" s="340"/>
      <c r="D578" s="340"/>
      <c r="F578" s="340"/>
      <c r="G578" s="340"/>
      <c r="H578" s="340"/>
      <c r="I578" s="195"/>
      <c r="J578" s="195"/>
      <c r="K578" s="195"/>
      <c r="L578" s="195"/>
      <c r="M578" s="195"/>
      <c r="N578" s="195"/>
      <c r="O578" s="195"/>
      <c r="P578" s="195"/>
      <c r="Q578" s="195"/>
    </row>
    <row r="579">
      <c r="B579" s="340"/>
      <c r="C579" s="340"/>
      <c r="D579" s="340"/>
      <c r="F579" s="340"/>
      <c r="G579" s="340"/>
      <c r="H579" s="340"/>
      <c r="I579" s="195"/>
      <c r="J579" s="195"/>
      <c r="K579" s="195"/>
      <c r="L579" s="195"/>
      <c r="M579" s="195"/>
      <c r="N579" s="195"/>
      <c r="O579" s="195"/>
      <c r="P579" s="195"/>
      <c r="Q579" s="195"/>
    </row>
    <row r="580">
      <c r="B580" s="340"/>
      <c r="C580" s="340"/>
      <c r="D580" s="340"/>
      <c r="F580" s="340"/>
      <c r="G580" s="340"/>
      <c r="H580" s="340"/>
      <c r="I580" s="195"/>
      <c r="J580" s="195"/>
      <c r="K580" s="195"/>
      <c r="L580" s="195"/>
      <c r="M580" s="195"/>
      <c r="N580" s="195"/>
      <c r="O580" s="195"/>
      <c r="P580" s="195"/>
      <c r="Q580" s="195"/>
    </row>
    <row r="581">
      <c r="B581" s="340"/>
      <c r="C581" s="340"/>
      <c r="D581" s="340"/>
      <c r="F581" s="340"/>
      <c r="G581" s="340"/>
      <c r="H581" s="340"/>
      <c r="I581" s="195"/>
      <c r="J581" s="195"/>
      <c r="K581" s="195"/>
      <c r="L581" s="195"/>
      <c r="M581" s="195"/>
      <c r="N581" s="195"/>
      <c r="O581" s="195"/>
      <c r="P581" s="195"/>
      <c r="Q581" s="195"/>
    </row>
    <row r="582">
      <c r="B582" s="340"/>
      <c r="C582" s="340"/>
      <c r="D582" s="340"/>
      <c r="F582" s="340"/>
      <c r="G582" s="340"/>
      <c r="H582" s="340"/>
      <c r="I582" s="195"/>
      <c r="J582" s="195"/>
      <c r="K582" s="195"/>
      <c r="L582" s="195"/>
      <c r="M582" s="195"/>
      <c r="N582" s="195"/>
      <c r="O582" s="195"/>
      <c r="P582" s="195"/>
      <c r="Q582" s="195"/>
    </row>
    <row r="583">
      <c r="B583" s="340"/>
      <c r="C583" s="340"/>
      <c r="D583" s="340"/>
      <c r="F583" s="340"/>
      <c r="G583" s="340"/>
      <c r="H583" s="340"/>
      <c r="I583" s="195"/>
      <c r="J583" s="195"/>
      <c r="K583" s="195"/>
      <c r="L583" s="195"/>
      <c r="M583" s="195"/>
      <c r="N583" s="195"/>
      <c r="O583" s="195"/>
      <c r="P583" s="195"/>
      <c r="Q583" s="195"/>
    </row>
    <row r="584">
      <c r="B584" s="340"/>
      <c r="C584" s="340"/>
      <c r="D584" s="340"/>
      <c r="F584" s="340"/>
      <c r="G584" s="340"/>
      <c r="H584" s="340"/>
      <c r="I584" s="195"/>
      <c r="J584" s="195"/>
      <c r="K584" s="195"/>
      <c r="L584" s="195"/>
      <c r="M584" s="195"/>
      <c r="N584" s="195"/>
      <c r="O584" s="195"/>
      <c r="P584" s="195"/>
      <c r="Q584" s="195"/>
    </row>
    <row r="585">
      <c r="B585" s="340"/>
      <c r="C585" s="340"/>
      <c r="D585" s="340"/>
      <c r="F585" s="340"/>
      <c r="G585" s="340"/>
      <c r="H585" s="340"/>
      <c r="I585" s="195"/>
      <c r="J585" s="195"/>
      <c r="K585" s="195"/>
      <c r="L585" s="195"/>
      <c r="M585" s="195"/>
      <c r="N585" s="195"/>
      <c r="O585" s="195"/>
      <c r="P585" s="195"/>
      <c r="Q585" s="195"/>
    </row>
    <row r="586">
      <c r="B586" s="340"/>
      <c r="C586" s="340"/>
      <c r="D586" s="340"/>
      <c r="F586" s="340"/>
      <c r="G586" s="340"/>
      <c r="H586" s="340"/>
      <c r="I586" s="195"/>
      <c r="J586" s="195"/>
      <c r="K586" s="195"/>
      <c r="L586" s="195"/>
      <c r="M586" s="195"/>
      <c r="N586" s="195"/>
      <c r="O586" s="195"/>
      <c r="P586" s="195"/>
      <c r="Q586" s="195"/>
    </row>
    <row r="587">
      <c r="B587" s="340"/>
      <c r="C587" s="340"/>
      <c r="D587" s="340"/>
      <c r="F587" s="340"/>
      <c r="G587" s="340"/>
      <c r="H587" s="340"/>
      <c r="I587" s="195"/>
      <c r="J587" s="195"/>
      <c r="K587" s="195"/>
      <c r="L587" s="195"/>
      <c r="M587" s="195"/>
      <c r="N587" s="195"/>
      <c r="O587" s="195"/>
      <c r="P587" s="195"/>
      <c r="Q587" s="195"/>
    </row>
    <row r="588">
      <c r="B588" s="340"/>
      <c r="C588" s="340"/>
      <c r="D588" s="340"/>
      <c r="F588" s="340"/>
      <c r="G588" s="340"/>
      <c r="H588" s="340"/>
      <c r="I588" s="195"/>
      <c r="J588" s="195"/>
      <c r="K588" s="195"/>
      <c r="L588" s="195"/>
      <c r="M588" s="195"/>
      <c r="N588" s="195"/>
      <c r="O588" s="195"/>
      <c r="P588" s="195"/>
      <c r="Q588" s="195"/>
    </row>
    <row r="589">
      <c r="B589" s="340"/>
      <c r="C589" s="340"/>
      <c r="D589" s="340"/>
      <c r="F589" s="340"/>
      <c r="G589" s="340"/>
      <c r="H589" s="340"/>
      <c r="I589" s="195"/>
      <c r="J589" s="195"/>
      <c r="K589" s="195"/>
      <c r="L589" s="195"/>
      <c r="M589" s="195"/>
      <c r="N589" s="195"/>
      <c r="O589" s="195"/>
      <c r="P589" s="195"/>
      <c r="Q589" s="195"/>
    </row>
    <row r="590">
      <c r="B590" s="340"/>
      <c r="C590" s="340"/>
      <c r="D590" s="340"/>
      <c r="F590" s="340"/>
      <c r="G590" s="340"/>
      <c r="H590" s="340"/>
      <c r="I590" s="195"/>
      <c r="J590" s="195"/>
      <c r="K590" s="195"/>
      <c r="L590" s="195"/>
      <c r="M590" s="195"/>
      <c r="N590" s="195"/>
      <c r="O590" s="195"/>
      <c r="P590" s="195"/>
      <c r="Q590" s="195"/>
    </row>
    <row r="591">
      <c r="B591" s="340"/>
      <c r="C591" s="340"/>
      <c r="D591" s="340"/>
      <c r="F591" s="340"/>
      <c r="G591" s="340"/>
      <c r="H591" s="340"/>
      <c r="I591" s="195"/>
      <c r="J591" s="195"/>
      <c r="K591" s="195"/>
      <c r="L591" s="195"/>
      <c r="M591" s="195"/>
      <c r="N591" s="195"/>
      <c r="O591" s="195"/>
      <c r="P591" s="195"/>
      <c r="Q591" s="195"/>
    </row>
    <row r="592">
      <c r="B592" s="340"/>
      <c r="C592" s="340"/>
      <c r="D592" s="340"/>
      <c r="F592" s="340"/>
      <c r="G592" s="340"/>
      <c r="H592" s="340"/>
      <c r="I592" s="195"/>
      <c r="J592" s="195"/>
      <c r="K592" s="195"/>
      <c r="L592" s="195"/>
      <c r="M592" s="195"/>
      <c r="N592" s="195"/>
      <c r="O592" s="195"/>
      <c r="P592" s="195"/>
      <c r="Q592" s="195"/>
    </row>
    <row r="593">
      <c r="B593" s="340"/>
      <c r="C593" s="340"/>
      <c r="D593" s="340"/>
      <c r="F593" s="340"/>
      <c r="G593" s="340"/>
      <c r="H593" s="340"/>
      <c r="I593" s="195"/>
      <c r="J593" s="195"/>
      <c r="K593" s="195"/>
      <c r="L593" s="195"/>
      <c r="M593" s="195"/>
      <c r="N593" s="195"/>
      <c r="O593" s="195"/>
      <c r="P593" s="195"/>
      <c r="Q593" s="195"/>
    </row>
    <row r="594">
      <c r="B594" s="340"/>
      <c r="C594" s="340"/>
      <c r="D594" s="340"/>
      <c r="F594" s="340"/>
      <c r="G594" s="340"/>
      <c r="H594" s="340"/>
      <c r="I594" s="195"/>
      <c r="J594" s="195"/>
      <c r="K594" s="195"/>
      <c r="L594" s="195"/>
      <c r="M594" s="195"/>
      <c r="N594" s="195"/>
      <c r="O594" s="195"/>
      <c r="P594" s="195"/>
      <c r="Q594" s="195"/>
    </row>
    <row r="595">
      <c r="B595" s="340"/>
      <c r="C595" s="340"/>
      <c r="D595" s="340"/>
      <c r="F595" s="340"/>
      <c r="G595" s="340"/>
      <c r="H595" s="340"/>
      <c r="I595" s="195"/>
      <c r="J595" s="195"/>
      <c r="K595" s="195"/>
      <c r="L595" s="195"/>
      <c r="M595" s="195"/>
      <c r="N595" s="195"/>
      <c r="O595" s="195"/>
      <c r="P595" s="195"/>
      <c r="Q595" s="195"/>
    </row>
    <row r="596">
      <c r="B596" s="340"/>
      <c r="C596" s="340"/>
      <c r="D596" s="340"/>
      <c r="F596" s="340"/>
      <c r="G596" s="340"/>
      <c r="H596" s="340"/>
      <c r="I596" s="195"/>
      <c r="J596" s="195"/>
      <c r="K596" s="195"/>
      <c r="L596" s="195"/>
      <c r="M596" s="195"/>
      <c r="N596" s="195"/>
      <c r="O596" s="195"/>
      <c r="P596" s="195"/>
      <c r="Q596" s="195"/>
    </row>
    <row r="597">
      <c r="B597" s="340"/>
      <c r="C597" s="340"/>
      <c r="D597" s="340"/>
      <c r="F597" s="340"/>
      <c r="G597" s="340"/>
      <c r="H597" s="340"/>
      <c r="I597" s="195"/>
      <c r="J597" s="195"/>
      <c r="K597" s="195"/>
      <c r="L597" s="195"/>
      <c r="M597" s="195"/>
      <c r="N597" s="195"/>
      <c r="O597" s="195"/>
      <c r="P597" s="195"/>
      <c r="Q597" s="195"/>
    </row>
    <row r="598">
      <c r="B598" s="340"/>
      <c r="C598" s="340"/>
      <c r="D598" s="340"/>
      <c r="F598" s="340"/>
      <c r="G598" s="340"/>
      <c r="H598" s="340"/>
      <c r="I598" s="195"/>
      <c r="J598" s="195"/>
      <c r="K598" s="195"/>
      <c r="L598" s="195"/>
      <c r="M598" s="195"/>
      <c r="N598" s="195"/>
      <c r="O598" s="195"/>
      <c r="P598" s="195"/>
      <c r="Q598" s="195"/>
    </row>
    <row r="599">
      <c r="B599" s="340"/>
      <c r="C599" s="340"/>
      <c r="D599" s="340"/>
      <c r="F599" s="340"/>
      <c r="G599" s="340"/>
      <c r="H599" s="340"/>
      <c r="I599" s="195"/>
      <c r="J599" s="195"/>
      <c r="K599" s="195"/>
      <c r="L599" s="195"/>
      <c r="M599" s="195"/>
      <c r="N599" s="195"/>
      <c r="O599" s="195"/>
      <c r="P599" s="195"/>
      <c r="Q599" s="195"/>
    </row>
    <row r="600">
      <c r="B600" s="340"/>
      <c r="C600" s="340"/>
      <c r="D600" s="340"/>
      <c r="F600" s="340"/>
      <c r="G600" s="340"/>
      <c r="H600" s="340"/>
      <c r="I600" s="195"/>
      <c r="J600" s="195"/>
      <c r="K600" s="195"/>
      <c r="L600" s="195"/>
      <c r="M600" s="195"/>
      <c r="N600" s="195"/>
      <c r="O600" s="195"/>
      <c r="P600" s="195"/>
      <c r="Q600" s="195"/>
    </row>
    <row r="601">
      <c r="B601" s="340"/>
      <c r="C601" s="340"/>
      <c r="D601" s="340"/>
      <c r="F601" s="340"/>
      <c r="G601" s="340"/>
      <c r="H601" s="340"/>
      <c r="I601" s="195"/>
      <c r="J601" s="195"/>
      <c r="K601" s="195"/>
      <c r="L601" s="195"/>
      <c r="M601" s="195"/>
      <c r="N601" s="195"/>
      <c r="O601" s="195"/>
      <c r="P601" s="195"/>
      <c r="Q601" s="195"/>
    </row>
    <row r="602">
      <c r="B602" s="340"/>
      <c r="C602" s="340"/>
      <c r="D602" s="340"/>
      <c r="F602" s="340"/>
      <c r="G602" s="340"/>
      <c r="H602" s="340"/>
      <c r="I602" s="195"/>
      <c r="J602" s="195"/>
      <c r="K602" s="195"/>
      <c r="L602" s="195"/>
      <c r="M602" s="195"/>
      <c r="N602" s="195"/>
      <c r="O602" s="195"/>
      <c r="P602" s="195"/>
      <c r="Q602" s="195"/>
    </row>
    <row r="603">
      <c r="B603" s="340"/>
      <c r="C603" s="340"/>
      <c r="D603" s="340"/>
      <c r="F603" s="340"/>
      <c r="G603" s="340"/>
      <c r="H603" s="340"/>
      <c r="I603" s="195"/>
      <c r="J603" s="195"/>
      <c r="K603" s="195"/>
      <c r="L603" s="195"/>
      <c r="M603" s="195"/>
      <c r="N603" s="195"/>
      <c r="O603" s="195"/>
      <c r="P603" s="195"/>
      <c r="Q603" s="195"/>
    </row>
    <row r="604">
      <c r="B604" s="340"/>
      <c r="C604" s="340"/>
      <c r="D604" s="340"/>
      <c r="F604" s="340"/>
      <c r="G604" s="340"/>
      <c r="H604" s="340"/>
      <c r="I604" s="195"/>
      <c r="J604" s="195"/>
      <c r="K604" s="195"/>
      <c r="L604" s="195"/>
      <c r="M604" s="195"/>
      <c r="N604" s="195"/>
      <c r="O604" s="195"/>
      <c r="P604" s="195"/>
      <c r="Q604" s="195"/>
    </row>
    <row r="605">
      <c r="B605" s="340"/>
      <c r="C605" s="340"/>
      <c r="D605" s="340"/>
      <c r="F605" s="340"/>
      <c r="G605" s="340"/>
      <c r="H605" s="340"/>
      <c r="I605" s="195"/>
      <c r="J605" s="195"/>
      <c r="K605" s="195"/>
      <c r="L605" s="195"/>
      <c r="M605" s="195"/>
      <c r="N605" s="195"/>
      <c r="O605" s="195"/>
      <c r="P605" s="195"/>
      <c r="Q605" s="195"/>
    </row>
    <row r="606">
      <c r="B606" s="340"/>
      <c r="C606" s="340"/>
      <c r="D606" s="340"/>
      <c r="F606" s="340"/>
      <c r="G606" s="340"/>
      <c r="H606" s="340"/>
      <c r="I606" s="195"/>
      <c r="J606" s="195"/>
      <c r="K606" s="195"/>
      <c r="L606" s="195"/>
      <c r="M606" s="195"/>
      <c r="N606" s="195"/>
      <c r="O606" s="195"/>
      <c r="P606" s="195"/>
      <c r="Q606" s="195"/>
    </row>
    <row r="607">
      <c r="B607" s="340"/>
      <c r="C607" s="340"/>
      <c r="D607" s="340"/>
      <c r="F607" s="340"/>
      <c r="G607" s="340"/>
      <c r="H607" s="340"/>
      <c r="I607" s="195"/>
      <c r="J607" s="195"/>
      <c r="K607" s="195"/>
      <c r="L607" s="195"/>
      <c r="M607" s="195"/>
      <c r="N607" s="195"/>
      <c r="O607" s="195"/>
      <c r="P607" s="195"/>
      <c r="Q607" s="195"/>
    </row>
    <row r="608">
      <c r="B608" s="340"/>
      <c r="C608" s="340"/>
      <c r="D608" s="340"/>
      <c r="F608" s="340"/>
      <c r="G608" s="340"/>
      <c r="H608" s="340"/>
      <c r="I608" s="195"/>
      <c r="J608" s="195"/>
      <c r="K608" s="195"/>
      <c r="L608" s="195"/>
      <c r="M608" s="195"/>
      <c r="N608" s="195"/>
      <c r="O608" s="195"/>
      <c r="P608" s="195"/>
      <c r="Q608" s="195"/>
    </row>
    <row r="609">
      <c r="B609" s="340"/>
      <c r="C609" s="340"/>
      <c r="D609" s="340"/>
      <c r="F609" s="340"/>
      <c r="G609" s="340"/>
      <c r="H609" s="340"/>
      <c r="I609" s="195"/>
      <c r="J609" s="195"/>
      <c r="K609" s="195"/>
      <c r="L609" s="195"/>
      <c r="M609" s="195"/>
      <c r="N609" s="195"/>
      <c r="O609" s="195"/>
      <c r="P609" s="195"/>
      <c r="Q609" s="195"/>
    </row>
    <row r="610">
      <c r="B610" s="340"/>
      <c r="C610" s="340"/>
      <c r="D610" s="340"/>
      <c r="F610" s="340"/>
      <c r="G610" s="340"/>
      <c r="H610" s="340"/>
      <c r="I610" s="195"/>
      <c r="J610" s="195"/>
      <c r="K610" s="195"/>
      <c r="L610" s="195"/>
      <c r="M610" s="195"/>
      <c r="N610" s="195"/>
      <c r="O610" s="195"/>
      <c r="P610" s="195"/>
      <c r="Q610" s="195"/>
    </row>
    <row r="611">
      <c r="B611" s="340"/>
      <c r="C611" s="340"/>
      <c r="D611" s="340"/>
      <c r="F611" s="340"/>
      <c r="G611" s="340"/>
      <c r="H611" s="340"/>
      <c r="I611" s="195"/>
      <c r="J611" s="195"/>
      <c r="K611" s="195"/>
      <c r="L611" s="195"/>
      <c r="M611" s="195"/>
      <c r="N611" s="195"/>
      <c r="O611" s="195"/>
      <c r="P611" s="195"/>
      <c r="Q611" s="195"/>
    </row>
    <row r="612">
      <c r="B612" s="340"/>
      <c r="C612" s="340"/>
      <c r="D612" s="340"/>
      <c r="F612" s="340"/>
      <c r="G612" s="340"/>
      <c r="H612" s="340"/>
      <c r="I612" s="195"/>
      <c r="J612" s="195"/>
      <c r="K612" s="195"/>
      <c r="L612" s="195"/>
      <c r="M612" s="195"/>
      <c r="N612" s="195"/>
      <c r="O612" s="195"/>
      <c r="P612" s="195"/>
      <c r="Q612" s="195"/>
    </row>
    <row r="613">
      <c r="B613" s="340"/>
      <c r="C613" s="340"/>
      <c r="D613" s="340"/>
      <c r="F613" s="340"/>
      <c r="G613" s="340"/>
      <c r="H613" s="340"/>
      <c r="I613" s="195"/>
      <c r="J613" s="195"/>
      <c r="K613" s="195"/>
      <c r="L613" s="195"/>
      <c r="M613" s="195"/>
      <c r="N613" s="195"/>
      <c r="O613" s="195"/>
      <c r="P613" s="195"/>
      <c r="Q613" s="195"/>
    </row>
    <row r="614">
      <c r="B614" s="340"/>
      <c r="C614" s="340"/>
      <c r="D614" s="340"/>
      <c r="F614" s="340"/>
      <c r="G614" s="340"/>
      <c r="H614" s="340"/>
      <c r="I614" s="195"/>
      <c r="J614" s="195"/>
      <c r="K614" s="195"/>
      <c r="L614" s="195"/>
      <c r="M614" s="195"/>
      <c r="N614" s="195"/>
      <c r="O614" s="195"/>
      <c r="P614" s="195"/>
      <c r="Q614" s="195"/>
    </row>
    <row r="615">
      <c r="B615" s="340"/>
      <c r="C615" s="340"/>
      <c r="D615" s="340"/>
      <c r="F615" s="340"/>
      <c r="G615" s="340"/>
      <c r="H615" s="340"/>
      <c r="I615" s="195"/>
      <c r="J615" s="195"/>
      <c r="K615" s="195"/>
      <c r="L615" s="195"/>
      <c r="M615" s="195"/>
      <c r="N615" s="195"/>
      <c r="O615" s="195"/>
      <c r="P615" s="195"/>
      <c r="Q615" s="195"/>
    </row>
    <row r="616">
      <c r="B616" s="340"/>
      <c r="C616" s="340"/>
      <c r="D616" s="340"/>
      <c r="F616" s="340"/>
      <c r="G616" s="340"/>
      <c r="H616" s="340"/>
      <c r="I616" s="195"/>
      <c r="J616" s="195"/>
      <c r="K616" s="195"/>
      <c r="L616" s="195"/>
      <c r="M616" s="195"/>
      <c r="N616" s="195"/>
      <c r="O616" s="195"/>
      <c r="P616" s="195"/>
      <c r="Q616" s="195"/>
    </row>
    <row r="617">
      <c r="B617" s="340"/>
      <c r="C617" s="340"/>
      <c r="D617" s="340"/>
      <c r="F617" s="340"/>
      <c r="G617" s="340"/>
      <c r="H617" s="340"/>
      <c r="I617" s="195"/>
      <c r="J617" s="195"/>
      <c r="K617" s="195"/>
      <c r="L617" s="195"/>
      <c r="M617" s="195"/>
      <c r="N617" s="195"/>
      <c r="O617" s="195"/>
      <c r="P617" s="195"/>
      <c r="Q617" s="195"/>
    </row>
    <row r="618">
      <c r="B618" s="340"/>
      <c r="C618" s="340"/>
      <c r="D618" s="340"/>
      <c r="F618" s="340"/>
      <c r="G618" s="340"/>
      <c r="H618" s="340"/>
      <c r="I618" s="195"/>
      <c r="J618" s="195"/>
      <c r="K618" s="195"/>
      <c r="L618" s="195"/>
      <c r="M618" s="195"/>
      <c r="N618" s="195"/>
      <c r="O618" s="195"/>
      <c r="P618" s="195"/>
      <c r="Q618" s="195"/>
    </row>
    <row r="619">
      <c r="B619" s="340"/>
      <c r="C619" s="340"/>
      <c r="D619" s="340"/>
      <c r="F619" s="340"/>
      <c r="G619" s="340"/>
      <c r="H619" s="340"/>
      <c r="I619" s="195"/>
      <c r="J619" s="195"/>
      <c r="K619" s="195"/>
      <c r="L619" s="195"/>
      <c r="M619" s="195"/>
      <c r="N619" s="195"/>
      <c r="O619" s="195"/>
      <c r="P619" s="195"/>
      <c r="Q619" s="195"/>
    </row>
    <row r="620">
      <c r="B620" s="340"/>
      <c r="C620" s="340"/>
      <c r="D620" s="340"/>
      <c r="F620" s="340"/>
      <c r="G620" s="340"/>
      <c r="H620" s="340"/>
      <c r="I620" s="195"/>
      <c r="J620" s="195"/>
      <c r="K620" s="195"/>
      <c r="L620" s="195"/>
      <c r="M620" s="195"/>
      <c r="N620" s="195"/>
      <c r="O620" s="195"/>
      <c r="P620" s="195"/>
      <c r="Q620" s="195"/>
    </row>
    <row r="621">
      <c r="B621" s="340"/>
      <c r="C621" s="340"/>
      <c r="D621" s="340"/>
      <c r="F621" s="340"/>
      <c r="G621" s="340"/>
      <c r="H621" s="340"/>
      <c r="I621" s="195"/>
      <c r="J621" s="195"/>
      <c r="K621" s="195"/>
      <c r="L621" s="195"/>
      <c r="M621" s="195"/>
      <c r="N621" s="195"/>
      <c r="O621" s="195"/>
      <c r="P621" s="195"/>
      <c r="Q621" s="195"/>
    </row>
    <row r="622">
      <c r="B622" s="340"/>
      <c r="C622" s="340"/>
      <c r="D622" s="340"/>
      <c r="F622" s="340"/>
      <c r="G622" s="340"/>
      <c r="H622" s="340"/>
      <c r="I622" s="195"/>
      <c r="J622" s="195"/>
      <c r="K622" s="195"/>
      <c r="L622" s="195"/>
      <c r="M622" s="195"/>
      <c r="N622" s="195"/>
      <c r="O622" s="195"/>
      <c r="P622" s="195"/>
      <c r="Q622" s="195"/>
    </row>
    <row r="623">
      <c r="B623" s="340"/>
      <c r="C623" s="340"/>
      <c r="D623" s="340"/>
      <c r="F623" s="340"/>
      <c r="G623" s="340"/>
      <c r="H623" s="340"/>
      <c r="I623" s="195"/>
      <c r="J623" s="195"/>
      <c r="K623" s="195"/>
      <c r="L623" s="195"/>
      <c r="M623" s="195"/>
      <c r="N623" s="195"/>
      <c r="O623" s="195"/>
      <c r="P623" s="195"/>
      <c r="Q623" s="195"/>
    </row>
    <row r="624">
      <c r="B624" s="340"/>
      <c r="C624" s="340"/>
      <c r="D624" s="340"/>
      <c r="F624" s="340"/>
      <c r="G624" s="340"/>
      <c r="H624" s="340"/>
      <c r="I624" s="195"/>
      <c r="J624" s="195"/>
      <c r="K624" s="195"/>
      <c r="L624" s="195"/>
      <c r="M624" s="195"/>
      <c r="N624" s="195"/>
      <c r="O624" s="195"/>
      <c r="P624" s="195"/>
      <c r="Q624" s="195"/>
    </row>
    <row r="625">
      <c r="B625" s="340"/>
      <c r="C625" s="340"/>
      <c r="D625" s="340"/>
      <c r="F625" s="340"/>
      <c r="G625" s="340"/>
      <c r="H625" s="340"/>
      <c r="I625" s="195"/>
      <c r="J625" s="195"/>
      <c r="K625" s="195"/>
      <c r="L625" s="195"/>
      <c r="M625" s="195"/>
      <c r="N625" s="195"/>
      <c r="O625" s="195"/>
      <c r="P625" s="195"/>
      <c r="Q625" s="195"/>
    </row>
    <row r="626">
      <c r="B626" s="340"/>
      <c r="C626" s="340"/>
      <c r="D626" s="340"/>
      <c r="F626" s="340"/>
      <c r="G626" s="340"/>
      <c r="H626" s="340"/>
      <c r="I626" s="195"/>
      <c r="J626" s="195"/>
      <c r="K626" s="195"/>
      <c r="L626" s="195"/>
      <c r="M626" s="195"/>
      <c r="N626" s="195"/>
      <c r="O626" s="195"/>
      <c r="P626" s="195"/>
      <c r="Q626" s="195"/>
    </row>
    <row r="627">
      <c r="B627" s="340"/>
      <c r="C627" s="340"/>
      <c r="D627" s="340"/>
      <c r="F627" s="340"/>
      <c r="G627" s="340"/>
      <c r="H627" s="340"/>
      <c r="I627" s="195"/>
      <c r="J627" s="195"/>
      <c r="K627" s="195"/>
      <c r="L627" s="195"/>
      <c r="M627" s="195"/>
      <c r="N627" s="195"/>
      <c r="O627" s="195"/>
      <c r="P627" s="195"/>
      <c r="Q627" s="195"/>
    </row>
    <row r="628">
      <c r="B628" s="340"/>
      <c r="C628" s="340"/>
      <c r="D628" s="340"/>
      <c r="F628" s="340"/>
      <c r="G628" s="340"/>
      <c r="H628" s="340"/>
      <c r="I628" s="195"/>
      <c r="J628" s="195"/>
      <c r="K628" s="195"/>
      <c r="L628" s="195"/>
      <c r="M628" s="195"/>
      <c r="N628" s="195"/>
      <c r="O628" s="195"/>
      <c r="P628" s="195"/>
      <c r="Q628" s="195"/>
    </row>
    <row r="629">
      <c r="B629" s="340"/>
      <c r="C629" s="340"/>
      <c r="D629" s="340"/>
      <c r="F629" s="340"/>
      <c r="G629" s="340"/>
      <c r="H629" s="340"/>
      <c r="I629" s="195"/>
      <c r="J629" s="195"/>
      <c r="K629" s="195"/>
      <c r="L629" s="195"/>
      <c r="M629" s="195"/>
      <c r="N629" s="195"/>
      <c r="O629" s="195"/>
      <c r="P629" s="195"/>
      <c r="Q629" s="195"/>
    </row>
    <row r="630">
      <c r="B630" s="340"/>
      <c r="C630" s="340"/>
      <c r="D630" s="340"/>
      <c r="F630" s="340"/>
      <c r="G630" s="340"/>
      <c r="H630" s="340"/>
      <c r="I630" s="195"/>
      <c r="J630" s="195"/>
      <c r="K630" s="195"/>
      <c r="L630" s="195"/>
      <c r="M630" s="195"/>
      <c r="N630" s="195"/>
      <c r="O630" s="195"/>
      <c r="P630" s="195"/>
      <c r="Q630" s="195"/>
    </row>
    <row r="631">
      <c r="B631" s="340"/>
      <c r="C631" s="340"/>
      <c r="D631" s="340"/>
      <c r="F631" s="340"/>
      <c r="G631" s="340"/>
      <c r="H631" s="340"/>
      <c r="I631" s="195"/>
      <c r="J631" s="195"/>
      <c r="K631" s="195"/>
      <c r="L631" s="195"/>
      <c r="M631" s="195"/>
      <c r="N631" s="195"/>
      <c r="O631" s="195"/>
      <c r="P631" s="195"/>
      <c r="Q631" s="195"/>
    </row>
    <row r="632">
      <c r="B632" s="340"/>
      <c r="C632" s="340"/>
      <c r="D632" s="340"/>
      <c r="F632" s="340"/>
      <c r="G632" s="340"/>
      <c r="H632" s="340"/>
      <c r="I632" s="195"/>
      <c r="J632" s="195"/>
      <c r="K632" s="195"/>
      <c r="L632" s="195"/>
      <c r="M632" s="195"/>
      <c r="N632" s="195"/>
      <c r="O632" s="195"/>
      <c r="P632" s="195"/>
      <c r="Q632" s="195"/>
    </row>
    <row r="633">
      <c r="B633" s="340"/>
      <c r="C633" s="340"/>
      <c r="D633" s="340"/>
      <c r="F633" s="340"/>
      <c r="G633" s="340"/>
      <c r="H633" s="340"/>
      <c r="I633" s="195"/>
      <c r="J633" s="195"/>
      <c r="K633" s="195"/>
      <c r="L633" s="195"/>
      <c r="M633" s="195"/>
      <c r="N633" s="195"/>
      <c r="O633" s="195"/>
      <c r="P633" s="195"/>
      <c r="Q633" s="195"/>
    </row>
    <row r="634">
      <c r="B634" s="340"/>
      <c r="C634" s="340"/>
      <c r="D634" s="340"/>
      <c r="F634" s="340"/>
      <c r="G634" s="340"/>
      <c r="H634" s="340"/>
      <c r="I634" s="195"/>
      <c r="J634" s="195"/>
      <c r="K634" s="195"/>
      <c r="L634" s="195"/>
      <c r="M634" s="195"/>
      <c r="N634" s="195"/>
      <c r="O634" s="195"/>
      <c r="P634" s="195"/>
      <c r="Q634" s="195"/>
    </row>
    <row r="635">
      <c r="B635" s="340"/>
      <c r="C635" s="340"/>
      <c r="D635" s="340"/>
      <c r="F635" s="340"/>
      <c r="G635" s="340"/>
      <c r="H635" s="340"/>
      <c r="I635" s="195"/>
      <c r="J635" s="195"/>
      <c r="K635" s="195"/>
      <c r="L635" s="195"/>
      <c r="M635" s="195"/>
      <c r="N635" s="195"/>
      <c r="O635" s="195"/>
      <c r="P635" s="195"/>
      <c r="Q635" s="195"/>
    </row>
    <row r="636">
      <c r="B636" s="340"/>
      <c r="C636" s="340"/>
      <c r="D636" s="340"/>
      <c r="F636" s="340"/>
      <c r="G636" s="340"/>
      <c r="H636" s="340"/>
      <c r="I636" s="195"/>
      <c r="J636" s="195"/>
      <c r="K636" s="195"/>
      <c r="L636" s="195"/>
      <c r="M636" s="195"/>
      <c r="N636" s="195"/>
      <c r="O636" s="195"/>
      <c r="P636" s="195"/>
      <c r="Q636" s="195"/>
    </row>
    <row r="637">
      <c r="B637" s="340"/>
      <c r="C637" s="340"/>
      <c r="D637" s="340"/>
      <c r="F637" s="340"/>
      <c r="G637" s="340"/>
      <c r="H637" s="340"/>
      <c r="I637" s="195"/>
      <c r="J637" s="195"/>
      <c r="K637" s="195"/>
      <c r="L637" s="195"/>
      <c r="M637" s="195"/>
      <c r="N637" s="195"/>
      <c r="O637" s="195"/>
      <c r="P637" s="195"/>
      <c r="Q637" s="195"/>
    </row>
    <row r="638">
      <c r="B638" s="340"/>
      <c r="C638" s="340"/>
      <c r="D638" s="340"/>
      <c r="F638" s="340"/>
      <c r="G638" s="340"/>
      <c r="H638" s="340"/>
      <c r="I638" s="195"/>
      <c r="J638" s="195"/>
      <c r="K638" s="195"/>
      <c r="L638" s="195"/>
      <c r="M638" s="195"/>
      <c r="N638" s="195"/>
      <c r="O638" s="195"/>
      <c r="P638" s="195"/>
      <c r="Q638" s="195"/>
    </row>
    <row r="639">
      <c r="B639" s="340"/>
      <c r="C639" s="340"/>
      <c r="D639" s="340"/>
      <c r="F639" s="340"/>
      <c r="G639" s="340"/>
      <c r="H639" s="340"/>
      <c r="I639" s="195"/>
      <c r="J639" s="195"/>
      <c r="K639" s="195"/>
      <c r="L639" s="195"/>
      <c r="M639" s="195"/>
      <c r="N639" s="195"/>
      <c r="O639" s="195"/>
      <c r="P639" s="195"/>
      <c r="Q639" s="195"/>
    </row>
    <row r="640">
      <c r="B640" s="340"/>
      <c r="C640" s="340"/>
      <c r="D640" s="340"/>
      <c r="F640" s="340"/>
      <c r="G640" s="340"/>
      <c r="H640" s="340"/>
      <c r="I640" s="195"/>
      <c r="J640" s="195"/>
      <c r="K640" s="195"/>
      <c r="L640" s="195"/>
      <c r="M640" s="195"/>
      <c r="N640" s="195"/>
      <c r="O640" s="195"/>
      <c r="P640" s="195"/>
      <c r="Q640" s="195"/>
    </row>
    <row r="641">
      <c r="B641" s="340"/>
      <c r="C641" s="340"/>
      <c r="D641" s="340"/>
      <c r="F641" s="340"/>
      <c r="G641" s="340"/>
      <c r="H641" s="340"/>
      <c r="I641" s="195"/>
      <c r="J641" s="195"/>
      <c r="K641" s="195"/>
      <c r="L641" s="195"/>
      <c r="M641" s="195"/>
      <c r="N641" s="195"/>
      <c r="O641" s="195"/>
      <c r="P641" s="195"/>
      <c r="Q641" s="195"/>
    </row>
    <row r="642">
      <c r="B642" s="340"/>
      <c r="C642" s="340"/>
      <c r="D642" s="340"/>
      <c r="F642" s="340"/>
      <c r="G642" s="340"/>
      <c r="H642" s="340"/>
      <c r="I642" s="195"/>
      <c r="J642" s="195"/>
      <c r="K642" s="195"/>
      <c r="L642" s="195"/>
      <c r="M642" s="195"/>
      <c r="N642" s="195"/>
      <c r="O642" s="195"/>
      <c r="P642" s="195"/>
      <c r="Q642" s="195"/>
    </row>
    <row r="643">
      <c r="B643" s="340"/>
      <c r="C643" s="340"/>
      <c r="D643" s="340"/>
      <c r="F643" s="340"/>
      <c r="G643" s="340"/>
      <c r="H643" s="340"/>
      <c r="I643" s="195"/>
      <c r="J643" s="195"/>
      <c r="K643" s="195"/>
      <c r="L643" s="195"/>
      <c r="M643" s="195"/>
      <c r="N643" s="195"/>
      <c r="O643" s="195"/>
      <c r="P643" s="195"/>
      <c r="Q643" s="195"/>
    </row>
    <row r="644">
      <c r="B644" s="340"/>
      <c r="C644" s="340"/>
      <c r="D644" s="340"/>
      <c r="F644" s="340"/>
      <c r="G644" s="340"/>
      <c r="H644" s="340"/>
      <c r="I644" s="195"/>
      <c r="J644" s="195"/>
      <c r="K644" s="195"/>
      <c r="L644" s="195"/>
      <c r="M644" s="195"/>
      <c r="N644" s="195"/>
      <c r="O644" s="195"/>
      <c r="P644" s="195"/>
      <c r="Q644" s="195"/>
    </row>
    <row r="645">
      <c r="B645" s="340"/>
      <c r="C645" s="340"/>
      <c r="D645" s="340"/>
      <c r="F645" s="340"/>
      <c r="G645" s="340"/>
      <c r="H645" s="340"/>
      <c r="I645" s="195"/>
      <c r="J645" s="195"/>
      <c r="K645" s="195"/>
      <c r="L645" s="195"/>
      <c r="M645" s="195"/>
      <c r="N645" s="195"/>
      <c r="O645" s="195"/>
      <c r="P645" s="195"/>
      <c r="Q645" s="195"/>
    </row>
    <row r="646">
      <c r="B646" s="340"/>
      <c r="C646" s="340"/>
      <c r="D646" s="340"/>
      <c r="F646" s="340"/>
      <c r="G646" s="340"/>
      <c r="H646" s="340"/>
      <c r="I646" s="195"/>
      <c r="J646" s="195"/>
      <c r="K646" s="195"/>
      <c r="L646" s="195"/>
      <c r="M646" s="195"/>
      <c r="N646" s="195"/>
      <c r="O646" s="195"/>
      <c r="P646" s="195"/>
      <c r="Q646" s="195"/>
    </row>
    <row r="647">
      <c r="B647" s="340"/>
      <c r="C647" s="340"/>
      <c r="D647" s="340"/>
      <c r="F647" s="340"/>
      <c r="G647" s="340"/>
      <c r="H647" s="340"/>
      <c r="I647" s="195"/>
      <c r="J647" s="195"/>
      <c r="K647" s="195"/>
      <c r="L647" s="195"/>
      <c r="M647" s="195"/>
      <c r="N647" s="195"/>
      <c r="O647" s="195"/>
      <c r="P647" s="195"/>
      <c r="Q647" s="195"/>
    </row>
    <row r="648">
      <c r="B648" s="340"/>
      <c r="C648" s="340"/>
      <c r="D648" s="340"/>
      <c r="F648" s="340"/>
      <c r="G648" s="340"/>
      <c r="H648" s="340"/>
      <c r="I648" s="195"/>
      <c r="J648" s="195"/>
      <c r="K648" s="195"/>
      <c r="L648" s="195"/>
      <c r="M648" s="195"/>
      <c r="N648" s="195"/>
      <c r="O648" s="195"/>
      <c r="P648" s="195"/>
      <c r="Q648" s="195"/>
    </row>
    <row r="649">
      <c r="B649" s="340"/>
      <c r="C649" s="340"/>
      <c r="D649" s="340"/>
      <c r="F649" s="340"/>
      <c r="G649" s="340"/>
      <c r="H649" s="340"/>
      <c r="I649" s="195"/>
      <c r="J649" s="195"/>
      <c r="K649" s="195"/>
      <c r="L649" s="195"/>
      <c r="M649" s="195"/>
      <c r="N649" s="195"/>
      <c r="O649" s="195"/>
      <c r="P649" s="195"/>
      <c r="Q649" s="195"/>
    </row>
    <row r="650">
      <c r="B650" s="340"/>
      <c r="C650" s="340"/>
      <c r="D650" s="340"/>
      <c r="F650" s="340"/>
      <c r="G650" s="340"/>
      <c r="H650" s="340"/>
      <c r="I650" s="195"/>
      <c r="J650" s="195"/>
      <c r="K650" s="195"/>
      <c r="L650" s="195"/>
      <c r="M650" s="195"/>
      <c r="N650" s="195"/>
      <c r="O650" s="195"/>
      <c r="P650" s="195"/>
      <c r="Q650" s="195"/>
    </row>
    <row r="651">
      <c r="B651" s="340"/>
      <c r="C651" s="340"/>
      <c r="D651" s="340"/>
      <c r="F651" s="340"/>
      <c r="G651" s="340"/>
      <c r="H651" s="340"/>
      <c r="I651" s="195"/>
      <c r="J651" s="195"/>
      <c r="K651" s="195"/>
      <c r="L651" s="195"/>
      <c r="M651" s="195"/>
      <c r="N651" s="195"/>
      <c r="O651" s="195"/>
      <c r="P651" s="195"/>
      <c r="Q651" s="195"/>
    </row>
    <row r="652">
      <c r="B652" s="340"/>
      <c r="C652" s="340"/>
      <c r="D652" s="340"/>
      <c r="F652" s="340"/>
      <c r="G652" s="340"/>
      <c r="H652" s="340"/>
      <c r="I652" s="195"/>
      <c r="J652" s="195"/>
      <c r="K652" s="195"/>
      <c r="L652" s="195"/>
      <c r="M652" s="195"/>
      <c r="N652" s="195"/>
      <c r="O652" s="195"/>
      <c r="P652" s="195"/>
      <c r="Q652" s="195"/>
    </row>
    <row r="653">
      <c r="B653" s="340"/>
      <c r="C653" s="340"/>
      <c r="D653" s="340"/>
      <c r="F653" s="340"/>
      <c r="G653" s="340"/>
      <c r="H653" s="340"/>
      <c r="I653" s="195"/>
      <c r="J653" s="195"/>
      <c r="K653" s="195"/>
      <c r="L653" s="195"/>
      <c r="M653" s="195"/>
      <c r="N653" s="195"/>
      <c r="O653" s="195"/>
      <c r="P653" s="195"/>
      <c r="Q653" s="195"/>
    </row>
    <row r="654">
      <c r="B654" s="340"/>
      <c r="C654" s="340"/>
      <c r="D654" s="340"/>
      <c r="F654" s="340"/>
      <c r="G654" s="340"/>
      <c r="H654" s="340"/>
      <c r="I654" s="195"/>
      <c r="J654" s="195"/>
      <c r="K654" s="195"/>
      <c r="L654" s="195"/>
      <c r="M654" s="195"/>
      <c r="N654" s="195"/>
      <c r="O654" s="195"/>
      <c r="P654" s="195"/>
      <c r="Q654" s="195"/>
    </row>
    <row r="655">
      <c r="B655" s="340"/>
      <c r="C655" s="340"/>
      <c r="D655" s="340"/>
      <c r="F655" s="340"/>
      <c r="G655" s="340"/>
      <c r="H655" s="340"/>
      <c r="I655" s="195"/>
      <c r="J655" s="195"/>
      <c r="K655" s="195"/>
      <c r="L655" s="195"/>
      <c r="M655" s="195"/>
      <c r="N655" s="195"/>
      <c r="O655" s="195"/>
      <c r="P655" s="195"/>
      <c r="Q655" s="195"/>
    </row>
    <row r="656">
      <c r="B656" s="340"/>
      <c r="C656" s="340"/>
      <c r="D656" s="340"/>
      <c r="F656" s="340"/>
      <c r="G656" s="340"/>
      <c r="H656" s="340"/>
      <c r="I656" s="195"/>
      <c r="J656" s="195"/>
      <c r="K656" s="195"/>
      <c r="L656" s="195"/>
      <c r="M656" s="195"/>
      <c r="N656" s="195"/>
      <c r="O656" s="195"/>
      <c r="P656" s="195"/>
      <c r="Q656" s="195"/>
    </row>
    <row r="657">
      <c r="B657" s="340"/>
      <c r="C657" s="340"/>
      <c r="D657" s="340"/>
      <c r="F657" s="340"/>
      <c r="G657" s="340"/>
      <c r="H657" s="340"/>
      <c r="I657" s="195"/>
      <c r="J657" s="195"/>
      <c r="K657" s="195"/>
      <c r="L657" s="195"/>
      <c r="M657" s="195"/>
      <c r="N657" s="195"/>
      <c r="O657" s="195"/>
      <c r="P657" s="195"/>
      <c r="Q657" s="195"/>
    </row>
    <row r="658">
      <c r="B658" s="340"/>
      <c r="C658" s="340"/>
      <c r="D658" s="340"/>
      <c r="F658" s="340"/>
      <c r="G658" s="340"/>
      <c r="H658" s="340"/>
      <c r="I658" s="195"/>
      <c r="J658" s="195"/>
      <c r="K658" s="195"/>
      <c r="L658" s="195"/>
      <c r="M658" s="195"/>
      <c r="N658" s="195"/>
      <c r="O658" s="195"/>
      <c r="P658" s="195"/>
      <c r="Q658" s="195"/>
    </row>
    <row r="659">
      <c r="B659" s="340"/>
      <c r="C659" s="340"/>
      <c r="D659" s="340"/>
      <c r="F659" s="340"/>
      <c r="G659" s="340"/>
      <c r="H659" s="340"/>
      <c r="I659" s="195"/>
      <c r="J659" s="195"/>
      <c r="K659" s="195"/>
      <c r="L659" s="195"/>
      <c r="M659" s="195"/>
      <c r="N659" s="195"/>
      <c r="O659" s="195"/>
      <c r="P659" s="195"/>
      <c r="Q659" s="195"/>
    </row>
    <row r="660">
      <c r="B660" s="340"/>
      <c r="C660" s="340"/>
      <c r="D660" s="340"/>
      <c r="F660" s="340"/>
      <c r="G660" s="340"/>
      <c r="H660" s="340"/>
      <c r="I660" s="195"/>
      <c r="J660" s="195"/>
      <c r="K660" s="195"/>
      <c r="L660" s="195"/>
      <c r="M660" s="195"/>
      <c r="N660" s="195"/>
      <c r="O660" s="195"/>
      <c r="P660" s="195"/>
      <c r="Q660" s="195"/>
    </row>
    <row r="661">
      <c r="B661" s="340"/>
      <c r="C661" s="340"/>
      <c r="D661" s="340"/>
      <c r="F661" s="340"/>
      <c r="G661" s="340"/>
      <c r="H661" s="340"/>
      <c r="I661" s="195"/>
      <c r="J661" s="195"/>
      <c r="K661" s="195"/>
      <c r="L661" s="195"/>
      <c r="M661" s="195"/>
      <c r="N661" s="195"/>
      <c r="O661" s="195"/>
      <c r="P661" s="195"/>
      <c r="Q661" s="195"/>
    </row>
    <row r="662">
      <c r="B662" s="340"/>
      <c r="C662" s="340"/>
      <c r="D662" s="340"/>
      <c r="F662" s="340"/>
      <c r="G662" s="340"/>
      <c r="H662" s="340"/>
      <c r="I662" s="195"/>
      <c r="J662" s="195"/>
      <c r="K662" s="195"/>
      <c r="L662" s="195"/>
      <c r="M662" s="195"/>
      <c r="N662" s="195"/>
      <c r="O662" s="195"/>
      <c r="P662" s="195"/>
      <c r="Q662" s="195"/>
    </row>
    <row r="663">
      <c r="B663" s="340"/>
      <c r="C663" s="340"/>
      <c r="D663" s="340"/>
      <c r="F663" s="340"/>
      <c r="G663" s="340"/>
      <c r="H663" s="340"/>
      <c r="I663" s="195"/>
      <c r="J663" s="195"/>
      <c r="K663" s="195"/>
      <c r="L663" s="195"/>
      <c r="M663" s="195"/>
      <c r="N663" s="195"/>
      <c r="O663" s="195"/>
      <c r="P663" s="195"/>
      <c r="Q663" s="195"/>
    </row>
    <row r="664">
      <c r="B664" s="340"/>
      <c r="C664" s="340"/>
      <c r="D664" s="340"/>
      <c r="F664" s="340"/>
      <c r="G664" s="340"/>
      <c r="H664" s="340"/>
      <c r="I664" s="195"/>
      <c r="J664" s="195"/>
      <c r="K664" s="195"/>
      <c r="L664" s="195"/>
      <c r="M664" s="195"/>
      <c r="N664" s="195"/>
      <c r="O664" s="195"/>
      <c r="P664" s="195"/>
      <c r="Q664" s="195"/>
    </row>
    <row r="665">
      <c r="B665" s="340"/>
      <c r="C665" s="340"/>
      <c r="D665" s="340"/>
      <c r="F665" s="340"/>
      <c r="G665" s="340"/>
      <c r="H665" s="340"/>
      <c r="I665" s="195"/>
      <c r="J665" s="195"/>
      <c r="K665" s="195"/>
      <c r="L665" s="195"/>
      <c r="M665" s="195"/>
      <c r="N665" s="195"/>
      <c r="O665" s="195"/>
      <c r="P665" s="195"/>
      <c r="Q665" s="195"/>
    </row>
    <row r="666">
      <c r="B666" s="340"/>
      <c r="C666" s="340"/>
      <c r="D666" s="340"/>
      <c r="F666" s="340"/>
      <c r="G666" s="340"/>
      <c r="H666" s="340"/>
      <c r="I666" s="195"/>
      <c r="J666" s="195"/>
      <c r="K666" s="195"/>
      <c r="L666" s="195"/>
      <c r="M666" s="195"/>
      <c r="N666" s="195"/>
      <c r="O666" s="195"/>
      <c r="P666" s="195"/>
      <c r="Q666" s="195"/>
    </row>
    <row r="667">
      <c r="B667" s="340"/>
      <c r="C667" s="340"/>
      <c r="D667" s="340"/>
      <c r="F667" s="340"/>
      <c r="G667" s="340"/>
      <c r="H667" s="340"/>
      <c r="I667" s="195"/>
      <c r="J667" s="195"/>
      <c r="K667" s="195"/>
      <c r="L667" s="195"/>
      <c r="M667" s="195"/>
      <c r="N667" s="195"/>
      <c r="O667" s="195"/>
      <c r="P667" s="195"/>
      <c r="Q667" s="195"/>
    </row>
    <row r="668">
      <c r="B668" s="340"/>
      <c r="C668" s="340"/>
      <c r="D668" s="340"/>
      <c r="F668" s="340"/>
      <c r="G668" s="340"/>
      <c r="H668" s="340"/>
      <c r="I668" s="195"/>
      <c r="J668" s="195"/>
      <c r="K668" s="195"/>
      <c r="L668" s="195"/>
      <c r="M668" s="195"/>
      <c r="N668" s="195"/>
      <c r="O668" s="195"/>
      <c r="P668" s="195"/>
      <c r="Q668" s="195"/>
    </row>
    <row r="669">
      <c r="B669" s="340"/>
      <c r="C669" s="340"/>
      <c r="D669" s="340"/>
      <c r="F669" s="340"/>
      <c r="G669" s="340"/>
      <c r="H669" s="340"/>
      <c r="I669" s="195"/>
      <c r="J669" s="195"/>
      <c r="K669" s="195"/>
      <c r="L669" s="195"/>
      <c r="M669" s="195"/>
      <c r="N669" s="195"/>
      <c r="O669" s="195"/>
      <c r="P669" s="195"/>
      <c r="Q669" s="195"/>
    </row>
    <row r="670">
      <c r="B670" s="340"/>
      <c r="C670" s="340"/>
      <c r="D670" s="340"/>
      <c r="F670" s="340"/>
      <c r="G670" s="340"/>
      <c r="H670" s="340"/>
      <c r="I670" s="195"/>
      <c r="J670" s="195"/>
      <c r="K670" s="195"/>
      <c r="L670" s="195"/>
      <c r="M670" s="195"/>
      <c r="N670" s="195"/>
      <c r="O670" s="195"/>
      <c r="P670" s="195"/>
      <c r="Q670" s="195"/>
    </row>
    <row r="671">
      <c r="B671" s="340"/>
      <c r="C671" s="340"/>
      <c r="D671" s="340"/>
      <c r="F671" s="340"/>
      <c r="G671" s="340"/>
      <c r="H671" s="340"/>
      <c r="I671" s="195"/>
      <c r="J671" s="195"/>
      <c r="K671" s="195"/>
      <c r="L671" s="195"/>
      <c r="M671" s="195"/>
      <c r="N671" s="195"/>
      <c r="O671" s="195"/>
      <c r="P671" s="195"/>
      <c r="Q671" s="195"/>
    </row>
    <row r="672">
      <c r="B672" s="340"/>
      <c r="C672" s="340"/>
      <c r="D672" s="340"/>
      <c r="F672" s="340"/>
      <c r="G672" s="340"/>
      <c r="H672" s="340"/>
      <c r="I672" s="195"/>
      <c r="J672" s="195"/>
      <c r="K672" s="195"/>
      <c r="L672" s="195"/>
      <c r="M672" s="195"/>
      <c r="N672" s="195"/>
      <c r="O672" s="195"/>
      <c r="P672" s="195"/>
      <c r="Q672" s="195"/>
    </row>
    <row r="673">
      <c r="B673" s="340"/>
      <c r="C673" s="340"/>
      <c r="D673" s="340"/>
      <c r="F673" s="340"/>
      <c r="G673" s="340"/>
      <c r="H673" s="340"/>
      <c r="I673" s="195"/>
      <c r="J673" s="195"/>
      <c r="K673" s="195"/>
      <c r="L673" s="195"/>
      <c r="M673" s="195"/>
      <c r="N673" s="195"/>
      <c r="O673" s="195"/>
      <c r="P673" s="195"/>
      <c r="Q673" s="195"/>
    </row>
    <row r="674">
      <c r="B674" s="340"/>
      <c r="C674" s="340"/>
      <c r="D674" s="340"/>
      <c r="F674" s="340"/>
      <c r="G674" s="340"/>
      <c r="H674" s="340"/>
      <c r="I674" s="195"/>
      <c r="J674" s="195"/>
      <c r="K674" s="195"/>
      <c r="L674" s="195"/>
      <c r="M674" s="195"/>
      <c r="N674" s="195"/>
      <c r="O674" s="195"/>
      <c r="P674" s="195"/>
      <c r="Q674" s="195"/>
    </row>
    <row r="675">
      <c r="B675" s="340"/>
      <c r="C675" s="340"/>
      <c r="D675" s="340"/>
      <c r="F675" s="340"/>
      <c r="G675" s="340"/>
      <c r="H675" s="340"/>
      <c r="I675" s="195"/>
      <c r="J675" s="195"/>
      <c r="K675" s="195"/>
      <c r="L675" s="195"/>
      <c r="M675" s="195"/>
      <c r="N675" s="195"/>
      <c r="O675" s="195"/>
      <c r="P675" s="195"/>
      <c r="Q675" s="195"/>
    </row>
    <row r="676">
      <c r="B676" s="340"/>
      <c r="C676" s="340"/>
      <c r="D676" s="340"/>
      <c r="F676" s="340"/>
      <c r="G676" s="340"/>
      <c r="H676" s="340"/>
      <c r="I676" s="195"/>
      <c r="J676" s="195"/>
      <c r="K676" s="195"/>
      <c r="L676" s="195"/>
      <c r="M676" s="195"/>
      <c r="N676" s="195"/>
      <c r="O676" s="195"/>
      <c r="P676" s="195"/>
      <c r="Q676" s="195"/>
    </row>
    <row r="677">
      <c r="B677" s="340"/>
      <c r="C677" s="340"/>
      <c r="D677" s="340"/>
      <c r="F677" s="340"/>
      <c r="G677" s="340"/>
      <c r="H677" s="340"/>
      <c r="I677" s="195"/>
      <c r="J677" s="195"/>
      <c r="K677" s="195"/>
      <c r="L677" s="195"/>
      <c r="M677" s="195"/>
      <c r="N677" s="195"/>
      <c r="O677" s="195"/>
      <c r="P677" s="195"/>
      <c r="Q677" s="195"/>
    </row>
    <row r="678">
      <c r="B678" s="340"/>
      <c r="C678" s="340"/>
      <c r="D678" s="340"/>
      <c r="F678" s="340"/>
      <c r="G678" s="340"/>
      <c r="H678" s="340"/>
      <c r="I678" s="195"/>
      <c r="J678" s="195"/>
      <c r="K678" s="195"/>
      <c r="L678" s="195"/>
      <c r="M678" s="195"/>
      <c r="N678" s="195"/>
      <c r="O678" s="195"/>
      <c r="P678" s="195"/>
      <c r="Q678" s="195"/>
    </row>
    <row r="679">
      <c r="B679" s="340"/>
      <c r="C679" s="340"/>
      <c r="D679" s="340"/>
      <c r="F679" s="340"/>
      <c r="G679" s="340"/>
      <c r="H679" s="340"/>
      <c r="I679" s="195"/>
      <c r="J679" s="195"/>
      <c r="K679" s="195"/>
      <c r="L679" s="195"/>
      <c r="M679" s="195"/>
      <c r="N679" s="195"/>
      <c r="O679" s="195"/>
      <c r="P679" s="195"/>
      <c r="Q679" s="195"/>
    </row>
    <row r="680">
      <c r="B680" s="340"/>
      <c r="C680" s="340"/>
      <c r="D680" s="340"/>
      <c r="F680" s="340"/>
      <c r="G680" s="340"/>
      <c r="H680" s="340"/>
      <c r="I680" s="195"/>
      <c r="J680" s="195"/>
      <c r="K680" s="195"/>
      <c r="L680" s="195"/>
      <c r="M680" s="195"/>
      <c r="N680" s="195"/>
      <c r="O680" s="195"/>
      <c r="P680" s="195"/>
      <c r="Q680" s="195"/>
    </row>
    <row r="681">
      <c r="B681" s="340"/>
      <c r="C681" s="340"/>
      <c r="D681" s="340"/>
      <c r="F681" s="340"/>
      <c r="G681" s="340"/>
      <c r="H681" s="340"/>
      <c r="I681" s="195"/>
      <c r="J681" s="195"/>
      <c r="K681" s="195"/>
      <c r="L681" s="195"/>
      <c r="M681" s="195"/>
      <c r="N681" s="195"/>
      <c r="O681" s="195"/>
      <c r="P681" s="195"/>
      <c r="Q681" s="195"/>
    </row>
    <row r="682">
      <c r="B682" s="340"/>
      <c r="C682" s="340"/>
      <c r="D682" s="340"/>
      <c r="F682" s="340"/>
      <c r="G682" s="340"/>
      <c r="H682" s="340"/>
      <c r="I682" s="195"/>
      <c r="J682" s="195"/>
      <c r="K682" s="195"/>
      <c r="L682" s="195"/>
      <c r="M682" s="195"/>
      <c r="N682" s="195"/>
      <c r="O682" s="195"/>
      <c r="P682" s="195"/>
      <c r="Q682" s="195"/>
    </row>
    <row r="683">
      <c r="B683" s="340"/>
      <c r="C683" s="340"/>
      <c r="D683" s="340"/>
      <c r="F683" s="340"/>
      <c r="G683" s="340"/>
      <c r="H683" s="340"/>
      <c r="I683" s="195"/>
      <c r="J683" s="195"/>
      <c r="K683" s="195"/>
      <c r="L683" s="195"/>
      <c r="M683" s="195"/>
      <c r="N683" s="195"/>
      <c r="O683" s="195"/>
      <c r="P683" s="195"/>
      <c r="Q683" s="195"/>
    </row>
    <row r="684">
      <c r="B684" s="340"/>
      <c r="C684" s="340"/>
      <c r="D684" s="340"/>
      <c r="F684" s="340"/>
      <c r="G684" s="340"/>
      <c r="H684" s="340"/>
      <c r="I684" s="195"/>
      <c r="J684" s="195"/>
      <c r="K684" s="195"/>
      <c r="L684" s="195"/>
      <c r="M684" s="195"/>
      <c r="N684" s="195"/>
      <c r="O684" s="195"/>
      <c r="P684" s="195"/>
      <c r="Q684" s="195"/>
    </row>
    <row r="685">
      <c r="B685" s="340"/>
      <c r="C685" s="340"/>
      <c r="D685" s="340"/>
      <c r="F685" s="340"/>
      <c r="G685" s="340"/>
      <c r="H685" s="340"/>
      <c r="I685" s="195"/>
      <c r="J685" s="195"/>
      <c r="K685" s="195"/>
      <c r="L685" s="195"/>
      <c r="M685" s="195"/>
      <c r="N685" s="195"/>
      <c r="O685" s="195"/>
      <c r="P685" s="195"/>
      <c r="Q685" s="195"/>
    </row>
    <row r="686">
      <c r="B686" s="340"/>
      <c r="C686" s="340"/>
      <c r="D686" s="340"/>
      <c r="F686" s="340"/>
      <c r="G686" s="340"/>
      <c r="H686" s="340"/>
      <c r="I686" s="195"/>
      <c r="J686" s="195"/>
      <c r="K686" s="195"/>
      <c r="L686" s="195"/>
      <c r="M686" s="195"/>
      <c r="N686" s="195"/>
      <c r="O686" s="195"/>
      <c r="P686" s="195"/>
      <c r="Q686" s="195"/>
    </row>
    <row r="687">
      <c r="B687" s="340"/>
      <c r="C687" s="340"/>
      <c r="D687" s="340"/>
      <c r="F687" s="340"/>
      <c r="G687" s="340"/>
      <c r="H687" s="340"/>
      <c r="I687" s="195"/>
      <c r="J687" s="195"/>
      <c r="K687" s="195"/>
      <c r="L687" s="195"/>
      <c r="M687" s="195"/>
      <c r="N687" s="195"/>
      <c r="O687" s="195"/>
      <c r="P687" s="195"/>
      <c r="Q687" s="195"/>
    </row>
    <row r="688">
      <c r="B688" s="340"/>
      <c r="C688" s="340"/>
      <c r="D688" s="340"/>
      <c r="F688" s="340"/>
      <c r="G688" s="340"/>
      <c r="H688" s="340"/>
      <c r="I688" s="195"/>
      <c r="J688" s="195"/>
      <c r="K688" s="195"/>
      <c r="L688" s="195"/>
      <c r="M688" s="195"/>
      <c r="N688" s="195"/>
      <c r="O688" s="195"/>
      <c r="P688" s="195"/>
      <c r="Q688" s="195"/>
    </row>
    <row r="689">
      <c r="B689" s="340"/>
      <c r="C689" s="340"/>
      <c r="D689" s="340"/>
      <c r="F689" s="340"/>
      <c r="G689" s="340"/>
      <c r="H689" s="340"/>
      <c r="I689" s="195"/>
      <c r="J689" s="195"/>
      <c r="K689" s="195"/>
      <c r="L689" s="195"/>
      <c r="M689" s="195"/>
      <c r="N689" s="195"/>
      <c r="O689" s="195"/>
      <c r="P689" s="195"/>
      <c r="Q689" s="195"/>
    </row>
    <row r="690">
      <c r="B690" s="340"/>
      <c r="C690" s="340"/>
      <c r="D690" s="340"/>
      <c r="F690" s="340"/>
      <c r="G690" s="340"/>
      <c r="H690" s="340"/>
      <c r="I690" s="195"/>
      <c r="J690" s="195"/>
      <c r="K690" s="195"/>
      <c r="L690" s="195"/>
      <c r="M690" s="195"/>
      <c r="N690" s="195"/>
      <c r="O690" s="195"/>
      <c r="P690" s="195"/>
      <c r="Q690" s="195"/>
    </row>
    <row r="691">
      <c r="B691" s="340"/>
      <c r="C691" s="340"/>
      <c r="D691" s="340"/>
      <c r="F691" s="340"/>
      <c r="G691" s="340"/>
      <c r="H691" s="340"/>
      <c r="I691" s="195"/>
      <c r="J691" s="195"/>
      <c r="K691" s="195"/>
      <c r="L691" s="195"/>
      <c r="M691" s="195"/>
      <c r="N691" s="195"/>
      <c r="O691" s="195"/>
      <c r="P691" s="195"/>
      <c r="Q691" s="195"/>
    </row>
    <row r="692">
      <c r="B692" s="340"/>
      <c r="C692" s="340"/>
      <c r="D692" s="340"/>
      <c r="F692" s="340"/>
      <c r="G692" s="340"/>
      <c r="H692" s="340"/>
      <c r="I692" s="195"/>
      <c r="J692" s="195"/>
      <c r="K692" s="195"/>
      <c r="L692" s="195"/>
      <c r="M692" s="195"/>
      <c r="N692" s="195"/>
      <c r="O692" s="195"/>
      <c r="P692" s="195"/>
      <c r="Q692" s="195"/>
    </row>
    <row r="693">
      <c r="B693" s="340"/>
      <c r="C693" s="340"/>
      <c r="D693" s="340"/>
      <c r="F693" s="340"/>
      <c r="G693" s="340"/>
      <c r="H693" s="340"/>
      <c r="I693" s="195"/>
      <c r="J693" s="195"/>
      <c r="K693" s="195"/>
      <c r="L693" s="195"/>
      <c r="M693" s="195"/>
      <c r="N693" s="195"/>
      <c r="O693" s="195"/>
      <c r="P693" s="195"/>
      <c r="Q693" s="195"/>
    </row>
    <row r="694">
      <c r="B694" s="340"/>
      <c r="C694" s="340"/>
      <c r="D694" s="340"/>
      <c r="F694" s="340"/>
      <c r="G694" s="340"/>
      <c r="H694" s="340"/>
      <c r="I694" s="195"/>
      <c r="J694" s="195"/>
      <c r="K694" s="195"/>
      <c r="L694" s="195"/>
      <c r="M694" s="195"/>
      <c r="N694" s="195"/>
      <c r="O694" s="195"/>
      <c r="P694" s="195"/>
      <c r="Q694" s="195"/>
    </row>
    <row r="695">
      <c r="B695" s="340"/>
      <c r="C695" s="340"/>
      <c r="D695" s="340"/>
      <c r="F695" s="340"/>
      <c r="G695" s="340"/>
      <c r="H695" s="340"/>
      <c r="I695" s="195"/>
      <c r="J695" s="195"/>
      <c r="K695" s="195"/>
      <c r="L695" s="195"/>
      <c r="M695" s="195"/>
      <c r="N695" s="195"/>
      <c r="O695" s="195"/>
      <c r="P695" s="195"/>
      <c r="Q695" s="195"/>
    </row>
    <row r="696">
      <c r="B696" s="340"/>
      <c r="C696" s="340"/>
      <c r="D696" s="340"/>
      <c r="F696" s="340"/>
      <c r="G696" s="340"/>
      <c r="H696" s="340"/>
      <c r="I696" s="195"/>
      <c r="J696" s="195"/>
      <c r="K696" s="195"/>
      <c r="L696" s="195"/>
      <c r="M696" s="195"/>
      <c r="N696" s="195"/>
      <c r="O696" s="195"/>
      <c r="P696" s="195"/>
      <c r="Q696" s="195"/>
    </row>
    <row r="697">
      <c r="B697" s="340"/>
      <c r="C697" s="340"/>
      <c r="D697" s="340"/>
      <c r="F697" s="340"/>
      <c r="G697" s="340"/>
      <c r="H697" s="340"/>
      <c r="I697" s="195"/>
      <c r="J697" s="195"/>
      <c r="K697" s="195"/>
      <c r="L697" s="195"/>
      <c r="M697" s="195"/>
      <c r="N697" s="195"/>
      <c r="O697" s="195"/>
      <c r="P697" s="195"/>
      <c r="Q697" s="195"/>
    </row>
    <row r="698">
      <c r="B698" s="340"/>
      <c r="C698" s="340"/>
      <c r="D698" s="340"/>
      <c r="F698" s="340"/>
      <c r="G698" s="340"/>
      <c r="H698" s="340"/>
      <c r="I698" s="195"/>
      <c r="J698" s="195"/>
      <c r="K698" s="195"/>
      <c r="L698" s="195"/>
      <c r="M698" s="195"/>
      <c r="N698" s="195"/>
      <c r="O698" s="195"/>
      <c r="P698" s="195"/>
      <c r="Q698" s="195"/>
    </row>
    <row r="699">
      <c r="B699" s="340"/>
      <c r="C699" s="340"/>
      <c r="D699" s="340"/>
      <c r="F699" s="340"/>
      <c r="G699" s="340"/>
      <c r="H699" s="340"/>
      <c r="I699" s="195"/>
      <c r="J699" s="195"/>
      <c r="K699" s="195"/>
      <c r="L699" s="195"/>
      <c r="M699" s="195"/>
      <c r="N699" s="195"/>
      <c r="O699" s="195"/>
      <c r="P699" s="195"/>
      <c r="Q699" s="195"/>
    </row>
    <row r="700">
      <c r="B700" s="340"/>
      <c r="C700" s="340"/>
      <c r="D700" s="340"/>
      <c r="F700" s="340"/>
      <c r="G700" s="340"/>
      <c r="H700" s="340"/>
      <c r="I700" s="195"/>
      <c r="J700" s="195"/>
      <c r="K700" s="195"/>
      <c r="L700" s="195"/>
      <c r="M700" s="195"/>
      <c r="N700" s="195"/>
      <c r="O700" s="195"/>
      <c r="P700" s="195"/>
      <c r="Q700" s="195"/>
    </row>
    <row r="701">
      <c r="B701" s="340"/>
      <c r="C701" s="340"/>
      <c r="D701" s="340"/>
      <c r="F701" s="340"/>
      <c r="G701" s="340"/>
      <c r="H701" s="340"/>
      <c r="I701" s="195"/>
      <c r="J701" s="195"/>
      <c r="K701" s="195"/>
      <c r="L701" s="195"/>
      <c r="M701" s="195"/>
      <c r="N701" s="195"/>
      <c r="O701" s="195"/>
      <c r="P701" s="195"/>
      <c r="Q701" s="195"/>
    </row>
    <row r="702">
      <c r="B702" s="340"/>
      <c r="C702" s="340"/>
      <c r="D702" s="340"/>
      <c r="F702" s="340"/>
      <c r="G702" s="340"/>
      <c r="H702" s="340"/>
      <c r="I702" s="195"/>
      <c r="J702" s="195"/>
      <c r="K702" s="195"/>
      <c r="L702" s="195"/>
      <c r="M702" s="195"/>
      <c r="N702" s="195"/>
      <c r="O702" s="195"/>
      <c r="P702" s="195"/>
      <c r="Q702" s="195"/>
    </row>
    <row r="703">
      <c r="B703" s="340"/>
      <c r="C703" s="340"/>
      <c r="D703" s="340"/>
      <c r="F703" s="340"/>
      <c r="G703" s="340"/>
      <c r="H703" s="340"/>
      <c r="I703" s="195"/>
      <c r="J703" s="195"/>
      <c r="K703" s="195"/>
      <c r="L703" s="195"/>
      <c r="M703" s="195"/>
      <c r="N703" s="195"/>
      <c r="O703" s="195"/>
      <c r="P703" s="195"/>
      <c r="Q703" s="195"/>
    </row>
    <row r="704">
      <c r="B704" s="340"/>
      <c r="C704" s="340"/>
      <c r="D704" s="340"/>
      <c r="F704" s="340"/>
      <c r="G704" s="340"/>
      <c r="H704" s="340"/>
      <c r="I704" s="195"/>
      <c r="J704" s="195"/>
      <c r="K704" s="195"/>
      <c r="L704" s="195"/>
      <c r="M704" s="195"/>
      <c r="N704" s="195"/>
      <c r="O704" s="195"/>
      <c r="P704" s="195"/>
      <c r="Q704" s="195"/>
    </row>
    <row r="705">
      <c r="B705" s="340"/>
      <c r="C705" s="340"/>
      <c r="D705" s="340"/>
      <c r="F705" s="340"/>
      <c r="G705" s="340"/>
      <c r="H705" s="340"/>
      <c r="I705" s="195"/>
      <c r="J705" s="195"/>
      <c r="K705" s="195"/>
      <c r="L705" s="195"/>
      <c r="M705" s="195"/>
      <c r="N705" s="195"/>
      <c r="O705" s="195"/>
      <c r="P705" s="195"/>
      <c r="Q705" s="195"/>
    </row>
    <row r="706">
      <c r="B706" s="340"/>
      <c r="C706" s="340"/>
      <c r="D706" s="340"/>
      <c r="F706" s="340"/>
      <c r="G706" s="340"/>
      <c r="H706" s="340"/>
      <c r="I706" s="195"/>
      <c r="J706" s="195"/>
      <c r="K706" s="195"/>
      <c r="L706" s="195"/>
      <c r="M706" s="195"/>
      <c r="N706" s="195"/>
      <c r="O706" s="195"/>
      <c r="P706" s="195"/>
      <c r="Q706" s="195"/>
    </row>
    <row r="707">
      <c r="B707" s="340"/>
      <c r="C707" s="340"/>
      <c r="D707" s="340"/>
      <c r="F707" s="340"/>
      <c r="G707" s="340"/>
      <c r="H707" s="340"/>
      <c r="I707" s="195"/>
      <c r="J707" s="195"/>
      <c r="K707" s="195"/>
      <c r="L707" s="195"/>
      <c r="M707" s="195"/>
      <c r="N707" s="195"/>
      <c r="O707" s="195"/>
      <c r="P707" s="195"/>
      <c r="Q707" s="195"/>
    </row>
    <row r="708">
      <c r="B708" s="340"/>
      <c r="C708" s="340"/>
      <c r="D708" s="340"/>
      <c r="F708" s="340"/>
      <c r="G708" s="340"/>
      <c r="H708" s="340"/>
      <c r="I708" s="195"/>
      <c r="J708" s="195"/>
      <c r="K708" s="195"/>
      <c r="L708" s="195"/>
      <c r="M708" s="195"/>
      <c r="N708" s="195"/>
      <c r="O708" s="195"/>
      <c r="P708" s="195"/>
      <c r="Q708" s="195"/>
    </row>
    <row r="709">
      <c r="B709" s="340"/>
      <c r="C709" s="340"/>
      <c r="D709" s="340"/>
      <c r="F709" s="340"/>
      <c r="G709" s="340"/>
      <c r="H709" s="340"/>
      <c r="I709" s="195"/>
      <c r="J709" s="195"/>
      <c r="K709" s="195"/>
      <c r="L709" s="195"/>
      <c r="M709" s="195"/>
      <c r="N709" s="195"/>
      <c r="O709" s="195"/>
      <c r="P709" s="195"/>
      <c r="Q709" s="195"/>
    </row>
    <row r="710">
      <c r="B710" s="340"/>
      <c r="C710" s="340"/>
      <c r="D710" s="340"/>
      <c r="F710" s="340"/>
      <c r="G710" s="340"/>
      <c r="H710" s="340"/>
      <c r="I710" s="195"/>
      <c r="J710" s="195"/>
      <c r="K710" s="195"/>
      <c r="L710" s="195"/>
      <c r="M710" s="195"/>
      <c r="N710" s="195"/>
      <c r="O710" s="195"/>
      <c r="P710" s="195"/>
      <c r="Q710" s="195"/>
    </row>
    <row r="711">
      <c r="B711" s="340"/>
      <c r="C711" s="340"/>
      <c r="D711" s="340"/>
      <c r="F711" s="340"/>
      <c r="G711" s="340"/>
      <c r="H711" s="340"/>
      <c r="I711" s="195"/>
      <c r="J711" s="195"/>
      <c r="K711" s="195"/>
      <c r="L711" s="195"/>
      <c r="M711" s="195"/>
      <c r="N711" s="195"/>
      <c r="O711" s="195"/>
      <c r="P711" s="195"/>
      <c r="Q711" s="195"/>
    </row>
    <row r="712">
      <c r="B712" s="340"/>
      <c r="C712" s="340"/>
      <c r="D712" s="340"/>
      <c r="F712" s="340"/>
      <c r="G712" s="340"/>
      <c r="H712" s="340"/>
      <c r="I712" s="195"/>
      <c r="J712" s="195"/>
      <c r="K712" s="195"/>
      <c r="L712" s="195"/>
      <c r="M712" s="195"/>
      <c r="N712" s="195"/>
      <c r="O712" s="195"/>
      <c r="P712" s="195"/>
      <c r="Q712" s="195"/>
    </row>
    <row r="713">
      <c r="B713" s="340"/>
      <c r="C713" s="340"/>
      <c r="D713" s="340"/>
      <c r="F713" s="340"/>
      <c r="G713" s="340"/>
      <c r="H713" s="340"/>
      <c r="I713" s="195"/>
      <c r="J713" s="195"/>
      <c r="K713" s="195"/>
      <c r="L713" s="195"/>
      <c r="M713" s="195"/>
      <c r="N713" s="195"/>
      <c r="O713" s="195"/>
      <c r="P713" s="195"/>
      <c r="Q713" s="195"/>
    </row>
    <row r="714">
      <c r="B714" s="340"/>
      <c r="C714" s="340"/>
      <c r="D714" s="340"/>
      <c r="F714" s="340"/>
      <c r="G714" s="340"/>
      <c r="H714" s="340"/>
      <c r="I714" s="195"/>
      <c r="J714" s="195"/>
      <c r="K714" s="195"/>
      <c r="L714" s="195"/>
      <c r="M714" s="195"/>
      <c r="N714" s="195"/>
      <c r="O714" s="195"/>
      <c r="P714" s="195"/>
      <c r="Q714" s="195"/>
    </row>
    <row r="715">
      <c r="B715" s="340"/>
      <c r="C715" s="340"/>
      <c r="D715" s="340"/>
      <c r="F715" s="340"/>
      <c r="G715" s="340"/>
      <c r="H715" s="340"/>
      <c r="I715" s="195"/>
      <c r="J715" s="195"/>
      <c r="K715" s="195"/>
      <c r="L715" s="195"/>
      <c r="M715" s="195"/>
      <c r="N715" s="195"/>
      <c r="O715" s="195"/>
      <c r="P715" s="195"/>
      <c r="Q715" s="195"/>
    </row>
    <row r="716">
      <c r="B716" s="340"/>
      <c r="C716" s="340"/>
      <c r="D716" s="340"/>
      <c r="F716" s="340"/>
      <c r="G716" s="340"/>
      <c r="H716" s="340"/>
      <c r="I716" s="195"/>
      <c r="J716" s="195"/>
      <c r="K716" s="195"/>
      <c r="L716" s="195"/>
      <c r="M716" s="195"/>
      <c r="N716" s="195"/>
      <c r="O716" s="195"/>
      <c r="P716" s="195"/>
      <c r="Q716" s="195"/>
    </row>
    <row r="717">
      <c r="B717" s="340"/>
      <c r="C717" s="340"/>
      <c r="D717" s="340"/>
      <c r="F717" s="340"/>
      <c r="G717" s="340"/>
      <c r="H717" s="340"/>
      <c r="I717" s="195"/>
      <c r="J717" s="195"/>
      <c r="K717" s="195"/>
      <c r="L717" s="195"/>
      <c r="M717" s="195"/>
      <c r="N717" s="195"/>
      <c r="O717" s="195"/>
      <c r="P717" s="195"/>
      <c r="Q717" s="195"/>
    </row>
    <row r="718">
      <c r="B718" s="340"/>
      <c r="C718" s="340"/>
      <c r="D718" s="340"/>
      <c r="F718" s="340"/>
      <c r="G718" s="340"/>
      <c r="H718" s="340"/>
      <c r="I718" s="195"/>
      <c r="J718" s="195"/>
      <c r="K718" s="195"/>
      <c r="L718" s="195"/>
      <c r="M718" s="195"/>
      <c r="N718" s="195"/>
      <c r="O718" s="195"/>
      <c r="P718" s="195"/>
      <c r="Q718" s="195"/>
    </row>
    <row r="719">
      <c r="B719" s="340"/>
      <c r="C719" s="340"/>
      <c r="D719" s="340"/>
      <c r="F719" s="340"/>
      <c r="G719" s="340"/>
      <c r="H719" s="340"/>
      <c r="I719" s="195"/>
      <c r="J719" s="195"/>
      <c r="K719" s="195"/>
      <c r="L719" s="195"/>
      <c r="M719" s="195"/>
      <c r="N719" s="195"/>
      <c r="O719" s="195"/>
      <c r="P719" s="195"/>
      <c r="Q719" s="195"/>
    </row>
    <row r="720">
      <c r="B720" s="340"/>
      <c r="C720" s="340"/>
      <c r="D720" s="340"/>
      <c r="F720" s="340"/>
      <c r="G720" s="340"/>
      <c r="H720" s="340"/>
      <c r="I720" s="195"/>
      <c r="J720" s="195"/>
      <c r="K720" s="195"/>
      <c r="L720" s="195"/>
      <c r="M720" s="195"/>
      <c r="N720" s="195"/>
      <c r="O720" s="195"/>
      <c r="P720" s="195"/>
      <c r="Q720" s="195"/>
    </row>
    <row r="721">
      <c r="B721" s="340"/>
      <c r="C721" s="340"/>
      <c r="D721" s="340"/>
      <c r="F721" s="340"/>
      <c r="G721" s="340"/>
      <c r="H721" s="340"/>
      <c r="I721" s="195"/>
      <c r="J721" s="195"/>
      <c r="K721" s="195"/>
      <c r="L721" s="195"/>
      <c r="M721" s="195"/>
      <c r="N721" s="195"/>
      <c r="O721" s="195"/>
      <c r="P721" s="195"/>
      <c r="Q721" s="195"/>
    </row>
    <row r="722">
      <c r="B722" s="340"/>
      <c r="C722" s="340"/>
      <c r="D722" s="340"/>
      <c r="F722" s="340"/>
      <c r="G722" s="340"/>
      <c r="H722" s="340"/>
      <c r="I722" s="195"/>
      <c r="J722" s="195"/>
      <c r="K722" s="195"/>
      <c r="L722" s="195"/>
      <c r="M722" s="195"/>
      <c r="N722" s="195"/>
      <c r="O722" s="195"/>
      <c r="P722" s="195"/>
      <c r="Q722" s="195"/>
    </row>
    <row r="723">
      <c r="B723" s="340"/>
      <c r="C723" s="340"/>
      <c r="D723" s="340"/>
      <c r="F723" s="340"/>
      <c r="G723" s="340"/>
      <c r="H723" s="340"/>
      <c r="I723" s="195"/>
      <c r="J723" s="195"/>
      <c r="K723" s="195"/>
      <c r="L723" s="195"/>
      <c r="M723" s="195"/>
      <c r="N723" s="195"/>
      <c r="O723" s="195"/>
      <c r="P723" s="195"/>
      <c r="Q723" s="195"/>
    </row>
    <row r="724">
      <c r="B724" s="340"/>
      <c r="C724" s="340"/>
      <c r="D724" s="340"/>
      <c r="F724" s="340"/>
      <c r="G724" s="340"/>
      <c r="H724" s="340"/>
      <c r="I724" s="195"/>
      <c r="J724" s="195"/>
      <c r="K724" s="195"/>
      <c r="L724" s="195"/>
      <c r="M724" s="195"/>
      <c r="N724" s="195"/>
      <c r="O724" s="195"/>
      <c r="P724" s="195"/>
      <c r="Q724" s="195"/>
    </row>
    <row r="725">
      <c r="B725" s="340"/>
      <c r="C725" s="340"/>
      <c r="D725" s="340"/>
      <c r="F725" s="340"/>
      <c r="G725" s="340"/>
      <c r="H725" s="340"/>
      <c r="I725" s="195"/>
      <c r="J725" s="195"/>
      <c r="K725" s="195"/>
      <c r="L725" s="195"/>
      <c r="M725" s="195"/>
      <c r="N725" s="195"/>
      <c r="O725" s="195"/>
      <c r="P725" s="195"/>
      <c r="Q725" s="195"/>
    </row>
    <row r="726">
      <c r="B726" s="340"/>
      <c r="C726" s="340"/>
      <c r="D726" s="340"/>
      <c r="F726" s="340"/>
      <c r="G726" s="340"/>
      <c r="H726" s="340"/>
      <c r="I726" s="195"/>
      <c r="J726" s="195"/>
      <c r="K726" s="195"/>
      <c r="L726" s="195"/>
      <c r="M726" s="195"/>
      <c r="N726" s="195"/>
      <c r="O726" s="195"/>
      <c r="P726" s="195"/>
      <c r="Q726" s="195"/>
    </row>
    <row r="727">
      <c r="B727" s="340"/>
      <c r="C727" s="340"/>
      <c r="D727" s="340"/>
      <c r="F727" s="340"/>
      <c r="G727" s="340"/>
      <c r="H727" s="340"/>
      <c r="I727" s="195"/>
      <c r="J727" s="195"/>
      <c r="K727" s="195"/>
      <c r="L727" s="195"/>
      <c r="M727" s="195"/>
      <c r="N727" s="195"/>
      <c r="O727" s="195"/>
      <c r="P727" s="195"/>
      <c r="Q727" s="195"/>
    </row>
    <row r="728">
      <c r="B728" s="340"/>
      <c r="C728" s="340"/>
      <c r="D728" s="340"/>
      <c r="F728" s="340"/>
      <c r="G728" s="340"/>
      <c r="H728" s="340"/>
      <c r="I728" s="195"/>
      <c r="J728" s="195"/>
      <c r="K728" s="195"/>
      <c r="L728" s="195"/>
      <c r="M728" s="195"/>
      <c r="N728" s="195"/>
      <c r="O728" s="195"/>
      <c r="P728" s="195"/>
      <c r="Q728" s="195"/>
    </row>
    <row r="729">
      <c r="B729" s="340"/>
      <c r="C729" s="340"/>
      <c r="D729" s="340"/>
      <c r="F729" s="340"/>
      <c r="G729" s="340"/>
      <c r="H729" s="340"/>
      <c r="I729" s="195"/>
      <c r="J729" s="195"/>
      <c r="K729" s="195"/>
      <c r="L729" s="195"/>
      <c r="M729" s="195"/>
      <c r="N729" s="195"/>
      <c r="O729" s="195"/>
      <c r="P729" s="195"/>
      <c r="Q729" s="195"/>
    </row>
    <row r="730">
      <c r="B730" s="340"/>
      <c r="C730" s="340"/>
      <c r="D730" s="340"/>
      <c r="F730" s="340"/>
      <c r="G730" s="340"/>
      <c r="H730" s="340"/>
      <c r="I730" s="195"/>
      <c r="J730" s="195"/>
      <c r="K730" s="195"/>
      <c r="L730" s="195"/>
      <c r="M730" s="195"/>
      <c r="N730" s="195"/>
      <c r="O730" s="195"/>
      <c r="P730" s="195"/>
      <c r="Q730" s="195"/>
    </row>
    <row r="731">
      <c r="B731" s="340"/>
      <c r="C731" s="340"/>
      <c r="D731" s="340"/>
      <c r="F731" s="340"/>
      <c r="G731" s="340"/>
      <c r="H731" s="340"/>
      <c r="I731" s="195"/>
      <c r="J731" s="195"/>
      <c r="K731" s="195"/>
      <c r="L731" s="195"/>
      <c r="M731" s="195"/>
      <c r="N731" s="195"/>
      <c r="O731" s="195"/>
      <c r="P731" s="195"/>
      <c r="Q731" s="195"/>
    </row>
    <row r="732">
      <c r="B732" s="340"/>
      <c r="C732" s="340"/>
      <c r="D732" s="340"/>
      <c r="F732" s="340"/>
      <c r="G732" s="340"/>
      <c r="H732" s="340"/>
      <c r="I732" s="195"/>
      <c r="J732" s="195"/>
      <c r="K732" s="195"/>
      <c r="L732" s="195"/>
      <c r="M732" s="195"/>
      <c r="N732" s="195"/>
      <c r="O732" s="195"/>
      <c r="P732" s="195"/>
      <c r="Q732" s="195"/>
    </row>
    <row r="733">
      <c r="B733" s="340"/>
      <c r="C733" s="340"/>
      <c r="D733" s="340"/>
      <c r="F733" s="340"/>
      <c r="G733" s="340"/>
      <c r="H733" s="340"/>
      <c r="I733" s="195"/>
      <c r="J733" s="195"/>
      <c r="K733" s="195"/>
      <c r="L733" s="195"/>
      <c r="M733" s="195"/>
      <c r="N733" s="195"/>
      <c r="O733" s="195"/>
      <c r="P733" s="195"/>
      <c r="Q733" s="195"/>
    </row>
    <row r="734">
      <c r="B734" s="340"/>
      <c r="C734" s="340"/>
      <c r="D734" s="340"/>
      <c r="F734" s="340"/>
      <c r="G734" s="340"/>
      <c r="H734" s="340"/>
      <c r="I734" s="195"/>
      <c r="J734" s="195"/>
      <c r="K734" s="195"/>
      <c r="L734" s="195"/>
      <c r="M734" s="195"/>
      <c r="N734" s="195"/>
      <c r="O734" s="195"/>
      <c r="P734" s="195"/>
      <c r="Q734" s="195"/>
    </row>
    <row r="735">
      <c r="B735" s="340"/>
      <c r="C735" s="340"/>
      <c r="D735" s="340"/>
      <c r="F735" s="340"/>
      <c r="G735" s="340"/>
      <c r="H735" s="340"/>
      <c r="I735" s="195"/>
      <c r="J735" s="195"/>
      <c r="K735" s="195"/>
      <c r="L735" s="195"/>
      <c r="M735" s="195"/>
      <c r="N735" s="195"/>
      <c r="O735" s="195"/>
      <c r="P735" s="195"/>
      <c r="Q735" s="195"/>
    </row>
    <row r="736">
      <c r="B736" s="340"/>
      <c r="C736" s="340"/>
      <c r="D736" s="340"/>
      <c r="F736" s="340"/>
      <c r="G736" s="340"/>
      <c r="H736" s="340"/>
      <c r="I736" s="195"/>
      <c r="J736" s="195"/>
      <c r="K736" s="195"/>
      <c r="L736" s="195"/>
      <c r="M736" s="195"/>
      <c r="N736" s="195"/>
      <c r="O736" s="195"/>
      <c r="P736" s="195"/>
      <c r="Q736" s="195"/>
    </row>
    <row r="737">
      <c r="B737" s="340"/>
      <c r="C737" s="340"/>
      <c r="D737" s="340"/>
      <c r="F737" s="340"/>
      <c r="G737" s="340"/>
      <c r="H737" s="340"/>
      <c r="I737" s="195"/>
      <c r="J737" s="195"/>
      <c r="K737" s="195"/>
      <c r="L737" s="195"/>
      <c r="M737" s="195"/>
      <c r="N737" s="195"/>
      <c r="O737" s="195"/>
      <c r="P737" s="195"/>
      <c r="Q737" s="195"/>
    </row>
    <row r="738">
      <c r="B738" s="340"/>
      <c r="C738" s="340"/>
      <c r="D738" s="340"/>
      <c r="F738" s="340"/>
      <c r="G738" s="340"/>
      <c r="H738" s="340"/>
      <c r="I738" s="195"/>
      <c r="J738" s="195"/>
      <c r="K738" s="195"/>
      <c r="L738" s="195"/>
      <c r="M738" s="195"/>
      <c r="N738" s="195"/>
      <c r="O738" s="195"/>
      <c r="P738" s="195"/>
      <c r="Q738" s="195"/>
    </row>
    <row r="739">
      <c r="B739" s="340"/>
      <c r="C739" s="340"/>
      <c r="D739" s="340"/>
      <c r="F739" s="340"/>
      <c r="G739" s="340"/>
      <c r="H739" s="340"/>
      <c r="I739" s="195"/>
      <c r="J739" s="195"/>
      <c r="K739" s="195"/>
      <c r="L739" s="195"/>
      <c r="M739" s="195"/>
      <c r="N739" s="195"/>
      <c r="O739" s="195"/>
      <c r="P739" s="195"/>
      <c r="Q739" s="195"/>
    </row>
    <row r="740">
      <c r="B740" s="340"/>
      <c r="C740" s="340"/>
      <c r="D740" s="340"/>
      <c r="F740" s="340"/>
      <c r="G740" s="340"/>
      <c r="H740" s="340"/>
      <c r="I740" s="195"/>
      <c r="J740" s="195"/>
      <c r="K740" s="195"/>
      <c r="L740" s="195"/>
      <c r="M740" s="195"/>
      <c r="N740" s="195"/>
      <c r="O740" s="195"/>
      <c r="P740" s="195"/>
      <c r="Q740" s="195"/>
    </row>
    <row r="741">
      <c r="B741" s="340"/>
      <c r="C741" s="340"/>
      <c r="D741" s="340"/>
      <c r="F741" s="340"/>
      <c r="G741" s="340"/>
      <c r="H741" s="340"/>
      <c r="I741" s="195"/>
      <c r="J741" s="195"/>
      <c r="K741" s="195"/>
      <c r="L741" s="195"/>
      <c r="M741" s="195"/>
      <c r="N741" s="195"/>
      <c r="O741" s="195"/>
      <c r="P741" s="195"/>
      <c r="Q741" s="195"/>
    </row>
    <row r="742">
      <c r="B742" s="340"/>
      <c r="C742" s="340"/>
      <c r="D742" s="340"/>
      <c r="F742" s="340"/>
      <c r="G742" s="340"/>
      <c r="H742" s="340"/>
      <c r="I742" s="195"/>
      <c r="J742" s="195"/>
      <c r="K742" s="195"/>
      <c r="L742" s="195"/>
      <c r="M742" s="195"/>
      <c r="N742" s="195"/>
      <c r="O742" s="195"/>
      <c r="P742" s="195"/>
      <c r="Q742" s="195"/>
    </row>
    <row r="743">
      <c r="B743" s="340"/>
      <c r="C743" s="340"/>
      <c r="D743" s="340"/>
      <c r="F743" s="340"/>
      <c r="G743" s="340"/>
      <c r="H743" s="340"/>
      <c r="I743" s="195"/>
      <c r="J743" s="195"/>
      <c r="K743" s="195"/>
      <c r="L743" s="195"/>
      <c r="M743" s="195"/>
      <c r="N743" s="195"/>
      <c r="O743" s="195"/>
      <c r="P743" s="195"/>
      <c r="Q743" s="195"/>
    </row>
    <row r="744">
      <c r="B744" s="340"/>
      <c r="C744" s="340"/>
      <c r="D744" s="340"/>
      <c r="F744" s="340"/>
      <c r="G744" s="340"/>
      <c r="H744" s="340"/>
      <c r="I744" s="195"/>
      <c r="J744" s="195"/>
      <c r="K744" s="195"/>
      <c r="L744" s="195"/>
      <c r="M744" s="195"/>
      <c r="N744" s="195"/>
      <c r="O744" s="195"/>
      <c r="P744" s="195"/>
      <c r="Q744" s="195"/>
    </row>
    <row r="745">
      <c r="B745" s="340"/>
      <c r="C745" s="340"/>
      <c r="D745" s="340"/>
      <c r="F745" s="340"/>
      <c r="G745" s="340"/>
      <c r="H745" s="340"/>
      <c r="I745" s="195"/>
      <c r="J745" s="195"/>
      <c r="K745" s="195"/>
      <c r="L745" s="195"/>
      <c r="M745" s="195"/>
      <c r="N745" s="195"/>
      <c r="O745" s="195"/>
      <c r="P745" s="195"/>
      <c r="Q745" s="195"/>
    </row>
    <row r="746">
      <c r="B746" s="340"/>
      <c r="C746" s="340"/>
      <c r="D746" s="340"/>
      <c r="F746" s="340"/>
      <c r="G746" s="340"/>
      <c r="H746" s="340"/>
      <c r="I746" s="195"/>
      <c r="J746" s="195"/>
      <c r="K746" s="195"/>
      <c r="L746" s="195"/>
      <c r="M746" s="195"/>
      <c r="N746" s="195"/>
      <c r="O746" s="195"/>
      <c r="P746" s="195"/>
      <c r="Q746" s="195"/>
    </row>
    <row r="747">
      <c r="B747" s="340"/>
      <c r="C747" s="340"/>
      <c r="D747" s="340"/>
      <c r="F747" s="340"/>
      <c r="G747" s="340"/>
      <c r="H747" s="340"/>
      <c r="I747" s="195"/>
      <c r="J747" s="195"/>
      <c r="K747" s="195"/>
      <c r="L747" s="195"/>
      <c r="M747" s="195"/>
      <c r="N747" s="195"/>
      <c r="O747" s="195"/>
      <c r="P747" s="195"/>
      <c r="Q747" s="195"/>
    </row>
    <row r="748">
      <c r="B748" s="340"/>
      <c r="C748" s="340"/>
      <c r="D748" s="340"/>
      <c r="F748" s="340"/>
      <c r="G748" s="340"/>
      <c r="H748" s="340"/>
      <c r="I748" s="195"/>
      <c r="J748" s="195"/>
      <c r="K748" s="195"/>
      <c r="L748" s="195"/>
      <c r="M748" s="195"/>
      <c r="N748" s="195"/>
      <c r="O748" s="195"/>
      <c r="P748" s="195"/>
      <c r="Q748" s="195"/>
    </row>
    <row r="749">
      <c r="B749" s="340"/>
      <c r="C749" s="340"/>
      <c r="D749" s="340"/>
      <c r="F749" s="340"/>
      <c r="G749" s="340"/>
      <c r="H749" s="340"/>
      <c r="I749" s="195"/>
      <c r="J749" s="195"/>
      <c r="K749" s="195"/>
      <c r="L749" s="195"/>
      <c r="M749" s="195"/>
      <c r="N749" s="195"/>
      <c r="O749" s="195"/>
      <c r="P749" s="195"/>
      <c r="Q749" s="195"/>
    </row>
    <row r="750">
      <c r="B750" s="340"/>
      <c r="C750" s="340"/>
      <c r="D750" s="340"/>
      <c r="F750" s="340"/>
      <c r="G750" s="340"/>
      <c r="H750" s="340"/>
      <c r="I750" s="195"/>
      <c r="J750" s="195"/>
      <c r="K750" s="195"/>
      <c r="L750" s="195"/>
      <c r="M750" s="195"/>
      <c r="N750" s="195"/>
      <c r="O750" s="195"/>
      <c r="P750" s="195"/>
      <c r="Q750" s="195"/>
    </row>
    <row r="751">
      <c r="B751" s="340"/>
      <c r="C751" s="340"/>
      <c r="D751" s="340"/>
      <c r="F751" s="340"/>
      <c r="G751" s="340"/>
      <c r="H751" s="340"/>
      <c r="I751" s="195"/>
      <c r="J751" s="195"/>
      <c r="K751" s="195"/>
      <c r="L751" s="195"/>
      <c r="M751" s="195"/>
      <c r="N751" s="195"/>
      <c r="O751" s="195"/>
      <c r="P751" s="195"/>
      <c r="Q751" s="195"/>
    </row>
    <row r="752">
      <c r="B752" s="340"/>
      <c r="C752" s="340"/>
      <c r="D752" s="340"/>
      <c r="F752" s="340"/>
      <c r="G752" s="340"/>
      <c r="H752" s="340"/>
      <c r="I752" s="195"/>
      <c r="J752" s="195"/>
      <c r="K752" s="195"/>
      <c r="L752" s="195"/>
      <c r="M752" s="195"/>
      <c r="N752" s="195"/>
      <c r="O752" s="195"/>
      <c r="P752" s="195"/>
      <c r="Q752" s="195"/>
    </row>
    <row r="753">
      <c r="B753" s="340"/>
      <c r="C753" s="340"/>
      <c r="D753" s="340"/>
      <c r="F753" s="340"/>
      <c r="G753" s="340"/>
      <c r="H753" s="340"/>
      <c r="I753" s="195"/>
      <c r="J753" s="195"/>
      <c r="K753" s="195"/>
      <c r="L753" s="195"/>
      <c r="M753" s="195"/>
      <c r="N753" s="195"/>
      <c r="O753" s="195"/>
      <c r="P753" s="195"/>
      <c r="Q753" s="195"/>
    </row>
    <row r="754">
      <c r="B754" s="340"/>
      <c r="C754" s="340"/>
      <c r="D754" s="340"/>
      <c r="F754" s="340"/>
      <c r="G754" s="340"/>
      <c r="H754" s="340"/>
      <c r="I754" s="195"/>
      <c r="J754" s="195"/>
      <c r="K754" s="195"/>
      <c r="L754" s="195"/>
      <c r="M754" s="195"/>
      <c r="N754" s="195"/>
      <c r="O754" s="195"/>
      <c r="P754" s="195"/>
      <c r="Q754" s="195"/>
    </row>
    <row r="755">
      <c r="B755" s="340"/>
      <c r="C755" s="340"/>
      <c r="D755" s="340"/>
      <c r="F755" s="340"/>
      <c r="G755" s="340"/>
      <c r="H755" s="340"/>
      <c r="I755" s="195"/>
      <c r="J755" s="195"/>
      <c r="K755" s="195"/>
      <c r="L755" s="195"/>
      <c r="M755" s="195"/>
      <c r="N755" s="195"/>
      <c r="O755" s="195"/>
      <c r="P755" s="195"/>
      <c r="Q755" s="195"/>
    </row>
    <row r="756">
      <c r="B756" s="340"/>
      <c r="C756" s="340"/>
      <c r="D756" s="340"/>
      <c r="F756" s="340"/>
      <c r="G756" s="340"/>
      <c r="H756" s="340"/>
      <c r="I756" s="195"/>
      <c r="J756" s="195"/>
      <c r="K756" s="195"/>
      <c r="L756" s="195"/>
      <c r="M756" s="195"/>
      <c r="N756" s="195"/>
      <c r="O756" s="195"/>
      <c r="P756" s="195"/>
      <c r="Q756" s="195"/>
    </row>
    <row r="757">
      <c r="B757" s="340"/>
      <c r="C757" s="340"/>
      <c r="D757" s="340"/>
      <c r="F757" s="340"/>
      <c r="G757" s="340"/>
      <c r="H757" s="340"/>
      <c r="I757" s="195"/>
      <c r="J757" s="195"/>
      <c r="K757" s="195"/>
      <c r="L757" s="195"/>
      <c r="M757" s="195"/>
      <c r="N757" s="195"/>
      <c r="O757" s="195"/>
      <c r="P757" s="195"/>
      <c r="Q757" s="195"/>
    </row>
    <row r="758">
      <c r="B758" s="340"/>
      <c r="C758" s="340"/>
      <c r="D758" s="340"/>
      <c r="F758" s="340"/>
      <c r="G758" s="340"/>
      <c r="H758" s="340"/>
      <c r="I758" s="195"/>
      <c r="J758" s="195"/>
      <c r="K758" s="195"/>
      <c r="L758" s="195"/>
      <c r="M758" s="195"/>
      <c r="N758" s="195"/>
      <c r="O758" s="195"/>
      <c r="P758" s="195"/>
      <c r="Q758" s="195"/>
    </row>
    <row r="759">
      <c r="B759" s="340"/>
      <c r="C759" s="340"/>
      <c r="D759" s="340"/>
      <c r="F759" s="340"/>
      <c r="G759" s="340"/>
      <c r="H759" s="340"/>
      <c r="I759" s="195"/>
      <c r="J759" s="195"/>
      <c r="K759" s="195"/>
      <c r="L759" s="195"/>
      <c r="M759" s="195"/>
      <c r="N759" s="195"/>
      <c r="O759" s="195"/>
      <c r="P759" s="195"/>
      <c r="Q759" s="195"/>
    </row>
    <row r="760">
      <c r="B760" s="340"/>
      <c r="C760" s="340"/>
      <c r="D760" s="340"/>
      <c r="F760" s="340"/>
      <c r="G760" s="340"/>
      <c r="H760" s="340"/>
      <c r="I760" s="195"/>
      <c r="J760" s="195"/>
      <c r="K760" s="195"/>
      <c r="L760" s="195"/>
      <c r="M760" s="195"/>
      <c r="N760" s="195"/>
      <c r="O760" s="195"/>
      <c r="P760" s="195"/>
      <c r="Q760" s="195"/>
    </row>
    <row r="761">
      <c r="B761" s="340"/>
      <c r="C761" s="340"/>
      <c r="D761" s="340"/>
      <c r="F761" s="340"/>
      <c r="G761" s="340"/>
      <c r="H761" s="340"/>
      <c r="I761" s="195"/>
      <c r="J761" s="195"/>
      <c r="K761" s="195"/>
      <c r="L761" s="195"/>
      <c r="M761" s="195"/>
      <c r="N761" s="195"/>
      <c r="O761" s="195"/>
      <c r="P761" s="195"/>
      <c r="Q761" s="195"/>
    </row>
    <row r="762">
      <c r="B762" s="340"/>
      <c r="C762" s="340"/>
      <c r="D762" s="340"/>
      <c r="F762" s="340"/>
      <c r="G762" s="340"/>
      <c r="H762" s="340"/>
      <c r="I762" s="195"/>
      <c r="J762" s="195"/>
      <c r="K762" s="195"/>
      <c r="L762" s="195"/>
      <c r="M762" s="195"/>
      <c r="N762" s="195"/>
      <c r="O762" s="195"/>
      <c r="P762" s="195"/>
      <c r="Q762" s="195"/>
    </row>
    <row r="763">
      <c r="B763" s="340"/>
      <c r="C763" s="340"/>
      <c r="D763" s="340"/>
      <c r="F763" s="340"/>
      <c r="G763" s="340"/>
      <c r="H763" s="340"/>
      <c r="I763" s="195"/>
      <c r="J763" s="195"/>
      <c r="K763" s="195"/>
      <c r="L763" s="195"/>
      <c r="M763" s="195"/>
      <c r="N763" s="195"/>
      <c r="O763" s="195"/>
      <c r="P763" s="195"/>
      <c r="Q763" s="195"/>
    </row>
    <row r="764">
      <c r="B764" s="340"/>
      <c r="C764" s="340"/>
      <c r="D764" s="340"/>
      <c r="F764" s="340"/>
      <c r="G764" s="340"/>
      <c r="H764" s="340"/>
      <c r="I764" s="195"/>
      <c r="J764" s="195"/>
      <c r="K764" s="195"/>
      <c r="L764" s="195"/>
      <c r="M764" s="195"/>
      <c r="N764" s="195"/>
      <c r="O764" s="195"/>
      <c r="P764" s="195"/>
      <c r="Q764" s="195"/>
    </row>
    <row r="765">
      <c r="B765" s="340"/>
      <c r="C765" s="340"/>
      <c r="D765" s="340"/>
      <c r="F765" s="340"/>
      <c r="G765" s="340"/>
      <c r="H765" s="340"/>
      <c r="I765" s="195"/>
      <c r="J765" s="195"/>
      <c r="K765" s="195"/>
      <c r="L765" s="195"/>
      <c r="M765" s="195"/>
      <c r="N765" s="195"/>
      <c r="O765" s="195"/>
      <c r="P765" s="195"/>
      <c r="Q765" s="195"/>
    </row>
    <row r="766">
      <c r="B766" s="340"/>
      <c r="C766" s="340"/>
      <c r="D766" s="340"/>
      <c r="F766" s="340"/>
      <c r="G766" s="340"/>
      <c r="H766" s="340"/>
      <c r="I766" s="195"/>
      <c r="J766" s="195"/>
      <c r="K766" s="195"/>
      <c r="L766" s="195"/>
      <c r="M766" s="195"/>
      <c r="N766" s="195"/>
      <c r="O766" s="195"/>
      <c r="P766" s="195"/>
      <c r="Q766" s="195"/>
    </row>
    <row r="767">
      <c r="B767" s="340"/>
      <c r="C767" s="340"/>
      <c r="D767" s="340"/>
      <c r="F767" s="340"/>
      <c r="G767" s="340"/>
      <c r="H767" s="340"/>
      <c r="I767" s="195"/>
      <c r="J767" s="195"/>
      <c r="K767" s="195"/>
      <c r="L767" s="195"/>
      <c r="M767" s="195"/>
      <c r="N767" s="195"/>
      <c r="O767" s="195"/>
      <c r="P767" s="195"/>
      <c r="Q767" s="195"/>
    </row>
    <row r="768">
      <c r="B768" s="340"/>
      <c r="C768" s="340"/>
      <c r="D768" s="340"/>
      <c r="F768" s="340"/>
      <c r="G768" s="340"/>
      <c r="H768" s="340"/>
      <c r="I768" s="195"/>
      <c r="J768" s="195"/>
      <c r="K768" s="195"/>
      <c r="L768" s="195"/>
      <c r="M768" s="195"/>
      <c r="N768" s="195"/>
      <c r="O768" s="195"/>
      <c r="P768" s="195"/>
      <c r="Q768" s="195"/>
    </row>
    <row r="769">
      <c r="B769" s="340"/>
      <c r="C769" s="340"/>
      <c r="D769" s="340"/>
      <c r="F769" s="340"/>
      <c r="G769" s="340"/>
      <c r="H769" s="340"/>
      <c r="I769" s="195"/>
      <c r="J769" s="195"/>
      <c r="K769" s="195"/>
      <c r="L769" s="195"/>
      <c r="M769" s="195"/>
      <c r="N769" s="195"/>
      <c r="O769" s="195"/>
      <c r="P769" s="195"/>
      <c r="Q769" s="195"/>
    </row>
    <row r="770">
      <c r="B770" s="340"/>
      <c r="C770" s="340"/>
      <c r="D770" s="340"/>
      <c r="F770" s="340"/>
      <c r="G770" s="340"/>
      <c r="H770" s="340"/>
      <c r="I770" s="195"/>
      <c r="J770" s="195"/>
      <c r="K770" s="195"/>
      <c r="L770" s="195"/>
      <c r="M770" s="195"/>
      <c r="N770" s="195"/>
      <c r="O770" s="195"/>
      <c r="P770" s="195"/>
      <c r="Q770" s="195"/>
    </row>
    <row r="771">
      <c r="B771" s="340"/>
      <c r="C771" s="340"/>
      <c r="D771" s="340"/>
      <c r="F771" s="340"/>
      <c r="G771" s="340"/>
      <c r="H771" s="340"/>
      <c r="I771" s="195"/>
      <c r="J771" s="195"/>
      <c r="K771" s="195"/>
      <c r="L771" s="195"/>
      <c r="M771" s="195"/>
      <c r="N771" s="195"/>
      <c r="O771" s="195"/>
      <c r="P771" s="195"/>
      <c r="Q771" s="195"/>
    </row>
    <row r="772">
      <c r="B772" s="340"/>
      <c r="C772" s="340"/>
      <c r="D772" s="340"/>
      <c r="F772" s="340"/>
      <c r="G772" s="340"/>
      <c r="H772" s="340"/>
      <c r="I772" s="195"/>
      <c r="J772" s="195"/>
      <c r="K772" s="195"/>
      <c r="L772" s="195"/>
      <c r="M772" s="195"/>
      <c r="N772" s="195"/>
      <c r="O772" s="195"/>
      <c r="P772" s="195"/>
      <c r="Q772" s="195"/>
    </row>
    <row r="773">
      <c r="B773" s="340"/>
      <c r="C773" s="340"/>
      <c r="D773" s="340"/>
      <c r="F773" s="340"/>
      <c r="G773" s="340"/>
      <c r="H773" s="340"/>
      <c r="I773" s="195"/>
      <c r="J773" s="195"/>
      <c r="K773" s="195"/>
      <c r="L773" s="195"/>
      <c r="M773" s="195"/>
      <c r="N773" s="195"/>
      <c r="O773" s="195"/>
      <c r="P773" s="195"/>
      <c r="Q773" s="195"/>
    </row>
    <row r="774">
      <c r="B774" s="340"/>
      <c r="C774" s="340"/>
      <c r="D774" s="340"/>
      <c r="F774" s="340"/>
      <c r="G774" s="340"/>
      <c r="H774" s="340"/>
      <c r="I774" s="195"/>
      <c r="J774" s="195"/>
      <c r="K774" s="195"/>
      <c r="L774" s="195"/>
      <c r="M774" s="195"/>
      <c r="N774" s="195"/>
      <c r="O774" s="195"/>
      <c r="P774" s="195"/>
      <c r="Q774" s="195"/>
    </row>
    <row r="775">
      <c r="B775" s="340"/>
      <c r="C775" s="340"/>
      <c r="D775" s="340"/>
      <c r="F775" s="340"/>
      <c r="G775" s="340"/>
      <c r="H775" s="340"/>
      <c r="I775" s="195"/>
      <c r="J775" s="195"/>
      <c r="K775" s="195"/>
      <c r="L775" s="195"/>
      <c r="M775" s="195"/>
      <c r="N775" s="195"/>
      <c r="O775" s="195"/>
      <c r="P775" s="195"/>
      <c r="Q775" s="195"/>
    </row>
    <row r="776">
      <c r="B776" s="340"/>
      <c r="C776" s="340"/>
      <c r="D776" s="340"/>
      <c r="F776" s="340"/>
      <c r="G776" s="340"/>
      <c r="H776" s="340"/>
      <c r="I776" s="195"/>
      <c r="J776" s="195"/>
      <c r="K776" s="195"/>
      <c r="L776" s="195"/>
      <c r="M776" s="195"/>
      <c r="N776" s="195"/>
      <c r="O776" s="195"/>
      <c r="P776" s="195"/>
      <c r="Q776" s="195"/>
    </row>
    <row r="777">
      <c r="B777" s="340"/>
      <c r="C777" s="340"/>
      <c r="D777" s="340"/>
      <c r="F777" s="340"/>
      <c r="G777" s="340"/>
      <c r="H777" s="340"/>
      <c r="I777" s="195"/>
      <c r="J777" s="195"/>
      <c r="K777" s="195"/>
      <c r="L777" s="195"/>
      <c r="M777" s="195"/>
      <c r="N777" s="195"/>
      <c r="O777" s="195"/>
      <c r="P777" s="195"/>
      <c r="Q777" s="195"/>
    </row>
    <row r="778">
      <c r="B778" s="340"/>
      <c r="C778" s="340"/>
      <c r="D778" s="340"/>
      <c r="F778" s="340"/>
      <c r="G778" s="340"/>
      <c r="H778" s="340"/>
      <c r="I778" s="195"/>
      <c r="J778" s="195"/>
      <c r="K778" s="195"/>
      <c r="L778" s="195"/>
      <c r="M778" s="195"/>
      <c r="N778" s="195"/>
      <c r="O778" s="195"/>
      <c r="P778" s="195"/>
      <c r="Q778" s="195"/>
    </row>
    <row r="779">
      <c r="B779" s="340"/>
      <c r="C779" s="340"/>
      <c r="D779" s="340"/>
      <c r="F779" s="340"/>
      <c r="G779" s="340"/>
      <c r="H779" s="340"/>
      <c r="I779" s="195"/>
      <c r="J779" s="195"/>
      <c r="K779" s="195"/>
      <c r="L779" s="195"/>
      <c r="M779" s="195"/>
      <c r="N779" s="195"/>
      <c r="O779" s="195"/>
      <c r="P779" s="195"/>
      <c r="Q779" s="195"/>
    </row>
    <row r="780">
      <c r="B780" s="340"/>
      <c r="C780" s="340"/>
      <c r="D780" s="340"/>
      <c r="F780" s="340"/>
      <c r="G780" s="340"/>
      <c r="H780" s="340"/>
      <c r="I780" s="195"/>
      <c r="J780" s="195"/>
      <c r="K780" s="195"/>
      <c r="L780" s="195"/>
      <c r="M780" s="195"/>
      <c r="N780" s="195"/>
      <c r="O780" s="195"/>
      <c r="P780" s="195"/>
      <c r="Q780" s="195"/>
    </row>
    <row r="781">
      <c r="B781" s="340"/>
      <c r="C781" s="340"/>
      <c r="D781" s="340"/>
      <c r="F781" s="340"/>
      <c r="G781" s="340"/>
      <c r="H781" s="340"/>
      <c r="I781" s="195"/>
      <c r="J781" s="195"/>
      <c r="K781" s="195"/>
      <c r="L781" s="195"/>
      <c r="M781" s="195"/>
      <c r="N781" s="195"/>
      <c r="O781" s="195"/>
      <c r="P781" s="195"/>
      <c r="Q781" s="195"/>
    </row>
    <row r="782">
      <c r="B782" s="340"/>
      <c r="C782" s="340"/>
      <c r="D782" s="340"/>
      <c r="F782" s="340"/>
      <c r="G782" s="340"/>
      <c r="H782" s="340"/>
      <c r="I782" s="195"/>
      <c r="J782" s="195"/>
      <c r="K782" s="195"/>
      <c r="L782" s="195"/>
      <c r="M782" s="195"/>
      <c r="N782" s="195"/>
      <c r="O782" s="195"/>
      <c r="P782" s="195"/>
      <c r="Q782" s="195"/>
    </row>
    <row r="783">
      <c r="B783" s="340"/>
      <c r="C783" s="340"/>
      <c r="D783" s="340"/>
      <c r="F783" s="340"/>
      <c r="G783" s="340"/>
      <c r="H783" s="340"/>
      <c r="I783" s="195"/>
      <c r="J783" s="195"/>
      <c r="K783" s="195"/>
      <c r="L783" s="195"/>
      <c r="M783" s="195"/>
      <c r="N783" s="195"/>
      <c r="O783" s="195"/>
      <c r="P783" s="195"/>
      <c r="Q783" s="195"/>
    </row>
    <row r="784">
      <c r="B784" s="340"/>
      <c r="C784" s="340"/>
      <c r="D784" s="340"/>
      <c r="F784" s="340"/>
      <c r="G784" s="340"/>
      <c r="H784" s="340"/>
      <c r="I784" s="195"/>
      <c r="J784" s="195"/>
      <c r="K784" s="195"/>
      <c r="L784" s="195"/>
      <c r="M784" s="195"/>
      <c r="N784" s="195"/>
      <c r="O784" s="195"/>
      <c r="P784" s="195"/>
      <c r="Q784" s="195"/>
    </row>
    <row r="785">
      <c r="B785" s="340"/>
      <c r="C785" s="340"/>
      <c r="D785" s="340"/>
      <c r="F785" s="340"/>
      <c r="G785" s="340"/>
      <c r="H785" s="340"/>
      <c r="I785" s="195"/>
      <c r="J785" s="195"/>
      <c r="K785" s="195"/>
      <c r="L785" s="195"/>
      <c r="M785" s="195"/>
      <c r="N785" s="195"/>
      <c r="O785" s="195"/>
      <c r="P785" s="195"/>
      <c r="Q785" s="195"/>
    </row>
    <row r="786">
      <c r="B786" s="340"/>
      <c r="C786" s="340"/>
      <c r="D786" s="340"/>
      <c r="F786" s="340"/>
      <c r="G786" s="340"/>
      <c r="H786" s="340"/>
      <c r="I786" s="195"/>
      <c r="J786" s="195"/>
      <c r="K786" s="195"/>
      <c r="L786" s="195"/>
      <c r="M786" s="195"/>
      <c r="N786" s="195"/>
      <c r="O786" s="195"/>
      <c r="P786" s="195"/>
      <c r="Q786" s="195"/>
    </row>
    <row r="787">
      <c r="B787" s="340"/>
      <c r="C787" s="340"/>
      <c r="D787" s="340"/>
      <c r="F787" s="340"/>
      <c r="G787" s="340"/>
      <c r="H787" s="340"/>
      <c r="I787" s="195"/>
      <c r="J787" s="195"/>
      <c r="K787" s="195"/>
      <c r="L787" s="195"/>
      <c r="M787" s="195"/>
      <c r="N787" s="195"/>
      <c r="O787" s="195"/>
      <c r="P787" s="195"/>
      <c r="Q787" s="195"/>
    </row>
    <row r="788">
      <c r="B788" s="340"/>
      <c r="C788" s="340"/>
      <c r="D788" s="340"/>
      <c r="F788" s="340"/>
      <c r="G788" s="340"/>
      <c r="H788" s="340"/>
      <c r="I788" s="195"/>
      <c r="J788" s="195"/>
      <c r="K788" s="195"/>
      <c r="L788" s="195"/>
      <c r="M788" s="195"/>
      <c r="N788" s="195"/>
      <c r="O788" s="195"/>
      <c r="P788" s="195"/>
      <c r="Q788" s="195"/>
    </row>
    <row r="789">
      <c r="B789" s="340"/>
      <c r="C789" s="340"/>
      <c r="D789" s="340"/>
      <c r="F789" s="340"/>
      <c r="G789" s="340"/>
      <c r="H789" s="340"/>
      <c r="I789" s="195"/>
      <c r="J789" s="195"/>
      <c r="K789" s="195"/>
      <c r="L789" s="195"/>
      <c r="M789" s="195"/>
      <c r="N789" s="195"/>
      <c r="O789" s="195"/>
      <c r="P789" s="195"/>
      <c r="Q789" s="195"/>
    </row>
    <row r="790">
      <c r="B790" s="340"/>
      <c r="C790" s="340"/>
      <c r="D790" s="340"/>
      <c r="F790" s="340"/>
      <c r="G790" s="340"/>
      <c r="H790" s="340"/>
      <c r="I790" s="195"/>
      <c r="J790" s="195"/>
      <c r="K790" s="195"/>
      <c r="L790" s="195"/>
      <c r="M790" s="195"/>
      <c r="N790" s="195"/>
      <c r="O790" s="195"/>
      <c r="P790" s="195"/>
      <c r="Q790" s="195"/>
    </row>
    <row r="791">
      <c r="B791" s="340"/>
      <c r="C791" s="340"/>
      <c r="D791" s="340"/>
      <c r="F791" s="340"/>
      <c r="G791" s="340"/>
      <c r="H791" s="340"/>
      <c r="I791" s="195"/>
      <c r="J791" s="195"/>
      <c r="K791" s="195"/>
      <c r="L791" s="195"/>
      <c r="M791" s="195"/>
      <c r="N791" s="195"/>
      <c r="O791" s="195"/>
      <c r="P791" s="195"/>
      <c r="Q791" s="195"/>
    </row>
    <row r="792">
      <c r="B792" s="340"/>
      <c r="C792" s="340"/>
      <c r="D792" s="340"/>
      <c r="F792" s="340"/>
      <c r="G792" s="340"/>
      <c r="H792" s="340"/>
      <c r="I792" s="195"/>
      <c r="J792" s="195"/>
      <c r="K792" s="195"/>
      <c r="L792" s="195"/>
      <c r="M792" s="195"/>
      <c r="N792" s="195"/>
      <c r="O792" s="195"/>
      <c r="P792" s="195"/>
      <c r="Q792" s="195"/>
    </row>
    <row r="793">
      <c r="B793" s="340"/>
      <c r="C793" s="340"/>
      <c r="D793" s="340"/>
      <c r="F793" s="340"/>
      <c r="G793" s="340"/>
      <c r="H793" s="340"/>
      <c r="I793" s="195"/>
      <c r="J793" s="195"/>
      <c r="K793" s="195"/>
      <c r="L793" s="195"/>
      <c r="M793" s="195"/>
      <c r="N793" s="195"/>
      <c r="O793" s="195"/>
      <c r="P793" s="195"/>
      <c r="Q793" s="195"/>
    </row>
    <row r="794">
      <c r="B794" s="340"/>
      <c r="C794" s="340"/>
      <c r="D794" s="340"/>
      <c r="F794" s="340"/>
      <c r="G794" s="340"/>
      <c r="H794" s="340"/>
      <c r="I794" s="195"/>
      <c r="J794" s="195"/>
      <c r="K794" s="195"/>
      <c r="L794" s="195"/>
      <c r="M794" s="195"/>
      <c r="N794" s="195"/>
      <c r="O794" s="195"/>
      <c r="P794" s="195"/>
      <c r="Q794" s="195"/>
    </row>
    <row r="795">
      <c r="B795" s="340"/>
      <c r="C795" s="340"/>
      <c r="D795" s="340"/>
      <c r="F795" s="340"/>
      <c r="G795" s="340"/>
      <c r="H795" s="340"/>
      <c r="I795" s="195"/>
      <c r="J795" s="195"/>
      <c r="K795" s="195"/>
      <c r="L795" s="195"/>
      <c r="M795" s="195"/>
      <c r="N795" s="195"/>
      <c r="O795" s="195"/>
      <c r="P795" s="195"/>
      <c r="Q795" s="195"/>
    </row>
    <row r="796">
      <c r="B796" s="340"/>
      <c r="C796" s="340"/>
      <c r="D796" s="340"/>
      <c r="F796" s="340"/>
      <c r="G796" s="340"/>
      <c r="H796" s="340"/>
      <c r="I796" s="195"/>
      <c r="J796" s="195"/>
      <c r="K796" s="195"/>
      <c r="L796" s="195"/>
      <c r="M796" s="195"/>
      <c r="N796" s="195"/>
      <c r="O796" s="195"/>
      <c r="P796" s="195"/>
      <c r="Q796" s="195"/>
    </row>
    <row r="797">
      <c r="B797" s="340"/>
      <c r="C797" s="340"/>
      <c r="D797" s="340"/>
      <c r="F797" s="340"/>
      <c r="G797" s="340"/>
      <c r="H797" s="340"/>
      <c r="I797" s="195"/>
      <c r="J797" s="195"/>
      <c r="K797" s="195"/>
      <c r="L797" s="195"/>
      <c r="M797" s="195"/>
      <c r="N797" s="195"/>
      <c r="O797" s="195"/>
      <c r="P797" s="195"/>
      <c r="Q797" s="195"/>
    </row>
    <row r="798">
      <c r="B798" s="340"/>
      <c r="C798" s="340"/>
      <c r="D798" s="340"/>
      <c r="F798" s="340"/>
      <c r="G798" s="340"/>
      <c r="H798" s="340"/>
      <c r="I798" s="195"/>
      <c r="J798" s="195"/>
      <c r="K798" s="195"/>
      <c r="L798" s="195"/>
      <c r="M798" s="195"/>
      <c r="N798" s="195"/>
      <c r="O798" s="195"/>
      <c r="P798" s="195"/>
      <c r="Q798" s="195"/>
    </row>
    <row r="799">
      <c r="B799" s="340"/>
      <c r="C799" s="340"/>
      <c r="D799" s="340"/>
      <c r="F799" s="340"/>
      <c r="G799" s="340"/>
      <c r="H799" s="340"/>
      <c r="I799" s="195"/>
      <c r="J799" s="195"/>
      <c r="K799" s="195"/>
      <c r="L799" s="195"/>
      <c r="M799" s="195"/>
      <c r="N799" s="195"/>
      <c r="O799" s="195"/>
      <c r="P799" s="195"/>
      <c r="Q799" s="195"/>
    </row>
    <row r="800">
      <c r="B800" s="340"/>
      <c r="C800" s="340"/>
      <c r="D800" s="340"/>
      <c r="F800" s="340"/>
      <c r="G800" s="340"/>
      <c r="H800" s="340"/>
      <c r="I800" s="195"/>
      <c r="J800" s="195"/>
      <c r="K800" s="195"/>
      <c r="L800" s="195"/>
      <c r="M800" s="195"/>
      <c r="N800" s="195"/>
      <c r="O800" s="195"/>
      <c r="P800" s="195"/>
      <c r="Q800" s="195"/>
    </row>
    <row r="801">
      <c r="B801" s="340"/>
      <c r="C801" s="340"/>
      <c r="D801" s="340"/>
      <c r="F801" s="340"/>
      <c r="G801" s="340"/>
      <c r="H801" s="340"/>
      <c r="I801" s="195"/>
      <c r="J801" s="195"/>
      <c r="K801" s="195"/>
      <c r="L801" s="195"/>
      <c r="M801" s="195"/>
      <c r="N801" s="195"/>
      <c r="O801" s="195"/>
      <c r="P801" s="195"/>
      <c r="Q801" s="195"/>
    </row>
    <row r="802">
      <c r="B802" s="340"/>
      <c r="C802" s="340"/>
      <c r="D802" s="340"/>
      <c r="F802" s="340"/>
      <c r="G802" s="340"/>
      <c r="H802" s="340"/>
      <c r="I802" s="195"/>
      <c r="J802" s="195"/>
      <c r="K802" s="195"/>
      <c r="L802" s="195"/>
      <c r="M802" s="195"/>
      <c r="N802" s="195"/>
      <c r="O802" s="195"/>
      <c r="P802" s="195"/>
      <c r="Q802" s="195"/>
    </row>
    <row r="803">
      <c r="B803" s="340"/>
      <c r="C803" s="340"/>
      <c r="D803" s="340"/>
      <c r="F803" s="340"/>
      <c r="G803" s="340"/>
      <c r="H803" s="340"/>
      <c r="I803" s="195"/>
      <c r="J803" s="195"/>
      <c r="K803" s="195"/>
      <c r="L803" s="195"/>
      <c r="M803" s="195"/>
      <c r="N803" s="195"/>
      <c r="O803" s="195"/>
      <c r="P803" s="195"/>
      <c r="Q803" s="195"/>
    </row>
    <row r="804">
      <c r="B804" s="340"/>
      <c r="C804" s="340"/>
      <c r="D804" s="340"/>
      <c r="F804" s="340"/>
      <c r="G804" s="340"/>
      <c r="H804" s="340"/>
      <c r="I804" s="195"/>
      <c r="J804" s="195"/>
      <c r="K804" s="195"/>
      <c r="L804" s="195"/>
      <c r="M804" s="195"/>
      <c r="N804" s="195"/>
      <c r="O804" s="195"/>
      <c r="P804" s="195"/>
      <c r="Q804" s="195"/>
    </row>
    <row r="805">
      <c r="B805" s="340"/>
      <c r="C805" s="340"/>
      <c r="D805" s="340"/>
      <c r="F805" s="340"/>
      <c r="G805" s="340"/>
      <c r="H805" s="340"/>
      <c r="I805" s="195"/>
      <c r="J805" s="195"/>
      <c r="K805" s="195"/>
      <c r="L805" s="195"/>
      <c r="M805" s="195"/>
      <c r="N805" s="195"/>
      <c r="O805" s="195"/>
      <c r="P805" s="195"/>
      <c r="Q805" s="195"/>
    </row>
    <row r="806">
      <c r="B806" s="340"/>
      <c r="C806" s="340"/>
      <c r="D806" s="340"/>
      <c r="F806" s="340"/>
      <c r="G806" s="340"/>
      <c r="H806" s="340"/>
      <c r="I806" s="195"/>
      <c r="J806" s="195"/>
      <c r="K806" s="195"/>
      <c r="L806" s="195"/>
      <c r="M806" s="195"/>
      <c r="N806" s="195"/>
      <c r="O806" s="195"/>
      <c r="P806" s="195"/>
      <c r="Q806" s="195"/>
    </row>
    <row r="807">
      <c r="B807" s="340"/>
      <c r="C807" s="340"/>
      <c r="D807" s="340"/>
      <c r="F807" s="340"/>
      <c r="G807" s="340"/>
      <c r="H807" s="340"/>
      <c r="I807" s="195"/>
      <c r="J807" s="195"/>
      <c r="K807" s="195"/>
      <c r="L807" s="195"/>
      <c r="M807" s="195"/>
      <c r="N807" s="195"/>
      <c r="O807" s="195"/>
      <c r="P807" s="195"/>
      <c r="Q807" s="195"/>
    </row>
    <row r="808">
      <c r="B808" s="340"/>
      <c r="C808" s="340"/>
      <c r="D808" s="340"/>
      <c r="F808" s="340"/>
      <c r="G808" s="340"/>
      <c r="H808" s="340"/>
      <c r="I808" s="195"/>
      <c r="J808" s="195"/>
      <c r="K808" s="195"/>
      <c r="L808" s="195"/>
      <c r="M808" s="195"/>
      <c r="N808" s="195"/>
      <c r="O808" s="195"/>
      <c r="P808" s="195"/>
      <c r="Q808" s="195"/>
    </row>
    <row r="809">
      <c r="B809" s="340"/>
      <c r="C809" s="340"/>
      <c r="D809" s="340"/>
      <c r="F809" s="340"/>
      <c r="G809" s="340"/>
      <c r="H809" s="340"/>
      <c r="I809" s="195"/>
      <c r="J809" s="195"/>
      <c r="K809" s="195"/>
      <c r="L809" s="195"/>
      <c r="M809" s="195"/>
      <c r="N809" s="195"/>
      <c r="O809" s="195"/>
      <c r="P809" s="195"/>
      <c r="Q809" s="195"/>
    </row>
    <row r="810">
      <c r="B810" s="340"/>
      <c r="C810" s="340"/>
      <c r="D810" s="340"/>
      <c r="F810" s="340"/>
      <c r="G810" s="340"/>
      <c r="H810" s="340"/>
      <c r="I810" s="195"/>
      <c r="J810" s="195"/>
      <c r="K810" s="195"/>
      <c r="L810" s="195"/>
      <c r="M810" s="195"/>
      <c r="N810" s="195"/>
      <c r="O810" s="195"/>
      <c r="P810" s="195"/>
      <c r="Q810" s="195"/>
    </row>
    <row r="811">
      <c r="B811" s="340"/>
      <c r="C811" s="340"/>
      <c r="D811" s="340"/>
      <c r="F811" s="340"/>
      <c r="G811" s="340"/>
      <c r="H811" s="340"/>
      <c r="I811" s="195"/>
      <c r="J811" s="195"/>
      <c r="K811" s="195"/>
      <c r="L811" s="195"/>
      <c r="M811" s="195"/>
      <c r="N811" s="195"/>
      <c r="O811" s="195"/>
      <c r="P811" s="195"/>
      <c r="Q811" s="195"/>
    </row>
    <row r="812">
      <c r="B812" s="340"/>
      <c r="C812" s="340"/>
      <c r="D812" s="340"/>
      <c r="F812" s="340"/>
      <c r="G812" s="340"/>
      <c r="H812" s="340"/>
      <c r="I812" s="195"/>
      <c r="J812" s="195"/>
      <c r="K812" s="195"/>
      <c r="L812" s="195"/>
      <c r="M812" s="195"/>
      <c r="N812" s="195"/>
      <c r="O812" s="195"/>
      <c r="P812" s="195"/>
      <c r="Q812" s="195"/>
    </row>
    <row r="813">
      <c r="B813" s="340"/>
      <c r="C813" s="340"/>
      <c r="D813" s="340"/>
      <c r="F813" s="340"/>
      <c r="G813" s="340"/>
      <c r="H813" s="340"/>
      <c r="I813" s="195"/>
      <c r="J813" s="195"/>
      <c r="K813" s="195"/>
      <c r="L813" s="195"/>
      <c r="M813" s="195"/>
      <c r="N813" s="195"/>
      <c r="O813" s="195"/>
      <c r="P813" s="195"/>
      <c r="Q813" s="195"/>
    </row>
    <row r="814">
      <c r="B814" s="340"/>
      <c r="C814" s="340"/>
      <c r="D814" s="340"/>
      <c r="F814" s="340"/>
      <c r="G814" s="340"/>
      <c r="H814" s="340"/>
      <c r="I814" s="195"/>
      <c r="J814" s="195"/>
      <c r="K814" s="195"/>
      <c r="L814" s="195"/>
      <c r="M814" s="195"/>
      <c r="N814" s="195"/>
      <c r="O814" s="195"/>
      <c r="P814" s="195"/>
      <c r="Q814" s="195"/>
    </row>
    <row r="815">
      <c r="B815" s="340"/>
      <c r="C815" s="340"/>
      <c r="D815" s="340"/>
      <c r="F815" s="340"/>
      <c r="G815" s="340"/>
      <c r="H815" s="340"/>
      <c r="I815" s="195"/>
      <c r="J815" s="195"/>
      <c r="K815" s="195"/>
      <c r="L815" s="195"/>
      <c r="M815" s="195"/>
      <c r="N815" s="195"/>
      <c r="O815" s="195"/>
      <c r="P815" s="195"/>
      <c r="Q815" s="195"/>
    </row>
    <row r="816">
      <c r="B816" s="340"/>
      <c r="C816" s="340"/>
      <c r="D816" s="340"/>
      <c r="F816" s="340"/>
      <c r="G816" s="340"/>
      <c r="H816" s="340"/>
      <c r="I816" s="195"/>
      <c r="J816" s="195"/>
      <c r="K816" s="195"/>
      <c r="L816" s="195"/>
      <c r="M816" s="195"/>
      <c r="N816" s="195"/>
      <c r="O816" s="195"/>
      <c r="P816" s="195"/>
      <c r="Q816" s="195"/>
    </row>
    <row r="817">
      <c r="B817" s="340"/>
      <c r="C817" s="340"/>
      <c r="D817" s="340"/>
      <c r="F817" s="340"/>
      <c r="G817" s="340"/>
      <c r="H817" s="340"/>
      <c r="I817" s="195"/>
      <c r="J817" s="195"/>
      <c r="K817" s="195"/>
      <c r="L817" s="195"/>
      <c r="M817" s="195"/>
      <c r="N817" s="195"/>
      <c r="O817" s="195"/>
      <c r="P817" s="195"/>
      <c r="Q817" s="195"/>
    </row>
    <row r="818">
      <c r="B818" s="340"/>
      <c r="C818" s="340"/>
      <c r="D818" s="340"/>
      <c r="F818" s="340"/>
      <c r="G818" s="340"/>
      <c r="H818" s="340"/>
      <c r="I818" s="195"/>
      <c r="J818" s="195"/>
      <c r="K818" s="195"/>
      <c r="L818" s="195"/>
      <c r="M818" s="195"/>
      <c r="N818" s="195"/>
      <c r="O818" s="195"/>
      <c r="P818" s="195"/>
      <c r="Q818" s="195"/>
    </row>
    <row r="819">
      <c r="B819" s="340"/>
      <c r="C819" s="340"/>
      <c r="D819" s="340"/>
      <c r="F819" s="340"/>
      <c r="G819" s="340"/>
      <c r="H819" s="340"/>
      <c r="I819" s="195"/>
      <c r="J819" s="195"/>
      <c r="K819" s="195"/>
      <c r="L819" s="195"/>
      <c r="M819" s="195"/>
      <c r="N819" s="195"/>
      <c r="O819" s="195"/>
      <c r="P819" s="195"/>
      <c r="Q819" s="195"/>
    </row>
    <row r="820">
      <c r="B820" s="340"/>
      <c r="C820" s="340"/>
      <c r="D820" s="340"/>
      <c r="F820" s="340"/>
      <c r="G820" s="340"/>
      <c r="H820" s="340"/>
      <c r="I820" s="195"/>
      <c r="J820" s="195"/>
      <c r="K820" s="195"/>
      <c r="L820" s="195"/>
      <c r="M820" s="195"/>
      <c r="N820" s="195"/>
      <c r="O820" s="195"/>
      <c r="P820" s="195"/>
      <c r="Q820" s="195"/>
    </row>
    <row r="821">
      <c r="B821" s="340"/>
      <c r="C821" s="340"/>
      <c r="D821" s="340"/>
      <c r="F821" s="340"/>
      <c r="G821" s="340"/>
      <c r="H821" s="340"/>
      <c r="I821" s="195"/>
      <c r="J821" s="195"/>
      <c r="K821" s="195"/>
      <c r="L821" s="195"/>
      <c r="M821" s="195"/>
      <c r="N821" s="195"/>
      <c r="O821" s="195"/>
      <c r="P821" s="195"/>
      <c r="Q821" s="195"/>
    </row>
    <row r="822">
      <c r="B822" s="340"/>
      <c r="C822" s="340"/>
      <c r="D822" s="340"/>
      <c r="F822" s="340"/>
      <c r="G822" s="340"/>
      <c r="H822" s="340"/>
      <c r="I822" s="195"/>
      <c r="J822" s="195"/>
      <c r="K822" s="195"/>
      <c r="L822" s="195"/>
      <c r="M822" s="195"/>
      <c r="N822" s="195"/>
      <c r="O822" s="195"/>
      <c r="P822" s="195"/>
      <c r="Q822" s="195"/>
    </row>
    <row r="823">
      <c r="B823" s="340"/>
      <c r="C823" s="340"/>
      <c r="D823" s="340"/>
      <c r="F823" s="340"/>
      <c r="G823" s="340"/>
      <c r="H823" s="340"/>
      <c r="I823" s="195"/>
      <c r="J823" s="195"/>
      <c r="K823" s="195"/>
      <c r="L823" s="195"/>
      <c r="M823" s="195"/>
      <c r="N823" s="195"/>
      <c r="O823" s="195"/>
      <c r="P823" s="195"/>
      <c r="Q823" s="195"/>
    </row>
    <row r="824">
      <c r="B824" s="340"/>
      <c r="C824" s="340"/>
      <c r="D824" s="340"/>
      <c r="F824" s="340"/>
      <c r="G824" s="340"/>
      <c r="H824" s="340"/>
      <c r="I824" s="195"/>
      <c r="J824" s="195"/>
      <c r="K824" s="195"/>
      <c r="L824" s="195"/>
      <c r="M824" s="195"/>
      <c r="N824" s="195"/>
      <c r="O824" s="195"/>
      <c r="P824" s="195"/>
      <c r="Q824" s="195"/>
    </row>
    <row r="825">
      <c r="B825" s="340"/>
      <c r="C825" s="340"/>
      <c r="D825" s="340"/>
      <c r="F825" s="340"/>
      <c r="G825" s="340"/>
      <c r="H825" s="340"/>
      <c r="I825" s="195"/>
      <c r="J825" s="195"/>
      <c r="K825" s="195"/>
      <c r="L825" s="195"/>
      <c r="M825" s="195"/>
      <c r="N825" s="195"/>
      <c r="O825" s="195"/>
      <c r="P825" s="195"/>
      <c r="Q825" s="195"/>
    </row>
    <row r="826">
      <c r="B826" s="340"/>
      <c r="C826" s="340"/>
      <c r="D826" s="340"/>
      <c r="F826" s="340"/>
      <c r="G826" s="340"/>
      <c r="H826" s="340"/>
      <c r="I826" s="195"/>
      <c r="J826" s="195"/>
      <c r="K826" s="195"/>
      <c r="L826" s="195"/>
      <c r="M826" s="195"/>
      <c r="N826" s="195"/>
      <c r="O826" s="195"/>
      <c r="P826" s="195"/>
      <c r="Q826" s="195"/>
    </row>
    <row r="827">
      <c r="B827" s="340"/>
      <c r="C827" s="340"/>
      <c r="D827" s="340"/>
      <c r="F827" s="340"/>
      <c r="G827" s="340"/>
      <c r="H827" s="340"/>
      <c r="I827" s="195"/>
      <c r="J827" s="195"/>
      <c r="K827" s="195"/>
      <c r="L827" s="195"/>
      <c r="M827" s="195"/>
      <c r="N827" s="195"/>
      <c r="O827" s="195"/>
      <c r="P827" s="195"/>
      <c r="Q827" s="195"/>
    </row>
    <row r="828">
      <c r="B828" s="340"/>
      <c r="C828" s="340"/>
      <c r="D828" s="340"/>
      <c r="F828" s="340"/>
      <c r="G828" s="340"/>
      <c r="H828" s="340"/>
      <c r="I828" s="195"/>
      <c r="J828" s="195"/>
      <c r="K828" s="195"/>
      <c r="L828" s="195"/>
      <c r="M828" s="195"/>
      <c r="N828" s="195"/>
      <c r="O828" s="195"/>
      <c r="P828" s="195"/>
      <c r="Q828" s="195"/>
    </row>
    <row r="829">
      <c r="B829" s="340"/>
      <c r="C829" s="340"/>
      <c r="D829" s="340"/>
      <c r="F829" s="340"/>
      <c r="G829" s="340"/>
      <c r="H829" s="340"/>
      <c r="I829" s="195"/>
      <c r="J829" s="195"/>
      <c r="K829" s="195"/>
      <c r="L829" s="195"/>
      <c r="M829" s="195"/>
      <c r="N829" s="195"/>
      <c r="O829" s="195"/>
      <c r="P829" s="195"/>
      <c r="Q829" s="195"/>
    </row>
    <row r="830">
      <c r="B830" s="340"/>
      <c r="C830" s="340"/>
      <c r="D830" s="340"/>
      <c r="F830" s="340"/>
      <c r="G830" s="340"/>
      <c r="H830" s="340"/>
      <c r="I830" s="195"/>
      <c r="J830" s="195"/>
      <c r="K830" s="195"/>
      <c r="L830" s="195"/>
      <c r="M830" s="195"/>
      <c r="N830" s="195"/>
      <c r="O830" s="195"/>
      <c r="P830" s="195"/>
      <c r="Q830" s="195"/>
    </row>
    <row r="831">
      <c r="B831" s="340"/>
      <c r="C831" s="340"/>
      <c r="D831" s="340"/>
      <c r="F831" s="340"/>
      <c r="G831" s="340"/>
      <c r="H831" s="340"/>
      <c r="I831" s="195"/>
      <c r="J831" s="195"/>
      <c r="K831" s="195"/>
      <c r="L831" s="195"/>
      <c r="M831" s="195"/>
      <c r="N831" s="195"/>
      <c r="O831" s="195"/>
      <c r="P831" s="195"/>
      <c r="Q831" s="195"/>
    </row>
    <row r="832">
      <c r="B832" s="340"/>
      <c r="C832" s="340"/>
      <c r="D832" s="340"/>
      <c r="F832" s="340"/>
      <c r="G832" s="340"/>
      <c r="H832" s="340"/>
      <c r="I832" s="195"/>
      <c r="J832" s="195"/>
      <c r="K832" s="195"/>
      <c r="L832" s="195"/>
      <c r="M832" s="195"/>
      <c r="N832" s="195"/>
      <c r="O832" s="195"/>
      <c r="P832" s="195"/>
      <c r="Q832" s="195"/>
    </row>
    <row r="833">
      <c r="B833" s="340"/>
      <c r="C833" s="340"/>
      <c r="D833" s="340"/>
      <c r="F833" s="340"/>
      <c r="G833" s="340"/>
      <c r="H833" s="340"/>
      <c r="I833" s="195"/>
      <c r="J833" s="195"/>
      <c r="K833" s="195"/>
      <c r="L833" s="195"/>
      <c r="M833" s="195"/>
      <c r="N833" s="195"/>
      <c r="O833" s="195"/>
      <c r="P833" s="195"/>
      <c r="Q833" s="195"/>
    </row>
    <row r="834">
      <c r="B834" s="340"/>
      <c r="C834" s="340"/>
      <c r="D834" s="340"/>
      <c r="F834" s="340"/>
      <c r="G834" s="340"/>
      <c r="H834" s="340"/>
      <c r="I834" s="195"/>
      <c r="J834" s="195"/>
      <c r="K834" s="195"/>
      <c r="L834" s="195"/>
      <c r="M834" s="195"/>
      <c r="N834" s="195"/>
      <c r="O834" s="195"/>
      <c r="P834" s="195"/>
      <c r="Q834" s="195"/>
    </row>
    <row r="835">
      <c r="B835" s="340"/>
      <c r="C835" s="340"/>
      <c r="D835" s="340"/>
      <c r="F835" s="340"/>
      <c r="G835" s="340"/>
      <c r="H835" s="340"/>
      <c r="I835" s="195"/>
      <c r="J835" s="195"/>
      <c r="K835" s="195"/>
      <c r="L835" s="195"/>
      <c r="M835" s="195"/>
      <c r="N835" s="195"/>
      <c r="O835" s="195"/>
      <c r="P835" s="195"/>
      <c r="Q835" s="195"/>
    </row>
    <row r="836">
      <c r="B836" s="340"/>
      <c r="C836" s="340"/>
      <c r="D836" s="340"/>
      <c r="F836" s="340"/>
      <c r="G836" s="340"/>
      <c r="H836" s="340"/>
      <c r="I836" s="195"/>
      <c r="J836" s="195"/>
      <c r="K836" s="195"/>
      <c r="L836" s="195"/>
      <c r="M836" s="195"/>
      <c r="N836" s="195"/>
      <c r="O836" s="195"/>
      <c r="P836" s="195"/>
      <c r="Q836" s="195"/>
    </row>
    <row r="837">
      <c r="B837" s="340"/>
      <c r="C837" s="340"/>
      <c r="D837" s="340"/>
      <c r="F837" s="340"/>
      <c r="G837" s="340"/>
      <c r="H837" s="340"/>
      <c r="I837" s="195"/>
      <c r="J837" s="195"/>
      <c r="K837" s="195"/>
      <c r="L837" s="195"/>
      <c r="M837" s="195"/>
      <c r="N837" s="195"/>
      <c r="O837" s="195"/>
      <c r="P837" s="195"/>
      <c r="Q837" s="195"/>
    </row>
    <row r="838">
      <c r="B838" s="340"/>
      <c r="C838" s="340"/>
      <c r="D838" s="340"/>
      <c r="F838" s="340"/>
      <c r="G838" s="340"/>
      <c r="H838" s="340"/>
      <c r="I838" s="195"/>
      <c r="J838" s="195"/>
      <c r="K838" s="195"/>
      <c r="L838" s="195"/>
      <c r="M838" s="195"/>
      <c r="N838" s="195"/>
      <c r="O838" s="195"/>
      <c r="P838" s="195"/>
      <c r="Q838" s="195"/>
    </row>
    <row r="839">
      <c r="B839" s="340"/>
      <c r="C839" s="340"/>
      <c r="D839" s="340"/>
      <c r="F839" s="340"/>
      <c r="G839" s="340"/>
      <c r="H839" s="340"/>
      <c r="I839" s="195"/>
      <c r="J839" s="195"/>
      <c r="K839" s="195"/>
      <c r="L839" s="195"/>
      <c r="M839" s="195"/>
      <c r="N839" s="195"/>
      <c r="O839" s="195"/>
      <c r="P839" s="195"/>
      <c r="Q839" s="195"/>
    </row>
    <row r="840">
      <c r="B840" s="340"/>
      <c r="C840" s="340"/>
      <c r="D840" s="340"/>
      <c r="F840" s="340"/>
      <c r="G840" s="340"/>
      <c r="H840" s="340"/>
      <c r="I840" s="195"/>
      <c r="J840" s="195"/>
      <c r="K840" s="195"/>
      <c r="L840" s="195"/>
      <c r="M840" s="195"/>
      <c r="N840" s="195"/>
      <c r="O840" s="195"/>
      <c r="P840" s="195"/>
      <c r="Q840" s="195"/>
    </row>
    <row r="841">
      <c r="B841" s="340"/>
      <c r="C841" s="340"/>
      <c r="D841" s="340"/>
      <c r="F841" s="340"/>
      <c r="G841" s="340"/>
      <c r="H841" s="340"/>
      <c r="I841" s="195"/>
      <c r="J841" s="195"/>
      <c r="K841" s="195"/>
      <c r="L841" s="195"/>
      <c r="M841" s="195"/>
      <c r="N841" s="195"/>
      <c r="O841" s="195"/>
      <c r="P841" s="195"/>
      <c r="Q841" s="195"/>
    </row>
    <row r="842">
      <c r="B842" s="340"/>
      <c r="C842" s="340"/>
      <c r="D842" s="340"/>
      <c r="F842" s="340"/>
      <c r="G842" s="340"/>
      <c r="H842" s="340"/>
      <c r="I842" s="195"/>
      <c r="J842" s="195"/>
      <c r="K842" s="195"/>
      <c r="L842" s="195"/>
      <c r="M842" s="195"/>
      <c r="N842" s="195"/>
      <c r="O842" s="195"/>
      <c r="P842" s="195"/>
      <c r="Q842" s="195"/>
    </row>
    <row r="843">
      <c r="B843" s="340"/>
      <c r="C843" s="340"/>
      <c r="D843" s="340"/>
      <c r="F843" s="340"/>
      <c r="G843" s="340"/>
      <c r="H843" s="340"/>
      <c r="I843" s="195"/>
      <c r="J843" s="195"/>
      <c r="K843" s="195"/>
      <c r="L843" s="195"/>
      <c r="M843" s="195"/>
      <c r="N843" s="195"/>
      <c r="O843" s="195"/>
      <c r="P843" s="195"/>
      <c r="Q843" s="195"/>
    </row>
    <row r="844">
      <c r="B844" s="340"/>
      <c r="C844" s="340"/>
      <c r="D844" s="340"/>
      <c r="F844" s="340"/>
      <c r="G844" s="340"/>
      <c r="H844" s="340"/>
      <c r="I844" s="195"/>
      <c r="J844" s="195"/>
      <c r="K844" s="195"/>
      <c r="L844" s="195"/>
      <c r="M844" s="195"/>
      <c r="N844" s="195"/>
      <c r="O844" s="195"/>
      <c r="P844" s="195"/>
      <c r="Q844" s="195"/>
    </row>
    <row r="845">
      <c r="B845" s="340"/>
      <c r="C845" s="340"/>
      <c r="D845" s="340"/>
      <c r="F845" s="340"/>
      <c r="G845" s="340"/>
      <c r="H845" s="340"/>
      <c r="I845" s="195"/>
      <c r="J845" s="195"/>
      <c r="K845" s="195"/>
      <c r="L845" s="195"/>
      <c r="M845" s="195"/>
      <c r="N845" s="195"/>
      <c r="O845" s="195"/>
      <c r="P845" s="195"/>
      <c r="Q845" s="195"/>
    </row>
    <row r="846">
      <c r="B846" s="340"/>
      <c r="C846" s="340"/>
      <c r="D846" s="340"/>
      <c r="F846" s="340"/>
      <c r="G846" s="340"/>
      <c r="H846" s="340"/>
      <c r="I846" s="195"/>
      <c r="J846" s="195"/>
      <c r="K846" s="195"/>
      <c r="L846" s="195"/>
      <c r="M846" s="195"/>
      <c r="N846" s="195"/>
      <c r="O846" s="195"/>
      <c r="P846" s="195"/>
      <c r="Q846" s="195"/>
    </row>
    <row r="847">
      <c r="B847" s="340"/>
      <c r="C847" s="340"/>
      <c r="D847" s="340"/>
      <c r="F847" s="340"/>
      <c r="G847" s="340"/>
      <c r="H847" s="340"/>
      <c r="I847" s="195"/>
      <c r="J847" s="195"/>
      <c r="K847" s="195"/>
      <c r="L847" s="195"/>
      <c r="M847" s="195"/>
      <c r="N847" s="195"/>
      <c r="O847" s="195"/>
      <c r="P847" s="195"/>
      <c r="Q847" s="195"/>
    </row>
    <row r="848">
      <c r="B848" s="340"/>
      <c r="C848" s="340"/>
      <c r="D848" s="340"/>
      <c r="F848" s="340"/>
      <c r="G848" s="340"/>
      <c r="H848" s="340"/>
      <c r="I848" s="195"/>
      <c r="J848" s="195"/>
      <c r="K848" s="195"/>
      <c r="L848" s="195"/>
      <c r="M848" s="195"/>
      <c r="N848" s="195"/>
      <c r="O848" s="195"/>
      <c r="P848" s="195"/>
      <c r="Q848" s="195"/>
    </row>
    <row r="849">
      <c r="B849" s="340"/>
      <c r="C849" s="340"/>
      <c r="D849" s="340"/>
      <c r="F849" s="340"/>
      <c r="G849" s="340"/>
      <c r="H849" s="340"/>
      <c r="I849" s="195"/>
      <c r="J849" s="195"/>
      <c r="K849" s="195"/>
      <c r="L849" s="195"/>
      <c r="M849" s="195"/>
      <c r="N849" s="195"/>
      <c r="O849" s="195"/>
      <c r="P849" s="195"/>
      <c r="Q849" s="195"/>
    </row>
    <row r="850">
      <c r="B850" s="340"/>
      <c r="C850" s="340"/>
      <c r="D850" s="340"/>
      <c r="F850" s="340"/>
      <c r="G850" s="340"/>
      <c r="H850" s="340"/>
      <c r="I850" s="195"/>
      <c r="J850" s="195"/>
      <c r="K850" s="195"/>
      <c r="L850" s="195"/>
      <c r="M850" s="195"/>
      <c r="N850" s="195"/>
      <c r="O850" s="195"/>
      <c r="P850" s="195"/>
      <c r="Q850" s="195"/>
    </row>
    <row r="851">
      <c r="B851" s="340"/>
      <c r="C851" s="340"/>
      <c r="D851" s="340"/>
      <c r="F851" s="340"/>
      <c r="G851" s="340"/>
      <c r="H851" s="340"/>
      <c r="I851" s="195"/>
      <c r="J851" s="195"/>
      <c r="K851" s="195"/>
      <c r="L851" s="195"/>
      <c r="M851" s="195"/>
      <c r="N851" s="195"/>
      <c r="O851" s="195"/>
      <c r="P851" s="195"/>
      <c r="Q851" s="195"/>
    </row>
    <row r="852">
      <c r="B852" s="340"/>
      <c r="C852" s="340"/>
      <c r="D852" s="340"/>
      <c r="F852" s="340"/>
      <c r="G852" s="340"/>
      <c r="H852" s="340"/>
      <c r="I852" s="195"/>
      <c r="J852" s="195"/>
      <c r="K852" s="195"/>
      <c r="L852" s="195"/>
      <c r="M852" s="195"/>
      <c r="N852" s="195"/>
      <c r="O852" s="195"/>
      <c r="P852" s="195"/>
      <c r="Q852" s="195"/>
    </row>
    <row r="853">
      <c r="B853" s="340"/>
      <c r="C853" s="340"/>
      <c r="D853" s="340"/>
      <c r="F853" s="340"/>
      <c r="G853" s="340"/>
      <c r="H853" s="340"/>
      <c r="I853" s="195"/>
      <c r="J853" s="195"/>
      <c r="K853" s="195"/>
      <c r="L853" s="195"/>
      <c r="M853" s="195"/>
      <c r="N853" s="195"/>
      <c r="O853" s="195"/>
      <c r="P853" s="195"/>
      <c r="Q853" s="195"/>
    </row>
    <row r="854">
      <c r="B854" s="340"/>
      <c r="C854" s="340"/>
      <c r="D854" s="340"/>
      <c r="F854" s="340"/>
      <c r="G854" s="340"/>
      <c r="H854" s="340"/>
      <c r="I854" s="195"/>
      <c r="J854" s="195"/>
      <c r="K854" s="195"/>
      <c r="L854" s="195"/>
      <c r="M854" s="195"/>
      <c r="N854" s="195"/>
      <c r="O854" s="195"/>
      <c r="P854" s="195"/>
      <c r="Q854" s="195"/>
    </row>
    <row r="855">
      <c r="B855" s="340"/>
      <c r="C855" s="340"/>
      <c r="D855" s="340"/>
      <c r="F855" s="340"/>
      <c r="G855" s="340"/>
      <c r="H855" s="340"/>
      <c r="I855" s="195"/>
      <c r="J855" s="195"/>
      <c r="K855" s="195"/>
      <c r="L855" s="195"/>
      <c r="M855" s="195"/>
      <c r="N855" s="195"/>
      <c r="O855" s="195"/>
      <c r="P855" s="195"/>
      <c r="Q855" s="195"/>
    </row>
    <row r="856">
      <c r="B856" s="340"/>
      <c r="C856" s="340"/>
      <c r="D856" s="340"/>
      <c r="F856" s="340"/>
      <c r="G856" s="340"/>
      <c r="H856" s="340"/>
      <c r="I856" s="195"/>
      <c r="J856" s="195"/>
      <c r="K856" s="195"/>
      <c r="L856" s="195"/>
      <c r="M856" s="195"/>
      <c r="N856" s="195"/>
      <c r="O856" s="195"/>
      <c r="P856" s="195"/>
      <c r="Q856" s="195"/>
    </row>
    <row r="857">
      <c r="B857" s="340"/>
      <c r="C857" s="340"/>
      <c r="D857" s="340"/>
      <c r="F857" s="340"/>
      <c r="G857" s="340"/>
      <c r="H857" s="340"/>
      <c r="I857" s="195"/>
      <c r="J857" s="195"/>
      <c r="K857" s="195"/>
      <c r="L857" s="195"/>
      <c r="M857" s="195"/>
      <c r="N857" s="195"/>
      <c r="O857" s="195"/>
      <c r="P857" s="195"/>
      <c r="Q857" s="195"/>
    </row>
    <row r="858">
      <c r="B858" s="340"/>
      <c r="C858" s="340"/>
      <c r="D858" s="340"/>
      <c r="F858" s="340"/>
      <c r="G858" s="340"/>
      <c r="H858" s="340"/>
      <c r="I858" s="195"/>
      <c r="J858" s="195"/>
      <c r="K858" s="195"/>
      <c r="L858" s="195"/>
      <c r="M858" s="195"/>
      <c r="N858" s="195"/>
      <c r="O858" s="195"/>
      <c r="P858" s="195"/>
      <c r="Q858" s="195"/>
    </row>
    <row r="859">
      <c r="B859" s="340"/>
      <c r="C859" s="340"/>
      <c r="D859" s="340"/>
      <c r="F859" s="340"/>
      <c r="G859" s="340"/>
      <c r="H859" s="340"/>
      <c r="I859" s="195"/>
      <c r="J859" s="195"/>
      <c r="K859" s="195"/>
      <c r="L859" s="195"/>
      <c r="M859" s="195"/>
      <c r="N859" s="195"/>
      <c r="O859" s="195"/>
      <c r="P859" s="195"/>
      <c r="Q859" s="195"/>
    </row>
    <row r="860">
      <c r="B860" s="340"/>
      <c r="C860" s="340"/>
      <c r="D860" s="340"/>
      <c r="F860" s="340"/>
      <c r="G860" s="340"/>
      <c r="H860" s="340"/>
      <c r="I860" s="195"/>
      <c r="J860" s="195"/>
      <c r="K860" s="195"/>
      <c r="L860" s="195"/>
      <c r="M860" s="195"/>
      <c r="N860" s="195"/>
      <c r="O860" s="195"/>
      <c r="P860" s="195"/>
      <c r="Q860" s="195"/>
    </row>
    <row r="861">
      <c r="B861" s="340"/>
      <c r="C861" s="340"/>
      <c r="D861" s="340"/>
      <c r="F861" s="340"/>
      <c r="G861" s="340"/>
      <c r="H861" s="340"/>
      <c r="I861" s="195"/>
      <c r="J861" s="195"/>
      <c r="K861" s="195"/>
      <c r="L861" s="195"/>
      <c r="M861" s="195"/>
      <c r="N861" s="195"/>
      <c r="O861" s="195"/>
      <c r="P861" s="195"/>
      <c r="Q861" s="195"/>
    </row>
    <row r="862">
      <c r="B862" s="340"/>
      <c r="C862" s="340"/>
      <c r="D862" s="340"/>
      <c r="F862" s="340"/>
      <c r="G862" s="340"/>
      <c r="H862" s="340"/>
      <c r="I862" s="195"/>
      <c r="J862" s="195"/>
      <c r="K862" s="195"/>
      <c r="L862" s="195"/>
      <c r="M862" s="195"/>
      <c r="N862" s="195"/>
      <c r="O862" s="195"/>
      <c r="P862" s="195"/>
      <c r="Q862" s="195"/>
    </row>
    <row r="863">
      <c r="B863" s="340"/>
      <c r="C863" s="340"/>
      <c r="D863" s="340"/>
      <c r="F863" s="340"/>
      <c r="G863" s="340"/>
      <c r="H863" s="340"/>
      <c r="I863" s="195"/>
      <c r="J863" s="195"/>
      <c r="K863" s="195"/>
      <c r="L863" s="195"/>
      <c r="M863" s="195"/>
      <c r="N863" s="195"/>
      <c r="O863" s="195"/>
      <c r="P863" s="195"/>
      <c r="Q863" s="195"/>
    </row>
    <row r="864">
      <c r="B864" s="340"/>
      <c r="C864" s="340"/>
      <c r="D864" s="340"/>
      <c r="F864" s="340"/>
      <c r="G864" s="340"/>
      <c r="H864" s="340"/>
      <c r="I864" s="195"/>
      <c r="J864" s="195"/>
      <c r="K864" s="195"/>
      <c r="L864" s="195"/>
      <c r="M864" s="195"/>
      <c r="N864" s="195"/>
      <c r="O864" s="195"/>
      <c r="P864" s="195"/>
      <c r="Q864" s="195"/>
    </row>
    <row r="865">
      <c r="B865" s="340"/>
      <c r="C865" s="340"/>
      <c r="D865" s="340"/>
      <c r="F865" s="340"/>
      <c r="G865" s="340"/>
      <c r="H865" s="340"/>
      <c r="I865" s="195"/>
      <c r="J865" s="195"/>
      <c r="K865" s="195"/>
      <c r="L865" s="195"/>
      <c r="M865" s="195"/>
      <c r="N865" s="195"/>
      <c r="O865" s="195"/>
      <c r="P865" s="195"/>
      <c r="Q865" s="195"/>
    </row>
    <row r="866">
      <c r="B866" s="340"/>
      <c r="C866" s="340"/>
      <c r="D866" s="340"/>
      <c r="F866" s="340"/>
      <c r="G866" s="340"/>
      <c r="H866" s="340"/>
      <c r="I866" s="195"/>
      <c r="J866" s="195"/>
      <c r="K866" s="195"/>
      <c r="L866" s="195"/>
      <c r="M866" s="195"/>
      <c r="N866" s="195"/>
      <c r="O866" s="195"/>
      <c r="P866" s="195"/>
      <c r="Q866" s="195"/>
    </row>
    <row r="867">
      <c r="B867" s="340"/>
      <c r="C867" s="340"/>
      <c r="D867" s="340"/>
      <c r="F867" s="340"/>
      <c r="G867" s="340"/>
      <c r="H867" s="340"/>
      <c r="I867" s="195"/>
      <c r="J867" s="195"/>
      <c r="K867" s="195"/>
      <c r="L867" s="195"/>
      <c r="M867" s="195"/>
      <c r="N867" s="195"/>
      <c r="O867" s="195"/>
      <c r="P867" s="195"/>
      <c r="Q867" s="195"/>
    </row>
    <row r="868">
      <c r="B868" s="340"/>
      <c r="C868" s="340"/>
      <c r="D868" s="340"/>
      <c r="F868" s="340"/>
      <c r="G868" s="340"/>
      <c r="H868" s="340"/>
      <c r="I868" s="195"/>
      <c r="J868" s="195"/>
      <c r="K868" s="195"/>
      <c r="L868" s="195"/>
      <c r="M868" s="195"/>
      <c r="N868" s="195"/>
      <c r="O868" s="195"/>
      <c r="P868" s="195"/>
      <c r="Q868" s="195"/>
    </row>
    <row r="869">
      <c r="B869" s="340"/>
      <c r="C869" s="340"/>
      <c r="D869" s="340"/>
      <c r="F869" s="340"/>
      <c r="G869" s="340"/>
      <c r="H869" s="340"/>
      <c r="I869" s="195"/>
      <c r="J869" s="195"/>
      <c r="K869" s="195"/>
      <c r="L869" s="195"/>
      <c r="M869" s="195"/>
      <c r="N869" s="195"/>
      <c r="O869" s="195"/>
      <c r="P869" s="195"/>
      <c r="Q869" s="195"/>
    </row>
    <row r="870">
      <c r="B870" s="340"/>
      <c r="C870" s="340"/>
      <c r="D870" s="340"/>
      <c r="F870" s="340"/>
      <c r="G870" s="340"/>
      <c r="H870" s="340"/>
      <c r="I870" s="195"/>
      <c r="J870" s="195"/>
      <c r="K870" s="195"/>
      <c r="L870" s="195"/>
      <c r="M870" s="195"/>
      <c r="N870" s="195"/>
      <c r="O870" s="195"/>
      <c r="P870" s="195"/>
      <c r="Q870" s="195"/>
    </row>
    <row r="871">
      <c r="B871" s="340"/>
      <c r="C871" s="340"/>
      <c r="D871" s="340"/>
      <c r="F871" s="340"/>
      <c r="G871" s="340"/>
      <c r="H871" s="340"/>
      <c r="I871" s="195"/>
      <c r="J871" s="195"/>
      <c r="K871" s="195"/>
      <c r="L871" s="195"/>
      <c r="M871" s="195"/>
      <c r="N871" s="195"/>
      <c r="O871" s="195"/>
      <c r="P871" s="195"/>
      <c r="Q871" s="195"/>
    </row>
    <row r="872">
      <c r="B872" s="340"/>
      <c r="C872" s="340"/>
      <c r="D872" s="340"/>
      <c r="F872" s="340"/>
      <c r="G872" s="340"/>
      <c r="H872" s="340"/>
      <c r="I872" s="195"/>
      <c r="J872" s="195"/>
      <c r="K872" s="195"/>
      <c r="L872" s="195"/>
      <c r="M872" s="195"/>
      <c r="N872" s="195"/>
      <c r="O872" s="195"/>
      <c r="P872" s="195"/>
      <c r="Q872" s="195"/>
    </row>
    <row r="873">
      <c r="B873" s="340"/>
      <c r="C873" s="340"/>
      <c r="D873" s="340"/>
      <c r="F873" s="340"/>
      <c r="G873" s="340"/>
      <c r="H873" s="340"/>
      <c r="I873" s="195"/>
      <c r="J873" s="195"/>
      <c r="K873" s="195"/>
      <c r="L873" s="195"/>
      <c r="M873" s="195"/>
      <c r="N873" s="195"/>
      <c r="O873" s="195"/>
      <c r="P873" s="195"/>
      <c r="Q873" s="195"/>
    </row>
    <row r="874">
      <c r="B874" s="340"/>
      <c r="C874" s="340"/>
      <c r="D874" s="340"/>
      <c r="F874" s="340"/>
      <c r="G874" s="340"/>
      <c r="H874" s="340"/>
      <c r="I874" s="195"/>
      <c r="J874" s="195"/>
      <c r="K874" s="195"/>
      <c r="L874" s="195"/>
      <c r="M874" s="195"/>
      <c r="N874" s="195"/>
      <c r="O874" s="195"/>
      <c r="P874" s="195"/>
      <c r="Q874" s="195"/>
    </row>
    <row r="875">
      <c r="B875" s="340"/>
      <c r="C875" s="340"/>
      <c r="D875" s="340"/>
      <c r="F875" s="340"/>
      <c r="G875" s="340"/>
      <c r="H875" s="340"/>
      <c r="I875" s="195"/>
      <c r="J875" s="195"/>
      <c r="K875" s="195"/>
      <c r="L875" s="195"/>
      <c r="M875" s="195"/>
      <c r="N875" s="195"/>
      <c r="O875" s="195"/>
      <c r="P875" s="195"/>
      <c r="Q875" s="195"/>
    </row>
    <row r="876">
      <c r="B876" s="340"/>
      <c r="C876" s="340"/>
      <c r="D876" s="340"/>
      <c r="F876" s="340"/>
      <c r="G876" s="340"/>
      <c r="H876" s="340"/>
      <c r="I876" s="195"/>
      <c r="J876" s="195"/>
      <c r="K876" s="195"/>
      <c r="L876" s="195"/>
      <c r="M876" s="195"/>
      <c r="N876" s="195"/>
      <c r="O876" s="195"/>
      <c r="P876" s="195"/>
      <c r="Q876" s="195"/>
    </row>
    <row r="877">
      <c r="B877" s="340"/>
      <c r="C877" s="340"/>
      <c r="D877" s="340"/>
      <c r="F877" s="340"/>
      <c r="G877" s="340"/>
      <c r="H877" s="340"/>
      <c r="I877" s="195"/>
      <c r="J877" s="195"/>
      <c r="K877" s="195"/>
      <c r="L877" s="195"/>
      <c r="M877" s="195"/>
      <c r="N877" s="195"/>
      <c r="O877" s="195"/>
      <c r="P877" s="195"/>
      <c r="Q877" s="195"/>
    </row>
    <row r="878">
      <c r="B878" s="340"/>
      <c r="C878" s="340"/>
      <c r="D878" s="340"/>
      <c r="F878" s="340"/>
      <c r="G878" s="340"/>
      <c r="H878" s="340"/>
      <c r="I878" s="195"/>
      <c r="J878" s="195"/>
      <c r="K878" s="195"/>
      <c r="L878" s="195"/>
      <c r="M878" s="195"/>
      <c r="N878" s="195"/>
      <c r="O878" s="195"/>
      <c r="P878" s="195"/>
      <c r="Q878" s="195"/>
    </row>
    <row r="879">
      <c r="B879" s="340"/>
      <c r="C879" s="340"/>
      <c r="D879" s="340"/>
      <c r="F879" s="340"/>
      <c r="G879" s="340"/>
      <c r="H879" s="340"/>
      <c r="I879" s="195"/>
      <c r="J879" s="195"/>
      <c r="K879" s="195"/>
      <c r="L879" s="195"/>
      <c r="M879" s="195"/>
      <c r="N879" s="195"/>
      <c r="O879" s="195"/>
      <c r="P879" s="195"/>
      <c r="Q879" s="195"/>
    </row>
    <row r="880">
      <c r="B880" s="340"/>
      <c r="C880" s="340"/>
      <c r="D880" s="340"/>
      <c r="F880" s="340"/>
      <c r="G880" s="340"/>
      <c r="H880" s="340"/>
      <c r="I880" s="195"/>
      <c r="J880" s="195"/>
      <c r="K880" s="195"/>
      <c r="L880" s="195"/>
      <c r="M880" s="195"/>
      <c r="N880" s="195"/>
      <c r="O880" s="195"/>
      <c r="P880" s="195"/>
      <c r="Q880" s="195"/>
    </row>
    <row r="881">
      <c r="B881" s="340"/>
      <c r="C881" s="340"/>
      <c r="D881" s="340"/>
      <c r="F881" s="340"/>
      <c r="G881" s="340"/>
      <c r="H881" s="340"/>
      <c r="I881" s="195"/>
      <c r="J881" s="195"/>
      <c r="K881" s="195"/>
      <c r="L881" s="195"/>
      <c r="M881" s="195"/>
      <c r="N881" s="195"/>
      <c r="O881" s="195"/>
      <c r="P881" s="195"/>
      <c r="Q881" s="195"/>
    </row>
    <row r="882">
      <c r="B882" s="340"/>
      <c r="C882" s="340"/>
      <c r="D882" s="340"/>
      <c r="F882" s="340"/>
      <c r="G882" s="340"/>
      <c r="H882" s="340"/>
      <c r="I882" s="195"/>
      <c r="J882" s="195"/>
      <c r="K882" s="195"/>
      <c r="L882" s="195"/>
      <c r="M882" s="195"/>
      <c r="N882" s="195"/>
      <c r="O882" s="195"/>
      <c r="P882" s="195"/>
      <c r="Q882" s="195"/>
    </row>
    <row r="883">
      <c r="B883" s="340"/>
      <c r="C883" s="340"/>
      <c r="D883" s="340"/>
      <c r="F883" s="340"/>
      <c r="G883" s="340"/>
      <c r="H883" s="340"/>
      <c r="I883" s="195"/>
      <c r="J883" s="195"/>
      <c r="K883" s="195"/>
      <c r="L883" s="195"/>
      <c r="M883" s="195"/>
      <c r="N883" s="195"/>
      <c r="O883" s="195"/>
      <c r="P883" s="195"/>
      <c r="Q883" s="195"/>
    </row>
    <row r="884">
      <c r="B884" s="340"/>
      <c r="C884" s="340"/>
      <c r="D884" s="340"/>
      <c r="F884" s="340"/>
      <c r="G884" s="340"/>
      <c r="H884" s="340"/>
      <c r="I884" s="195"/>
      <c r="J884" s="195"/>
      <c r="K884" s="195"/>
      <c r="L884" s="195"/>
      <c r="M884" s="195"/>
      <c r="N884" s="195"/>
      <c r="O884" s="195"/>
      <c r="P884" s="195"/>
      <c r="Q884" s="195"/>
    </row>
    <row r="885">
      <c r="B885" s="340"/>
      <c r="C885" s="340"/>
      <c r="D885" s="340"/>
      <c r="F885" s="340"/>
      <c r="G885" s="340"/>
      <c r="H885" s="340"/>
      <c r="I885" s="195"/>
      <c r="J885" s="195"/>
      <c r="K885" s="195"/>
      <c r="L885" s="195"/>
      <c r="M885" s="195"/>
      <c r="N885" s="195"/>
      <c r="O885" s="195"/>
      <c r="P885" s="195"/>
      <c r="Q885" s="195"/>
    </row>
    <row r="886">
      <c r="B886" s="340"/>
      <c r="C886" s="340"/>
      <c r="D886" s="340"/>
      <c r="F886" s="340"/>
      <c r="G886" s="340"/>
      <c r="H886" s="340"/>
      <c r="I886" s="195"/>
      <c r="J886" s="195"/>
      <c r="K886" s="195"/>
      <c r="L886" s="195"/>
      <c r="M886" s="195"/>
      <c r="N886" s="195"/>
      <c r="O886" s="195"/>
      <c r="P886" s="195"/>
      <c r="Q886" s="195"/>
    </row>
    <row r="887">
      <c r="B887" s="340"/>
      <c r="C887" s="340"/>
      <c r="D887" s="340"/>
      <c r="F887" s="340"/>
      <c r="G887" s="340"/>
      <c r="H887" s="340"/>
      <c r="I887" s="195"/>
      <c r="J887" s="195"/>
      <c r="K887" s="195"/>
      <c r="L887" s="195"/>
      <c r="M887" s="195"/>
      <c r="N887" s="195"/>
      <c r="O887" s="195"/>
      <c r="P887" s="195"/>
      <c r="Q887" s="195"/>
    </row>
    <row r="888">
      <c r="B888" s="340"/>
      <c r="C888" s="340"/>
      <c r="D888" s="340"/>
      <c r="F888" s="340"/>
      <c r="G888" s="340"/>
      <c r="H888" s="340"/>
      <c r="I888" s="195"/>
      <c r="J888" s="195"/>
      <c r="K888" s="195"/>
      <c r="L888" s="195"/>
      <c r="M888" s="195"/>
      <c r="N888" s="195"/>
      <c r="O888" s="195"/>
      <c r="P888" s="195"/>
      <c r="Q888" s="195"/>
    </row>
    <row r="889">
      <c r="B889" s="340"/>
      <c r="C889" s="340"/>
      <c r="D889" s="340"/>
      <c r="F889" s="340"/>
      <c r="G889" s="340"/>
      <c r="H889" s="340"/>
      <c r="I889" s="195"/>
      <c r="J889" s="195"/>
      <c r="K889" s="195"/>
      <c r="L889" s="195"/>
      <c r="M889" s="195"/>
      <c r="N889" s="195"/>
      <c r="O889" s="195"/>
      <c r="P889" s="195"/>
      <c r="Q889" s="195"/>
    </row>
    <row r="890">
      <c r="B890" s="340"/>
      <c r="C890" s="340"/>
      <c r="D890" s="340"/>
      <c r="F890" s="340"/>
      <c r="G890" s="340"/>
      <c r="H890" s="340"/>
      <c r="I890" s="195"/>
      <c r="J890" s="195"/>
      <c r="K890" s="195"/>
      <c r="L890" s="195"/>
      <c r="M890" s="195"/>
      <c r="N890" s="195"/>
      <c r="O890" s="195"/>
      <c r="P890" s="195"/>
      <c r="Q890" s="195"/>
    </row>
    <row r="891">
      <c r="B891" s="340"/>
      <c r="C891" s="340"/>
      <c r="D891" s="340"/>
      <c r="F891" s="340"/>
      <c r="G891" s="340"/>
      <c r="H891" s="340"/>
      <c r="I891" s="195"/>
      <c r="J891" s="195"/>
      <c r="K891" s="195"/>
      <c r="L891" s="195"/>
      <c r="M891" s="195"/>
      <c r="N891" s="195"/>
      <c r="O891" s="195"/>
      <c r="P891" s="195"/>
      <c r="Q891" s="195"/>
    </row>
    <row r="892">
      <c r="B892" s="340"/>
      <c r="C892" s="340"/>
      <c r="D892" s="340"/>
      <c r="F892" s="340"/>
      <c r="G892" s="340"/>
      <c r="H892" s="340"/>
      <c r="I892" s="195"/>
      <c r="J892" s="195"/>
      <c r="K892" s="195"/>
      <c r="L892" s="195"/>
      <c r="M892" s="195"/>
      <c r="N892" s="195"/>
      <c r="O892" s="195"/>
      <c r="P892" s="195"/>
      <c r="Q892" s="195"/>
    </row>
    <row r="893">
      <c r="B893" s="340"/>
      <c r="C893" s="340"/>
      <c r="D893" s="340"/>
      <c r="F893" s="340"/>
      <c r="G893" s="340"/>
      <c r="H893" s="340"/>
      <c r="I893" s="195"/>
      <c r="J893" s="195"/>
      <c r="K893" s="195"/>
      <c r="L893" s="195"/>
      <c r="M893" s="195"/>
      <c r="N893" s="195"/>
      <c r="O893" s="195"/>
      <c r="P893" s="195"/>
      <c r="Q893" s="195"/>
    </row>
    <row r="894">
      <c r="B894" s="340"/>
      <c r="C894" s="340"/>
      <c r="D894" s="340"/>
      <c r="F894" s="340"/>
      <c r="G894" s="340"/>
      <c r="H894" s="340"/>
      <c r="I894" s="195"/>
      <c r="J894" s="195"/>
      <c r="K894" s="195"/>
      <c r="L894" s="195"/>
      <c r="M894" s="195"/>
      <c r="N894" s="195"/>
      <c r="O894" s="195"/>
      <c r="P894" s="195"/>
      <c r="Q894" s="195"/>
    </row>
    <row r="895">
      <c r="B895" s="340"/>
      <c r="C895" s="340"/>
      <c r="D895" s="340"/>
      <c r="F895" s="340"/>
      <c r="G895" s="340"/>
      <c r="H895" s="340"/>
      <c r="I895" s="195"/>
      <c r="J895" s="195"/>
      <c r="K895" s="195"/>
      <c r="L895" s="195"/>
      <c r="M895" s="195"/>
      <c r="N895" s="195"/>
      <c r="O895" s="195"/>
      <c r="P895" s="195"/>
      <c r="Q895" s="195"/>
    </row>
    <row r="896">
      <c r="B896" s="340"/>
      <c r="C896" s="340"/>
      <c r="D896" s="340"/>
      <c r="F896" s="340"/>
      <c r="G896" s="340"/>
      <c r="H896" s="340"/>
      <c r="I896" s="195"/>
      <c r="J896" s="195"/>
      <c r="K896" s="195"/>
      <c r="L896" s="195"/>
      <c r="M896" s="195"/>
      <c r="N896" s="195"/>
      <c r="O896" s="195"/>
      <c r="P896" s="195"/>
      <c r="Q896" s="195"/>
    </row>
    <row r="897">
      <c r="B897" s="340"/>
      <c r="C897" s="340"/>
      <c r="D897" s="340"/>
      <c r="F897" s="340"/>
      <c r="G897" s="340"/>
      <c r="H897" s="340"/>
      <c r="I897" s="195"/>
      <c r="J897" s="195"/>
      <c r="K897" s="195"/>
      <c r="L897" s="195"/>
      <c r="M897" s="195"/>
      <c r="N897" s="195"/>
      <c r="O897" s="195"/>
      <c r="P897" s="195"/>
      <c r="Q897" s="195"/>
    </row>
    <row r="898">
      <c r="B898" s="340"/>
      <c r="C898" s="340"/>
      <c r="D898" s="340"/>
      <c r="F898" s="340"/>
      <c r="G898" s="340"/>
      <c r="H898" s="340"/>
      <c r="I898" s="195"/>
      <c r="J898" s="195"/>
      <c r="K898" s="195"/>
      <c r="L898" s="195"/>
      <c r="M898" s="195"/>
      <c r="N898" s="195"/>
      <c r="O898" s="195"/>
      <c r="P898" s="195"/>
      <c r="Q898" s="195"/>
    </row>
    <row r="899">
      <c r="B899" s="340"/>
      <c r="C899" s="340"/>
      <c r="D899" s="340"/>
      <c r="F899" s="340"/>
      <c r="G899" s="340"/>
      <c r="H899" s="340"/>
      <c r="I899" s="195"/>
      <c r="J899" s="195"/>
      <c r="K899" s="195"/>
      <c r="L899" s="195"/>
      <c r="M899" s="195"/>
      <c r="N899" s="195"/>
      <c r="O899" s="195"/>
      <c r="P899" s="195"/>
      <c r="Q899" s="195"/>
    </row>
    <row r="900">
      <c r="B900" s="340"/>
      <c r="C900" s="340"/>
      <c r="D900" s="340"/>
      <c r="F900" s="340"/>
      <c r="G900" s="340"/>
      <c r="H900" s="340"/>
      <c r="I900" s="195"/>
      <c r="J900" s="195"/>
      <c r="K900" s="195"/>
      <c r="L900" s="195"/>
      <c r="M900" s="195"/>
      <c r="N900" s="195"/>
      <c r="O900" s="195"/>
      <c r="P900" s="195"/>
      <c r="Q900" s="195"/>
    </row>
    <row r="901">
      <c r="B901" s="340"/>
      <c r="C901" s="340"/>
      <c r="D901" s="340"/>
      <c r="F901" s="340"/>
      <c r="G901" s="340"/>
      <c r="H901" s="340"/>
      <c r="I901" s="195"/>
      <c r="J901" s="195"/>
      <c r="K901" s="195"/>
      <c r="L901" s="195"/>
      <c r="M901" s="195"/>
      <c r="N901" s="195"/>
      <c r="O901" s="195"/>
      <c r="P901" s="195"/>
      <c r="Q901" s="195"/>
    </row>
    <row r="902">
      <c r="B902" s="340"/>
      <c r="C902" s="340"/>
      <c r="D902" s="340"/>
      <c r="F902" s="340"/>
      <c r="G902" s="340"/>
      <c r="H902" s="340"/>
      <c r="I902" s="195"/>
      <c r="J902" s="195"/>
      <c r="K902" s="195"/>
      <c r="L902" s="195"/>
      <c r="M902" s="195"/>
      <c r="N902" s="195"/>
      <c r="O902" s="195"/>
      <c r="P902" s="195"/>
      <c r="Q902" s="195"/>
    </row>
    <row r="903">
      <c r="B903" s="340"/>
      <c r="C903" s="340"/>
      <c r="D903" s="340"/>
      <c r="F903" s="340"/>
      <c r="G903" s="340"/>
      <c r="H903" s="340"/>
      <c r="I903" s="195"/>
      <c r="J903" s="195"/>
      <c r="K903" s="195"/>
      <c r="L903" s="195"/>
      <c r="M903" s="195"/>
      <c r="N903" s="195"/>
      <c r="O903" s="195"/>
      <c r="P903" s="195"/>
      <c r="Q903" s="195"/>
    </row>
    <row r="904">
      <c r="B904" s="340"/>
      <c r="C904" s="340"/>
      <c r="D904" s="340"/>
      <c r="F904" s="340"/>
      <c r="G904" s="340"/>
      <c r="H904" s="340"/>
      <c r="I904" s="195"/>
      <c r="J904" s="195"/>
      <c r="K904" s="195"/>
      <c r="L904" s="195"/>
      <c r="M904" s="195"/>
      <c r="N904" s="195"/>
      <c r="O904" s="195"/>
      <c r="P904" s="195"/>
      <c r="Q904" s="195"/>
    </row>
    <row r="905">
      <c r="B905" s="340"/>
      <c r="C905" s="340"/>
      <c r="D905" s="340"/>
      <c r="F905" s="340"/>
      <c r="G905" s="340"/>
      <c r="H905" s="340"/>
      <c r="I905" s="195"/>
      <c r="J905" s="195"/>
      <c r="K905" s="195"/>
      <c r="L905" s="195"/>
      <c r="M905" s="195"/>
      <c r="N905" s="195"/>
      <c r="O905" s="195"/>
      <c r="P905" s="195"/>
      <c r="Q905" s="195"/>
    </row>
    <row r="906">
      <c r="B906" s="340"/>
      <c r="C906" s="340"/>
      <c r="D906" s="340"/>
      <c r="F906" s="340"/>
      <c r="G906" s="340"/>
      <c r="H906" s="340"/>
      <c r="I906" s="195"/>
      <c r="J906" s="195"/>
      <c r="K906" s="195"/>
      <c r="L906" s="195"/>
      <c r="M906" s="195"/>
      <c r="N906" s="195"/>
      <c r="O906" s="195"/>
      <c r="P906" s="195"/>
      <c r="Q906" s="195"/>
    </row>
    <row r="907">
      <c r="B907" s="340"/>
      <c r="C907" s="340"/>
      <c r="D907" s="340"/>
      <c r="F907" s="340"/>
      <c r="G907" s="340"/>
      <c r="H907" s="340"/>
      <c r="I907" s="195"/>
      <c r="J907" s="195"/>
      <c r="K907" s="195"/>
      <c r="L907" s="195"/>
      <c r="M907" s="195"/>
      <c r="N907" s="195"/>
      <c r="O907" s="195"/>
      <c r="P907" s="195"/>
      <c r="Q907" s="195"/>
    </row>
    <row r="908">
      <c r="B908" s="340"/>
      <c r="C908" s="340"/>
      <c r="D908" s="340"/>
      <c r="F908" s="340"/>
      <c r="G908" s="340"/>
      <c r="H908" s="340"/>
      <c r="I908" s="195"/>
      <c r="J908" s="195"/>
      <c r="K908" s="195"/>
      <c r="L908" s="195"/>
      <c r="M908" s="195"/>
      <c r="N908" s="195"/>
      <c r="O908" s="195"/>
      <c r="P908" s="195"/>
      <c r="Q908" s="195"/>
    </row>
    <row r="909">
      <c r="B909" s="340"/>
      <c r="C909" s="340"/>
      <c r="D909" s="340"/>
      <c r="F909" s="340"/>
      <c r="G909" s="340"/>
      <c r="H909" s="340"/>
      <c r="I909" s="195"/>
      <c r="J909" s="195"/>
      <c r="K909" s="195"/>
      <c r="L909" s="195"/>
      <c r="M909" s="195"/>
      <c r="N909" s="195"/>
      <c r="O909" s="195"/>
      <c r="P909" s="195"/>
      <c r="Q909" s="195"/>
    </row>
    <row r="910">
      <c r="B910" s="340"/>
      <c r="C910" s="340"/>
      <c r="D910" s="340"/>
      <c r="F910" s="340"/>
      <c r="G910" s="340"/>
      <c r="H910" s="340"/>
      <c r="I910" s="195"/>
      <c r="J910" s="195"/>
      <c r="K910" s="195"/>
      <c r="L910" s="195"/>
      <c r="M910" s="195"/>
      <c r="N910" s="195"/>
      <c r="O910" s="195"/>
      <c r="P910" s="195"/>
      <c r="Q910" s="195"/>
    </row>
    <row r="911">
      <c r="B911" s="340"/>
      <c r="C911" s="340"/>
      <c r="D911" s="340"/>
      <c r="F911" s="340"/>
      <c r="G911" s="340"/>
      <c r="H911" s="340"/>
      <c r="I911" s="195"/>
      <c r="J911" s="195"/>
      <c r="K911" s="195"/>
      <c r="L911" s="195"/>
      <c r="M911" s="195"/>
      <c r="N911" s="195"/>
      <c r="O911" s="195"/>
      <c r="P911" s="195"/>
      <c r="Q911" s="195"/>
    </row>
    <row r="912">
      <c r="B912" s="340"/>
      <c r="C912" s="340"/>
      <c r="D912" s="340"/>
      <c r="F912" s="340"/>
      <c r="G912" s="340"/>
      <c r="H912" s="340"/>
      <c r="I912" s="195"/>
      <c r="J912" s="195"/>
      <c r="K912" s="195"/>
      <c r="L912" s="195"/>
      <c r="M912" s="195"/>
      <c r="N912" s="195"/>
      <c r="O912" s="195"/>
      <c r="P912" s="195"/>
      <c r="Q912" s="195"/>
    </row>
    <row r="913">
      <c r="B913" s="340"/>
      <c r="C913" s="340"/>
      <c r="D913" s="340"/>
      <c r="F913" s="340"/>
      <c r="G913" s="340"/>
      <c r="H913" s="340"/>
      <c r="I913" s="195"/>
      <c r="J913" s="195"/>
      <c r="K913" s="195"/>
      <c r="L913" s="195"/>
      <c r="M913" s="195"/>
      <c r="N913" s="195"/>
      <c r="O913" s="195"/>
      <c r="P913" s="195"/>
      <c r="Q913" s="195"/>
    </row>
    <row r="914">
      <c r="B914" s="340"/>
      <c r="C914" s="340"/>
      <c r="D914" s="340"/>
      <c r="F914" s="340"/>
      <c r="G914" s="340"/>
      <c r="H914" s="340"/>
      <c r="I914" s="195"/>
      <c r="J914" s="195"/>
      <c r="K914" s="195"/>
      <c r="L914" s="195"/>
      <c r="M914" s="195"/>
      <c r="N914" s="195"/>
      <c r="O914" s="195"/>
      <c r="P914" s="195"/>
      <c r="Q914" s="195"/>
    </row>
    <row r="915">
      <c r="B915" s="340"/>
      <c r="C915" s="340"/>
      <c r="D915" s="340"/>
      <c r="F915" s="340"/>
      <c r="G915" s="340"/>
      <c r="H915" s="340"/>
      <c r="I915" s="195"/>
      <c r="J915" s="195"/>
      <c r="K915" s="195"/>
      <c r="L915" s="195"/>
      <c r="M915" s="195"/>
      <c r="N915" s="195"/>
      <c r="O915" s="195"/>
      <c r="P915" s="195"/>
      <c r="Q915" s="195"/>
    </row>
    <row r="916">
      <c r="B916" s="340"/>
      <c r="C916" s="340"/>
      <c r="D916" s="340"/>
      <c r="F916" s="340"/>
      <c r="G916" s="340"/>
      <c r="H916" s="340"/>
      <c r="I916" s="195"/>
      <c r="J916" s="195"/>
      <c r="K916" s="195"/>
      <c r="L916" s="195"/>
      <c r="M916" s="195"/>
      <c r="N916" s="195"/>
      <c r="O916" s="195"/>
      <c r="P916" s="195"/>
      <c r="Q916" s="195"/>
    </row>
    <row r="917">
      <c r="B917" s="340"/>
      <c r="C917" s="340"/>
      <c r="D917" s="340"/>
      <c r="F917" s="340"/>
      <c r="G917" s="340"/>
      <c r="H917" s="340"/>
      <c r="I917" s="195"/>
      <c r="J917" s="195"/>
      <c r="K917" s="195"/>
      <c r="L917" s="195"/>
      <c r="M917" s="195"/>
      <c r="N917" s="195"/>
      <c r="O917" s="195"/>
      <c r="P917" s="195"/>
      <c r="Q917" s="195"/>
    </row>
    <row r="918">
      <c r="B918" s="340"/>
      <c r="C918" s="340"/>
      <c r="D918" s="340"/>
      <c r="F918" s="340"/>
      <c r="G918" s="340"/>
      <c r="H918" s="340"/>
      <c r="I918" s="195"/>
      <c r="J918" s="195"/>
      <c r="K918" s="195"/>
      <c r="L918" s="195"/>
      <c r="M918" s="195"/>
      <c r="N918" s="195"/>
      <c r="O918" s="195"/>
      <c r="P918" s="195"/>
      <c r="Q918" s="195"/>
    </row>
    <row r="919">
      <c r="B919" s="340"/>
      <c r="C919" s="340"/>
      <c r="D919" s="340"/>
      <c r="F919" s="340"/>
      <c r="G919" s="340"/>
      <c r="H919" s="340"/>
      <c r="I919" s="195"/>
      <c r="J919" s="195"/>
      <c r="K919" s="195"/>
      <c r="L919" s="195"/>
      <c r="M919" s="195"/>
      <c r="N919" s="195"/>
      <c r="O919" s="195"/>
      <c r="P919" s="195"/>
      <c r="Q919" s="195"/>
    </row>
    <row r="920">
      <c r="B920" s="340"/>
      <c r="C920" s="340"/>
      <c r="D920" s="340"/>
      <c r="F920" s="340"/>
      <c r="G920" s="340"/>
      <c r="H920" s="340"/>
      <c r="I920" s="195"/>
      <c r="J920" s="195"/>
      <c r="K920" s="195"/>
      <c r="L920" s="195"/>
      <c r="M920" s="195"/>
      <c r="N920" s="195"/>
      <c r="O920" s="195"/>
      <c r="P920" s="195"/>
      <c r="Q920" s="195"/>
    </row>
    <row r="921">
      <c r="B921" s="340"/>
      <c r="C921" s="340"/>
      <c r="D921" s="340"/>
      <c r="F921" s="340"/>
      <c r="G921" s="340"/>
      <c r="H921" s="340"/>
      <c r="I921" s="195"/>
      <c r="J921" s="195"/>
      <c r="K921" s="195"/>
      <c r="L921" s="195"/>
      <c r="M921" s="195"/>
      <c r="N921" s="195"/>
      <c r="O921" s="195"/>
      <c r="P921" s="195"/>
      <c r="Q921" s="195"/>
    </row>
    <row r="922">
      <c r="B922" s="340"/>
      <c r="C922" s="340"/>
      <c r="D922" s="340"/>
      <c r="F922" s="340"/>
      <c r="G922" s="340"/>
      <c r="H922" s="340"/>
      <c r="I922" s="195"/>
      <c r="J922" s="195"/>
      <c r="K922" s="195"/>
      <c r="L922" s="195"/>
      <c r="M922" s="195"/>
      <c r="N922" s="195"/>
      <c r="O922" s="195"/>
      <c r="P922" s="195"/>
      <c r="Q922" s="195"/>
    </row>
    <row r="923">
      <c r="B923" s="340"/>
      <c r="C923" s="340"/>
      <c r="D923" s="340"/>
      <c r="F923" s="340"/>
      <c r="G923" s="340"/>
      <c r="H923" s="340"/>
      <c r="I923" s="195"/>
      <c r="J923" s="195"/>
      <c r="K923" s="195"/>
      <c r="L923" s="195"/>
      <c r="M923" s="195"/>
      <c r="N923" s="195"/>
      <c r="O923" s="195"/>
      <c r="P923" s="195"/>
      <c r="Q923" s="195"/>
    </row>
    <row r="924">
      <c r="B924" s="340"/>
      <c r="C924" s="340"/>
      <c r="D924" s="340"/>
      <c r="F924" s="340"/>
      <c r="G924" s="340"/>
      <c r="H924" s="340"/>
      <c r="I924" s="195"/>
      <c r="J924" s="195"/>
      <c r="K924" s="195"/>
      <c r="L924" s="195"/>
      <c r="M924" s="195"/>
      <c r="N924" s="195"/>
      <c r="O924" s="195"/>
      <c r="P924" s="195"/>
      <c r="Q924" s="195"/>
    </row>
    <row r="925">
      <c r="B925" s="340"/>
      <c r="C925" s="340"/>
      <c r="D925" s="340"/>
      <c r="F925" s="340"/>
      <c r="G925" s="340"/>
      <c r="H925" s="340"/>
      <c r="I925" s="195"/>
      <c r="J925" s="195"/>
      <c r="K925" s="195"/>
      <c r="L925" s="195"/>
      <c r="M925" s="195"/>
      <c r="N925" s="195"/>
      <c r="O925" s="195"/>
      <c r="P925" s="195"/>
      <c r="Q925" s="195"/>
    </row>
    <row r="926">
      <c r="B926" s="340"/>
      <c r="C926" s="340"/>
      <c r="D926" s="340"/>
      <c r="F926" s="340"/>
      <c r="G926" s="340"/>
      <c r="H926" s="340"/>
      <c r="I926" s="195"/>
      <c r="J926" s="195"/>
      <c r="K926" s="195"/>
      <c r="L926" s="195"/>
      <c r="M926" s="195"/>
      <c r="N926" s="195"/>
      <c r="O926" s="195"/>
      <c r="P926" s="195"/>
      <c r="Q926" s="195"/>
    </row>
    <row r="927">
      <c r="B927" s="340"/>
      <c r="C927" s="340"/>
      <c r="D927" s="340"/>
      <c r="F927" s="340"/>
      <c r="G927" s="340"/>
      <c r="H927" s="340"/>
      <c r="I927" s="195"/>
      <c r="J927" s="195"/>
      <c r="K927" s="195"/>
      <c r="L927" s="195"/>
      <c r="M927" s="195"/>
      <c r="N927" s="195"/>
      <c r="O927" s="195"/>
      <c r="P927" s="195"/>
      <c r="Q927" s="195"/>
    </row>
    <row r="928">
      <c r="B928" s="340"/>
      <c r="C928" s="340"/>
      <c r="D928" s="340"/>
      <c r="F928" s="340"/>
      <c r="G928" s="340"/>
      <c r="H928" s="340"/>
      <c r="I928" s="195"/>
      <c r="J928" s="195"/>
      <c r="K928" s="195"/>
      <c r="L928" s="195"/>
      <c r="M928" s="195"/>
      <c r="N928" s="195"/>
      <c r="O928" s="195"/>
      <c r="P928" s="195"/>
      <c r="Q928" s="195"/>
    </row>
    <row r="929">
      <c r="B929" s="340"/>
      <c r="C929" s="340"/>
      <c r="D929" s="340"/>
      <c r="F929" s="340"/>
      <c r="G929" s="340"/>
      <c r="H929" s="340"/>
      <c r="I929" s="195"/>
      <c r="J929" s="195"/>
      <c r="K929" s="195"/>
      <c r="L929" s="195"/>
      <c r="M929" s="195"/>
      <c r="N929" s="195"/>
      <c r="O929" s="195"/>
      <c r="P929" s="195"/>
      <c r="Q929" s="195"/>
    </row>
    <row r="930">
      <c r="B930" s="340"/>
      <c r="C930" s="340"/>
      <c r="D930" s="340"/>
      <c r="F930" s="340"/>
      <c r="G930" s="340"/>
      <c r="H930" s="340"/>
      <c r="I930" s="195"/>
      <c r="J930" s="195"/>
      <c r="K930" s="195"/>
      <c r="L930" s="195"/>
      <c r="M930" s="195"/>
      <c r="N930" s="195"/>
      <c r="O930" s="195"/>
      <c r="P930" s="195"/>
      <c r="Q930" s="195"/>
    </row>
    <row r="931">
      <c r="B931" s="340"/>
      <c r="C931" s="340"/>
      <c r="D931" s="340"/>
      <c r="F931" s="340"/>
      <c r="G931" s="340"/>
      <c r="H931" s="340"/>
      <c r="I931" s="195"/>
      <c r="J931" s="195"/>
      <c r="K931" s="195"/>
      <c r="L931" s="195"/>
      <c r="M931" s="195"/>
      <c r="N931" s="195"/>
      <c r="O931" s="195"/>
      <c r="P931" s="195"/>
      <c r="Q931" s="195"/>
    </row>
    <row r="932">
      <c r="B932" s="340"/>
      <c r="C932" s="340"/>
      <c r="D932" s="340"/>
      <c r="F932" s="340"/>
      <c r="G932" s="340"/>
      <c r="H932" s="340"/>
      <c r="I932" s="195"/>
      <c r="J932" s="195"/>
      <c r="K932" s="195"/>
      <c r="L932" s="195"/>
      <c r="M932" s="195"/>
      <c r="N932" s="195"/>
      <c r="O932" s="195"/>
      <c r="P932" s="195"/>
      <c r="Q932" s="195"/>
    </row>
    <row r="933">
      <c r="B933" s="340"/>
      <c r="C933" s="340"/>
      <c r="D933" s="340"/>
      <c r="F933" s="340"/>
      <c r="G933" s="340"/>
      <c r="H933" s="340"/>
      <c r="I933" s="195"/>
      <c r="J933" s="195"/>
      <c r="K933" s="195"/>
      <c r="L933" s="195"/>
      <c r="M933" s="195"/>
      <c r="N933" s="195"/>
      <c r="O933" s="195"/>
      <c r="P933" s="195"/>
      <c r="Q933" s="195"/>
    </row>
    <row r="934">
      <c r="B934" s="340"/>
      <c r="C934" s="340"/>
      <c r="D934" s="340"/>
      <c r="F934" s="340"/>
      <c r="G934" s="340"/>
      <c r="H934" s="340"/>
      <c r="I934" s="195"/>
      <c r="J934" s="195"/>
      <c r="K934" s="195"/>
      <c r="L934" s="195"/>
      <c r="M934" s="195"/>
      <c r="N934" s="195"/>
      <c r="O934" s="195"/>
      <c r="P934" s="195"/>
      <c r="Q934" s="195"/>
    </row>
    <row r="935">
      <c r="B935" s="340"/>
      <c r="C935" s="340"/>
      <c r="D935" s="340"/>
      <c r="F935" s="340"/>
      <c r="G935" s="340"/>
      <c r="H935" s="340"/>
      <c r="I935" s="195"/>
      <c r="J935" s="195"/>
      <c r="K935" s="195"/>
      <c r="L935" s="195"/>
      <c r="M935" s="195"/>
      <c r="N935" s="195"/>
      <c r="O935" s="195"/>
      <c r="P935" s="195"/>
      <c r="Q935" s="195"/>
    </row>
    <row r="936">
      <c r="B936" s="340"/>
      <c r="C936" s="340"/>
      <c r="D936" s="340"/>
      <c r="F936" s="340"/>
      <c r="G936" s="340"/>
      <c r="H936" s="340"/>
      <c r="I936" s="195"/>
      <c r="J936" s="195"/>
      <c r="K936" s="195"/>
      <c r="L936" s="195"/>
      <c r="M936" s="195"/>
      <c r="N936" s="195"/>
      <c r="O936" s="195"/>
      <c r="P936" s="195"/>
      <c r="Q936" s="195"/>
    </row>
    <row r="937">
      <c r="B937" s="340"/>
      <c r="C937" s="340"/>
      <c r="D937" s="340"/>
      <c r="F937" s="340"/>
      <c r="G937" s="340"/>
      <c r="H937" s="340"/>
      <c r="I937" s="195"/>
      <c r="J937" s="195"/>
      <c r="K937" s="195"/>
      <c r="L937" s="195"/>
      <c r="M937" s="195"/>
      <c r="N937" s="195"/>
      <c r="O937" s="195"/>
      <c r="P937" s="195"/>
      <c r="Q937" s="195"/>
    </row>
    <row r="938">
      <c r="B938" s="340"/>
      <c r="C938" s="340"/>
      <c r="D938" s="340"/>
      <c r="F938" s="340"/>
      <c r="G938" s="340"/>
      <c r="H938" s="340"/>
      <c r="I938" s="195"/>
      <c r="J938" s="195"/>
      <c r="K938" s="195"/>
      <c r="L938" s="195"/>
      <c r="M938" s="195"/>
      <c r="N938" s="195"/>
      <c r="O938" s="195"/>
      <c r="P938" s="195"/>
      <c r="Q938" s="195"/>
    </row>
    <row r="939">
      <c r="B939" s="340"/>
      <c r="C939" s="340"/>
      <c r="D939" s="340"/>
      <c r="F939" s="340"/>
      <c r="G939" s="340"/>
      <c r="H939" s="340"/>
      <c r="I939" s="195"/>
      <c r="J939" s="195"/>
      <c r="K939" s="195"/>
      <c r="L939" s="195"/>
      <c r="M939" s="195"/>
      <c r="N939" s="195"/>
      <c r="O939" s="195"/>
      <c r="P939" s="195"/>
      <c r="Q939" s="195"/>
    </row>
    <row r="940">
      <c r="B940" s="340"/>
      <c r="C940" s="340"/>
      <c r="D940" s="340"/>
      <c r="F940" s="340"/>
      <c r="G940" s="340"/>
      <c r="H940" s="340"/>
      <c r="I940" s="195"/>
      <c r="J940" s="195"/>
      <c r="K940" s="195"/>
      <c r="L940" s="195"/>
      <c r="M940" s="195"/>
      <c r="N940" s="195"/>
      <c r="O940" s="195"/>
      <c r="P940" s="195"/>
      <c r="Q940" s="195"/>
    </row>
    <row r="941">
      <c r="B941" s="340"/>
      <c r="C941" s="340"/>
      <c r="D941" s="340"/>
      <c r="F941" s="340"/>
      <c r="G941" s="340"/>
      <c r="H941" s="340"/>
      <c r="I941" s="195"/>
      <c r="J941" s="195"/>
      <c r="K941" s="195"/>
      <c r="L941" s="195"/>
      <c r="M941" s="195"/>
      <c r="N941" s="195"/>
      <c r="O941" s="195"/>
      <c r="P941" s="195"/>
      <c r="Q941" s="195"/>
    </row>
    <row r="942">
      <c r="B942" s="340"/>
      <c r="C942" s="340"/>
      <c r="D942" s="340"/>
      <c r="F942" s="340"/>
      <c r="G942" s="340"/>
      <c r="H942" s="340"/>
      <c r="I942" s="195"/>
      <c r="J942" s="195"/>
      <c r="K942" s="195"/>
      <c r="L942" s="195"/>
      <c r="M942" s="195"/>
      <c r="N942" s="195"/>
      <c r="O942" s="195"/>
      <c r="P942" s="195"/>
      <c r="Q942" s="195"/>
    </row>
    <row r="943">
      <c r="B943" s="340"/>
      <c r="C943" s="340"/>
      <c r="D943" s="340"/>
      <c r="F943" s="340"/>
      <c r="G943" s="340"/>
      <c r="H943" s="340"/>
      <c r="I943" s="195"/>
      <c r="J943" s="195"/>
      <c r="K943" s="195"/>
      <c r="L943" s="195"/>
      <c r="M943" s="195"/>
      <c r="N943" s="195"/>
      <c r="O943" s="195"/>
      <c r="P943" s="195"/>
      <c r="Q943" s="195"/>
    </row>
    <row r="944">
      <c r="B944" s="340"/>
      <c r="C944" s="340"/>
      <c r="D944" s="340"/>
      <c r="F944" s="340"/>
      <c r="G944" s="340"/>
      <c r="H944" s="340"/>
      <c r="I944" s="195"/>
      <c r="J944" s="195"/>
      <c r="K944" s="195"/>
      <c r="L944" s="195"/>
      <c r="M944" s="195"/>
      <c r="N944" s="195"/>
      <c r="O944" s="195"/>
      <c r="P944" s="195"/>
      <c r="Q944" s="195"/>
    </row>
    <row r="945">
      <c r="B945" s="340"/>
      <c r="C945" s="340"/>
      <c r="D945" s="340"/>
      <c r="F945" s="340"/>
      <c r="G945" s="340"/>
      <c r="H945" s="340"/>
      <c r="I945" s="195"/>
      <c r="J945" s="195"/>
      <c r="K945" s="195"/>
      <c r="L945" s="195"/>
      <c r="M945" s="195"/>
      <c r="N945" s="195"/>
      <c r="O945" s="195"/>
      <c r="P945" s="195"/>
      <c r="Q945" s="195"/>
    </row>
    <row r="946">
      <c r="B946" s="340"/>
      <c r="C946" s="340"/>
      <c r="D946" s="340"/>
      <c r="F946" s="340"/>
      <c r="G946" s="340"/>
      <c r="H946" s="340"/>
      <c r="I946" s="195"/>
      <c r="J946" s="195"/>
      <c r="K946" s="195"/>
      <c r="L946" s="195"/>
      <c r="M946" s="195"/>
      <c r="N946" s="195"/>
      <c r="O946" s="195"/>
      <c r="P946" s="195"/>
      <c r="Q946" s="195"/>
    </row>
    <row r="947">
      <c r="B947" s="340"/>
      <c r="C947" s="340"/>
      <c r="D947" s="340"/>
      <c r="F947" s="340"/>
      <c r="G947" s="340"/>
      <c r="H947" s="340"/>
      <c r="I947" s="195"/>
      <c r="J947" s="195"/>
      <c r="K947" s="195"/>
      <c r="L947" s="195"/>
      <c r="M947" s="195"/>
      <c r="N947" s="195"/>
      <c r="O947" s="195"/>
      <c r="P947" s="195"/>
      <c r="Q947" s="195"/>
    </row>
    <row r="948">
      <c r="B948" s="340"/>
      <c r="C948" s="340"/>
      <c r="D948" s="340"/>
      <c r="F948" s="340"/>
      <c r="G948" s="340"/>
      <c r="H948" s="340"/>
      <c r="I948" s="195"/>
      <c r="J948" s="195"/>
      <c r="K948" s="195"/>
      <c r="L948" s="195"/>
      <c r="M948" s="195"/>
      <c r="N948" s="195"/>
      <c r="O948" s="195"/>
      <c r="P948" s="195"/>
      <c r="Q948" s="195"/>
    </row>
    <row r="949">
      <c r="B949" s="340"/>
      <c r="C949" s="340"/>
      <c r="D949" s="340"/>
      <c r="F949" s="340"/>
      <c r="G949" s="340"/>
      <c r="H949" s="340"/>
      <c r="I949" s="195"/>
      <c r="J949" s="195"/>
      <c r="K949" s="195"/>
      <c r="L949" s="195"/>
      <c r="M949" s="195"/>
      <c r="N949" s="195"/>
      <c r="O949" s="195"/>
      <c r="P949" s="195"/>
      <c r="Q949" s="195"/>
    </row>
    <row r="950">
      <c r="B950" s="340"/>
      <c r="C950" s="340"/>
      <c r="D950" s="340"/>
      <c r="F950" s="340"/>
      <c r="G950" s="340"/>
      <c r="H950" s="340"/>
      <c r="I950" s="195"/>
      <c r="J950" s="195"/>
      <c r="K950" s="195"/>
      <c r="L950" s="195"/>
      <c r="M950" s="195"/>
      <c r="N950" s="195"/>
      <c r="O950" s="195"/>
      <c r="P950" s="195"/>
      <c r="Q950" s="195"/>
    </row>
    <row r="951">
      <c r="B951" s="340"/>
      <c r="C951" s="340"/>
      <c r="D951" s="340"/>
      <c r="F951" s="340"/>
      <c r="G951" s="340"/>
      <c r="H951" s="340"/>
      <c r="I951" s="195"/>
      <c r="J951" s="195"/>
      <c r="K951" s="195"/>
      <c r="L951" s="195"/>
      <c r="M951" s="195"/>
      <c r="N951" s="195"/>
      <c r="O951" s="195"/>
      <c r="P951" s="195"/>
      <c r="Q951" s="195"/>
    </row>
    <row r="952">
      <c r="B952" s="340"/>
      <c r="C952" s="340"/>
      <c r="D952" s="340"/>
      <c r="F952" s="340"/>
      <c r="G952" s="340"/>
      <c r="H952" s="340"/>
      <c r="I952" s="195"/>
      <c r="J952" s="195"/>
      <c r="K952" s="195"/>
      <c r="L952" s="195"/>
      <c r="M952" s="195"/>
      <c r="N952" s="195"/>
      <c r="O952" s="195"/>
      <c r="P952" s="195"/>
      <c r="Q952" s="195"/>
    </row>
    <row r="953">
      <c r="B953" s="340"/>
      <c r="C953" s="340"/>
      <c r="D953" s="340"/>
      <c r="F953" s="340"/>
      <c r="G953" s="340"/>
      <c r="H953" s="340"/>
      <c r="I953" s="195"/>
      <c r="J953" s="195"/>
      <c r="K953" s="195"/>
      <c r="L953" s="195"/>
      <c r="M953" s="195"/>
      <c r="N953" s="195"/>
      <c r="O953" s="195"/>
      <c r="P953" s="195"/>
      <c r="Q953" s="195"/>
    </row>
    <row r="954">
      <c r="B954" s="340"/>
      <c r="C954" s="340"/>
      <c r="D954" s="340"/>
      <c r="F954" s="340"/>
      <c r="G954" s="340"/>
      <c r="H954" s="340"/>
      <c r="I954" s="195"/>
      <c r="J954" s="195"/>
      <c r="K954" s="195"/>
      <c r="L954" s="195"/>
      <c r="M954" s="195"/>
      <c r="N954" s="195"/>
      <c r="O954" s="195"/>
      <c r="P954" s="195"/>
      <c r="Q954" s="195"/>
    </row>
    <row r="955">
      <c r="B955" s="340"/>
      <c r="C955" s="340"/>
      <c r="D955" s="340"/>
      <c r="F955" s="340"/>
      <c r="G955" s="340"/>
      <c r="H955" s="340"/>
      <c r="I955" s="195"/>
      <c r="J955" s="195"/>
      <c r="K955" s="195"/>
      <c r="L955" s="195"/>
      <c r="M955" s="195"/>
      <c r="N955" s="195"/>
      <c r="O955" s="195"/>
      <c r="P955" s="195"/>
      <c r="Q955" s="195"/>
    </row>
    <row r="956">
      <c r="B956" s="340"/>
      <c r="C956" s="340"/>
      <c r="D956" s="340"/>
      <c r="F956" s="340"/>
      <c r="G956" s="340"/>
      <c r="H956" s="340"/>
      <c r="I956" s="195"/>
      <c r="J956" s="195"/>
      <c r="K956" s="195"/>
      <c r="L956" s="195"/>
      <c r="M956" s="195"/>
      <c r="N956" s="195"/>
      <c r="O956" s="195"/>
      <c r="P956" s="195"/>
      <c r="Q956" s="195"/>
    </row>
    <row r="957">
      <c r="B957" s="340"/>
      <c r="C957" s="340"/>
      <c r="D957" s="340"/>
      <c r="F957" s="340"/>
      <c r="G957" s="340"/>
      <c r="H957" s="340"/>
      <c r="I957" s="195"/>
      <c r="J957" s="195"/>
      <c r="K957" s="195"/>
      <c r="L957" s="195"/>
      <c r="M957" s="195"/>
      <c r="N957" s="195"/>
      <c r="O957" s="195"/>
      <c r="P957" s="195"/>
      <c r="Q957" s="195"/>
    </row>
    <row r="958">
      <c r="B958" s="340"/>
      <c r="C958" s="340"/>
      <c r="D958" s="340"/>
      <c r="F958" s="340"/>
      <c r="G958" s="340"/>
      <c r="H958" s="340"/>
      <c r="I958" s="195"/>
      <c r="J958" s="195"/>
      <c r="K958" s="195"/>
      <c r="L958" s="195"/>
      <c r="M958" s="195"/>
      <c r="N958" s="195"/>
      <c r="O958" s="195"/>
      <c r="P958" s="195"/>
      <c r="Q958" s="195"/>
    </row>
    <row r="959">
      <c r="B959" s="340"/>
      <c r="C959" s="340"/>
      <c r="D959" s="340"/>
      <c r="F959" s="340"/>
      <c r="G959" s="340"/>
      <c r="H959" s="340"/>
      <c r="I959" s="195"/>
      <c r="J959" s="195"/>
      <c r="K959" s="195"/>
      <c r="L959" s="195"/>
      <c r="M959" s="195"/>
      <c r="N959" s="195"/>
      <c r="O959" s="195"/>
      <c r="P959" s="195"/>
      <c r="Q959" s="195"/>
    </row>
    <row r="960">
      <c r="B960" s="340"/>
      <c r="C960" s="340"/>
      <c r="D960" s="340"/>
      <c r="F960" s="340"/>
      <c r="G960" s="340"/>
      <c r="H960" s="340"/>
      <c r="I960" s="195"/>
      <c r="J960" s="195"/>
      <c r="K960" s="195"/>
      <c r="L960" s="195"/>
      <c r="M960" s="195"/>
      <c r="N960" s="195"/>
      <c r="O960" s="195"/>
      <c r="P960" s="195"/>
      <c r="Q960" s="195"/>
    </row>
    <row r="961">
      <c r="B961" s="340"/>
      <c r="C961" s="340"/>
      <c r="D961" s="340"/>
      <c r="F961" s="340"/>
      <c r="G961" s="340"/>
      <c r="H961" s="340"/>
      <c r="I961" s="195"/>
      <c r="J961" s="195"/>
      <c r="K961" s="195"/>
      <c r="L961" s="195"/>
      <c r="M961" s="195"/>
      <c r="N961" s="195"/>
      <c r="O961" s="195"/>
      <c r="P961" s="195"/>
      <c r="Q961" s="195"/>
    </row>
    <row r="962">
      <c r="B962" s="340"/>
      <c r="C962" s="340"/>
      <c r="D962" s="340"/>
      <c r="F962" s="340"/>
      <c r="G962" s="340"/>
      <c r="H962" s="340"/>
      <c r="I962" s="195"/>
      <c r="J962" s="195"/>
      <c r="K962" s="195"/>
      <c r="L962" s="195"/>
      <c r="M962" s="195"/>
      <c r="N962" s="195"/>
      <c r="O962" s="195"/>
      <c r="P962" s="195"/>
      <c r="Q962" s="195"/>
    </row>
    <row r="963">
      <c r="B963" s="340"/>
      <c r="C963" s="340"/>
      <c r="D963" s="340"/>
      <c r="F963" s="340"/>
      <c r="G963" s="340"/>
      <c r="H963" s="340"/>
      <c r="I963" s="195"/>
      <c r="J963" s="195"/>
      <c r="K963" s="195"/>
      <c r="L963" s="195"/>
      <c r="M963" s="195"/>
      <c r="N963" s="195"/>
      <c r="O963" s="195"/>
      <c r="P963" s="195"/>
      <c r="Q963" s="195"/>
    </row>
    <row r="964">
      <c r="B964" s="340"/>
      <c r="C964" s="340"/>
      <c r="D964" s="340"/>
      <c r="F964" s="340"/>
      <c r="G964" s="340"/>
      <c r="H964" s="340"/>
      <c r="I964" s="195"/>
      <c r="J964" s="195"/>
      <c r="K964" s="195"/>
      <c r="L964" s="195"/>
      <c r="M964" s="195"/>
      <c r="N964" s="195"/>
      <c r="O964" s="195"/>
      <c r="P964" s="195"/>
      <c r="Q964" s="195"/>
    </row>
    <row r="965">
      <c r="B965" s="340"/>
      <c r="C965" s="340"/>
      <c r="D965" s="340"/>
      <c r="F965" s="340"/>
      <c r="G965" s="340"/>
      <c r="H965" s="340"/>
      <c r="I965" s="195"/>
      <c r="J965" s="195"/>
      <c r="K965" s="195"/>
      <c r="L965" s="195"/>
      <c r="M965" s="195"/>
      <c r="N965" s="195"/>
      <c r="O965" s="195"/>
      <c r="P965" s="195"/>
      <c r="Q965" s="195"/>
    </row>
    <row r="966">
      <c r="B966" s="340"/>
      <c r="C966" s="340"/>
      <c r="D966" s="340"/>
      <c r="F966" s="340"/>
      <c r="G966" s="340"/>
      <c r="H966" s="340"/>
      <c r="I966" s="195"/>
      <c r="J966" s="195"/>
      <c r="K966" s="195"/>
      <c r="L966" s="195"/>
      <c r="M966" s="195"/>
      <c r="N966" s="195"/>
      <c r="O966" s="195"/>
      <c r="P966" s="195"/>
      <c r="Q966" s="195"/>
    </row>
    <row r="967">
      <c r="B967" s="340"/>
      <c r="C967" s="340"/>
      <c r="D967" s="340"/>
      <c r="F967" s="340"/>
      <c r="G967" s="340"/>
      <c r="H967" s="340"/>
      <c r="I967" s="195"/>
      <c r="J967" s="195"/>
      <c r="K967" s="195"/>
      <c r="L967" s="195"/>
      <c r="M967" s="195"/>
      <c r="N967" s="195"/>
      <c r="O967" s="195"/>
      <c r="P967" s="195"/>
      <c r="Q967" s="195"/>
    </row>
    <row r="968">
      <c r="B968" s="340"/>
      <c r="C968" s="340"/>
      <c r="D968" s="340"/>
      <c r="F968" s="340"/>
      <c r="G968" s="340"/>
      <c r="H968" s="340"/>
      <c r="I968" s="195"/>
      <c r="J968" s="195"/>
      <c r="K968" s="195"/>
      <c r="L968" s="195"/>
      <c r="M968" s="195"/>
      <c r="N968" s="195"/>
      <c r="O968" s="195"/>
      <c r="P968" s="195"/>
      <c r="Q968" s="195"/>
    </row>
    <row r="969">
      <c r="B969" s="340"/>
      <c r="C969" s="340"/>
      <c r="D969" s="340"/>
      <c r="F969" s="340"/>
      <c r="G969" s="340"/>
      <c r="H969" s="340"/>
      <c r="I969" s="195"/>
      <c r="J969" s="195"/>
      <c r="K969" s="195"/>
      <c r="L969" s="195"/>
      <c r="M969" s="195"/>
      <c r="N969" s="195"/>
      <c r="O969" s="195"/>
      <c r="P969" s="195"/>
      <c r="Q969" s="195"/>
    </row>
    <row r="970">
      <c r="B970" s="340"/>
      <c r="C970" s="340"/>
      <c r="D970" s="340"/>
      <c r="F970" s="340"/>
      <c r="G970" s="340"/>
      <c r="H970" s="340"/>
      <c r="I970" s="195"/>
      <c r="J970" s="195"/>
      <c r="K970" s="195"/>
      <c r="L970" s="195"/>
      <c r="M970" s="195"/>
      <c r="N970" s="195"/>
      <c r="O970" s="195"/>
      <c r="P970" s="195"/>
      <c r="Q970" s="195"/>
    </row>
    <row r="971">
      <c r="B971" s="340"/>
      <c r="C971" s="340"/>
      <c r="D971" s="340"/>
      <c r="F971" s="340"/>
      <c r="G971" s="340"/>
      <c r="H971" s="340"/>
      <c r="I971" s="195"/>
      <c r="J971" s="195"/>
      <c r="K971" s="195"/>
      <c r="L971" s="195"/>
      <c r="M971" s="195"/>
      <c r="N971" s="195"/>
      <c r="O971" s="195"/>
      <c r="P971" s="195"/>
      <c r="Q971" s="195"/>
    </row>
    <row r="972">
      <c r="B972" s="340"/>
      <c r="C972" s="340"/>
      <c r="D972" s="340"/>
      <c r="F972" s="340"/>
      <c r="G972" s="340"/>
      <c r="H972" s="340"/>
      <c r="I972" s="195"/>
      <c r="J972" s="195"/>
      <c r="K972" s="195"/>
      <c r="L972" s="195"/>
      <c r="M972" s="195"/>
      <c r="N972" s="195"/>
      <c r="O972" s="195"/>
      <c r="P972" s="195"/>
      <c r="Q972" s="195"/>
    </row>
    <row r="973">
      <c r="B973" s="340"/>
      <c r="C973" s="340"/>
      <c r="D973" s="340"/>
      <c r="F973" s="340"/>
      <c r="G973" s="340"/>
      <c r="H973" s="340"/>
      <c r="I973" s="195"/>
      <c r="J973" s="195"/>
      <c r="K973" s="195"/>
      <c r="L973" s="195"/>
      <c r="M973" s="195"/>
      <c r="N973" s="195"/>
      <c r="O973" s="195"/>
      <c r="P973" s="195"/>
      <c r="Q973" s="195"/>
    </row>
    <row r="974">
      <c r="B974" s="340"/>
      <c r="C974" s="340"/>
      <c r="D974" s="340"/>
      <c r="F974" s="340"/>
      <c r="G974" s="340"/>
      <c r="H974" s="340"/>
      <c r="I974" s="195"/>
      <c r="J974" s="195"/>
      <c r="K974" s="195"/>
      <c r="L974" s="195"/>
      <c r="M974" s="195"/>
      <c r="N974" s="195"/>
      <c r="O974" s="195"/>
      <c r="P974" s="195"/>
      <c r="Q974" s="195"/>
    </row>
    <row r="975">
      <c r="B975" s="340"/>
      <c r="C975" s="340"/>
      <c r="D975" s="340"/>
      <c r="F975" s="340"/>
      <c r="G975" s="340"/>
      <c r="H975" s="340"/>
      <c r="I975" s="195"/>
      <c r="J975" s="195"/>
      <c r="K975" s="195"/>
      <c r="L975" s="195"/>
      <c r="M975" s="195"/>
      <c r="N975" s="195"/>
      <c r="O975" s="195"/>
      <c r="P975" s="195"/>
      <c r="Q975" s="195"/>
    </row>
    <row r="976">
      <c r="B976" s="340"/>
      <c r="C976" s="340"/>
      <c r="D976" s="340"/>
      <c r="F976" s="340"/>
      <c r="G976" s="340"/>
      <c r="H976" s="340"/>
      <c r="I976" s="195"/>
      <c r="J976" s="195"/>
      <c r="K976" s="195"/>
      <c r="L976" s="195"/>
      <c r="M976" s="195"/>
      <c r="N976" s="195"/>
      <c r="O976" s="195"/>
      <c r="P976" s="195"/>
      <c r="Q976" s="195"/>
    </row>
    <row r="977">
      <c r="B977" s="340"/>
      <c r="C977" s="340"/>
      <c r="D977" s="340"/>
      <c r="F977" s="340"/>
      <c r="G977" s="340"/>
      <c r="H977" s="340"/>
      <c r="I977" s="195"/>
      <c r="J977" s="195"/>
      <c r="K977" s="195"/>
      <c r="L977" s="195"/>
      <c r="M977" s="195"/>
      <c r="N977" s="195"/>
      <c r="O977" s="195"/>
      <c r="P977" s="195"/>
      <c r="Q977" s="195"/>
    </row>
    <row r="978">
      <c r="B978" s="340"/>
      <c r="C978" s="340"/>
      <c r="D978" s="340"/>
      <c r="F978" s="340"/>
      <c r="G978" s="340"/>
      <c r="H978" s="340"/>
      <c r="I978" s="195"/>
      <c r="J978" s="195"/>
      <c r="K978" s="195"/>
      <c r="L978" s="195"/>
      <c r="M978" s="195"/>
      <c r="N978" s="195"/>
      <c r="O978" s="195"/>
      <c r="P978" s="195"/>
      <c r="Q978" s="195"/>
    </row>
    <row r="979">
      <c r="B979" s="340"/>
      <c r="C979" s="340"/>
      <c r="D979" s="340"/>
      <c r="F979" s="340"/>
      <c r="G979" s="340"/>
      <c r="H979" s="340"/>
      <c r="I979" s="195"/>
      <c r="J979" s="195"/>
      <c r="K979" s="195"/>
      <c r="L979" s="195"/>
      <c r="M979" s="195"/>
      <c r="N979" s="195"/>
      <c r="O979" s="195"/>
      <c r="P979" s="195"/>
      <c r="Q979" s="195"/>
    </row>
    <row r="980">
      <c r="B980" s="340"/>
      <c r="C980" s="340"/>
      <c r="D980" s="340"/>
      <c r="F980" s="340"/>
      <c r="G980" s="340"/>
      <c r="H980" s="340"/>
      <c r="I980" s="195"/>
      <c r="J980" s="195"/>
      <c r="K980" s="195"/>
      <c r="L980" s="195"/>
      <c r="M980" s="195"/>
      <c r="N980" s="195"/>
      <c r="O980" s="195"/>
      <c r="P980" s="195"/>
      <c r="Q980" s="195"/>
    </row>
    <row r="981">
      <c r="B981" s="340"/>
      <c r="C981" s="340"/>
      <c r="D981" s="340"/>
      <c r="F981" s="340"/>
      <c r="G981" s="340"/>
      <c r="H981" s="340"/>
      <c r="I981" s="195"/>
      <c r="J981" s="195"/>
      <c r="K981" s="195"/>
      <c r="L981" s="195"/>
      <c r="M981" s="195"/>
      <c r="N981" s="195"/>
      <c r="O981" s="195"/>
      <c r="P981" s="195"/>
      <c r="Q981" s="195"/>
    </row>
    <row r="982">
      <c r="B982" s="340"/>
      <c r="C982" s="340"/>
      <c r="D982" s="340"/>
      <c r="F982" s="340"/>
      <c r="G982" s="340"/>
      <c r="H982" s="340"/>
      <c r="I982" s="195"/>
      <c r="J982" s="195"/>
      <c r="K982" s="195"/>
      <c r="L982" s="195"/>
      <c r="M982" s="195"/>
      <c r="N982" s="195"/>
      <c r="O982" s="195"/>
      <c r="P982" s="195"/>
      <c r="Q982" s="195"/>
    </row>
    <row r="983">
      <c r="B983" s="340"/>
      <c r="C983" s="340"/>
      <c r="D983" s="340"/>
      <c r="F983" s="340"/>
      <c r="G983" s="340"/>
      <c r="H983" s="340"/>
      <c r="I983" s="195"/>
      <c r="J983" s="195"/>
      <c r="K983" s="195"/>
      <c r="L983" s="195"/>
      <c r="M983" s="195"/>
      <c r="N983" s="195"/>
      <c r="O983" s="195"/>
      <c r="P983" s="195"/>
      <c r="Q983" s="195"/>
    </row>
    <row r="984">
      <c r="B984" s="340"/>
      <c r="C984" s="340"/>
      <c r="D984" s="340"/>
      <c r="F984" s="340"/>
      <c r="G984" s="340"/>
      <c r="H984" s="340"/>
      <c r="I984" s="195"/>
      <c r="J984" s="195"/>
      <c r="K984" s="195"/>
      <c r="L984" s="195"/>
      <c r="M984" s="195"/>
      <c r="N984" s="195"/>
      <c r="O984" s="195"/>
      <c r="P984" s="195"/>
      <c r="Q984" s="195"/>
    </row>
    <row r="985">
      <c r="B985" s="340"/>
      <c r="C985" s="340"/>
      <c r="D985" s="340"/>
      <c r="F985" s="340"/>
      <c r="G985" s="340"/>
      <c r="H985" s="340"/>
      <c r="I985" s="195"/>
      <c r="J985" s="195"/>
      <c r="K985" s="195"/>
      <c r="L985" s="195"/>
      <c r="M985" s="195"/>
      <c r="N985" s="195"/>
      <c r="O985" s="195"/>
      <c r="P985" s="195"/>
      <c r="Q985" s="195"/>
    </row>
    <row r="986">
      <c r="B986" s="340"/>
      <c r="C986" s="340"/>
      <c r="D986" s="340"/>
      <c r="F986" s="340"/>
      <c r="G986" s="340"/>
      <c r="H986" s="340"/>
      <c r="I986" s="195"/>
      <c r="J986" s="195"/>
      <c r="K986" s="195"/>
      <c r="L986" s="195"/>
      <c r="M986" s="195"/>
      <c r="N986" s="195"/>
      <c r="O986" s="195"/>
      <c r="P986" s="195"/>
      <c r="Q986" s="195"/>
    </row>
    <row r="987">
      <c r="B987" s="340"/>
      <c r="C987" s="340"/>
      <c r="D987" s="340"/>
      <c r="F987" s="340"/>
      <c r="G987" s="340"/>
      <c r="H987" s="340"/>
      <c r="I987" s="195"/>
      <c r="J987" s="195"/>
      <c r="K987" s="195"/>
      <c r="L987" s="195"/>
      <c r="M987" s="195"/>
      <c r="N987" s="195"/>
      <c r="O987" s="195"/>
      <c r="P987" s="195"/>
      <c r="Q987" s="195"/>
    </row>
    <row r="988">
      <c r="B988" s="340"/>
      <c r="C988" s="340"/>
      <c r="D988" s="340"/>
      <c r="F988" s="340"/>
      <c r="G988" s="340"/>
      <c r="H988" s="340"/>
      <c r="I988" s="195"/>
      <c r="J988" s="195"/>
      <c r="K988" s="195"/>
      <c r="L988" s="195"/>
      <c r="M988" s="195"/>
      <c r="N988" s="195"/>
      <c r="O988" s="195"/>
      <c r="P988" s="195"/>
      <c r="Q988" s="195"/>
    </row>
    <row r="989">
      <c r="B989" s="340"/>
      <c r="C989" s="340"/>
      <c r="D989" s="340"/>
      <c r="F989" s="340"/>
      <c r="G989" s="340"/>
      <c r="H989" s="340"/>
      <c r="I989" s="195"/>
      <c r="J989" s="195"/>
      <c r="K989" s="195"/>
      <c r="L989" s="195"/>
      <c r="M989" s="195"/>
      <c r="N989" s="195"/>
      <c r="O989" s="195"/>
      <c r="P989" s="195"/>
      <c r="Q989" s="195"/>
    </row>
    <row r="990">
      <c r="B990" s="340"/>
      <c r="C990" s="340"/>
      <c r="D990" s="340"/>
      <c r="F990" s="340"/>
      <c r="G990" s="340"/>
      <c r="H990" s="340"/>
      <c r="I990" s="195"/>
      <c r="J990" s="195"/>
      <c r="K990" s="195"/>
      <c r="L990" s="195"/>
      <c r="M990" s="195"/>
      <c r="N990" s="195"/>
      <c r="O990" s="195"/>
      <c r="P990" s="195"/>
      <c r="Q990" s="195"/>
    </row>
    <row r="991">
      <c r="B991" s="340"/>
      <c r="C991" s="340"/>
      <c r="D991" s="340"/>
      <c r="F991" s="340"/>
      <c r="G991" s="340"/>
      <c r="H991" s="340"/>
      <c r="I991" s="195"/>
      <c r="J991" s="195"/>
      <c r="K991" s="195"/>
      <c r="L991" s="195"/>
      <c r="M991" s="195"/>
      <c r="N991" s="195"/>
      <c r="O991" s="195"/>
      <c r="P991" s="195"/>
      <c r="Q991" s="195"/>
    </row>
    <row r="992">
      <c r="B992" s="340"/>
      <c r="C992" s="340"/>
      <c r="D992" s="340"/>
      <c r="F992" s="340"/>
      <c r="G992" s="340"/>
      <c r="H992" s="340"/>
      <c r="I992" s="195"/>
      <c r="J992" s="195"/>
      <c r="K992" s="195"/>
      <c r="L992" s="195"/>
      <c r="M992" s="195"/>
      <c r="N992" s="195"/>
      <c r="O992" s="195"/>
      <c r="P992" s="195"/>
      <c r="Q992" s="195"/>
    </row>
    <row r="993">
      <c r="B993" s="340"/>
      <c r="C993" s="340"/>
      <c r="D993" s="340"/>
      <c r="F993" s="340"/>
      <c r="G993" s="340"/>
      <c r="H993" s="340"/>
      <c r="I993" s="195"/>
      <c r="J993" s="195"/>
      <c r="K993" s="195"/>
      <c r="L993" s="195"/>
      <c r="M993" s="195"/>
      <c r="N993" s="195"/>
      <c r="O993" s="195"/>
      <c r="P993" s="195"/>
      <c r="Q993" s="195"/>
    </row>
    <row r="994">
      <c r="B994" s="340"/>
      <c r="C994" s="340"/>
      <c r="D994" s="340"/>
      <c r="F994" s="340"/>
      <c r="G994" s="340"/>
      <c r="H994" s="340"/>
      <c r="I994" s="195"/>
      <c r="J994" s="195"/>
      <c r="K994" s="195"/>
      <c r="L994" s="195"/>
      <c r="M994" s="195"/>
      <c r="N994" s="195"/>
      <c r="O994" s="195"/>
      <c r="P994" s="195"/>
      <c r="Q994" s="195"/>
    </row>
    <row r="995">
      <c r="B995" s="340"/>
      <c r="C995" s="340"/>
      <c r="D995" s="340"/>
      <c r="F995" s="340"/>
      <c r="G995" s="340"/>
      <c r="H995" s="340"/>
      <c r="I995" s="195"/>
      <c r="J995" s="195"/>
      <c r="K995" s="195"/>
      <c r="L995" s="195"/>
      <c r="M995" s="195"/>
      <c r="N995" s="195"/>
      <c r="O995" s="195"/>
      <c r="P995" s="195"/>
      <c r="Q995" s="195"/>
    </row>
    <row r="996">
      <c r="B996" s="340"/>
      <c r="C996" s="340"/>
      <c r="D996" s="340"/>
      <c r="F996" s="340"/>
      <c r="G996" s="340"/>
      <c r="H996" s="340"/>
      <c r="I996" s="195"/>
      <c r="J996" s="195"/>
      <c r="K996" s="195"/>
      <c r="L996" s="195"/>
      <c r="M996" s="195"/>
      <c r="N996" s="195"/>
      <c r="O996" s="195"/>
      <c r="P996" s="195"/>
      <c r="Q996" s="195"/>
    </row>
    <row r="997">
      <c r="B997" s="340"/>
      <c r="C997" s="340"/>
      <c r="D997" s="340"/>
      <c r="F997" s="340"/>
      <c r="G997" s="340"/>
      <c r="H997" s="340"/>
      <c r="I997" s="195"/>
      <c r="J997" s="195"/>
      <c r="K997" s="195"/>
      <c r="L997" s="195"/>
      <c r="M997" s="195"/>
      <c r="N997" s="195"/>
      <c r="O997" s="195"/>
      <c r="P997" s="195"/>
      <c r="Q997" s="195"/>
    </row>
    <row r="998">
      <c r="B998" s="340"/>
      <c r="C998" s="340"/>
      <c r="D998" s="340"/>
      <c r="F998" s="340"/>
      <c r="G998" s="340"/>
      <c r="H998" s="340"/>
      <c r="I998" s="195"/>
      <c r="J998" s="195"/>
      <c r="K998" s="195"/>
      <c r="L998" s="195"/>
      <c r="M998" s="195"/>
      <c r="N998" s="195"/>
      <c r="O998" s="195"/>
      <c r="P998" s="195"/>
      <c r="Q998" s="195"/>
    </row>
    <row r="999">
      <c r="B999" s="340"/>
      <c r="C999" s="340"/>
      <c r="D999" s="340"/>
      <c r="F999" s="340"/>
      <c r="G999" s="340"/>
      <c r="H999" s="340"/>
      <c r="I999" s="195"/>
      <c r="J999" s="195"/>
      <c r="K999" s="195"/>
      <c r="L999" s="195"/>
      <c r="M999" s="195"/>
      <c r="N999" s="195"/>
      <c r="O999" s="195"/>
      <c r="P999" s="195"/>
      <c r="Q999" s="195"/>
    </row>
    <row r="1000">
      <c r="B1000" s="340"/>
      <c r="C1000" s="340"/>
      <c r="D1000" s="340"/>
      <c r="F1000" s="340"/>
      <c r="G1000" s="340"/>
      <c r="H1000" s="340"/>
      <c r="I1000" s="195"/>
      <c r="J1000" s="195"/>
      <c r="K1000" s="195"/>
      <c r="L1000" s="195"/>
      <c r="M1000" s="195"/>
      <c r="N1000" s="195"/>
      <c r="O1000" s="195"/>
      <c r="P1000" s="195"/>
      <c r="Q1000" s="195"/>
    </row>
    <row r="1001">
      <c r="B1001" s="340"/>
      <c r="C1001" s="340"/>
      <c r="D1001" s="340"/>
      <c r="F1001" s="340"/>
      <c r="G1001" s="340"/>
      <c r="H1001" s="340"/>
      <c r="I1001" s="195"/>
      <c r="J1001" s="195"/>
      <c r="K1001" s="195"/>
      <c r="L1001" s="195"/>
      <c r="M1001" s="195"/>
      <c r="N1001" s="195"/>
      <c r="O1001" s="195"/>
      <c r="P1001" s="195"/>
      <c r="Q1001" s="195"/>
    </row>
    <row r="1002">
      <c r="B1002" s="340"/>
      <c r="C1002" s="340"/>
      <c r="D1002" s="340"/>
      <c r="F1002" s="340"/>
      <c r="G1002" s="340"/>
      <c r="H1002" s="340"/>
      <c r="I1002" s="195"/>
      <c r="J1002" s="195"/>
      <c r="K1002" s="195"/>
      <c r="L1002" s="195"/>
      <c r="M1002" s="195"/>
      <c r="N1002" s="195"/>
      <c r="O1002" s="195"/>
      <c r="P1002" s="195"/>
      <c r="Q1002" s="195"/>
    </row>
    <row r="1003">
      <c r="B1003" s="340"/>
      <c r="C1003" s="340"/>
      <c r="D1003" s="340"/>
      <c r="F1003" s="340"/>
      <c r="G1003" s="340"/>
      <c r="H1003" s="340"/>
      <c r="I1003" s="195"/>
      <c r="J1003" s="195"/>
      <c r="K1003" s="195"/>
      <c r="L1003" s="195"/>
      <c r="M1003" s="195"/>
      <c r="N1003" s="195"/>
      <c r="O1003" s="195"/>
      <c r="P1003" s="195"/>
      <c r="Q1003" s="195"/>
    </row>
  </sheetData>
  <mergeCells count="2">
    <mergeCell ref="B1:D1"/>
    <mergeCell ref="E1:G1"/>
  </mergeCells>
  <conditionalFormatting sqref="D2:D1003 G2 G52">
    <cfRule type="cellIs" dxfId="1" priority="1" operator="greaterThanOrEqual">
      <formula>"100%"</formula>
    </cfRule>
  </conditionalFormatting>
  <conditionalFormatting sqref="D1:D1003 G2 G52">
    <cfRule type="cellIs" dxfId="2" priority="2" operator="greaterThanOrEqual">
      <formula>"80%"</formula>
    </cfRule>
  </conditionalFormatting>
  <conditionalFormatting sqref="G1:G1003">
    <cfRule type="cellIs" dxfId="1" priority="3" operator="greaterThanOrEqual">
      <formula>"100%"</formula>
    </cfRule>
  </conditionalFormatting>
  <conditionalFormatting sqref="H1:H1003">
    <cfRule type="cellIs" dxfId="3" priority="4" operator="greaterThan">
      <formula>2</formula>
    </cfRule>
  </conditionalFormatting>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14.38"/>
    <col customWidth="1" min="2" max="36" width="7.63"/>
    <col customWidth="1" min="37" max="37" width="5.75"/>
    <col customWidth="1" min="38" max="38" width="6.5"/>
    <col customWidth="1" min="39" max="39" width="5.75"/>
    <col customWidth="1" min="40" max="40" width="5.63"/>
    <col customWidth="1" min="41" max="41" width="6.13"/>
    <col customWidth="1" min="42" max="42" width="5.5"/>
    <col customWidth="1" min="43" max="43" width="5.63"/>
    <col customWidth="1" min="44" max="44" width="6.88"/>
    <col customWidth="1" min="45" max="45" width="6.38"/>
    <col customWidth="1" min="46" max="46" width="6.75"/>
    <col customWidth="1" min="47" max="47" width="5.38"/>
    <col customWidth="1" min="48" max="48" width="5.5"/>
    <col customWidth="1" min="49" max="108" width="7.63"/>
    <col customWidth="1" min="109" max="109" width="15.13"/>
    <col customWidth="1" min="110" max="110" width="9.38"/>
    <col customWidth="1" min="111" max="114" width="7.63"/>
  </cols>
  <sheetData>
    <row r="2">
      <c r="A2" s="70" t="s">
        <v>39</v>
      </c>
      <c r="B2" s="71" t="s">
        <v>1</v>
      </c>
      <c r="C2" s="72" t="s">
        <v>40</v>
      </c>
      <c r="D2" s="73" t="s">
        <v>41</v>
      </c>
      <c r="E2" s="74">
        <v>43916.0</v>
      </c>
      <c r="F2" s="74">
        <v>43923.0</v>
      </c>
      <c r="G2" s="74">
        <v>43930.0</v>
      </c>
      <c r="H2" s="75">
        <v>43937.0</v>
      </c>
      <c r="I2" s="75">
        <v>43944.0</v>
      </c>
      <c r="J2" s="75">
        <v>43951.0</v>
      </c>
      <c r="K2" s="76">
        <v>43958.0</v>
      </c>
      <c r="L2" s="76">
        <v>43965.0</v>
      </c>
      <c r="M2" s="76">
        <v>43972.0</v>
      </c>
      <c r="N2" s="76">
        <v>43979.0</v>
      </c>
      <c r="O2" s="77">
        <v>43986.0</v>
      </c>
      <c r="P2" s="77">
        <v>43993.0</v>
      </c>
      <c r="Q2" s="77">
        <v>44000.0</v>
      </c>
      <c r="R2" s="77">
        <v>44007.0</v>
      </c>
      <c r="S2" s="77">
        <v>44014.0</v>
      </c>
      <c r="T2" s="77">
        <v>44021.0</v>
      </c>
      <c r="U2" s="77">
        <v>44028.0</v>
      </c>
      <c r="V2" s="77">
        <v>44035.0</v>
      </c>
      <c r="W2" s="77">
        <v>44042.0</v>
      </c>
      <c r="X2" s="77">
        <v>44049.0</v>
      </c>
      <c r="Y2" s="78">
        <v>44056.0</v>
      </c>
      <c r="Z2" s="79">
        <v>44063.0</v>
      </c>
      <c r="AA2" s="79">
        <v>44070.0</v>
      </c>
      <c r="AB2" s="79">
        <v>44077.0</v>
      </c>
      <c r="AC2" s="80" t="s">
        <v>42</v>
      </c>
      <c r="AD2" s="81" t="s">
        <v>43</v>
      </c>
      <c r="AE2" s="79">
        <v>44098.0</v>
      </c>
      <c r="AF2" s="79">
        <v>44105.0</v>
      </c>
      <c r="AG2" s="79">
        <v>44112.0</v>
      </c>
      <c r="AH2" s="79">
        <v>44119.0</v>
      </c>
      <c r="AI2" s="79">
        <v>44126.0</v>
      </c>
      <c r="AJ2" s="79">
        <v>44133.0</v>
      </c>
      <c r="AK2" s="79">
        <v>44140.0</v>
      </c>
      <c r="AL2" s="82">
        <v>44147.0</v>
      </c>
      <c r="AM2" s="83">
        <v>44154.0</v>
      </c>
      <c r="AN2" s="84">
        <v>44160.0</v>
      </c>
      <c r="AO2" s="84">
        <v>44168.0</v>
      </c>
      <c r="AP2" s="85">
        <v>44175.0</v>
      </c>
      <c r="AQ2" s="86">
        <v>44182.0</v>
      </c>
      <c r="AR2" s="86">
        <v>44189.0</v>
      </c>
      <c r="AS2" s="86">
        <v>44196.0</v>
      </c>
      <c r="AT2" s="86">
        <v>44203.0</v>
      </c>
      <c r="AU2" s="86">
        <v>44210.0</v>
      </c>
      <c r="AV2" s="86">
        <v>44217.0</v>
      </c>
      <c r="AW2" s="87" t="s">
        <v>44</v>
      </c>
      <c r="AX2" s="87" t="s">
        <v>45</v>
      </c>
      <c r="AY2" s="87" t="s">
        <v>46</v>
      </c>
      <c r="AZ2" s="87" t="s">
        <v>47</v>
      </c>
      <c r="BA2" s="87" t="s">
        <v>48</v>
      </c>
      <c r="BB2" s="88" t="s">
        <v>49</v>
      </c>
      <c r="BC2" s="88" t="s">
        <v>50</v>
      </c>
      <c r="BD2" s="88" t="s">
        <v>51</v>
      </c>
      <c r="BE2" s="88" t="s">
        <v>52</v>
      </c>
      <c r="BF2" s="88" t="s">
        <v>53</v>
      </c>
      <c r="BG2" s="89" t="s">
        <v>54</v>
      </c>
      <c r="BH2" s="89" t="s">
        <v>50</v>
      </c>
      <c r="BI2" s="89" t="s">
        <v>51</v>
      </c>
      <c r="BJ2" s="89" t="s">
        <v>52</v>
      </c>
      <c r="BK2" s="89" t="s">
        <v>48</v>
      </c>
      <c r="BL2" s="90" t="s">
        <v>55</v>
      </c>
      <c r="BM2" s="90" t="s">
        <v>50</v>
      </c>
      <c r="BN2" s="90" t="s">
        <v>51</v>
      </c>
      <c r="BO2" s="90" t="s">
        <v>52</v>
      </c>
      <c r="BP2" s="90" t="s">
        <v>48</v>
      </c>
      <c r="BQ2" s="91" t="s">
        <v>56</v>
      </c>
      <c r="BR2" s="91" t="s">
        <v>50</v>
      </c>
      <c r="BS2" s="91" t="s">
        <v>51</v>
      </c>
      <c r="BT2" s="91" t="s">
        <v>52</v>
      </c>
      <c r="BU2" s="91" t="s">
        <v>48</v>
      </c>
      <c r="BV2" s="92" t="s">
        <v>57</v>
      </c>
      <c r="BW2" s="92" t="s">
        <v>50</v>
      </c>
      <c r="BX2" s="92" t="s">
        <v>51</v>
      </c>
      <c r="BY2" s="92" t="s">
        <v>52</v>
      </c>
      <c r="BZ2" s="92" t="s">
        <v>48</v>
      </c>
      <c r="CA2" s="93" t="s">
        <v>58</v>
      </c>
      <c r="CB2" s="93" t="s">
        <v>50</v>
      </c>
      <c r="CC2" s="93" t="s">
        <v>51</v>
      </c>
      <c r="CD2" s="93" t="s">
        <v>47</v>
      </c>
      <c r="CE2" s="93" t="s">
        <v>53</v>
      </c>
      <c r="CF2" s="94" t="s">
        <v>59</v>
      </c>
      <c r="CG2" s="94" t="s">
        <v>50</v>
      </c>
      <c r="CH2" s="94" t="s">
        <v>51</v>
      </c>
      <c r="CI2" s="94" t="s">
        <v>47</v>
      </c>
      <c r="CJ2" s="94" t="s">
        <v>53</v>
      </c>
      <c r="CK2" s="73" t="s">
        <v>60</v>
      </c>
      <c r="CL2" s="73" t="s">
        <v>50</v>
      </c>
      <c r="CM2" s="73" t="s">
        <v>51</v>
      </c>
      <c r="CN2" s="73" t="s">
        <v>47</v>
      </c>
      <c r="CO2" s="73" t="s">
        <v>53</v>
      </c>
      <c r="CP2" s="95" t="s">
        <v>61</v>
      </c>
      <c r="CQ2" s="95" t="s">
        <v>45</v>
      </c>
      <c r="CR2" s="95" t="s">
        <v>46</v>
      </c>
      <c r="CS2" s="95" t="s">
        <v>47</v>
      </c>
      <c r="CT2" s="95" t="s">
        <v>48</v>
      </c>
      <c r="CU2" s="96" t="s">
        <v>62</v>
      </c>
      <c r="CV2" s="96" t="s">
        <v>45</v>
      </c>
      <c r="CW2" s="96" t="s">
        <v>46</v>
      </c>
      <c r="CX2" s="96" t="s">
        <v>47</v>
      </c>
      <c r="CY2" s="96" t="s">
        <v>48</v>
      </c>
      <c r="CZ2" s="97" t="s">
        <v>63</v>
      </c>
      <c r="DA2" s="97" t="s">
        <v>6</v>
      </c>
      <c r="DB2" s="97" t="s">
        <v>64</v>
      </c>
      <c r="DC2" s="97" t="s">
        <v>41</v>
      </c>
      <c r="DD2" s="97" t="s">
        <v>65</v>
      </c>
      <c r="DE2" s="98" t="s">
        <v>66</v>
      </c>
      <c r="DF2" s="97" t="s">
        <v>63</v>
      </c>
      <c r="DG2" s="97" t="s">
        <v>6</v>
      </c>
      <c r="DH2" s="97" t="s">
        <v>64</v>
      </c>
    </row>
    <row r="3">
      <c r="A3" s="99" t="s">
        <v>16</v>
      </c>
      <c r="B3" s="100">
        <v>1271.0</v>
      </c>
      <c r="C3" s="100">
        <v>983.0</v>
      </c>
      <c r="D3" s="101">
        <f t="shared" ref="D3:D50" si="1">C3/B3</f>
        <v>0.7734067663</v>
      </c>
      <c r="E3" s="102">
        <v>737.0</v>
      </c>
      <c r="F3" s="102">
        <v>637.0</v>
      </c>
      <c r="G3" s="102">
        <v>590.0</v>
      </c>
      <c r="H3" s="102">
        <v>563.0</v>
      </c>
      <c r="I3" s="102">
        <v>561.0</v>
      </c>
      <c r="J3" s="102">
        <v>556.0</v>
      </c>
      <c r="K3" s="102">
        <v>558.0</v>
      </c>
      <c r="L3" s="102">
        <v>575.0</v>
      </c>
      <c r="M3" s="102">
        <v>600.0</v>
      </c>
      <c r="N3" s="102">
        <v>606.0</v>
      </c>
      <c r="O3" s="34">
        <v>606.0</v>
      </c>
      <c r="P3" s="34">
        <v>605.0</v>
      </c>
      <c r="Q3" s="34">
        <v>624.0</v>
      </c>
      <c r="R3" s="34">
        <v>602.0</v>
      </c>
      <c r="S3" s="34">
        <v>591.0</v>
      </c>
      <c r="T3" s="34">
        <v>602.0</v>
      </c>
      <c r="U3" s="34">
        <v>596.0</v>
      </c>
      <c r="V3" s="34">
        <v>593.0</v>
      </c>
      <c r="W3" s="34">
        <v>598.0</v>
      </c>
      <c r="X3" s="34">
        <v>628.0</v>
      </c>
      <c r="Y3" s="103">
        <v>622.0</v>
      </c>
      <c r="Z3" s="104">
        <v>653.0</v>
      </c>
      <c r="AA3" s="104">
        <v>684.0</v>
      </c>
      <c r="AB3" s="104">
        <v>688.0</v>
      </c>
      <c r="AC3" s="104">
        <v>707.0</v>
      </c>
      <c r="AD3" s="104">
        <v>754.0</v>
      </c>
      <c r="AE3" s="104">
        <v>771.0</v>
      </c>
      <c r="AF3" s="104">
        <v>782.0</v>
      </c>
      <c r="AG3" s="104">
        <v>782.0</v>
      </c>
      <c r="AH3" s="104">
        <v>801.0</v>
      </c>
      <c r="AI3" s="104">
        <v>814.0</v>
      </c>
      <c r="AJ3" s="104">
        <v>795.0</v>
      </c>
      <c r="AK3" s="105">
        <v>792.0</v>
      </c>
      <c r="AL3" s="106">
        <v>811.0</v>
      </c>
      <c r="AM3" s="106">
        <v>825.0</v>
      </c>
      <c r="AN3" s="106">
        <v>824.0</v>
      </c>
      <c r="AO3" s="106">
        <v>853.0</v>
      </c>
      <c r="AP3" s="105">
        <v>860.0</v>
      </c>
      <c r="AQ3" s="106">
        <v>833.0</v>
      </c>
      <c r="AR3" s="106">
        <v>785.0</v>
      </c>
      <c r="AS3" s="106">
        <v>780.0</v>
      </c>
      <c r="AT3" s="107">
        <v>788.0</v>
      </c>
      <c r="AU3" s="107">
        <v>793.0</v>
      </c>
      <c r="AV3" s="107">
        <v>795.0</v>
      </c>
      <c r="AW3" s="16">
        <v>737.0</v>
      </c>
      <c r="AX3" s="16">
        <f t="shared" ref="AX3:AX50" si="2">AW3-C3</f>
        <v>-246</v>
      </c>
      <c r="AY3" s="17">
        <f t="shared" ref="AY3:AY50" si="3">AX3/C3</f>
        <v>-0.2502543235</v>
      </c>
      <c r="AZ3" s="17">
        <f t="shared" ref="AZ3:AZ50" si="4">AW3/B3</f>
        <v>0.5798583792</v>
      </c>
      <c r="BA3" s="17">
        <f t="shared" ref="BA3:BA50" si="5">AZ3-D3</f>
        <v>-0.1935483871</v>
      </c>
      <c r="BB3" s="108">
        <f t="shared" ref="BB3:BB49" si="6">AVERAGE(F3:J3)</f>
        <v>581.4</v>
      </c>
      <c r="BC3" s="108">
        <f t="shared" ref="BC3:BC49" si="7">BB3-C3</f>
        <v>-401.6</v>
      </c>
      <c r="BD3" s="109">
        <f t="shared" ref="BD3:BD50" si="8">BC3/C3</f>
        <v>-0.4085452696</v>
      </c>
      <c r="BE3" s="110">
        <f t="shared" ref="BE3:BE50" si="9">BB3/B3</f>
        <v>0.4574350905</v>
      </c>
      <c r="BF3" s="109">
        <f t="shared" ref="BF3:BF50" si="10">BE3-D3</f>
        <v>-0.3159716758</v>
      </c>
      <c r="BG3" s="111">
        <f t="shared" ref="BG3:BG49" si="11">AVERAGE(K3:N3)</f>
        <v>584.75</v>
      </c>
      <c r="BH3" s="111">
        <f t="shared" ref="BH3:BH49" si="12">BG3-C3</f>
        <v>-398.25</v>
      </c>
      <c r="BI3" s="22">
        <f t="shared" ref="BI3:BI50" si="13">BH3/C3</f>
        <v>-0.4051373347</v>
      </c>
      <c r="BJ3" s="22">
        <f t="shared" ref="BJ3:BJ50" si="14">BG3/B3</f>
        <v>0.4600708104</v>
      </c>
      <c r="BK3" s="22">
        <f t="shared" ref="BK3:BK50" si="15">BJ3-D3</f>
        <v>-0.3133359559</v>
      </c>
      <c r="BL3" s="112">
        <f t="shared" ref="BL3:BL4" si="16">AVERAGE(O3:R3)</f>
        <v>609.25</v>
      </c>
      <c r="BM3" s="112">
        <f t="shared" ref="BM3:BM49" si="17">BL3-C3</f>
        <v>-373.75</v>
      </c>
      <c r="BN3" s="113">
        <f t="shared" ref="BN3:BN50" si="18">BM3/C3</f>
        <v>-0.3802136317</v>
      </c>
      <c r="BO3" s="113">
        <f t="shared" ref="BO3:BO50" si="19">BL3/B3</f>
        <v>0.4793469709</v>
      </c>
      <c r="BP3" s="113">
        <f t="shared" ref="BP3:BP50" si="20">BO3-D3</f>
        <v>-0.2940597954</v>
      </c>
      <c r="BQ3" s="114">
        <f t="shared" ref="BQ3:BQ49" si="21">average(S3:W3)</f>
        <v>596</v>
      </c>
      <c r="BR3" s="114">
        <f t="shared" ref="BR3:BR49" si="22">BQ3-C3</f>
        <v>-387</v>
      </c>
      <c r="BS3" s="115">
        <f t="shared" ref="BS3:BS50" si="23">BR3/C3</f>
        <v>-0.3936927772</v>
      </c>
      <c r="BT3" s="115">
        <f t="shared" ref="BT3:BT50" si="24">BQ3/B3</f>
        <v>0.4689221086</v>
      </c>
      <c r="BU3" s="115">
        <f t="shared" ref="BU3:BU50" si="25">BT3-D3</f>
        <v>-0.3044846577</v>
      </c>
      <c r="BV3" s="116">
        <f t="shared" ref="BV3:BV49" si="26">average(X3:AA3)</f>
        <v>646.75</v>
      </c>
      <c r="BW3" s="116">
        <f t="shared" ref="BW3:BW49" si="27">BV3-C3</f>
        <v>-336.25</v>
      </c>
      <c r="BX3" s="117">
        <f t="shared" ref="BX3:BX50" si="28">BW3/C3</f>
        <v>-0.3420651068</v>
      </c>
      <c r="BY3" s="117">
        <f t="shared" ref="BY3:BY50" si="29">BV3/B3</f>
        <v>0.5088512982</v>
      </c>
      <c r="BZ3" s="117">
        <f t="shared" ref="BZ3:BZ50" si="30">BY3-D3</f>
        <v>-0.2645554681</v>
      </c>
      <c r="CA3" s="118">
        <f t="shared" ref="CA3:CA50" si="31">average(AB3:AE3)</f>
        <v>730</v>
      </c>
      <c r="CB3" s="118">
        <f t="shared" ref="CB3:CB49" si="32">CA3-C3</f>
        <v>-253</v>
      </c>
      <c r="CC3" s="119">
        <f t="shared" ref="CC3:CC50" si="33">CB3/C3</f>
        <v>-0.2573753815</v>
      </c>
      <c r="CD3" s="119">
        <f t="shared" ref="CD3:CD50" si="34">CA3/B3</f>
        <v>0.5743509048</v>
      </c>
      <c r="CE3" s="119">
        <f t="shared" ref="CE3:CE50" si="35">CD3-D3</f>
        <v>-0.1990558615</v>
      </c>
      <c r="CF3" s="120">
        <f t="shared" ref="CF3:CF50" si="36">average(AF3:AJ3)</f>
        <v>794.8</v>
      </c>
      <c r="CG3" s="120">
        <f t="shared" ref="CG3:CG50" si="37">CF3-C3</f>
        <v>-188.2</v>
      </c>
      <c r="CH3" s="121">
        <f t="shared" ref="CH3:CH50" si="38">CG3/C3</f>
        <v>-0.1914547304</v>
      </c>
      <c r="CI3" s="121">
        <f t="shared" ref="CI3:CI50" si="39">CF3/B3</f>
        <v>0.6253343824</v>
      </c>
      <c r="CJ3" s="121">
        <f t="shared" ref="CJ3:CJ50" si="40">CI3-D3</f>
        <v>-0.1480723839</v>
      </c>
      <c r="CK3" s="122">
        <f t="shared" ref="CK3:CK50" si="41">AVERAGE(AK3:AN3)</f>
        <v>813</v>
      </c>
      <c r="CL3" s="123">
        <f t="shared" ref="CL3:CL50" si="42">CK3-C3</f>
        <v>-170</v>
      </c>
      <c r="CM3" s="101">
        <f t="shared" ref="CM3:CM50" si="43">CL3/C3</f>
        <v>-0.1729399797</v>
      </c>
      <c r="CN3" s="101">
        <f t="shared" ref="CN3:CN50" si="44">CK3/B3</f>
        <v>0.6396538159</v>
      </c>
      <c r="CO3" s="123">
        <f t="shared" ref="CO3:CO50" si="45">DA3-D3</f>
        <v>-294.895358</v>
      </c>
      <c r="CP3" s="124">
        <f t="shared" ref="CP3:CP50" si="46">AVERAGE(AO3:AS3)</f>
        <v>822.2</v>
      </c>
      <c r="CQ3" s="124">
        <f t="shared" ref="CQ3:CQ50" si="47">CP3-C3</f>
        <v>-160.8</v>
      </c>
      <c r="CR3" s="125">
        <f t="shared" ref="CR3:CR50" si="48">CQ3/C3</f>
        <v>-0.1635808749</v>
      </c>
      <c r="CS3" s="125">
        <f t="shared" ref="CS3:CS50" si="49">CP3/B3</f>
        <v>0.6468922109</v>
      </c>
      <c r="CT3" s="125">
        <f t="shared" ref="CT3:CT50" si="50">CS3-D3</f>
        <v>-0.1265145555</v>
      </c>
      <c r="CU3" s="126">
        <f t="shared" ref="CU3:CU50" si="51">AVERAGE(AT3:AV3)</f>
        <v>792</v>
      </c>
      <c r="CV3" s="126">
        <f t="shared" ref="CV3:CV50" si="52">CU3-C3</f>
        <v>-191</v>
      </c>
      <c r="CW3" s="127">
        <f t="shared" ref="CW3:CW50" si="53">CV3/C3</f>
        <v>-0.1943031536</v>
      </c>
      <c r="CX3" s="127">
        <f t="shared" ref="CX3:CX50" si="54">CU3/B3</f>
        <v>0.6231313926</v>
      </c>
      <c r="CY3" s="127">
        <f t="shared" ref="CY3:CY50" si="55">CX3-D3</f>
        <v>-0.1502753737</v>
      </c>
      <c r="CZ3" s="128">
        <f>AVERAGE(E3:AS3)</f>
        <v>688.8780488</v>
      </c>
      <c r="DA3" s="128">
        <f t="shared" ref="DA3:DA49" si="56">CZ3-C3</f>
        <v>-294.1219512</v>
      </c>
      <c r="DB3" s="54">
        <f t="shared" ref="DB3:DB50" si="57">DA3/C3</f>
        <v>-0.2992084956</v>
      </c>
      <c r="DC3" s="54">
        <f t="shared" ref="DC3:DC50" si="58">CZ3/B3</f>
        <v>0.5419968913</v>
      </c>
      <c r="DD3" s="54">
        <f t="shared" ref="DD3:DD50" si="59">DC3-D3</f>
        <v>-0.2314098751</v>
      </c>
      <c r="DE3" s="129">
        <f t="shared" ref="DE3:DE50" si="60">DA3*98.83</f>
        <v>-29068.07244</v>
      </c>
      <c r="DF3" s="130">
        <f t="shared" ref="DF3:DF50" si="61"> AVERAGE(F3:AJ3)</f>
        <v>649.8064516</v>
      </c>
      <c r="DG3" s="130">
        <f t="shared" ref="DG3:DG50" si="62">DF3-C3</f>
        <v>-333.1935484</v>
      </c>
      <c r="DH3" s="131">
        <f t="shared" ref="DH3:DH50" si="63">DG3/C3</f>
        <v>-0.3389557969</v>
      </c>
    </row>
    <row r="4">
      <c r="A4" s="132" t="s">
        <v>67</v>
      </c>
      <c r="B4" s="100">
        <v>163.0</v>
      </c>
      <c r="C4" s="100">
        <v>77.0</v>
      </c>
      <c r="D4" s="101">
        <f t="shared" si="1"/>
        <v>0.472392638</v>
      </c>
      <c r="E4" s="102">
        <v>30.0</v>
      </c>
      <c r="F4" s="102">
        <v>32.0</v>
      </c>
      <c r="G4" s="102">
        <v>31.0</v>
      </c>
      <c r="H4" s="102">
        <v>38.0</v>
      </c>
      <c r="I4" s="19">
        <v>44.0</v>
      </c>
      <c r="J4" s="102">
        <v>45.0</v>
      </c>
      <c r="K4" s="102">
        <v>50.0</v>
      </c>
      <c r="L4" s="102">
        <v>43.0</v>
      </c>
      <c r="M4" s="102">
        <v>37.0</v>
      </c>
      <c r="N4" s="102">
        <v>42.0</v>
      </c>
      <c r="O4" s="34">
        <v>38.0</v>
      </c>
      <c r="P4" s="34">
        <v>39.0</v>
      </c>
      <c r="Q4" s="34">
        <v>37.0</v>
      </c>
      <c r="R4" s="34">
        <v>41.0</v>
      </c>
      <c r="S4" s="34">
        <v>41.0</v>
      </c>
      <c r="T4" s="34">
        <v>41.0</v>
      </c>
      <c r="U4" s="34">
        <v>45.0</v>
      </c>
      <c r="V4" s="34">
        <v>49.0</v>
      </c>
      <c r="W4" s="34">
        <v>45.0</v>
      </c>
      <c r="X4" s="34">
        <v>50.0</v>
      </c>
      <c r="Y4" s="103">
        <v>55.0</v>
      </c>
      <c r="Z4" s="104">
        <v>48.0</v>
      </c>
      <c r="AA4" s="104">
        <v>48.0</v>
      </c>
      <c r="AB4" s="104">
        <v>47.0</v>
      </c>
      <c r="AC4" s="104">
        <v>49.0</v>
      </c>
      <c r="AD4" s="104">
        <v>55.0</v>
      </c>
      <c r="AE4" s="104">
        <v>60.0</v>
      </c>
      <c r="AF4" s="104">
        <v>62.0</v>
      </c>
      <c r="AG4" s="104">
        <v>54.0</v>
      </c>
      <c r="AH4" s="104">
        <v>54.0</v>
      </c>
      <c r="AI4" s="104">
        <v>54.0</v>
      </c>
      <c r="AJ4" s="104">
        <v>56.0</v>
      </c>
      <c r="AK4" s="106">
        <v>48.0</v>
      </c>
      <c r="AL4" s="106">
        <v>40.0</v>
      </c>
      <c r="AM4" s="106">
        <v>43.0</v>
      </c>
      <c r="AN4" s="106">
        <v>29.0</v>
      </c>
      <c r="AO4" s="106">
        <v>36.0</v>
      </c>
      <c r="AP4" s="106">
        <v>32.0</v>
      </c>
      <c r="AQ4" s="106">
        <v>34.0</v>
      </c>
      <c r="AR4" s="106">
        <v>39.0</v>
      </c>
      <c r="AS4" s="106">
        <v>34.0</v>
      </c>
      <c r="AT4" s="107">
        <v>41.0</v>
      </c>
      <c r="AU4" s="107">
        <v>47.0</v>
      </c>
      <c r="AV4" s="106">
        <v>37.0</v>
      </c>
      <c r="AW4" s="16">
        <v>30.0</v>
      </c>
      <c r="AX4" s="16">
        <f t="shared" si="2"/>
        <v>-47</v>
      </c>
      <c r="AY4" s="17">
        <f t="shared" si="3"/>
        <v>-0.6103896104</v>
      </c>
      <c r="AZ4" s="17">
        <f t="shared" si="4"/>
        <v>0.1840490798</v>
      </c>
      <c r="BA4" s="17">
        <f t="shared" si="5"/>
        <v>-0.2883435583</v>
      </c>
      <c r="BB4" s="108">
        <f t="shared" si="6"/>
        <v>38</v>
      </c>
      <c r="BC4" s="108">
        <f t="shared" si="7"/>
        <v>-39</v>
      </c>
      <c r="BD4" s="109">
        <f t="shared" si="8"/>
        <v>-0.5064935065</v>
      </c>
      <c r="BE4" s="110">
        <f t="shared" si="9"/>
        <v>0.2331288344</v>
      </c>
      <c r="BF4" s="109">
        <f t="shared" si="10"/>
        <v>-0.2392638037</v>
      </c>
      <c r="BG4" s="111">
        <f t="shared" si="11"/>
        <v>43</v>
      </c>
      <c r="BH4" s="111">
        <f t="shared" si="12"/>
        <v>-34</v>
      </c>
      <c r="BI4" s="22">
        <f t="shared" si="13"/>
        <v>-0.4415584416</v>
      </c>
      <c r="BJ4" s="22">
        <f t="shared" si="14"/>
        <v>0.263803681</v>
      </c>
      <c r="BK4" s="22">
        <f t="shared" si="15"/>
        <v>-0.2085889571</v>
      </c>
      <c r="BL4" s="112">
        <f t="shared" si="16"/>
        <v>38.75</v>
      </c>
      <c r="BM4" s="112">
        <f t="shared" si="17"/>
        <v>-38.25</v>
      </c>
      <c r="BN4" s="113">
        <f t="shared" si="18"/>
        <v>-0.4967532468</v>
      </c>
      <c r="BO4" s="113">
        <f t="shared" si="19"/>
        <v>0.2377300613</v>
      </c>
      <c r="BP4" s="113">
        <f t="shared" si="20"/>
        <v>-0.2346625767</v>
      </c>
      <c r="BQ4" s="114">
        <f t="shared" si="21"/>
        <v>44.2</v>
      </c>
      <c r="BR4" s="114">
        <f t="shared" si="22"/>
        <v>-32.8</v>
      </c>
      <c r="BS4" s="115">
        <f t="shared" si="23"/>
        <v>-0.425974026</v>
      </c>
      <c r="BT4" s="115">
        <f t="shared" si="24"/>
        <v>0.2711656442</v>
      </c>
      <c r="BU4" s="115">
        <f t="shared" si="25"/>
        <v>-0.2012269939</v>
      </c>
      <c r="BV4" s="116">
        <f t="shared" si="26"/>
        <v>50.25</v>
      </c>
      <c r="BW4" s="116">
        <f t="shared" si="27"/>
        <v>-26.75</v>
      </c>
      <c r="BX4" s="117">
        <f t="shared" si="28"/>
        <v>-0.3474025974</v>
      </c>
      <c r="BY4" s="117">
        <f t="shared" si="29"/>
        <v>0.3082822086</v>
      </c>
      <c r="BZ4" s="117">
        <f t="shared" si="30"/>
        <v>-0.1641104294</v>
      </c>
      <c r="CA4" s="118">
        <f t="shared" si="31"/>
        <v>52.75</v>
      </c>
      <c r="CB4" s="118">
        <f t="shared" si="32"/>
        <v>-24.25</v>
      </c>
      <c r="CC4" s="119">
        <f t="shared" si="33"/>
        <v>-0.3149350649</v>
      </c>
      <c r="CD4" s="119">
        <f t="shared" si="34"/>
        <v>0.3236196319</v>
      </c>
      <c r="CE4" s="119">
        <f t="shared" si="35"/>
        <v>-0.1487730061</v>
      </c>
      <c r="CF4" s="120">
        <f t="shared" si="36"/>
        <v>56</v>
      </c>
      <c r="CG4" s="120">
        <f t="shared" si="37"/>
        <v>-21</v>
      </c>
      <c r="CH4" s="121">
        <f t="shared" si="38"/>
        <v>-0.2727272727</v>
      </c>
      <c r="CI4" s="121">
        <f t="shared" si="39"/>
        <v>0.3435582822</v>
      </c>
      <c r="CJ4" s="121">
        <f t="shared" si="40"/>
        <v>-0.1288343558</v>
      </c>
      <c r="CK4" s="122">
        <f t="shared" si="41"/>
        <v>40</v>
      </c>
      <c r="CL4" s="123">
        <f t="shared" si="42"/>
        <v>-37</v>
      </c>
      <c r="CM4" s="101">
        <f t="shared" si="43"/>
        <v>-0.4805194805</v>
      </c>
      <c r="CN4" s="101">
        <f t="shared" si="44"/>
        <v>0.245398773</v>
      </c>
      <c r="CO4" s="123">
        <f t="shared" si="45"/>
        <v>-33.836029</v>
      </c>
      <c r="CP4" s="124">
        <f t="shared" si="46"/>
        <v>35</v>
      </c>
      <c r="CQ4" s="124">
        <f t="shared" si="47"/>
        <v>-42</v>
      </c>
      <c r="CR4" s="125">
        <f t="shared" si="48"/>
        <v>-0.5454545455</v>
      </c>
      <c r="CS4" s="125">
        <f t="shared" si="49"/>
        <v>0.2147239264</v>
      </c>
      <c r="CT4" s="125">
        <f t="shared" si="50"/>
        <v>-0.2576687117</v>
      </c>
      <c r="CU4" s="126">
        <f t="shared" si="51"/>
        <v>41.66666667</v>
      </c>
      <c r="CV4" s="126">
        <f t="shared" si="52"/>
        <v>-35.33333333</v>
      </c>
      <c r="CW4" s="127">
        <f t="shared" si="53"/>
        <v>-0.4588744589</v>
      </c>
      <c r="CX4" s="127">
        <f t="shared" si="54"/>
        <v>0.2556237219</v>
      </c>
      <c r="CY4" s="127">
        <f t="shared" si="55"/>
        <v>-0.2167689162</v>
      </c>
      <c r="CZ4" s="128">
        <f>AVERAGE(E4:AV4)</f>
        <v>43.63636364</v>
      </c>
      <c r="DA4" s="128">
        <f t="shared" si="56"/>
        <v>-33.36363636</v>
      </c>
      <c r="DB4" s="54">
        <f t="shared" si="57"/>
        <v>-0.4332939787</v>
      </c>
      <c r="DC4" s="54">
        <f t="shared" si="58"/>
        <v>0.2677077524</v>
      </c>
      <c r="DD4" s="54">
        <f t="shared" si="59"/>
        <v>-0.2046848857</v>
      </c>
      <c r="DE4" s="129">
        <f t="shared" si="60"/>
        <v>-3297.328182</v>
      </c>
      <c r="DF4" s="130">
        <f t="shared" si="61"/>
        <v>46.12903226</v>
      </c>
      <c r="DG4" s="130">
        <f t="shared" si="62"/>
        <v>-30.87096774</v>
      </c>
      <c r="DH4" s="131">
        <f t="shared" si="63"/>
        <v>-0.400921659</v>
      </c>
    </row>
    <row r="5">
      <c r="A5" s="99" t="s">
        <v>14</v>
      </c>
      <c r="B5" s="100">
        <v>1174.0</v>
      </c>
      <c r="C5" s="100">
        <v>1086.0</v>
      </c>
      <c r="D5" s="101">
        <f t="shared" si="1"/>
        <v>0.9250425894</v>
      </c>
      <c r="E5" s="102">
        <v>935.0</v>
      </c>
      <c r="F5" s="102">
        <v>720.0</v>
      </c>
      <c r="G5" s="102">
        <v>689.0</v>
      </c>
      <c r="H5" s="102">
        <v>663.0</v>
      </c>
      <c r="I5" s="102">
        <v>644.0</v>
      </c>
      <c r="J5" s="102">
        <v>633.0</v>
      </c>
      <c r="K5" s="102">
        <v>618.0</v>
      </c>
      <c r="L5" s="34">
        <v>623.0</v>
      </c>
      <c r="M5" s="34">
        <v>623.0</v>
      </c>
      <c r="N5" s="34">
        <v>621.0</v>
      </c>
      <c r="O5" s="34">
        <v>608.0</v>
      </c>
      <c r="P5" s="34">
        <v>604.0</v>
      </c>
      <c r="Q5" s="34">
        <v>604.0</v>
      </c>
      <c r="R5" s="34">
        <v>599.0</v>
      </c>
      <c r="S5" s="34">
        <v>608.0</v>
      </c>
      <c r="T5" s="34">
        <v>584.0</v>
      </c>
      <c r="U5" s="34">
        <v>591.0</v>
      </c>
      <c r="V5" s="34">
        <v>599.0</v>
      </c>
      <c r="W5" s="34">
        <v>580.0</v>
      </c>
      <c r="X5" s="34">
        <v>589.0</v>
      </c>
      <c r="Y5" s="103">
        <v>591.0</v>
      </c>
      <c r="Z5" s="104">
        <v>574.0</v>
      </c>
      <c r="AA5" s="104">
        <v>608.0</v>
      </c>
      <c r="AB5" s="104">
        <v>623.0</v>
      </c>
      <c r="AC5" s="104">
        <v>639.0</v>
      </c>
      <c r="AD5" s="133">
        <v>658.0</v>
      </c>
      <c r="AE5" s="104">
        <v>644.0</v>
      </c>
      <c r="AF5" s="133">
        <v>648.0</v>
      </c>
      <c r="AG5" s="133">
        <v>659.0</v>
      </c>
      <c r="AH5" s="133">
        <v>666.0</v>
      </c>
      <c r="AI5" s="133">
        <v>678.0</v>
      </c>
      <c r="AJ5" s="133">
        <v>679.0</v>
      </c>
      <c r="AK5" s="107">
        <v>698.0</v>
      </c>
      <c r="AL5" s="107">
        <v>708.0</v>
      </c>
      <c r="AM5" s="107">
        <v>686.0</v>
      </c>
      <c r="AN5" s="107">
        <v>698.0</v>
      </c>
      <c r="AO5" s="107">
        <v>693.0</v>
      </c>
      <c r="AP5" s="107">
        <v>694.0</v>
      </c>
      <c r="AQ5" s="107">
        <v>674.0</v>
      </c>
      <c r="AR5" s="107">
        <v>662.0</v>
      </c>
      <c r="AS5" s="107">
        <v>654.0</v>
      </c>
      <c r="AT5" s="134">
        <v>654.0</v>
      </c>
      <c r="AU5" s="134">
        <v>654.0</v>
      </c>
      <c r="AV5" s="134">
        <v>654.0</v>
      </c>
      <c r="AW5" s="16">
        <v>935.0</v>
      </c>
      <c r="AX5" s="16">
        <f t="shared" si="2"/>
        <v>-151</v>
      </c>
      <c r="AY5" s="17">
        <f t="shared" si="3"/>
        <v>-0.1390423573</v>
      </c>
      <c r="AZ5" s="17">
        <f t="shared" si="4"/>
        <v>0.7964224872</v>
      </c>
      <c r="BA5" s="17">
        <f t="shared" si="5"/>
        <v>-0.1286201022</v>
      </c>
      <c r="BB5" s="108">
        <f t="shared" si="6"/>
        <v>669.8</v>
      </c>
      <c r="BC5" s="108">
        <f t="shared" si="7"/>
        <v>-416.2</v>
      </c>
      <c r="BD5" s="109">
        <f t="shared" si="8"/>
        <v>-0.3832412523</v>
      </c>
      <c r="BE5" s="110">
        <f t="shared" si="9"/>
        <v>0.570528109</v>
      </c>
      <c r="BF5" s="109">
        <f t="shared" si="10"/>
        <v>-0.3545144804</v>
      </c>
      <c r="BG5" s="111">
        <f t="shared" si="11"/>
        <v>621.25</v>
      </c>
      <c r="BH5" s="111">
        <f t="shared" si="12"/>
        <v>-464.75</v>
      </c>
      <c r="BI5" s="22">
        <f t="shared" si="13"/>
        <v>-0.427946593</v>
      </c>
      <c r="BJ5" s="22">
        <f t="shared" si="14"/>
        <v>0.5291737649</v>
      </c>
      <c r="BK5" s="22">
        <f t="shared" si="15"/>
        <v>-0.3958688245</v>
      </c>
      <c r="BL5" s="112">
        <f t="shared" ref="BL5:BL49" si="64">average(O5:R5)</f>
        <v>603.75</v>
      </c>
      <c r="BM5" s="112">
        <f t="shared" si="17"/>
        <v>-482.25</v>
      </c>
      <c r="BN5" s="113">
        <f t="shared" si="18"/>
        <v>-0.4440607735</v>
      </c>
      <c r="BO5" s="113">
        <f t="shared" si="19"/>
        <v>0.5142674617</v>
      </c>
      <c r="BP5" s="113">
        <f t="shared" si="20"/>
        <v>-0.4107751278</v>
      </c>
      <c r="BQ5" s="114">
        <f t="shared" si="21"/>
        <v>592.4</v>
      </c>
      <c r="BR5" s="114">
        <f t="shared" si="22"/>
        <v>-493.6</v>
      </c>
      <c r="BS5" s="115">
        <f t="shared" si="23"/>
        <v>-0.4545119705</v>
      </c>
      <c r="BT5" s="115">
        <f t="shared" si="24"/>
        <v>0.5045996593</v>
      </c>
      <c r="BU5" s="115">
        <f t="shared" si="25"/>
        <v>-0.4204429302</v>
      </c>
      <c r="BV5" s="116">
        <f t="shared" si="26"/>
        <v>590.5</v>
      </c>
      <c r="BW5" s="116">
        <f t="shared" si="27"/>
        <v>-495.5</v>
      </c>
      <c r="BX5" s="117">
        <f t="shared" si="28"/>
        <v>-0.4562615101</v>
      </c>
      <c r="BY5" s="117">
        <f t="shared" si="29"/>
        <v>0.5029812606</v>
      </c>
      <c r="BZ5" s="117">
        <f t="shared" si="30"/>
        <v>-0.4220613288</v>
      </c>
      <c r="CA5" s="118">
        <f t="shared" si="31"/>
        <v>641</v>
      </c>
      <c r="CB5" s="118">
        <f t="shared" si="32"/>
        <v>-445</v>
      </c>
      <c r="CC5" s="119">
        <f t="shared" si="33"/>
        <v>-0.4097605893</v>
      </c>
      <c r="CD5" s="119">
        <f t="shared" si="34"/>
        <v>0.5459965928</v>
      </c>
      <c r="CE5" s="119">
        <f t="shared" si="35"/>
        <v>-0.3790459966</v>
      </c>
      <c r="CF5" s="120">
        <f t="shared" si="36"/>
        <v>666</v>
      </c>
      <c r="CG5" s="120">
        <f t="shared" si="37"/>
        <v>-420</v>
      </c>
      <c r="CH5" s="121">
        <f t="shared" si="38"/>
        <v>-0.3867403315</v>
      </c>
      <c r="CI5" s="121">
        <f t="shared" si="39"/>
        <v>0.5672913118</v>
      </c>
      <c r="CJ5" s="121">
        <f t="shared" si="40"/>
        <v>-0.3577512777</v>
      </c>
      <c r="CK5" s="122">
        <f t="shared" si="41"/>
        <v>697.5</v>
      </c>
      <c r="CL5" s="123">
        <f t="shared" si="42"/>
        <v>-388.5</v>
      </c>
      <c r="CM5" s="101">
        <f t="shared" si="43"/>
        <v>-0.3577348066</v>
      </c>
      <c r="CN5" s="101">
        <f t="shared" si="44"/>
        <v>0.5941226576</v>
      </c>
      <c r="CO5" s="123">
        <f t="shared" si="45"/>
        <v>-438.9006523</v>
      </c>
      <c r="CP5" s="124">
        <f t="shared" si="46"/>
        <v>675.4</v>
      </c>
      <c r="CQ5" s="124">
        <f t="shared" si="47"/>
        <v>-410.6</v>
      </c>
      <c r="CR5" s="125">
        <f t="shared" si="48"/>
        <v>-0.3780847145</v>
      </c>
      <c r="CS5" s="125">
        <f t="shared" si="49"/>
        <v>0.5752981261</v>
      </c>
      <c r="CT5" s="125">
        <f t="shared" si="50"/>
        <v>-0.3497444634</v>
      </c>
      <c r="CU5" s="126">
        <f t="shared" si="51"/>
        <v>654</v>
      </c>
      <c r="CV5" s="126">
        <f t="shared" si="52"/>
        <v>-432</v>
      </c>
      <c r="CW5" s="127">
        <f t="shared" si="53"/>
        <v>-0.3977900552</v>
      </c>
      <c r="CX5" s="127">
        <f t="shared" si="54"/>
        <v>0.5570698467</v>
      </c>
      <c r="CY5" s="127">
        <f t="shared" si="55"/>
        <v>-0.3679727428</v>
      </c>
      <c r="CZ5" s="128">
        <f>AVERAGE(E5:AS5)</f>
        <v>648.0243902</v>
      </c>
      <c r="DA5" s="128">
        <f t="shared" si="56"/>
        <v>-437.9756098</v>
      </c>
      <c r="DB5" s="54">
        <f t="shared" si="57"/>
        <v>-0.4032924583</v>
      </c>
      <c r="DC5" s="54">
        <f t="shared" si="58"/>
        <v>0.5519798895</v>
      </c>
      <c r="DD5" s="54">
        <f t="shared" si="59"/>
        <v>-0.3730627</v>
      </c>
      <c r="DE5" s="129">
        <f t="shared" si="60"/>
        <v>-43285.12951</v>
      </c>
      <c r="DF5" s="130">
        <f t="shared" si="61"/>
        <v>627.9677419</v>
      </c>
      <c r="DG5" s="130">
        <f t="shared" si="62"/>
        <v>-458.0322581</v>
      </c>
      <c r="DH5" s="131">
        <f t="shared" si="63"/>
        <v>-0.4217608269</v>
      </c>
    </row>
    <row r="6">
      <c r="A6" s="132" t="s">
        <v>68</v>
      </c>
      <c r="B6" s="100">
        <v>26.0</v>
      </c>
      <c r="C6" s="100">
        <v>7.0</v>
      </c>
      <c r="D6" s="101">
        <f t="shared" si="1"/>
        <v>0.2692307692</v>
      </c>
      <c r="E6" s="102">
        <v>5.0</v>
      </c>
      <c r="F6" s="102">
        <v>5.0</v>
      </c>
      <c r="G6" s="102">
        <v>5.0</v>
      </c>
      <c r="H6" s="102">
        <v>5.0</v>
      </c>
      <c r="I6" s="102">
        <v>5.0</v>
      </c>
      <c r="J6" s="102">
        <v>5.0</v>
      </c>
      <c r="K6" s="102">
        <v>5.0</v>
      </c>
      <c r="L6" s="102">
        <v>6.0</v>
      </c>
      <c r="M6" s="102">
        <v>5.0</v>
      </c>
      <c r="N6" s="102">
        <v>7.0</v>
      </c>
      <c r="O6" s="34">
        <v>4.0</v>
      </c>
      <c r="P6" s="102">
        <v>4.0</v>
      </c>
      <c r="Q6" s="34">
        <v>5.0</v>
      </c>
      <c r="R6" s="34">
        <v>5.0</v>
      </c>
      <c r="S6" s="34">
        <v>4.0</v>
      </c>
      <c r="T6" s="34">
        <v>4.0</v>
      </c>
      <c r="U6" s="34">
        <v>3.0</v>
      </c>
      <c r="V6" s="34">
        <v>4.0</v>
      </c>
      <c r="W6" s="34">
        <v>3.0</v>
      </c>
      <c r="X6" s="34">
        <v>2.0</v>
      </c>
      <c r="Y6" s="103">
        <v>2.0</v>
      </c>
      <c r="Z6" s="104">
        <v>3.0</v>
      </c>
      <c r="AA6" s="104">
        <v>2.0</v>
      </c>
      <c r="AB6" s="104">
        <v>4.0</v>
      </c>
      <c r="AC6" s="104">
        <v>3.0</v>
      </c>
      <c r="AD6" s="104">
        <v>4.0</v>
      </c>
      <c r="AE6" s="104">
        <v>3.0</v>
      </c>
      <c r="AF6" s="104">
        <v>6.0</v>
      </c>
      <c r="AG6" s="135">
        <v>6.0</v>
      </c>
      <c r="AH6" s="135">
        <v>6.0</v>
      </c>
      <c r="AI6" s="104">
        <v>4.0</v>
      </c>
      <c r="AJ6" s="104">
        <v>4.0</v>
      </c>
      <c r="AK6" s="106">
        <v>3.0</v>
      </c>
      <c r="AL6" s="106">
        <v>3.0</v>
      </c>
      <c r="AM6" s="106">
        <v>3.0</v>
      </c>
      <c r="AN6" s="106">
        <v>4.0</v>
      </c>
      <c r="AO6" s="106">
        <v>4.0</v>
      </c>
      <c r="AP6" s="106">
        <v>4.0</v>
      </c>
      <c r="AQ6" s="106">
        <v>6.0</v>
      </c>
      <c r="AR6" s="106">
        <v>6.0</v>
      </c>
      <c r="AS6" s="106">
        <v>8.0</v>
      </c>
      <c r="AT6" s="106">
        <v>8.0</v>
      </c>
      <c r="AU6" s="106">
        <v>8.0</v>
      </c>
      <c r="AV6" s="106">
        <v>8.0</v>
      </c>
      <c r="AW6" s="16">
        <v>5.0</v>
      </c>
      <c r="AX6" s="16">
        <f t="shared" si="2"/>
        <v>-2</v>
      </c>
      <c r="AY6" s="17">
        <f t="shared" si="3"/>
        <v>-0.2857142857</v>
      </c>
      <c r="AZ6" s="17">
        <f t="shared" si="4"/>
        <v>0.1923076923</v>
      </c>
      <c r="BA6" s="17">
        <f t="shared" si="5"/>
        <v>-0.07692307692</v>
      </c>
      <c r="BB6" s="108">
        <f t="shared" si="6"/>
        <v>5</v>
      </c>
      <c r="BC6" s="108">
        <f t="shared" si="7"/>
        <v>-2</v>
      </c>
      <c r="BD6" s="109">
        <f t="shared" si="8"/>
        <v>-0.2857142857</v>
      </c>
      <c r="BE6" s="110">
        <f t="shared" si="9"/>
        <v>0.1923076923</v>
      </c>
      <c r="BF6" s="109">
        <f t="shared" si="10"/>
        <v>-0.07692307692</v>
      </c>
      <c r="BG6" s="111">
        <f t="shared" si="11"/>
        <v>5.75</v>
      </c>
      <c r="BH6" s="111">
        <f t="shared" si="12"/>
        <v>-1.25</v>
      </c>
      <c r="BI6" s="22">
        <f t="shared" si="13"/>
        <v>-0.1785714286</v>
      </c>
      <c r="BJ6" s="22">
        <f t="shared" si="14"/>
        <v>0.2211538462</v>
      </c>
      <c r="BK6" s="22">
        <f t="shared" si="15"/>
        <v>-0.04807692308</v>
      </c>
      <c r="BL6" s="112">
        <f t="shared" si="64"/>
        <v>4.5</v>
      </c>
      <c r="BM6" s="112">
        <f t="shared" si="17"/>
        <v>-2.5</v>
      </c>
      <c r="BN6" s="113">
        <f t="shared" si="18"/>
        <v>-0.3571428571</v>
      </c>
      <c r="BO6" s="113">
        <f t="shared" si="19"/>
        <v>0.1730769231</v>
      </c>
      <c r="BP6" s="113">
        <f t="shared" si="20"/>
        <v>-0.09615384615</v>
      </c>
      <c r="BQ6" s="114">
        <f t="shared" si="21"/>
        <v>3.6</v>
      </c>
      <c r="BR6" s="114">
        <f t="shared" si="22"/>
        <v>-3.4</v>
      </c>
      <c r="BS6" s="115">
        <f t="shared" si="23"/>
        <v>-0.4857142857</v>
      </c>
      <c r="BT6" s="115">
        <f t="shared" si="24"/>
        <v>0.1384615385</v>
      </c>
      <c r="BU6" s="115">
        <f t="shared" si="25"/>
        <v>-0.1307692308</v>
      </c>
      <c r="BV6" s="116">
        <f t="shared" si="26"/>
        <v>2.25</v>
      </c>
      <c r="BW6" s="116">
        <f t="shared" si="27"/>
        <v>-4.75</v>
      </c>
      <c r="BX6" s="117">
        <f t="shared" si="28"/>
        <v>-0.6785714286</v>
      </c>
      <c r="BY6" s="117">
        <f t="shared" si="29"/>
        <v>0.08653846154</v>
      </c>
      <c r="BZ6" s="117">
        <f t="shared" si="30"/>
        <v>-0.1826923077</v>
      </c>
      <c r="CA6" s="118">
        <f t="shared" si="31"/>
        <v>3.5</v>
      </c>
      <c r="CB6" s="118">
        <f t="shared" si="32"/>
        <v>-3.5</v>
      </c>
      <c r="CC6" s="119">
        <f t="shared" si="33"/>
        <v>-0.5</v>
      </c>
      <c r="CD6" s="119">
        <f t="shared" si="34"/>
        <v>0.1346153846</v>
      </c>
      <c r="CE6" s="119">
        <f t="shared" si="35"/>
        <v>-0.1346153846</v>
      </c>
      <c r="CF6" s="120">
        <f t="shared" si="36"/>
        <v>5.2</v>
      </c>
      <c r="CG6" s="120">
        <f t="shared" si="37"/>
        <v>-1.8</v>
      </c>
      <c r="CH6" s="121">
        <f t="shared" si="38"/>
        <v>-0.2571428571</v>
      </c>
      <c r="CI6" s="121">
        <f t="shared" si="39"/>
        <v>0.2</v>
      </c>
      <c r="CJ6" s="121">
        <f t="shared" si="40"/>
        <v>-0.06923076923</v>
      </c>
      <c r="CK6" s="122">
        <f t="shared" si="41"/>
        <v>3.25</v>
      </c>
      <c r="CL6" s="123">
        <f t="shared" si="42"/>
        <v>-3.75</v>
      </c>
      <c r="CM6" s="101">
        <f t="shared" si="43"/>
        <v>-0.5357142857</v>
      </c>
      <c r="CN6" s="101">
        <f t="shared" si="44"/>
        <v>0.125</v>
      </c>
      <c r="CO6" s="123">
        <f t="shared" si="45"/>
        <v>-2.655594406</v>
      </c>
      <c r="CP6" s="124">
        <f t="shared" si="46"/>
        <v>5.6</v>
      </c>
      <c r="CQ6" s="124">
        <f t="shared" si="47"/>
        <v>-1.4</v>
      </c>
      <c r="CR6" s="125">
        <f t="shared" si="48"/>
        <v>-0.2</v>
      </c>
      <c r="CS6" s="125">
        <f t="shared" si="49"/>
        <v>0.2153846154</v>
      </c>
      <c r="CT6" s="125">
        <f t="shared" si="50"/>
        <v>-0.05384615385</v>
      </c>
      <c r="CU6" s="126">
        <f t="shared" si="51"/>
        <v>8</v>
      </c>
      <c r="CV6" s="126">
        <f t="shared" si="52"/>
        <v>1</v>
      </c>
      <c r="CW6" s="127">
        <f t="shared" si="53"/>
        <v>0.1428571429</v>
      </c>
      <c r="CX6" s="127">
        <f t="shared" si="54"/>
        <v>0.3076923077</v>
      </c>
      <c r="CY6" s="127">
        <f t="shared" si="55"/>
        <v>0.03846153846</v>
      </c>
      <c r="CZ6" s="128">
        <f>AVERAGE(E6:AV6)</f>
        <v>4.613636364</v>
      </c>
      <c r="DA6" s="128">
        <f t="shared" si="56"/>
        <v>-2.386363636</v>
      </c>
      <c r="DB6" s="54">
        <f t="shared" si="57"/>
        <v>-0.3409090909</v>
      </c>
      <c r="DC6" s="54">
        <f t="shared" si="58"/>
        <v>0.1774475524</v>
      </c>
      <c r="DD6" s="54">
        <f t="shared" si="59"/>
        <v>-0.09178321678</v>
      </c>
      <c r="DE6" s="129">
        <f t="shared" si="60"/>
        <v>-235.8443182</v>
      </c>
      <c r="DF6" s="130">
        <f t="shared" si="61"/>
        <v>4.290322581</v>
      </c>
      <c r="DG6" s="130">
        <f t="shared" si="62"/>
        <v>-2.709677419</v>
      </c>
      <c r="DH6" s="131">
        <f t="shared" si="63"/>
        <v>-0.3870967742</v>
      </c>
    </row>
    <row r="7">
      <c r="A7" s="99" t="s">
        <v>24</v>
      </c>
      <c r="B7" s="100">
        <v>519.0</v>
      </c>
      <c r="C7" s="100">
        <v>414.0</v>
      </c>
      <c r="D7" s="101">
        <f t="shared" si="1"/>
        <v>0.7976878613</v>
      </c>
      <c r="E7" s="102">
        <v>282.0</v>
      </c>
      <c r="F7" s="102">
        <v>248.0</v>
      </c>
      <c r="G7" s="102">
        <v>242.0</v>
      </c>
      <c r="H7" s="102">
        <v>227.0</v>
      </c>
      <c r="I7" s="102">
        <v>230.0</v>
      </c>
      <c r="J7" s="102">
        <v>219.0</v>
      </c>
      <c r="K7" s="102">
        <v>216.0</v>
      </c>
      <c r="L7" s="102">
        <v>226.0</v>
      </c>
      <c r="M7" s="102">
        <v>222.0</v>
      </c>
      <c r="N7" s="102">
        <v>216.0</v>
      </c>
      <c r="O7" s="34">
        <v>218.0</v>
      </c>
      <c r="P7" s="102">
        <v>220.0</v>
      </c>
      <c r="Q7" s="34">
        <v>215.0</v>
      </c>
      <c r="R7" s="34">
        <v>233.0</v>
      </c>
      <c r="S7" s="34">
        <v>231.0</v>
      </c>
      <c r="T7" s="34">
        <v>231.0</v>
      </c>
      <c r="U7" s="34">
        <v>235.0</v>
      </c>
      <c r="V7" s="34">
        <v>240.0</v>
      </c>
      <c r="W7" s="34">
        <v>245.0</v>
      </c>
      <c r="X7" s="34">
        <v>242.0</v>
      </c>
      <c r="Y7" s="103">
        <v>255.0</v>
      </c>
      <c r="Z7" s="104">
        <v>248.0</v>
      </c>
      <c r="AA7" s="104">
        <v>262.0</v>
      </c>
      <c r="AB7" s="104">
        <v>263.0</v>
      </c>
      <c r="AC7" s="104">
        <v>271.0</v>
      </c>
      <c r="AD7" s="104">
        <v>268.0</v>
      </c>
      <c r="AE7" s="104">
        <v>272.0</v>
      </c>
      <c r="AF7" s="104">
        <v>284.0</v>
      </c>
      <c r="AG7" s="135">
        <v>291.0</v>
      </c>
      <c r="AH7" s="135">
        <v>292.0</v>
      </c>
      <c r="AI7" s="104">
        <v>285.0</v>
      </c>
      <c r="AJ7" s="104">
        <v>289.0</v>
      </c>
      <c r="AK7" s="106">
        <v>294.0</v>
      </c>
      <c r="AL7" s="106">
        <v>305.0</v>
      </c>
      <c r="AM7" s="106">
        <v>284.0</v>
      </c>
      <c r="AN7" s="106">
        <v>280.0</v>
      </c>
      <c r="AO7" s="106">
        <v>285.0</v>
      </c>
      <c r="AP7" s="106">
        <v>289.0</v>
      </c>
      <c r="AQ7" s="106">
        <v>250.0</v>
      </c>
      <c r="AR7" s="106">
        <v>270.0</v>
      </c>
      <c r="AS7" s="106">
        <v>240.0</v>
      </c>
      <c r="AT7" s="106">
        <v>233.0</v>
      </c>
      <c r="AU7" s="106">
        <v>238.0</v>
      </c>
      <c r="AV7" s="106">
        <v>251.0</v>
      </c>
      <c r="AW7" s="16">
        <v>282.0</v>
      </c>
      <c r="AX7" s="16">
        <f t="shared" si="2"/>
        <v>-132</v>
      </c>
      <c r="AY7" s="17">
        <f t="shared" si="3"/>
        <v>-0.3188405797</v>
      </c>
      <c r="AZ7" s="17">
        <f t="shared" si="4"/>
        <v>0.5433526012</v>
      </c>
      <c r="BA7" s="17">
        <f t="shared" si="5"/>
        <v>-0.2543352601</v>
      </c>
      <c r="BB7" s="108">
        <f t="shared" si="6"/>
        <v>233.2</v>
      </c>
      <c r="BC7" s="108">
        <f t="shared" si="7"/>
        <v>-180.8</v>
      </c>
      <c r="BD7" s="109">
        <f t="shared" si="8"/>
        <v>-0.4367149758</v>
      </c>
      <c r="BE7" s="110">
        <f t="shared" si="9"/>
        <v>0.4493256262</v>
      </c>
      <c r="BF7" s="109">
        <f t="shared" si="10"/>
        <v>-0.3483622351</v>
      </c>
      <c r="BG7" s="111">
        <f t="shared" si="11"/>
        <v>220</v>
      </c>
      <c r="BH7" s="111">
        <f t="shared" si="12"/>
        <v>-194</v>
      </c>
      <c r="BI7" s="22">
        <f t="shared" si="13"/>
        <v>-0.4685990338</v>
      </c>
      <c r="BJ7" s="22">
        <f t="shared" si="14"/>
        <v>0.4238921002</v>
      </c>
      <c r="BK7" s="22">
        <f t="shared" si="15"/>
        <v>-0.3737957611</v>
      </c>
      <c r="BL7" s="112">
        <f t="shared" si="64"/>
        <v>221.5</v>
      </c>
      <c r="BM7" s="112">
        <f t="shared" si="17"/>
        <v>-192.5</v>
      </c>
      <c r="BN7" s="113">
        <f t="shared" si="18"/>
        <v>-0.4649758454</v>
      </c>
      <c r="BO7" s="113">
        <f t="shared" si="19"/>
        <v>0.4267822736</v>
      </c>
      <c r="BP7" s="113">
        <f t="shared" si="20"/>
        <v>-0.3709055877</v>
      </c>
      <c r="BQ7" s="114">
        <f t="shared" si="21"/>
        <v>236.4</v>
      </c>
      <c r="BR7" s="114">
        <f t="shared" si="22"/>
        <v>-177.6</v>
      </c>
      <c r="BS7" s="115">
        <f t="shared" si="23"/>
        <v>-0.4289855072</v>
      </c>
      <c r="BT7" s="115">
        <f t="shared" si="24"/>
        <v>0.4554913295</v>
      </c>
      <c r="BU7" s="115">
        <f t="shared" si="25"/>
        <v>-0.3421965318</v>
      </c>
      <c r="BV7" s="116">
        <f t="shared" si="26"/>
        <v>251.75</v>
      </c>
      <c r="BW7" s="116">
        <f t="shared" si="27"/>
        <v>-162.25</v>
      </c>
      <c r="BX7" s="117">
        <f t="shared" si="28"/>
        <v>-0.3919082126</v>
      </c>
      <c r="BY7" s="117">
        <f t="shared" si="29"/>
        <v>0.4850674374</v>
      </c>
      <c r="BZ7" s="117">
        <f t="shared" si="30"/>
        <v>-0.3126204239</v>
      </c>
      <c r="CA7" s="118">
        <f t="shared" si="31"/>
        <v>268.5</v>
      </c>
      <c r="CB7" s="118">
        <f t="shared" si="32"/>
        <v>-145.5</v>
      </c>
      <c r="CC7" s="119">
        <f t="shared" si="33"/>
        <v>-0.3514492754</v>
      </c>
      <c r="CD7" s="119">
        <f t="shared" si="34"/>
        <v>0.5173410405</v>
      </c>
      <c r="CE7" s="119">
        <f t="shared" si="35"/>
        <v>-0.2803468208</v>
      </c>
      <c r="CF7" s="120">
        <f t="shared" si="36"/>
        <v>288.2</v>
      </c>
      <c r="CG7" s="120">
        <f t="shared" si="37"/>
        <v>-125.8</v>
      </c>
      <c r="CH7" s="121">
        <f t="shared" si="38"/>
        <v>-0.3038647343</v>
      </c>
      <c r="CI7" s="121">
        <f t="shared" si="39"/>
        <v>0.5552986513</v>
      </c>
      <c r="CJ7" s="121">
        <f t="shared" si="40"/>
        <v>-0.24238921</v>
      </c>
      <c r="CK7" s="122">
        <f t="shared" si="41"/>
        <v>290.75</v>
      </c>
      <c r="CL7" s="123">
        <f t="shared" si="42"/>
        <v>-123.25</v>
      </c>
      <c r="CM7" s="101">
        <f t="shared" si="43"/>
        <v>-0.297705314</v>
      </c>
      <c r="CN7" s="101">
        <f t="shared" si="44"/>
        <v>0.5602119461</v>
      </c>
      <c r="CO7" s="123">
        <f t="shared" si="45"/>
        <v>-160.7732976</v>
      </c>
      <c r="CP7" s="124">
        <f t="shared" si="46"/>
        <v>266.8</v>
      </c>
      <c r="CQ7" s="124">
        <f t="shared" si="47"/>
        <v>-147.2</v>
      </c>
      <c r="CR7" s="125">
        <f t="shared" si="48"/>
        <v>-0.3555555556</v>
      </c>
      <c r="CS7" s="125">
        <f t="shared" si="49"/>
        <v>0.5140655106</v>
      </c>
      <c r="CT7" s="125">
        <f t="shared" si="50"/>
        <v>-0.2836223507</v>
      </c>
      <c r="CU7" s="126">
        <f t="shared" si="51"/>
        <v>240.6666667</v>
      </c>
      <c r="CV7" s="126">
        <f t="shared" si="52"/>
        <v>-173.3333333</v>
      </c>
      <c r="CW7" s="127">
        <f t="shared" si="53"/>
        <v>-0.4186795491</v>
      </c>
      <c r="CX7" s="127">
        <f t="shared" si="54"/>
        <v>0.4637122672</v>
      </c>
      <c r="CY7" s="127">
        <f t="shared" si="55"/>
        <v>-0.3339755941</v>
      </c>
      <c r="CZ7" s="128">
        <f>AVERAGE(E7:AS7)</f>
        <v>254.0243902</v>
      </c>
      <c r="DA7" s="128">
        <f t="shared" si="56"/>
        <v>-159.9756098</v>
      </c>
      <c r="DB7" s="54">
        <f t="shared" si="57"/>
        <v>-0.3864145163</v>
      </c>
      <c r="DC7" s="54">
        <f t="shared" si="58"/>
        <v>0.4894496922</v>
      </c>
      <c r="DD7" s="54">
        <f t="shared" si="59"/>
        <v>-0.3082381691</v>
      </c>
      <c r="DE7" s="129">
        <f t="shared" si="60"/>
        <v>-15810.38951</v>
      </c>
      <c r="DF7" s="130">
        <f t="shared" si="61"/>
        <v>246.3225806</v>
      </c>
      <c r="DG7" s="130">
        <f t="shared" si="62"/>
        <v>-167.6774194</v>
      </c>
      <c r="DH7" s="131">
        <f t="shared" si="63"/>
        <v>-0.4050179211</v>
      </c>
    </row>
    <row r="8">
      <c r="A8" s="132" t="s">
        <v>69</v>
      </c>
      <c r="B8" s="100">
        <v>218.0</v>
      </c>
      <c r="C8" s="100">
        <v>99.0</v>
      </c>
      <c r="D8" s="101">
        <f t="shared" si="1"/>
        <v>0.4541284404</v>
      </c>
      <c r="E8" s="102">
        <v>80.0</v>
      </c>
      <c r="F8" s="102">
        <v>84.0</v>
      </c>
      <c r="G8" s="102">
        <v>55.0</v>
      </c>
      <c r="H8" s="102">
        <v>50.0</v>
      </c>
      <c r="I8" s="136">
        <v>50.0</v>
      </c>
      <c r="J8" s="102">
        <v>55.0</v>
      </c>
      <c r="K8" s="102">
        <v>49.0</v>
      </c>
      <c r="L8" s="102">
        <v>46.0</v>
      </c>
      <c r="M8" s="102">
        <v>46.0</v>
      </c>
      <c r="N8" s="102">
        <v>50.0</v>
      </c>
      <c r="O8" s="102">
        <v>48.0</v>
      </c>
      <c r="P8" s="102">
        <v>45.0</v>
      </c>
      <c r="Q8" s="102">
        <v>46.0</v>
      </c>
      <c r="R8" s="34">
        <v>48.0</v>
      </c>
      <c r="S8" s="34">
        <v>47.0</v>
      </c>
      <c r="T8" s="34">
        <v>43.0</v>
      </c>
      <c r="U8" s="34">
        <v>43.0</v>
      </c>
      <c r="V8" s="34">
        <v>47.0</v>
      </c>
      <c r="W8" s="34">
        <v>46.0</v>
      </c>
      <c r="X8" s="34">
        <v>45.0</v>
      </c>
      <c r="Y8" s="137">
        <v>42.0</v>
      </c>
      <c r="Z8" s="137">
        <v>42.0</v>
      </c>
      <c r="AA8" s="137">
        <v>34.0</v>
      </c>
      <c r="AB8" s="137">
        <v>37.0</v>
      </c>
      <c r="AC8" s="137">
        <v>36.0</v>
      </c>
      <c r="AD8" s="104">
        <v>33.0</v>
      </c>
      <c r="AE8" s="104">
        <v>36.0</v>
      </c>
      <c r="AF8" s="104">
        <v>39.0</v>
      </c>
      <c r="AG8" s="104">
        <v>38.0</v>
      </c>
      <c r="AH8" s="104">
        <v>38.0</v>
      </c>
      <c r="AI8" s="104">
        <v>40.0</v>
      </c>
      <c r="AJ8" s="104">
        <v>47.0</v>
      </c>
      <c r="AK8" s="106">
        <v>49.0</v>
      </c>
      <c r="AL8" s="106">
        <v>50.0</v>
      </c>
      <c r="AM8" s="106">
        <v>49.0</v>
      </c>
      <c r="AN8" s="106">
        <v>48.0</v>
      </c>
      <c r="AO8" s="106">
        <v>53.0</v>
      </c>
      <c r="AP8" s="106">
        <v>52.0</v>
      </c>
      <c r="AQ8" s="106">
        <v>50.0</v>
      </c>
      <c r="AR8" s="106">
        <v>47.0</v>
      </c>
      <c r="AS8" s="106">
        <v>48.0</v>
      </c>
      <c r="AT8" s="106">
        <v>43.0</v>
      </c>
      <c r="AU8" s="106">
        <v>44.0</v>
      </c>
      <c r="AV8" s="106">
        <v>46.0</v>
      </c>
      <c r="AW8" s="16">
        <v>80.0</v>
      </c>
      <c r="AX8" s="16">
        <f t="shared" si="2"/>
        <v>-19</v>
      </c>
      <c r="AY8" s="17">
        <f t="shared" si="3"/>
        <v>-0.1919191919</v>
      </c>
      <c r="AZ8" s="17">
        <f t="shared" si="4"/>
        <v>0.3669724771</v>
      </c>
      <c r="BA8" s="17">
        <f t="shared" si="5"/>
        <v>-0.0871559633</v>
      </c>
      <c r="BB8" s="108">
        <f t="shared" si="6"/>
        <v>58.8</v>
      </c>
      <c r="BC8" s="108">
        <f t="shared" si="7"/>
        <v>-40.2</v>
      </c>
      <c r="BD8" s="109">
        <f t="shared" si="8"/>
        <v>-0.4060606061</v>
      </c>
      <c r="BE8" s="110">
        <f t="shared" si="9"/>
        <v>0.2697247706</v>
      </c>
      <c r="BF8" s="109">
        <f t="shared" si="10"/>
        <v>-0.1844036697</v>
      </c>
      <c r="BG8" s="111">
        <f t="shared" si="11"/>
        <v>47.75</v>
      </c>
      <c r="BH8" s="111">
        <f t="shared" si="12"/>
        <v>-51.25</v>
      </c>
      <c r="BI8" s="22">
        <f t="shared" si="13"/>
        <v>-0.5176767677</v>
      </c>
      <c r="BJ8" s="22">
        <f t="shared" si="14"/>
        <v>0.2190366972</v>
      </c>
      <c r="BK8" s="22">
        <f t="shared" si="15"/>
        <v>-0.2350917431</v>
      </c>
      <c r="BL8" s="112">
        <f t="shared" si="64"/>
        <v>46.75</v>
      </c>
      <c r="BM8" s="112">
        <f t="shared" si="17"/>
        <v>-52.25</v>
      </c>
      <c r="BN8" s="113">
        <f t="shared" si="18"/>
        <v>-0.5277777778</v>
      </c>
      <c r="BO8" s="113">
        <f t="shared" si="19"/>
        <v>0.2144495413</v>
      </c>
      <c r="BP8" s="113">
        <f t="shared" si="20"/>
        <v>-0.2396788991</v>
      </c>
      <c r="BQ8" s="114">
        <f t="shared" si="21"/>
        <v>45.2</v>
      </c>
      <c r="BR8" s="114">
        <f t="shared" si="22"/>
        <v>-53.8</v>
      </c>
      <c r="BS8" s="115">
        <f t="shared" si="23"/>
        <v>-0.5434343434</v>
      </c>
      <c r="BT8" s="115">
        <f t="shared" si="24"/>
        <v>0.2073394495</v>
      </c>
      <c r="BU8" s="115">
        <f t="shared" si="25"/>
        <v>-0.2467889908</v>
      </c>
      <c r="BV8" s="116">
        <f t="shared" si="26"/>
        <v>40.75</v>
      </c>
      <c r="BW8" s="116">
        <f t="shared" si="27"/>
        <v>-58.25</v>
      </c>
      <c r="BX8" s="117">
        <f t="shared" si="28"/>
        <v>-0.5883838384</v>
      </c>
      <c r="BY8" s="117">
        <f t="shared" si="29"/>
        <v>0.1869266055</v>
      </c>
      <c r="BZ8" s="117">
        <f t="shared" si="30"/>
        <v>-0.2672018349</v>
      </c>
      <c r="CA8" s="118">
        <f t="shared" si="31"/>
        <v>35.5</v>
      </c>
      <c r="CB8" s="118">
        <f t="shared" si="32"/>
        <v>-63.5</v>
      </c>
      <c r="CC8" s="119">
        <f t="shared" si="33"/>
        <v>-0.6414141414</v>
      </c>
      <c r="CD8" s="119">
        <f t="shared" si="34"/>
        <v>0.1628440367</v>
      </c>
      <c r="CE8" s="119">
        <f t="shared" si="35"/>
        <v>-0.2912844037</v>
      </c>
      <c r="CF8" s="120">
        <f t="shared" si="36"/>
        <v>40.4</v>
      </c>
      <c r="CG8" s="120">
        <f t="shared" si="37"/>
        <v>-58.6</v>
      </c>
      <c r="CH8" s="121">
        <f t="shared" si="38"/>
        <v>-0.5919191919</v>
      </c>
      <c r="CI8" s="121">
        <f t="shared" si="39"/>
        <v>0.1853211009</v>
      </c>
      <c r="CJ8" s="121">
        <f t="shared" si="40"/>
        <v>-0.2688073394</v>
      </c>
      <c r="CK8" s="122">
        <f t="shared" si="41"/>
        <v>49</v>
      </c>
      <c r="CL8" s="123">
        <f t="shared" si="42"/>
        <v>-50</v>
      </c>
      <c r="CM8" s="101">
        <f t="shared" si="43"/>
        <v>-0.5050505051</v>
      </c>
      <c r="CN8" s="101">
        <f t="shared" si="44"/>
        <v>0.2247706422</v>
      </c>
      <c r="CO8" s="123">
        <f t="shared" si="45"/>
        <v>-52.54503753</v>
      </c>
      <c r="CP8" s="124">
        <f t="shared" si="46"/>
        <v>50</v>
      </c>
      <c r="CQ8" s="124">
        <f t="shared" si="47"/>
        <v>-49</v>
      </c>
      <c r="CR8" s="125">
        <f t="shared" si="48"/>
        <v>-0.4949494949</v>
      </c>
      <c r="CS8" s="125">
        <f t="shared" si="49"/>
        <v>0.2293577982</v>
      </c>
      <c r="CT8" s="125">
        <f t="shared" si="50"/>
        <v>-0.2247706422</v>
      </c>
      <c r="CU8" s="126">
        <f t="shared" si="51"/>
        <v>44.33333333</v>
      </c>
      <c r="CV8" s="126">
        <f t="shared" si="52"/>
        <v>-54.66666667</v>
      </c>
      <c r="CW8" s="127">
        <f t="shared" si="53"/>
        <v>-0.5521885522</v>
      </c>
      <c r="CX8" s="127">
        <f t="shared" si="54"/>
        <v>0.2033639144</v>
      </c>
      <c r="CY8" s="127">
        <f t="shared" si="55"/>
        <v>-0.250764526</v>
      </c>
      <c r="CZ8" s="128">
        <f t="shared" ref="CZ8:CZ14" si="65">AVERAGE(E8:AV8)</f>
        <v>46.90909091</v>
      </c>
      <c r="DA8" s="128">
        <f t="shared" si="56"/>
        <v>-52.09090909</v>
      </c>
      <c r="DB8" s="54">
        <f t="shared" si="57"/>
        <v>-0.5261707989</v>
      </c>
      <c r="DC8" s="54">
        <f t="shared" si="58"/>
        <v>0.2151793161</v>
      </c>
      <c r="DD8" s="54">
        <f t="shared" si="59"/>
        <v>-0.2389491243</v>
      </c>
      <c r="DE8" s="129">
        <f t="shared" si="60"/>
        <v>-5148.144545</v>
      </c>
      <c r="DF8" s="130">
        <f t="shared" si="61"/>
        <v>45.32258065</v>
      </c>
      <c r="DG8" s="130">
        <f t="shared" si="62"/>
        <v>-53.67741935</v>
      </c>
      <c r="DH8" s="131">
        <f t="shared" si="63"/>
        <v>-0.5421961551</v>
      </c>
    </row>
    <row r="9">
      <c r="A9" s="132" t="s">
        <v>70</v>
      </c>
      <c r="B9" s="100">
        <v>105.0</v>
      </c>
      <c r="C9" s="100">
        <v>77.0</v>
      </c>
      <c r="D9" s="101">
        <f t="shared" si="1"/>
        <v>0.7333333333</v>
      </c>
      <c r="E9" s="102">
        <v>18.0</v>
      </c>
      <c r="F9" s="138">
        <v>16.0</v>
      </c>
      <c r="G9" s="102">
        <v>16.0</v>
      </c>
      <c r="H9" s="102">
        <v>17.0</v>
      </c>
      <c r="I9" s="102">
        <v>19.0</v>
      </c>
      <c r="J9" s="102">
        <v>20.0</v>
      </c>
      <c r="K9" s="102">
        <v>19.0</v>
      </c>
      <c r="L9" s="102">
        <v>18.0</v>
      </c>
      <c r="M9" s="102">
        <v>18.0</v>
      </c>
      <c r="N9" s="102">
        <v>20.0</v>
      </c>
      <c r="O9" s="34">
        <v>24.0</v>
      </c>
      <c r="P9" s="34">
        <v>19.0</v>
      </c>
      <c r="Q9" s="34">
        <v>20.0</v>
      </c>
      <c r="R9" s="34">
        <v>32.0</v>
      </c>
      <c r="S9" s="34">
        <v>27.0</v>
      </c>
      <c r="T9" s="34">
        <v>30.0</v>
      </c>
      <c r="U9" s="34">
        <v>26.0</v>
      </c>
      <c r="V9" s="34">
        <v>26.0</v>
      </c>
      <c r="W9" s="34">
        <v>30.0</v>
      </c>
      <c r="X9" s="34">
        <v>32.0</v>
      </c>
      <c r="Y9" s="103">
        <v>32.0</v>
      </c>
      <c r="Z9" s="104">
        <v>31.0</v>
      </c>
      <c r="AA9" s="104">
        <v>32.0</v>
      </c>
      <c r="AB9" s="104">
        <v>42.0</v>
      </c>
      <c r="AC9" s="104">
        <v>38.0</v>
      </c>
      <c r="AD9" s="104">
        <v>38.0</v>
      </c>
      <c r="AE9" s="104">
        <v>38.0</v>
      </c>
      <c r="AF9" s="104">
        <v>29.0</v>
      </c>
      <c r="AG9" s="104">
        <v>27.0</v>
      </c>
      <c r="AH9" s="104">
        <v>28.0</v>
      </c>
      <c r="AI9" s="104">
        <v>36.0</v>
      </c>
      <c r="AJ9" s="104">
        <v>33.0</v>
      </c>
      <c r="AK9" s="106">
        <v>35.0</v>
      </c>
      <c r="AL9" s="106">
        <v>39.0</v>
      </c>
      <c r="AM9" s="106">
        <v>33.0</v>
      </c>
      <c r="AN9" s="106">
        <v>33.0</v>
      </c>
      <c r="AO9" s="106">
        <v>35.0</v>
      </c>
      <c r="AP9" s="106">
        <v>37.0</v>
      </c>
      <c r="AQ9" s="106">
        <v>39.0</v>
      </c>
      <c r="AR9" s="107">
        <v>43.0</v>
      </c>
      <c r="AS9" s="106">
        <v>42.0</v>
      </c>
      <c r="AT9" s="106">
        <v>44.0</v>
      </c>
      <c r="AU9" s="106">
        <v>34.0</v>
      </c>
      <c r="AV9" s="106">
        <v>36.0</v>
      </c>
      <c r="AW9" s="16">
        <v>18.0</v>
      </c>
      <c r="AX9" s="16">
        <f t="shared" si="2"/>
        <v>-59</v>
      </c>
      <c r="AY9" s="17">
        <f t="shared" si="3"/>
        <v>-0.7662337662</v>
      </c>
      <c r="AZ9" s="17">
        <f t="shared" si="4"/>
        <v>0.1714285714</v>
      </c>
      <c r="BA9" s="17">
        <f t="shared" si="5"/>
        <v>-0.5619047619</v>
      </c>
      <c r="BB9" s="108">
        <f t="shared" si="6"/>
        <v>17.6</v>
      </c>
      <c r="BC9" s="108">
        <f t="shared" si="7"/>
        <v>-59.4</v>
      </c>
      <c r="BD9" s="109">
        <f t="shared" si="8"/>
        <v>-0.7714285714</v>
      </c>
      <c r="BE9" s="110">
        <f t="shared" si="9"/>
        <v>0.1676190476</v>
      </c>
      <c r="BF9" s="109">
        <f t="shared" si="10"/>
        <v>-0.5657142857</v>
      </c>
      <c r="BG9" s="111">
        <f t="shared" si="11"/>
        <v>18.75</v>
      </c>
      <c r="BH9" s="111">
        <f t="shared" si="12"/>
        <v>-58.25</v>
      </c>
      <c r="BI9" s="22">
        <f t="shared" si="13"/>
        <v>-0.7564935065</v>
      </c>
      <c r="BJ9" s="22">
        <f t="shared" si="14"/>
        <v>0.1785714286</v>
      </c>
      <c r="BK9" s="22">
        <f t="shared" si="15"/>
        <v>-0.5547619048</v>
      </c>
      <c r="BL9" s="112">
        <f t="shared" si="64"/>
        <v>23.75</v>
      </c>
      <c r="BM9" s="112">
        <f t="shared" si="17"/>
        <v>-53.25</v>
      </c>
      <c r="BN9" s="113">
        <f t="shared" si="18"/>
        <v>-0.6915584416</v>
      </c>
      <c r="BO9" s="113">
        <f t="shared" si="19"/>
        <v>0.2261904762</v>
      </c>
      <c r="BP9" s="113">
        <f t="shared" si="20"/>
        <v>-0.5071428571</v>
      </c>
      <c r="BQ9" s="114">
        <f t="shared" si="21"/>
        <v>27.8</v>
      </c>
      <c r="BR9" s="114">
        <f t="shared" si="22"/>
        <v>-49.2</v>
      </c>
      <c r="BS9" s="115">
        <f t="shared" si="23"/>
        <v>-0.638961039</v>
      </c>
      <c r="BT9" s="115">
        <f t="shared" si="24"/>
        <v>0.2647619048</v>
      </c>
      <c r="BU9" s="115">
        <f t="shared" si="25"/>
        <v>-0.4685714286</v>
      </c>
      <c r="BV9" s="116">
        <f t="shared" si="26"/>
        <v>31.75</v>
      </c>
      <c r="BW9" s="116">
        <f t="shared" si="27"/>
        <v>-45.25</v>
      </c>
      <c r="BX9" s="117">
        <f t="shared" si="28"/>
        <v>-0.5876623377</v>
      </c>
      <c r="BY9" s="117">
        <f t="shared" si="29"/>
        <v>0.3023809524</v>
      </c>
      <c r="BZ9" s="117">
        <f t="shared" si="30"/>
        <v>-0.430952381</v>
      </c>
      <c r="CA9" s="118">
        <f t="shared" si="31"/>
        <v>39</v>
      </c>
      <c r="CB9" s="118">
        <f t="shared" si="32"/>
        <v>-38</v>
      </c>
      <c r="CC9" s="119">
        <f t="shared" si="33"/>
        <v>-0.4935064935</v>
      </c>
      <c r="CD9" s="119">
        <f t="shared" si="34"/>
        <v>0.3714285714</v>
      </c>
      <c r="CE9" s="119">
        <f t="shared" si="35"/>
        <v>-0.3619047619</v>
      </c>
      <c r="CF9" s="120">
        <f t="shared" si="36"/>
        <v>30.6</v>
      </c>
      <c r="CG9" s="120">
        <f t="shared" si="37"/>
        <v>-46.4</v>
      </c>
      <c r="CH9" s="121">
        <f t="shared" si="38"/>
        <v>-0.6025974026</v>
      </c>
      <c r="CI9" s="121">
        <f t="shared" si="39"/>
        <v>0.2914285714</v>
      </c>
      <c r="CJ9" s="121">
        <f t="shared" si="40"/>
        <v>-0.4419047619</v>
      </c>
      <c r="CK9" s="122">
        <f t="shared" si="41"/>
        <v>35</v>
      </c>
      <c r="CL9" s="123">
        <f t="shared" si="42"/>
        <v>-42</v>
      </c>
      <c r="CM9" s="101">
        <f t="shared" si="43"/>
        <v>-0.5454545455</v>
      </c>
      <c r="CN9" s="101">
        <f t="shared" si="44"/>
        <v>0.3333333333</v>
      </c>
      <c r="CO9" s="123">
        <f t="shared" si="45"/>
        <v>-48.16515152</v>
      </c>
      <c r="CP9" s="124">
        <f t="shared" si="46"/>
        <v>39.2</v>
      </c>
      <c r="CQ9" s="124">
        <f t="shared" si="47"/>
        <v>-37.8</v>
      </c>
      <c r="CR9" s="125">
        <f t="shared" si="48"/>
        <v>-0.4909090909</v>
      </c>
      <c r="CS9" s="125">
        <f t="shared" si="49"/>
        <v>0.3733333333</v>
      </c>
      <c r="CT9" s="125">
        <f t="shared" si="50"/>
        <v>-0.36</v>
      </c>
      <c r="CU9" s="126">
        <f t="shared" si="51"/>
        <v>38</v>
      </c>
      <c r="CV9" s="126">
        <f t="shared" si="52"/>
        <v>-39</v>
      </c>
      <c r="CW9" s="127">
        <f t="shared" si="53"/>
        <v>-0.5064935065</v>
      </c>
      <c r="CX9" s="127">
        <f t="shared" si="54"/>
        <v>0.3619047619</v>
      </c>
      <c r="CY9" s="127">
        <f t="shared" si="55"/>
        <v>-0.3714285714</v>
      </c>
      <c r="CZ9" s="128">
        <f t="shared" si="65"/>
        <v>29.56818182</v>
      </c>
      <c r="DA9" s="128">
        <f t="shared" si="56"/>
        <v>-47.43181818</v>
      </c>
      <c r="DB9" s="54">
        <f t="shared" si="57"/>
        <v>-0.6159976387</v>
      </c>
      <c r="DC9" s="54">
        <f t="shared" si="58"/>
        <v>0.2816017316</v>
      </c>
      <c r="DD9" s="54">
        <f t="shared" si="59"/>
        <v>-0.4517316017</v>
      </c>
      <c r="DE9" s="129">
        <f t="shared" si="60"/>
        <v>-4687.686591</v>
      </c>
      <c r="DF9" s="130">
        <f t="shared" si="61"/>
        <v>26.87096774</v>
      </c>
      <c r="DG9" s="130">
        <f t="shared" si="62"/>
        <v>-50.12903226</v>
      </c>
      <c r="DH9" s="131">
        <f t="shared" si="63"/>
        <v>-0.651026393</v>
      </c>
    </row>
    <row r="10">
      <c r="A10" s="132" t="s">
        <v>71</v>
      </c>
      <c r="B10" s="100">
        <v>105.0</v>
      </c>
      <c r="C10" s="100">
        <v>92.0</v>
      </c>
      <c r="D10" s="101">
        <f t="shared" si="1"/>
        <v>0.8761904762</v>
      </c>
      <c r="E10" s="102">
        <v>51.0</v>
      </c>
      <c r="F10" s="102">
        <v>50.0</v>
      </c>
      <c r="G10" s="102">
        <v>51.0</v>
      </c>
      <c r="H10" s="102">
        <v>50.0</v>
      </c>
      <c r="I10" s="102">
        <v>49.0</v>
      </c>
      <c r="J10" s="102">
        <v>48.0</v>
      </c>
      <c r="K10" s="102">
        <v>48.0</v>
      </c>
      <c r="L10" s="102">
        <v>42.0</v>
      </c>
      <c r="M10" s="102">
        <v>42.0</v>
      </c>
      <c r="N10" s="102">
        <v>45.0</v>
      </c>
      <c r="O10" s="34">
        <v>46.0</v>
      </c>
      <c r="P10" s="34">
        <v>41.0</v>
      </c>
      <c r="Q10" s="34">
        <v>48.0</v>
      </c>
      <c r="R10" s="34">
        <v>44.0</v>
      </c>
      <c r="S10" s="34">
        <v>48.0</v>
      </c>
      <c r="T10" s="34">
        <v>50.0</v>
      </c>
      <c r="U10" s="34">
        <v>49.0</v>
      </c>
      <c r="V10" s="34">
        <v>50.0</v>
      </c>
      <c r="W10" s="34">
        <v>52.0</v>
      </c>
      <c r="X10" s="34">
        <v>53.0</v>
      </c>
      <c r="Y10" s="139">
        <v>55.0</v>
      </c>
      <c r="Z10" s="139">
        <v>58.0</v>
      </c>
      <c r="AA10" s="139">
        <v>61.0</v>
      </c>
      <c r="AB10" s="139">
        <v>59.0</v>
      </c>
      <c r="AC10" s="139">
        <v>58.0</v>
      </c>
      <c r="AD10" s="104">
        <v>55.0</v>
      </c>
      <c r="AE10" s="104">
        <v>54.0</v>
      </c>
      <c r="AF10" s="104">
        <v>58.0</v>
      </c>
      <c r="AG10" s="104">
        <v>60.0</v>
      </c>
      <c r="AH10" s="104">
        <v>59.0</v>
      </c>
      <c r="AI10" s="104">
        <v>56.0</v>
      </c>
      <c r="AJ10" s="104">
        <v>51.0</v>
      </c>
      <c r="AK10" s="106">
        <v>52.0</v>
      </c>
      <c r="AL10" s="106">
        <v>56.0</v>
      </c>
      <c r="AM10" s="106">
        <v>54.0</v>
      </c>
      <c r="AN10" s="106">
        <v>53.0</v>
      </c>
      <c r="AO10" s="106">
        <v>54.0</v>
      </c>
      <c r="AP10" s="106">
        <v>52.0</v>
      </c>
      <c r="AQ10" s="106">
        <v>55.0</v>
      </c>
      <c r="AR10" s="106">
        <v>51.0</v>
      </c>
      <c r="AS10" s="106">
        <v>50.0</v>
      </c>
      <c r="AT10" s="107">
        <v>52.0</v>
      </c>
      <c r="AU10" s="107">
        <v>52.0</v>
      </c>
      <c r="AV10" s="106">
        <v>53.0</v>
      </c>
      <c r="AW10" s="16">
        <v>51.0</v>
      </c>
      <c r="AX10" s="16">
        <f t="shared" si="2"/>
        <v>-41</v>
      </c>
      <c r="AY10" s="17">
        <f t="shared" si="3"/>
        <v>-0.4456521739</v>
      </c>
      <c r="AZ10" s="17">
        <f t="shared" si="4"/>
        <v>0.4857142857</v>
      </c>
      <c r="BA10" s="17">
        <f t="shared" si="5"/>
        <v>-0.3904761905</v>
      </c>
      <c r="BB10" s="108">
        <f t="shared" si="6"/>
        <v>49.6</v>
      </c>
      <c r="BC10" s="108">
        <f t="shared" si="7"/>
        <v>-42.4</v>
      </c>
      <c r="BD10" s="109">
        <f t="shared" si="8"/>
        <v>-0.4608695652</v>
      </c>
      <c r="BE10" s="110">
        <f t="shared" si="9"/>
        <v>0.4723809524</v>
      </c>
      <c r="BF10" s="109">
        <f t="shared" si="10"/>
        <v>-0.4038095238</v>
      </c>
      <c r="BG10" s="111">
        <f t="shared" si="11"/>
        <v>44.25</v>
      </c>
      <c r="BH10" s="111">
        <f t="shared" si="12"/>
        <v>-47.75</v>
      </c>
      <c r="BI10" s="22">
        <f t="shared" si="13"/>
        <v>-0.5190217391</v>
      </c>
      <c r="BJ10" s="22">
        <f t="shared" si="14"/>
        <v>0.4214285714</v>
      </c>
      <c r="BK10" s="22">
        <f t="shared" si="15"/>
        <v>-0.4547619048</v>
      </c>
      <c r="BL10" s="112">
        <f t="shared" si="64"/>
        <v>44.75</v>
      </c>
      <c r="BM10" s="112">
        <f t="shared" si="17"/>
        <v>-47.25</v>
      </c>
      <c r="BN10" s="113">
        <f t="shared" si="18"/>
        <v>-0.5135869565</v>
      </c>
      <c r="BO10" s="113">
        <f t="shared" si="19"/>
        <v>0.4261904762</v>
      </c>
      <c r="BP10" s="113">
        <f t="shared" si="20"/>
        <v>-0.45</v>
      </c>
      <c r="BQ10" s="114">
        <f t="shared" si="21"/>
        <v>49.8</v>
      </c>
      <c r="BR10" s="114">
        <f t="shared" si="22"/>
        <v>-42.2</v>
      </c>
      <c r="BS10" s="115">
        <f t="shared" si="23"/>
        <v>-0.4586956522</v>
      </c>
      <c r="BT10" s="115">
        <f t="shared" si="24"/>
        <v>0.4742857143</v>
      </c>
      <c r="BU10" s="115">
        <f t="shared" si="25"/>
        <v>-0.4019047619</v>
      </c>
      <c r="BV10" s="116">
        <f t="shared" si="26"/>
        <v>56.75</v>
      </c>
      <c r="BW10" s="116">
        <f t="shared" si="27"/>
        <v>-35.25</v>
      </c>
      <c r="BX10" s="117">
        <f t="shared" si="28"/>
        <v>-0.3831521739</v>
      </c>
      <c r="BY10" s="117">
        <f t="shared" si="29"/>
        <v>0.5404761905</v>
      </c>
      <c r="BZ10" s="117">
        <f t="shared" si="30"/>
        <v>-0.3357142857</v>
      </c>
      <c r="CA10" s="118">
        <f t="shared" si="31"/>
        <v>56.5</v>
      </c>
      <c r="CB10" s="118">
        <f t="shared" si="32"/>
        <v>-35.5</v>
      </c>
      <c r="CC10" s="119">
        <f t="shared" si="33"/>
        <v>-0.3858695652</v>
      </c>
      <c r="CD10" s="119">
        <f t="shared" si="34"/>
        <v>0.5380952381</v>
      </c>
      <c r="CE10" s="119">
        <f t="shared" si="35"/>
        <v>-0.3380952381</v>
      </c>
      <c r="CF10" s="120">
        <f t="shared" si="36"/>
        <v>56.8</v>
      </c>
      <c r="CG10" s="120">
        <f t="shared" si="37"/>
        <v>-35.2</v>
      </c>
      <c r="CH10" s="121">
        <f t="shared" si="38"/>
        <v>-0.3826086957</v>
      </c>
      <c r="CI10" s="121">
        <f t="shared" si="39"/>
        <v>0.540952381</v>
      </c>
      <c r="CJ10" s="121">
        <f t="shared" si="40"/>
        <v>-0.3352380952</v>
      </c>
      <c r="CK10" s="122">
        <f t="shared" si="41"/>
        <v>53.75</v>
      </c>
      <c r="CL10" s="123">
        <f t="shared" si="42"/>
        <v>-38.25</v>
      </c>
      <c r="CM10" s="101">
        <f t="shared" si="43"/>
        <v>-0.4157608696</v>
      </c>
      <c r="CN10" s="101">
        <f t="shared" si="44"/>
        <v>0.5119047619</v>
      </c>
      <c r="CO10" s="123">
        <f t="shared" si="45"/>
        <v>-41.17164502</v>
      </c>
      <c r="CP10" s="124">
        <f t="shared" si="46"/>
        <v>52.4</v>
      </c>
      <c r="CQ10" s="124">
        <f t="shared" si="47"/>
        <v>-39.6</v>
      </c>
      <c r="CR10" s="125">
        <f t="shared" si="48"/>
        <v>-0.4304347826</v>
      </c>
      <c r="CS10" s="125">
        <f t="shared" si="49"/>
        <v>0.499047619</v>
      </c>
      <c r="CT10" s="125">
        <f t="shared" si="50"/>
        <v>-0.3771428571</v>
      </c>
      <c r="CU10" s="126">
        <f t="shared" si="51"/>
        <v>52.33333333</v>
      </c>
      <c r="CV10" s="126">
        <f t="shared" si="52"/>
        <v>-39.66666667</v>
      </c>
      <c r="CW10" s="127">
        <f t="shared" si="53"/>
        <v>-0.4311594203</v>
      </c>
      <c r="CX10" s="127">
        <f t="shared" si="54"/>
        <v>0.4984126984</v>
      </c>
      <c r="CY10" s="127">
        <f t="shared" si="55"/>
        <v>-0.3777777778</v>
      </c>
      <c r="CZ10" s="128">
        <f t="shared" si="65"/>
        <v>51.70454545</v>
      </c>
      <c r="DA10" s="128">
        <f t="shared" si="56"/>
        <v>-40.29545455</v>
      </c>
      <c r="DB10" s="54">
        <f t="shared" si="57"/>
        <v>-0.4379940711</v>
      </c>
      <c r="DC10" s="54">
        <f t="shared" si="58"/>
        <v>0.4924242424</v>
      </c>
      <c r="DD10" s="54">
        <f t="shared" si="59"/>
        <v>-0.3837662338</v>
      </c>
      <c r="DE10" s="129">
        <f t="shared" si="60"/>
        <v>-3982.399773</v>
      </c>
      <c r="DF10" s="130">
        <f t="shared" si="61"/>
        <v>51.29032258</v>
      </c>
      <c r="DG10" s="130">
        <f t="shared" si="62"/>
        <v>-40.70967742</v>
      </c>
      <c r="DH10" s="131">
        <f t="shared" si="63"/>
        <v>-0.4424964937</v>
      </c>
    </row>
    <row r="11">
      <c r="A11" s="132" t="s">
        <v>72</v>
      </c>
      <c r="B11" s="100">
        <v>82.0</v>
      </c>
      <c r="C11" s="100">
        <v>27.0</v>
      </c>
      <c r="D11" s="101">
        <f t="shared" si="1"/>
        <v>0.3292682927</v>
      </c>
      <c r="E11" s="102">
        <v>7.0</v>
      </c>
      <c r="F11" s="102">
        <v>8.0</v>
      </c>
      <c r="G11" s="102">
        <v>7.0</v>
      </c>
      <c r="H11" s="102">
        <v>8.0</v>
      </c>
      <c r="I11" s="34">
        <v>0.0</v>
      </c>
      <c r="J11" s="102">
        <v>6.0</v>
      </c>
      <c r="K11" s="102">
        <v>6.0</v>
      </c>
      <c r="L11" s="102">
        <v>11.0</v>
      </c>
      <c r="M11" s="102">
        <v>10.0</v>
      </c>
      <c r="N11" s="102">
        <v>12.0</v>
      </c>
      <c r="O11" s="102">
        <v>9.0</v>
      </c>
      <c r="P11" s="102">
        <v>12.0</v>
      </c>
      <c r="Q11" s="102">
        <v>11.0</v>
      </c>
      <c r="R11" s="34">
        <v>11.0</v>
      </c>
      <c r="S11" s="34">
        <v>15.0</v>
      </c>
      <c r="T11" s="34">
        <v>9.0</v>
      </c>
      <c r="U11" s="34">
        <v>10.0</v>
      </c>
      <c r="V11" s="34">
        <v>12.0</v>
      </c>
      <c r="W11" s="34">
        <v>10.0</v>
      </c>
      <c r="X11" s="34">
        <v>9.0</v>
      </c>
      <c r="Y11" s="103">
        <v>12.0</v>
      </c>
      <c r="Z11" s="104">
        <v>9.0</v>
      </c>
      <c r="AA11" s="104">
        <v>14.0</v>
      </c>
      <c r="AB11" s="104">
        <v>12.0</v>
      </c>
      <c r="AC11" s="104">
        <v>14.0</v>
      </c>
      <c r="AD11" s="135">
        <v>12.0</v>
      </c>
      <c r="AE11" s="135">
        <v>12.0</v>
      </c>
      <c r="AF11" s="104">
        <v>16.0</v>
      </c>
      <c r="AG11" s="135">
        <v>12.0</v>
      </c>
      <c r="AH11" s="135">
        <v>16.0</v>
      </c>
      <c r="AI11" s="104">
        <v>15.0</v>
      </c>
      <c r="AJ11" s="140">
        <v>13.0</v>
      </c>
      <c r="AK11" s="106">
        <v>12.0</v>
      </c>
      <c r="AL11" s="106">
        <v>13.0</v>
      </c>
      <c r="AM11" s="106">
        <v>12.0</v>
      </c>
      <c r="AN11" s="106">
        <v>11.0</v>
      </c>
      <c r="AO11" s="106">
        <v>13.0</v>
      </c>
      <c r="AP11" s="106">
        <v>10.0</v>
      </c>
      <c r="AQ11" s="106">
        <v>14.0</v>
      </c>
      <c r="AR11" s="106">
        <v>14.0</v>
      </c>
      <c r="AS11" s="106">
        <v>19.0</v>
      </c>
      <c r="AT11" s="106">
        <v>18.0</v>
      </c>
      <c r="AU11" s="106">
        <v>15.0</v>
      </c>
      <c r="AV11" s="106">
        <v>15.0</v>
      </c>
      <c r="AW11" s="16">
        <v>7.0</v>
      </c>
      <c r="AX11" s="16">
        <f t="shared" si="2"/>
        <v>-20</v>
      </c>
      <c r="AY11" s="17">
        <f t="shared" si="3"/>
        <v>-0.7407407407</v>
      </c>
      <c r="AZ11" s="17">
        <f t="shared" si="4"/>
        <v>0.08536585366</v>
      </c>
      <c r="BA11" s="17">
        <f t="shared" si="5"/>
        <v>-0.243902439</v>
      </c>
      <c r="BB11" s="108">
        <f t="shared" si="6"/>
        <v>5.8</v>
      </c>
      <c r="BC11" s="108">
        <f t="shared" si="7"/>
        <v>-21.2</v>
      </c>
      <c r="BD11" s="109">
        <f t="shared" si="8"/>
        <v>-0.7851851852</v>
      </c>
      <c r="BE11" s="110">
        <f t="shared" si="9"/>
        <v>0.07073170732</v>
      </c>
      <c r="BF11" s="109">
        <f t="shared" si="10"/>
        <v>-0.2585365854</v>
      </c>
      <c r="BG11" s="111">
        <f t="shared" si="11"/>
        <v>9.75</v>
      </c>
      <c r="BH11" s="111">
        <f t="shared" si="12"/>
        <v>-17.25</v>
      </c>
      <c r="BI11" s="22">
        <f t="shared" si="13"/>
        <v>-0.6388888889</v>
      </c>
      <c r="BJ11" s="22">
        <f t="shared" si="14"/>
        <v>0.118902439</v>
      </c>
      <c r="BK11" s="22">
        <f t="shared" si="15"/>
        <v>-0.2103658537</v>
      </c>
      <c r="BL11" s="112">
        <f t="shared" si="64"/>
        <v>10.75</v>
      </c>
      <c r="BM11" s="112">
        <f t="shared" si="17"/>
        <v>-16.25</v>
      </c>
      <c r="BN11" s="113">
        <f t="shared" si="18"/>
        <v>-0.6018518519</v>
      </c>
      <c r="BO11" s="113">
        <f t="shared" si="19"/>
        <v>0.131097561</v>
      </c>
      <c r="BP11" s="113">
        <f t="shared" si="20"/>
        <v>-0.1981707317</v>
      </c>
      <c r="BQ11" s="114">
        <f t="shared" si="21"/>
        <v>11.2</v>
      </c>
      <c r="BR11" s="114">
        <f t="shared" si="22"/>
        <v>-15.8</v>
      </c>
      <c r="BS11" s="115">
        <f t="shared" si="23"/>
        <v>-0.5851851852</v>
      </c>
      <c r="BT11" s="115">
        <f t="shared" si="24"/>
        <v>0.1365853659</v>
      </c>
      <c r="BU11" s="115">
        <f t="shared" si="25"/>
        <v>-0.1926829268</v>
      </c>
      <c r="BV11" s="116">
        <f t="shared" si="26"/>
        <v>11</v>
      </c>
      <c r="BW11" s="116">
        <f t="shared" si="27"/>
        <v>-16</v>
      </c>
      <c r="BX11" s="117">
        <f t="shared" si="28"/>
        <v>-0.5925925926</v>
      </c>
      <c r="BY11" s="117">
        <f t="shared" si="29"/>
        <v>0.1341463415</v>
      </c>
      <c r="BZ11" s="117">
        <f t="shared" si="30"/>
        <v>-0.1951219512</v>
      </c>
      <c r="CA11" s="118">
        <f t="shared" si="31"/>
        <v>12.5</v>
      </c>
      <c r="CB11" s="118">
        <f t="shared" si="32"/>
        <v>-14.5</v>
      </c>
      <c r="CC11" s="119">
        <f t="shared" si="33"/>
        <v>-0.537037037</v>
      </c>
      <c r="CD11" s="119">
        <f t="shared" si="34"/>
        <v>0.1524390244</v>
      </c>
      <c r="CE11" s="119">
        <f t="shared" si="35"/>
        <v>-0.1768292683</v>
      </c>
      <c r="CF11" s="120">
        <f t="shared" si="36"/>
        <v>14.4</v>
      </c>
      <c r="CG11" s="120">
        <f t="shared" si="37"/>
        <v>-12.6</v>
      </c>
      <c r="CH11" s="121">
        <f t="shared" si="38"/>
        <v>-0.4666666667</v>
      </c>
      <c r="CI11" s="121">
        <f t="shared" si="39"/>
        <v>0.1756097561</v>
      </c>
      <c r="CJ11" s="121">
        <f t="shared" si="40"/>
        <v>-0.1536585366</v>
      </c>
      <c r="CK11" s="122">
        <f t="shared" si="41"/>
        <v>12</v>
      </c>
      <c r="CL11" s="123">
        <f t="shared" si="42"/>
        <v>-15</v>
      </c>
      <c r="CM11" s="101">
        <f t="shared" si="43"/>
        <v>-0.5555555556</v>
      </c>
      <c r="CN11" s="101">
        <f t="shared" si="44"/>
        <v>0.1463414634</v>
      </c>
      <c r="CO11" s="123">
        <f t="shared" si="45"/>
        <v>-15.82926829</v>
      </c>
      <c r="CP11" s="124">
        <f t="shared" si="46"/>
        <v>14</v>
      </c>
      <c r="CQ11" s="124">
        <f t="shared" si="47"/>
        <v>-13</v>
      </c>
      <c r="CR11" s="125">
        <f t="shared" si="48"/>
        <v>-0.4814814815</v>
      </c>
      <c r="CS11" s="125">
        <f t="shared" si="49"/>
        <v>0.1707317073</v>
      </c>
      <c r="CT11" s="125">
        <f t="shared" si="50"/>
        <v>-0.1585365854</v>
      </c>
      <c r="CU11" s="126">
        <f t="shared" si="51"/>
        <v>16</v>
      </c>
      <c r="CV11" s="126">
        <f t="shared" si="52"/>
        <v>-11</v>
      </c>
      <c r="CW11" s="127">
        <f t="shared" si="53"/>
        <v>-0.4074074074</v>
      </c>
      <c r="CX11" s="127">
        <f t="shared" si="54"/>
        <v>0.1951219512</v>
      </c>
      <c r="CY11" s="127">
        <f t="shared" si="55"/>
        <v>-0.1341463415</v>
      </c>
      <c r="CZ11" s="128">
        <f t="shared" si="65"/>
        <v>11.5</v>
      </c>
      <c r="DA11" s="128">
        <f t="shared" si="56"/>
        <v>-15.5</v>
      </c>
      <c r="DB11" s="54">
        <f t="shared" si="57"/>
        <v>-0.5740740741</v>
      </c>
      <c r="DC11" s="54">
        <f t="shared" si="58"/>
        <v>0.1402439024</v>
      </c>
      <c r="DD11" s="54">
        <f t="shared" si="59"/>
        <v>-0.1890243902</v>
      </c>
      <c r="DE11" s="129">
        <f t="shared" si="60"/>
        <v>-1531.865</v>
      </c>
      <c r="DF11" s="130">
        <f t="shared" si="61"/>
        <v>10.74193548</v>
      </c>
      <c r="DG11" s="130">
        <f t="shared" si="62"/>
        <v>-16.25806452</v>
      </c>
      <c r="DH11" s="131">
        <f t="shared" si="63"/>
        <v>-0.6021505376</v>
      </c>
    </row>
    <row r="12">
      <c r="A12" s="132" t="s">
        <v>73</v>
      </c>
      <c r="B12" s="100">
        <v>12.0</v>
      </c>
      <c r="C12" s="100">
        <v>5.88</v>
      </c>
      <c r="D12" s="101">
        <f t="shared" si="1"/>
        <v>0.49</v>
      </c>
      <c r="E12" s="102">
        <v>1.0</v>
      </c>
      <c r="F12" s="102">
        <v>2.0</v>
      </c>
      <c r="G12" s="102">
        <v>1.0</v>
      </c>
      <c r="H12" s="102">
        <v>0.0</v>
      </c>
      <c r="I12" s="102">
        <v>0.0</v>
      </c>
      <c r="J12" s="102">
        <v>0.0</v>
      </c>
      <c r="K12" s="102">
        <v>1.0</v>
      </c>
      <c r="L12" s="102">
        <v>3.0</v>
      </c>
      <c r="M12" s="102">
        <v>3.0</v>
      </c>
      <c r="N12" s="102">
        <v>1.0</v>
      </c>
      <c r="O12" s="34">
        <v>2.0</v>
      </c>
      <c r="P12" s="34">
        <v>3.0</v>
      </c>
      <c r="Q12" s="34">
        <v>5.0</v>
      </c>
      <c r="R12" s="34">
        <v>3.0</v>
      </c>
      <c r="S12" s="34">
        <v>4.0</v>
      </c>
      <c r="T12" s="34">
        <v>4.0</v>
      </c>
      <c r="U12" s="34">
        <v>4.0</v>
      </c>
      <c r="V12" s="34">
        <v>4.0</v>
      </c>
      <c r="W12" s="34">
        <v>5.0</v>
      </c>
      <c r="X12" s="34">
        <v>6.0</v>
      </c>
      <c r="Y12" s="103">
        <v>5.0</v>
      </c>
      <c r="Z12" s="104">
        <v>2.0</v>
      </c>
      <c r="AA12" s="104">
        <v>7.0</v>
      </c>
      <c r="AB12" s="104">
        <v>6.0</v>
      </c>
      <c r="AC12" s="104">
        <v>5.0</v>
      </c>
      <c r="AD12" s="135">
        <v>3.0</v>
      </c>
      <c r="AE12" s="135">
        <v>3.0</v>
      </c>
      <c r="AF12" s="104">
        <v>3.0</v>
      </c>
      <c r="AG12" s="135">
        <v>6.0</v>
      </c>
      <c r="AH12" s="135">
        <v>7.0</v>
      </c>
      <c r="AI12" s="104">
        <v>12.0</v>
      </c>
      <c r="AJ12" s="140">
        <v>9.0</v>
      </c>
      <c r="AK12" s="106">
        <v>7.0</v>
      </c>
      <c r="AL12" s="106">
        <v>3.0</v>
      </c>
      <c r="AM12" s="106">
        <v>2.0</v>
      </c>
      <c r="AN12" s="106">
        <v>3.0</v>
      </c>
      <c r="AO12" s="106">
        <v>2.0</v>
      </c>
      <c r="AP12" s="106">
        <v>5.0</v>
      </c>
      <c r="AQ12" s="106">
        <v>3.0</v>
      </c>
      <c r="AR12" s="106">
        <v>4.0</v>
      </c>
      <c r="AS12" s="106">
        <v>6.0</v>
      </c>
      <c r="AT12" s="106">
        <v>7.0</v>
      </c>
      <c r="AU12" s="106">
        <v>7.0</v>
      </c>
      <c r="AV12" s="106">
        <v>9.0</v>
      </c>
      <c r="AW12" s="16">
        <v>1.0</v>
      </c>
      <c r="AX12" s="16">
        <f t="shared" si="2"/>
        <v>-4.88</v>
      </c>
      <c r="AY12" s="17">
        <f t="shared" si="3"/>
        <v>-0.8299319728</v>
      </c>
      <c r="AZ12" s="17">
        <f t="shared" si="4"/>
        <v>0.08333333333</v>
      </c>
      <c r="BA12" s="17">
        <f t="shared" si="5"/>
        <v>-0.4066666667</v>
      </c>
      <c r="BB12" s="108">
        <f t="shared" si="6"/>
        <v>0.6</v>
      </c>
      <c r="BC12" s="108">
        <f t="shared" si="7"/>
        <v>-5.28</v>
      </c>
      <c r="BD12" s="109">
        <f t="shared" si="8"/>
        <v>-0.8979591837</v>
      </c>
      <c r="BE12" s="110">
        <f t="shared" si="9"/>
        <v>0.05</v>
      </c>
      <c r="BF12" s="109">
        <f t="shared" si="10"/>
        <v>-0.44</v>
      </c>
      <c r="BG12" s="111">
        <f t="shared" si="11"/>
        <v>2</v>
      </c>
      <c r="BH12" s="111">
        <f t="shared" si="12"/>
        <v>-3.88</v>
      </c>
      <c r="BI12" s="22">
        <f t="shared" si="13"/>
        <v>-0.6598639456</v>
      </c>
      <c r="BJ12" s="22">
        <f t="shared" si="14"/>
        <v>0.1666666667</v>
      </c>
      <c r="BK12" s="22">
        <f t="shared" si="15"/>
        <v>-0.3233333333</v>
      </c>
      <c r="BL12" s="112">
        <f t="shared" si="64"/>
        <v>3.25</v>
      </c>
      <c r="BM12" s="112">
        <f t="shared" si="17"/>
        <v>-2.63</v>
      </c>
      <c r="BN12" s="113">
        <f t="shared" si="18"/>
        <v>-0.4472789116</v>
      </c>
      <c r="BO12" s="113">
        <f t="shared" si="19"/>
        <v>0.2708333333</v>
      </c>
      <c r="BP12" s="113">
        <f t="shared" si="20"/>
        <v>-0.2191666667</v>
      </c>
      <c r="BQ12" s="114">
        <f t="shared" si="21"/>
        <v>4.2</v>
      </c>
      <c r="BR12" s="114">
        <f t="shared" si="22"/>
        <v>-1.68</v>
      </c>
      <c r="BS12" s="115">
        <f t="shared" si="23"/>
        <v>-0.2857142857</v>
      </c>
      <c r="BT12" s="115">
        <f t="shared" si="24"/>
        <v>0.35</v>
      </c>
      <c r="BU12" s="115">
        <f t="shared" si="25"/>
        <v>-0.14</v>
      </c>
      <c r="BV12" s="116">
        <f t="shared" si="26"/>
        <v>5</v>
      </c>
      <c r="BW12" s="116">
        <f t="shared" si="27"/>
        <v>-0.88</v>
      </c>
      <c r="BX12" s="117">
        <f t="shared" si="28"/>
        <v>-0.1496598639</v>
      </c>
      <c r="BY12" s="117">
        <f t="shared" si="29"/>
        <v>0.4166666667</v>
      </c>
      <c r="BZ12" s="117">
        <f t="shared" si="30"/>
        <v>-0.07333333333</v>
      </c>
      <c r="CA12" s="118">
        <f t="shared" si="31"/>
        <v>4.25</v>
      </c>
      <c r="CB12" s="118">
        <f t="shared" si="32"/>
        <v>-1.63</v>
      </c>
      <c r="CC12" s="119">
        <f t="shared" si="33"/>
        <v>-0.2772108844</v>
      </c>
      <c r="CD12" s="119">
        <f t="shared" si="34"/>
        <v>0.3541666667</v>
      </c>
      <c r="CE12" s="119">
        <f t="shared" si="35"/>
        <v>-0.1358333333</v>
      </c>
      <c r="CF12" s="120">
        <f t="shared" si="36"/>
        <v>7.4</v>
      </c>
      <c r="CG12" s="120">
        <f t="shared" si="37"/>
        <v>1.52</v>
      </c>
      <c r="CH12" s="121">
        <f t="shared" si="38"/>
        <v>0.2585034014</v>
      </c>
      <c r="CI12" s="121">
        <f t="shared" si="39"/>
        <v>0.6166666667</v>
      </c>
      <c r="CJ12" s="121">
        <f t="shared" si="40"/>
        <v>0.1266666667</v>
      </c>
      <c r="CK12" s="122">
        <f t="shared" si="41"/>
        <v>3.75</v>
      </c>
      <c r="CL12" s="123">
        <f t="shared" si="42"/>
        <v>-2.13</v>
      </c>
      <c r="CM12" s="101">
        <f t="shared" si="43"/>
        <v>-0.362244898</v>
      </c>
      <c r="CN12" s="101">
        <f t="shared" si="44"/>
        <v>0.3125</v>
      </c>
      <c r="CO12" s="123">
        <f t="shared" si="45"/>
        <v>-2.324545455</v>
      </c>
      <c r="CP12" s="124">
        <f t="shared" si="46"/>
        <v>4</v>
      </c>
      <c r="CQ12" s="124">
        <f t="shared" si="47"/>
        <v>-1.88</v>
      </c>
      <c r="CR12" s="125">
        <f t="shared" si="48"/>
        <v>-0.3197278912</v>
      </c>
      <c r="CS12" s="125">
        <f t="shared" si="49"/>
        <v>0.3333333333</v>
      </c>
      <c r="CT12" s="125">
        <f t="shared" si="50"/>
        <v>-0.1566666667</v>
      </c>
      <c r="CU12" s="126">
        <f t="shared" si="51"/>
        <v>7.666666667</v>
      </c>
      <c r="CV12" s="126">
        <f t="shared" si="52"/>
        <v>1.786666667</v>
      </c>
      <c r="CW12" s="127">
        <f t="shared" si="53"/>
        <v>0.3038548753</v>
      </c>
      <c r="CX12" s="127">
        <f t="shared" si="54"/>
        <v>0.6388888889</v>
      </c>
      <c r="CY12" s="127">
        <f t="shared" si="55"/>
        <v>0.1488888889</v>
      </c>
      <c r="CZ12" s="128">
        <f t="shared" si="65"/>
        <v>4.045454545</v>
      </c>
      <c r="DA12" s="128">
        <f t="shared" si="56"/>
        <v>-1.834545455</v>
      </c>
      <c r="DB12" s="54">
        <f t="shared" si="57"/>
        <v>-0.3119975263</v>
      </c>
      <c r="DC12" s="54">
        <f t="shared" si="58"/>
        <v>0.3371212121</v>
      </c>
      <c r="DD12" s="54">
        <f t="shared" si="59"/>
        <v>-0.1528787879</v>
      </c>
      <c r="DE12" s="129">
        <f t="shared" si="60"/>
        <v>-181.3081273</v>
      </c>
      <c r="DF12" s="130">
        <f t="shared" si="61"/>
        <v>3.838709677</v>
      </c>
      <c r="DG12" s="130">
        <f t="shared" si="62"/>
        <v>-2.041290323</v>
      </c>
      <c r="DH12" s="131">
        <f t="shared" si="63"/>
        <v>-0.3471582181</v>
      </c>
    </row>
    <row r="13">
      <c r="A13" s="132" t="s">
        <v>74</v>
      </c>
      <c r="B13" s="100">
        <v>12.0</v>
      </c>
      <c r="C13" s="100">
        <v>8.14</v>
      </c>
      <c r="D13" s="101">
        <f t="shared" si="1"/>
        <v>0.6783333333</v>
      </c>
      <c r="E13" s="102">
        <v>5.0</v>
      </c>
      <c r="F13" s="102">
        <v>4.0</v>
      </c>
      <c r="G13" s="102">
        <v>4.0</v>
      </c>
      <c r="H13" s="102">
        <v>4.0</v>
      </c>
      <c r="I13" s="102">
        <v>4.0</v>
      </c>
      <c r="J13" s="102">
        <v>4.0</v>
      </c>
      <c r="K13" s="102">
        <v>4.0</v>
      </c>
      <c r="L13" s="102">
        <v>3.0</v>
      </c>
      <c r="M13" s="102">
        <v>3.0</v>
      </c>
      <c r="N13" s="102">
        <v>3.0</v>
      </c>
      <c r="O13" s="34">
        <v>6.0</v>
      </c>
      <c r="P13" s="34">
        <v>4.0</v>
      </c>
      <c r="Q13" s="34">
        <v>5.0</v>
      </c>
      <c r="R13" s="34">
        <v>2.0</v>
      </c>
      <c r="S13" s="34">
        <v>3.0</v>
      </c>
      <c r="T13" s="34">
        <v>4.0</v>
      </c>
      <c r="U13" s="34">
        <v>4.0</v>
      </c>
      <c r="V13" s="34">
        <v>6.0</v>
      </c>
      <c r="W13" s="34">
        <v>5.0</v>
      </c>
      <c r="X13" s="34">
        <v>5.0</v>
      </c>
      <c r="Y13" s="103">
        <v>4.0</v>
      </c>
      <c r="Z13" s="104">
        <v>4.0</v>
      </c>
      <c r="AA13" s="104">
        <v>1.0</v>
      </c>
      <c r="AB13" s="104">
        <v>1.0</v>
      </c>
      <c r="AC13" s="104">
        <v>1.0</v>
      </c>
      <c r="AD13" s="135">
        <v>3.0</v>
      </c>
      <c r="AE13" s="104">
        <v>3.0</v>
      </c>
      <c r="AF13" s="104">
        <v>2.0</v>
      </c>
      <c r="AG13" s="135">
        <v>2.0</v>
      </c>
      <c r="AH13" s="135">
        <v>4.0</v>
      </c>
      <c r="AI13" s="104">
        <v>3.0</v>
      </c>
      <c r="AJ13" s="140">
        <v>4.0</v>
      </c>
      <c r="AK13" s="106">
        <v>5.0</v>
      </c>
      <c r="AL13" s="106">
        <v>4.0</v>
      </c>
      <c r="AM13" s="106">
        <v>3.0</v>
      </c>
      <c r="AN13" s="106">
        <v>2.0</v>
      </c>
      <c r="AO13" s="106">
        <v>2.0</v>
      </c>
      <c r="AP13" s="106">
        <v>3.0</v>
      </c>
      <c r="AQ13" s="106">
        <v>2.0</v>
      </c>
      <c r="AR13" s="106">
        <v>1.0</v>
      </c>
      <c r="AS13" s="106">
        <v>2.0</v>
      </c>
      <c r="AT13" s="106">
        <v>2.0</v>
      </c>
      <c r="AU13" s="106">
        <v>2.0</v>
      </c>
      <c r="AV13" s="106">
        <v>2.0</v>
      </c>
      <c r="AW13" s="16">
        <v>5.0</v>
      </c>
      <c r="AX13" s="16">
        <f t="shared" si="2"/>
        <v>-3.14</v>
      </c>
      <c r="AY13" s="17">
        <f t="shared" si="3"/>
        <v>-0.3857493857</v>
      </c>
      <c r="AZ13" s="17">
        <f t="shared" si="4"/>
        <v>0.4166666667</v>
      </c>
      <c r="BA13" s="17">
        <f t="shared" si="5"/>
        <v>-0.2616666667</v>
      </c>
      <c r="BB13" s="108">
        <f t="shared" si="6"/>
        <v>4</v>
      </c>
      <c r="BC13" s="108">
        <f t="shared" si="7"/>
        <v>-4.14</v>
      </c>
      <c r="BD13" s="109">
        <f t="shared" si="8"/>
        <v>-0.5085995086</v>
      </c>
      <c r="BE13" s="110">
        <f t="shared" si="9"/>
        <v>0.3333333333</v>
      </c>
      <c r="BF13" s="109">
        <f t="shared" si="10"/>
        <v>-0.345</v>
      </c>
      <c r="BG13" s="111">
        <f t="shared" si="11"/>
        <v>3.25</v>
      </c>
      <c r="BH13" s="111">
        <f t="shared" si="12"/>
        <v>-4.89</v>
      </c>
      <c r="BI13" s="22">
        <f t="shared" si="13"/>
        <v>-0.6007371007</v>
      </c>
      <c r="BJ13" s="22">
        <f t="shared" si="14"/>
        <v>0.2708333333</v>
      </c>
      <c r="BK13" s="22">
        <f t="shared" si="15"/>
        <v>-0.4075</v>
      </c>
      <c r="BL13" s="112">
        <f t="shared" si="64"/>
        <v>4.25</v>
      </c>
      <c r="BM13" s="112">
        <f t="shared" si="17"/>
        <v>-3.89</v>
      </c>
      <c r="BN13" s="113">
        <f t="shared" si="18"/>
        <v>-0.4778869779</v>
      </c>
      <c r="BO13" s="113">
        <f t="shared" si="19"/>
        <v>0.3541666667</v>
      </c>
      <c r="BP13" s="113">
        <f t="shared" si="20"/>
        <v>-0.3241666667</v>
      </c>
      <c r="BQ13" s="114">
        <f t="shared" si="21"/>
        <v>4.4</v>
      </c>
      <c r="BR13" s="114">
        <f t="shared" si="22"/>
        <v>-3.74</v>
      </c>
      <c r="BS13" s="115">
        <f t="shared" si="23"/>
        <v>-0.4594594595</v>
      </c>
      <c r="BT13" s="115">
        <f t="shared" si="24"/>
        <v>0.3666666667</v>
      </c>
      <c r="BU13" s="115">
        <f t="shared" si="25"/>
        <v>-0.3116666667</v>
      </c>
      <c r="BV13" s="116">
        <f t="shared" si="26"/>
        <v>3.5</v>
      </c>
      <c r="BW13" s="116">
        <f t="shared" si="27"/>
        <v>-4.64</v>
      </c>
      <c r="BX13" s="117">
        <f t="shared" si="28"/>
        <v>-0.57002457</v>
      </c>
      <c r="BY13" s="117">
        <f t="shared" si="29"/>
        <v>0.2916666667</v>
      </c>
      <c r="BZ13" s="117">
        <f t="shared" si="30"/>
        <v>-0.3866666667</v>
      </c>
      <c r="CA13" s="118">
        <f t="shared" si="31"/>
        <v>2</v>
      </c>
      <c r="CB13" s="118">
        <f t="shared" si="32"/>
        <v>-6.14</v>
      </c>
      <c r="CC13" s="119">
        <f t="shared" si="33"/>
        <v>-0.7542997543</v>
      </c>
      <c r="CD13" s="119">
        <f t="shared" si="34"/>
        <v>0.1666666667</v>
      </c>
      <c r="CE13" s="119">
        <f t="shared" si="35"/>
        <v>-0.5116666667</v>
      </c>
      <c r="CF13" s="120">
        <f t="shared" si="36"/>
        <v>3</v>
      </c>
      <c r="CG13" s="120">
        <f t="shared" si="37"/>
        <v>-5.14</v>
      </c>
      <c r="CH13" s="121">
        <f t="shared" si="38"/>
        <v>-0.6314496314</v>
      </c>
      <c r="CI13" s="121">
        <f t="shared" si="39"/>
        <v>0.25</v>
      </c>
      <c r="CJ13" s="121">
        <f t="shared" si="40"/>
        <v>-0.4283333333</v>
      </c>
      <c r="CK13" s="122">
        <f t="shared" si="41"/>
        <v>3.5</v>
      </c>
      <c r="CL13" s="123">
        <f t="shared" si="42"/>
        <v>-4.64</v>
      </c>
      <c r="CM13" s="101">
        <f t="shared" si="43"/>
        <v>-0.57002457</v>
      </c>
      <c r="CN13" s="101">
        <f t="shared" si="44"/>
        <v>0.2916666667</v>
      </c>
      <c r="CO13" s="123">
        <f t="shared" si="45"/>
        <v>-5.545606061</v>
      </c>
      <c r="CP13" s="124">
        <f t="shared" si="46"/>
        <v>2</v>
      </c>
      <c r="CQ13" s="124">
        <f t="shared" si="47"/>
        <v>-6.14</v>
      </c>
      <c r="CR13" s="125">
        <f t="shared" si="48"/>
        <v>-0.7542997543</v>
      </c>
      <c r="CS13" s="125">
        <f t="shared" si="49"/>
        <v>0.1666666667</v>
      </c>
      <c r="CT13" s="125">
        <f t="shared" si="50"/>
        <v>-0.5116666667</v>
      </c>
      <c r="CU13" s="126">
        <f t="shared" si="51"/>
        <v>2</v>
      </c>
      <c r="CV13" s="126">
        <f t="shared" si="52"/>
        <v>-6.14</v>
      </c>
      <c r="CW13" s="127">
        <f t="shared" si="53"/>
        <v>-0.7542997543</v>
      </c>
      <c r="CX13" s="127">
        <f t="shared" si="54"/>
        <v>0.1666666667</v>
      </c>
      <c r="CY13" s="127">
        <f t="shared" si="55"/>
        <v>-0.5116666667</v>
      </c>
      <c r="CZ13" s="128">
        <f t="shared" si="65"/>
        <v>3.272727273</v>
      </c>
      <c r="DA13" s="128">
        <f t="shared" si="56"/>
        <v>-4.867272727</v>
      </c>
      <c r="DB13" s="54">
        <f t="shared" si="57"/>
        <v>-0.5979450525</v>
      </c>
      <c r="DC13" s="54">
        <f t="shared" si="58"/>
        <v>0.2727272727</v>
      </c>
      <c r="DD13" s="54">
        <f t="shared" si="59"/>
        <v>-0.4056060606</v>
      </c>
      <c r="DE13" s="129">
        <f t="shared" si="60"/>
        <v>-481.0325636</v>
      </c>
      <c r="DF13" s="130">
        <f t="shared" si="61"/>
        <v>3.516129032</v>
      </c>
      <c r="DG13" s="130">
        <f t="shared" si="62"/>
        <v>-4.623870968</v>
      </c>
      <c r="DH13" s="131">
        <f t="shared" si="63"/>
        <v>-0.5680431164</v>
      </c>
    </row>
    <row r="14">
      <c r="A14" s="132" t="s">
        <v>75</v>
      </c>
      <c r="B14" s="100">
        <v>63.0</v>
      </c>
      <c r="C14" s="100">
        <v>60.0</v>
      </c>
      <c r="D14" s="101">
        <f t="shared" si="1"/>
        <v>0.9523809524</v>
      </c>
      <c r="E14" s="102">
        <v>49.0</v>
      </c>
      <c r="F14" s="102">
        <v>34.0</v>
      </c>
      <c r="G14" s="102">
        <v>32.0</v>
      </c>
      <c r="H14" s="102">
        <v>25.0</v>
      </c>
      <c r="I14" s="102">
        <v>28.0</v>
      </c>
      <c r="J14" s="102">
        <v>28.0</v>
      </c>
      <c r="K14" s="102">
        <v>29.0</v>
      </c>
      <c r="L14" s="102">
        <v>35.0</v>
      </c>
      <c r="M14" s="102">
        <v>32.0</v>
      </c>
      <c r="N14" s="102">
        <v>26.0</v>
      </c>
      <c r="O14" s="34">
        <v>31.0</v>
      </c>
      <c r="P14" s="34">
        <v>31.0</v>
      </c>
      <c r="Q14" s="34">
        <v>32.0</v>
      </c>
      <c r="R14" s="34">
        <v>30.0</v>
      </c>
      <c r="S14" s="34">
        <v>32.0</v>
      </c>
      <c r="T14" s="34">
        <v>35.0</v>
      </c>
      <c r="U14" s="34">
        <v>33.0</v>
      </c>
      <c r="V14" s="34">
        <v>28.0</v>
      </c>
      <c r="W14" s="34">
        <v>32.0</v>
      </c>
      <c r="X14" s="34">
        <v>26.0</v>
      </c>
      <c r="Y14" s="103">
        <v>26.0</v>
      </c>
      <c r="Z14" s="104">
        <v>32.0</v>
      </c>
      <c r="AA14" s="104">
        <v>27.0</v>
      </c>
      <c r="AB14" s="104">
        <v>36.0</v>
      </c>
      <c r="AC14" s="104">
        <v>39.0</v>
      </c>
      <c r="AD14" s="104">
        <v>44.0</v>
      </c>
      <c r="AE14" s="104">
        <v>45.0</v>
      </c>
      <c r="AF14" s="104">
        <v>43.0</v>
      </c>
      <c r="AG14" s="140">
        <v>51.0</v>
      </c>
      <c r="AH14" s="140">
        <v>52.0</v>
      </c>
      <c r="AI14" s="104">
        <v>53.0</v>
      </c>
      <c r="AJ14" s="104">
        <v>45.0</v>
      </c>
      <c r="AK14" s="106">
        <v>46.0</v>
      </c>
      <c r="AL14" s="106">
        <v>50.0</v>
      </c>
      <c r="AM14" s="106">
        <v>42.0</v>
      </c>
      <c r="AN14" s="106">
        <v>39.0</v>
      </c>
      <c r="AO14" s="106">
        <v>42.0</v>
      </c>
      <c r="AP14" s="106">
        <v>43.0</v>
      </c>
      <c r="AQ14" s="106">
        <v>38.0</v>
      </c>
      <c r="AR14" s="106">
        <v>35.0</v>
      </c>
      <c r="AS14" s="106">
        <v>36.0</v>
      </c>
      <c r="AT14" s="106">
        <v>38.0</v>
      </c>
      <c r="AU14" s="106">
        <v>40.0</v>
      </c>
      <c r="AV14" s="106">
        <v>34.0</v>
      </c>
      <c r="AW14" s="16">
        <v>49.0</v>
      </c>
      <c r="AX14" s="16">
        <f t="shared" si="2"/>
        <v>-11</v>
      </c>
      <c r="AY14" s="17">
        <f t="shared" si="3"/>
        <v>-0.1833333333</v>
      </c>
      <c r="AZ14" s="17">
        <f t="shared" si="4"/>
        <v>0.7777777778</v>
      </c>
      <c r="BA14" s="17">
        <f t="shared" si="5"/>
        <v>-0.1746031746</v>
      </c>
      <c r="BB14" s="108">
        <f t="shared" si="6"/>
        <v>29.4</v>
      </c>
      <c r="BC14" s="108">
        <f t="shared" si="7"/>
        <v>-30.6</v>
      </c>
      <c r="BD14" s="109">
        <f t="shared" si="8"/>
        <v>-0.51</v>
      </c>
      <c r="BE14" s="110">
        <f t="shared" si="9"/>
        <v>0.4666666667</v>
      </c>
      <c r="BF14" s="109">
        <f t="shared" si="10"/>
        <v>-0.4857142857</v>
      </c>
      <c r="BG14" s="111">
        <f t="shared" si="11"/>
        <v>30.5</v>
      </c>
      <c r="BH14" s="111">
        <f t="shared" si="12"/>
        <v>-29.5</v>
      </c>
      <c r="BI14" s="22">
        <f t="shared" si="13"/>
        <v>-0.4916666667</v>
      </c>
      <c r="BJ14" s="22">
        <f t="shared" si="14"/>
        <v>0.4841269841</v>
      </c>
      <c r="BK14" s="22">
        <f t="shared" si="15"/>
        <v>-0.4682539683</v>
      </c>
      <c r="BL14" s="112">
        <f t="shared" si="64"/>
        <v>31</v>
      </c>
      <c r="BM14" s="112">
        <f t="shared" si="17"/>
        <v>-29</v>
      </c>
      <c r="BN14" s="113">
        <f t="shared" si="18"/>
        <v>-0.4833333333</v>
      </c>
      <c r="BO14" s="113">
        <f t="shared" si="19"/>
        <v>0.4920634921</v>
      </c>
      <c r="BP14" s="113">
        <f t="shared" si="20"/>
        <v>-0.4603174603</v>
      </c>
      <c r="BQ14" s="114">
        <f t="shared" si="21"/>
        <v>32</v>
      </c>
      <c r="BR14" s="114">
        <f t="shared" si="22"/>
        <v>-28</v>
      </c>
      <c r="BS14" s="115">
        <f t="shared" si="23"/>
        <v>-0.4666666667</v>
      </c>
      <c r="BT14" s="115">
        <f t="shared" si="24"/>
        <v>0.5079365079</v>
      </c>
      <c r="BU14" s="115">
        <f t="shared" si="25"/>
        <v>-0.4444444444</v>
      </c>
      <c r="BV14" s="116">
        <f t="shared" si="26"/>
        <v>27.75</v>
      </c>
      <c r="BW14" s="116">
        <f t="shared" si="27"/>
        <v>-32.25</v>
      </c>
      <c r="BX14" s="117">
        <f t="shared" si="28"/>
        <v>-0.5375</v>
      </c>
      <c r="BY14" s="117">
        <f t="shared" si="29"/>
        <v>0.4404761905</v>
      </c>
      <c r="BZ14" s="117">
        <f t="shared" si="30"/>
        <v>-0.5119047619</v>
      </c>
      <c r="CA14" s="118">
        <f t="shared" si="31"/>
        <v>41</v>
      </c>
      <c r="CB14" s="118">
        <f t="shared" si="32"/>
        <v>-19</v>
      </c>
      <c r="CC14" s="119">
        <f t="shared" si="33"/>
        <v>-0.3166666667</v>
      </c>
      <c r="CD14" s="119">
        <f t="shared" si="34"/>
        <v>0.6507936508</v>
      </c>
      <c r="CE14" s="119">
        <f t="shared" si="35"/>
        <v>-0.3015873016</v>
      </c>
      <c r="CF14" s="120">
        <f t="shared" si="36"/>
        <v>48.8</v>
      </c>
      <c r="CG14" s="120">
        <f t="shared" si="37"/>
        <v>-11.2</v>
      </c>
      <c r="CH14" s="121">
        <f t="shared" si="38"/>
        <v>-0.1866666667</v>
      </c>
      <c r="CI14" s="121">
        <f t="shared" si="39"/>
        <v>0.7746031746</v>
      </c>
      <c r="CJ14" s="121">
        <f t="shared" si="40"/>
        <v>-0.1777777778</v>
      </c>
      <c r="CK14" s="122">
        <f t="shared" si="41"/>
        <v>44.25</v>
      </c>
      <c r="CL14" s="123">
        <f t="shared" si="42"/>
        <v>-15.75</v>
      </c>
      <c r="CM14" s="101">
        <f t="shared" si="43"/>
        <v>-0.2625</v>
      </c>
      <c r="CN14" s="101">
        <f t="shared" si="44"/>
        <v>0.7023809524</v>
      </c>
      <c r="CO14" s="123">
        <f t="shared" si="45"/>
        <v>-24.4978355</v>
      </c>
      <c r="CP14" s="124">
        <f t="shared" si="46"/>
        <v>38.8</v>
      </c>
      <c r="CQ14" s="124">
        <f t="shared" si="47"/>
        <v>-21.2</v>
      </c>
      <c r="CR14" s="125">
        <f t="shared" si="48"/>
        <v>-0.3533333333</v>
      </c>
      <c r="CS14" s="125">
        <f t="shared" si="49"/>
        <v>0.6158730159</v>
      </c>
      <c r="CT14" s="125">
        <f t="shared" si="50"/>
        <v>-0.3365079365</v>
      </c>
      <c r="CU14" s="126">
        <f t="shared" si="51"/>
        <v>37.33333333</v>
      </c>
      <c r="CV14" s="126">
        <f t="shared" si="52"/>
        <v>-22.66666667</v>
      </c>
      <c r="CW14" s="127">
        <f t="shared" si="53"/>
        <v>-0.3777777778</v>
      </c>
      <c r="CX14" s="127">
        <f t="shared" si="54"/>
        <v>0.5925925926</v>
      </c>
      <c r="CY14" s="127">
        <f t="shared" si="55"/>
        <v>-0.3597883598</v>
      </c>
      <c r="CZ14" s="128">
        <f t="shared" si="65"/>
        <v>36.45454545</v>
      </c>
      <c r="DA14" s="128">
        <f t="shared" si="56"/>
        <v>-23.54545455</v>
      </c>
      <c r="DB14" s="54">
        <f t="shared" si="57"/>
        <v>-0.3924242424</v>
      </c>
      <c r="DC14" s="54">
        <f t="shared" si="58"/>
        <v>0.5786435786</v>
      </c>
      <c r="DD14" s="54">
        <f t="shared" si="59"/>
        <v>-0.3737373737</v>
      </c>
      <c r="DE14" s="129">
        <f t="shared" si="60"/>
        <v>-2326.997273</v>
      </c>
      <c r="DF14" s="130">
        <f t="shared" si="61"/>
        <v>34.58064516</v>
      </c>
      <c r="DG14" s="130">
        <f t="shared" si="62"/>
        <v>-25.41935484</v>
      </c>
      <c r="DH14" s="131">
        <f t="shared" si="63"/>
        <v>-0.423655914</v>
      </c>
    </row>
    <row r="15">
      <c r="A15" s="99" t="s">
        <v>10</v>
      </c>
      <c r="B15" s="100">
        <v>2417.0</v>
      </c>
      <c r="C15" s="141">
        <v>2060.0</v>
      </c>
      <c r="D15" s="101">
        <f t="shared" si="1"/>
        <v>0.852296235</v>
      </c>
      <c r="E15" s="102">
        <v>1371.0</v>
      </c>
      <c r="F15" s="102">
        <v>1187.0</v>
      </c>
      <c r="G15" s="102">
        <v>1121.0</v>
      </c>
      <c r="H15" s="102">
        <v>1066.0</v>
      </c>
      <c r="I15" s="102">
        <v>1041.0</v>
      </c>
      <c r="J15" s="102">
        <v>1051.0</v>
      </c>
      <c r="K15" s="102">
        <v>1029.0</v>
      </c>
      <c r="L15" s="102">
        <v>844.0</v>
      </c>
      <c r="M15" s="102">
        <v>1066.0</v>
      </c>
      <c r="N15" s="102">
        <v>1077.0</v>
      </c>
      <c r="O15" s="34">
        <v>1056.0</v>
      </c>
      <c r="P15" s="142">
        <v>1021.0</v>
      </c>
      <c r="Q15" s="34">
        <v>1026.0</v>
      </c>
      <c r="R15" s="34">
        <v>975.0</v>
      </c>
      <c r="S15" s="34">
        <v>950.0</v>
      </c>
      <c r="T15" s="34">
        <v>1007.0</v>
      </c>
      <c r="U15" s="34">
        <v>1017.0</v>
      </c>
      <c r="V15" s="34">
        <v>1017.0</v>
      </c>
      <c r="W15" s="34">
        <v>1025.0</v>
      </c>
      <c r="X15" s="34">
        <v>1060.0</v>
      </c>
      <c r="Y15" s="139">
        <v>1151.0</v>
      </c>
      <c r="Z15" s="139">
        <v>1183.0</v>
      </c>
      <c r="AA15" s="139">
        <v>1235.0</v>
      </c>
      <c r="AB15" s="139">
        <v>1258.0</v>
      </c>
      <c r="AC15" s="139">
        <v>1279.0</v>
      </c>
      <c r="AD15" s="139">
        <v>1298.0</v>
      </c>
      <c r="AE15" s="139">
        <v>1291.0</v>
      </c>
      <c r="AF15" s="139">
        <v>1342.0</v>
      </c>
      <c r="AG15" s="139">
        <v>1389.0</v>
      </c>
      <c r="AH15" s="139">
        <v>1391.0</v>
      </c>
      <c r="AI15" s="139">
        <v>1433.0</v>
      </c>
      <c r="AJ15" s="139">
        <v>1412.0</v>
      </c>
      <c r="AK15" s="106">
        <v>1418.0</v>
      </c>
      <c r="AL15" s="106">
        <v>1446.0</v>
      </c>
      <c r="AM15" s="106">
        <v>1462.0</v>
      </c>
      <c r="AN15" s="106">
        <v>1455.0</v>
      </c>
      <c r="AO15" s="106">
        <v>1497.0</v>
      </c>
      <c r="AP15" s="106">
        <v>1542.0</v>
      </c>
      <c r="AQ15" s="106">
        <v>1568.0</v>
      </c>
      <c r="AR15" s="106">
        <v>1530.0</v>
      </c>
      <c r="AS15" s="106">
        <v>1541.0</v>
      </c>
      <c r="AT15" s="106">
        <v>1573.0</v>
      </c>
      <c r="AU15" s="106">
        <v>1603.0</v>
      </c>
      <c r="AV15" s="106">
        <v>1587.0</v>
      </c>
      <c r="AW15" s="16">
        <v>1371.0</v>
      </c>
      <c r="AX15" s="16">
        <f t="shared" si="2"/>
        <v>-689</v>
      </c>
      <c r="AY15" s="17">
        <f t="shared" si="3"/>
        <v>-0.3344660194</v>
      </c>
      <c r="AZ15" s="17">
        <f t="shared" si="4"/>
        <v>0.5672321059</v>
      </c>
      <c r="BA15" s="17">
        <f t="shared" si="5"/>
        <v>-0.2850641291</v>
      </c>
      <c r="BB15" s="108">
        <f t="shared" si="6"/>
        <v>1093.2</v>
      </c>
      <c r="BC15" s="108">
        <f t="shared" si="7"/>
        <v>-966.8</v>
      </c>
      <c r="BD15" s="109">
        <f t="shared" si="8"/>
        <v>-0.4693203883</v>
      </c>
      <c r="BE15" s="110">
        <f t="shared" si="9"/>
        <v>0.452296235</v>
      </c>
      <c r="BF15" s="109">
        <f t="shared" si="10"/>
        <v>-0.4</v>
      </c>
      <c r="BG15" s="111">
        <f t="shared" si="11"/>
        <v>1004</v>
      </c>
      <c r="BH15" s="111">
        <f t="shared" si="12"/>
        <v>-1056</v>
      </c>
      <c r="BI15" s="22">
        <f t="shared" si="13"/>
        <v>-0.5126213592</v>
      </c>
      <c r="BJ15" s="22">
        <f t="shared" si="14"/>
        <v>0.4153909806</v>
      </c>
      <c r="BK15" s="22">
        <f t="shared" si="15"/>
        <v>-0.4369052544</v>
      </c>
      <c r="BL15" s="112">
        <f t="shared" si="64"/>
        <v>1019.5</v>
      </c>
      <c r="BM15" s="112">
        <f t="shared" si="17"/>
        <v>-1040.5</v>
      </c>
      <c r="BN15" s="113">
        <f t="shared" si="18"/>
        <v>-0.5050970874</v>
      </c>
      <c r="BO15" s="113">
        <f t="shared" si="19"/>
        <v>0.4218038891</v>
      </c>
      <c r="BP15" s="113">
        <f t="shared" si="20"/>
        <v>-0.4304923459</v>
      </c>
      <c r="BQ15" s="114">
        <f t="shared" si="21"/>
        <v>1003.2</v>
      </c>
      <c r="BR15" s="114">
        <f t="shared" si="22"/>
        <v>-1056.8</v>
      </c>
      <c r="BS15" s="115">
        <f t="shared" si="23"/>
        <v>-0.5130097087</v>
      </c>
      <c r="BT15" s="115">
        <f t="shared" si="24"/>
        <v>0.4150599917</v>
      </c>
      <c r="BU15" s="115">
        <f t="shared" si="25"/>
        <v>-0.4372362433</v>
      </c>
      <c r="BV15" s="116">
        <f t="shared" si="26"/>
        <v>1157.25</v>
      </c>
      <c r="BW15" s="116">
        <f t="shared" si="27"/>
        <v>-902.75</v>
      </c>
      <c r="BX15" s="117">
        <f t="shared" si="28"/>
        <v>-0.4382281553</v>
      </c>
      <c r="BY15" s="117">
        <f t="shared" si="29"/>
        <v>0.4787960281</v>
      </c>
      <c r="BZ15" s="117">
        <f t="shared" si="30"/>
        <v>-0.3735002069</v>
      </c>
      <c r="CA15" s="118">
        <f t="shared" si="31"/>
        <v>1281.5</v>
      </c>
      <c r="CB15" s="118">
        <f t="shared" si="32"/>
        <v>-778.5</v>
      </c>
      <c r="CC15" s="119">
        <f t="shared" si="33"/>
        <v>-0.3779126214</v>
      </c>
      <c r="CD15" s="119">
        <f t="shared" si="34"/>
        <v>0.5302027307</v>
      </c>
      <c r="CE15" s="119">
        <f t="shared" si="35"/>
        <v>-0.3220935043</v>
      </c>
      <c r="CF15" s="120">
        <f t="shared" si="36"/>
        <v>1393.4</v>
      </c>
      <c r="CG15" s="120">
        <f t="shared" si="37"/>
        <v>-666.6</v>
      </c>
      <c r="CH15" s="121">
        <f t="shared" si="38"/>
        <v>-0.323592233</v>
      </c>
      <c r="CI15" s="121">
        <f t="shared" si="39"/>
        <v>0.5764997931</v>
      </c>
      <c r="CJ15" s="121">
        <f t="shared" si="40"/>
        <v>-0.2757964419</v>
      </c>
      <c r="CK15" s="122">
        <f t="shared" si="41"/>
        <v>1445.25</v>
      </c>
      <c r="CL15" s="123">
        <f t="shared" si="42"/>
        <v>-614.75</v>
      </c>
      <c r="CM15" s="101">
        <f t="shared" si="43"/>
        <v>-0.2984223301</v>
      </c>
      <c r="CN15" s="101">
        <f t="shared" si="44"/>
        <v>0.5979520066</v>
      </c>
      <c r="CO15" s="123">
        <f t="shared" si="45"/>
        <v>-838.2181499</v>
      </c>
      <c r="CP15" s="124">
        <f t="shared" si="46"/>
        <v>1535.6</v>
      </c>
      <c r="CQ15" s="124">
        <f t="shared" si="47"/>
        <v>-524.4</v>
      </c>
      <c r="CR15" s="125">
        <f t="shared" si="48"/>
        <v>-0.2545631068</v>
      </c>
      <c r="CS15" s="125">
        <f t="shared" si="49"/>
        <v>0.6353330575</v>
      </c>
      <c r="CT15" s="125">
        <f t="shared" si="50"/>
        <v>-0.2169631775</v>
      </c>
      <c r="CU15" s="126">
        <f t="shared" si="51"/>
        <v>1587.666667</v>
      </c>
      <c r="CV15" s="126">
        <f t="shared" si="52"/>
        <v>-472.3333333</v>
      </c>
      <c r="CW15" s="127">
        <f t="shared" si="53"/>
        <v>-0.2292880259</v>
      </c>
      <c r="CX15" s="127">
        <f t="shared" si="54"/>
        <v>0.6568749138</v>
      </c>
      <c r="CY15" s="127">
        <f t="shared" si="55"/>
        <v>-0.1954213212</v>
      </c>
      <c r="CZ15" s="128">
        <f t="shared" ref="CZ15:CZ16" si="66">AVERAGE(E15:AS15)</f>
        <v>1222.634146</v>
      </c>
      <c r="DA15" s="128">
        <f t="shared" si="56"/>
        <v>-837.3658537</v>
      </c>
      <c r="DB15" s="54">
        <f t="shared" si="57"/>
        <v>-0.4064882785</v>
      </c>
      <c r="DC15" s="54">
        <f t="shared" si="58"/>
        <v>0.5058478057</v>
      </c>
      <c r="DD15" s="54">
        <f t="shared" si="59"/>
        <v>-0.3464484293</v>
      </c>
      <c r="DE15" s="129">
        <f t="shared" si="60"/>
        <v>-82756.86732</v>
      </c>
      <c r="DF15" s="130">
        <f t="shared" si="61"/>
        <v>1138.645161</v>
      </c>
      <c r="DG15" s="130">
        <f t="shared" si="62"/>
        <v>-921.3548387</v>
      </c>
      <c r="DH15" s="131">
        <f t="shared" si="63"/>
        <v>-0.4472596304</v>
      </c>
    </row>
    <row r="16">
      <c r="A16" s="99" t="s">
        <v>25</v>
      </c>
      <c r="B16" s="100">
        <v>436.0</v>
      </c>
      <c r="C16" s="141">
        <v>311.0</v>
      </c>
      <c r="D16" s="101">
        <f t="shared" si="1"/>
        <v>0.7133027523</v>
      </c>
      <c r="E16" s="102">
        <v>261.0</v>
      </c>
      <c r="F16" s="102">
        <v>240.0</v>
      </c>
      <c r="G16" s="102">
        <v>218.0</v>
      </c>
      <c r="H16" s="102">
        <v>204.0</v>
      </c>
      <c r="I16" s="34">
        <v>206.0</v>
      </c>
      <c r="J16" s="34">
        <v>207.0</v>
      </c>
      <c r="K16" s="34">
        <v>185.0</v>
      </c>
      <c r="L16" s="102">
        <v>184.0</v>
      </c>
      <c r="M16" s="102">
        <v>187.0</v>
      </c>
      <c r="N16" s="34">
        <v>197.0</v>
      </c>
      <c r="O16" s="34">
        <v>204.0</v>
      </c>
      <c r="P16" s="34">
        <v>209.0</v>
      </c>
      <c r="Q16" s="34">
        <v>192.0</v>
      </c>
      <c r="R16" s="34">
        <v>200.0</v>
      </c>
      <c r="S16" s="34">
        <v>219.0</v>
      </c>
      <c r="T16" s="34">
        <v>223.0</v>
      </c>
      <c r="U16" s="34">
        <v>217.0</v>
      </c>
      <c r="V16" s="34">
        <v>210.0</v>
      </c>
      <c r="W16" s="34">
        <v>215.0</v>
      </c>
      <c r="X16" s="34">
        <v>234.0</v>
      </c>
      <c r="Y16" s="103">
        <v>229.0</v>
      </c>
      <c r="Z16" s="104">
        <v>221.0</v>
      </c>
      <c r="AA16" s="104">
        <v>236.0</v>
      </c>
      <c r="AB16" s="104">
        <v>226.0</v>
      </c>
      <c r="AC16" s="104">
        <v>233.0</v>
      </c>
      <c r="AD16" s="104">
        <v>255.0</v>
      </c>
      <c r="AE16" s="140">
        <v>284.0</v>
      </c>
      <c r="AF16" s="104">
        <v>285.0</v>
      </c>
      <c r="AG16" s="140">
        <v>281.0</v>
      </c>
      <c r="AH16" s="104">
        <v>296.0</v>
      </c>
      <c r="AI16" s="104">
        <v>291.0</v>
      </c>
      <c r="AJ16" s="104">
        <v>291.0</v>
      </c>
      <c r="AK16" s="106">
        <v>282.0</v>
      </c>
      <c r="AL16" s="106">
        <v>290.0</v>
      </c>
      <c r="AM16" s="106">
        <v>285.0</v>
      </c>
      <c r="AN16" s="106">
        <v>281.0</v>
      </c>
      <c r="AO16" s="106">
        <v>263.0</v>
      </c>
      <c r="AP16" s="106">
        <v>256.0</v>
      </c>
      <c r="AQ16" s="106">
        <v>257.0</v>
      </c>
      <c r="AR16" s="106">
        <v>251.0</v>
      </c>
      <c r="AS16" s="106">
        <v>248.0</v>
      </c>
      <c r="AT16" s="106">
        <v>257.0</v>
      </c>
      <c r="AU16" s="106">
        <v>268.0</v>
      </c>
      <c r="AV16" s="106">
        <v>272.0</v>
      </c>
      <c r="AW16" s="16">
        <v>261.0</v>
      </c>
      <c r="AX16" s="16">
        <f t="shared" si="2"/>
        <v>-50</v>
      </c>
      <c r="AY16" s="17">
        <f t="shared" si="3"/>
        <v>-0.1607717042</v>
      </c>
      <c r="AZ16" s="17">
        <f t="shared" si="4"/>
        <v>0.5986238532</v>
      </c>
      <c r="BA16" s="17">
        <f t="shared" si="5"/>
        <v>-0.1146788991</v>
      </c>
      <c r="BB16" s="108">
        <f t="shared" si="6"/>
        <v>215</v>
      </c>
      <c r="BC16" s="108">
        <f t="shared" si="7"/>
        <v>-96</v>
      </c>
      <c r="BD16" s="109">
        <f t="shared" si="8"/>
        <v>-0.308681672</v>
      </c>
      <c r="BE16" s="110">
        <f t="shared" si="9"/>
        <v>0.4931192661</v>
      </c>
      <c r="BF16" s="109">
        <f t="shared" si="10"/>
        <v>-0.2201834862</v>
      </c>
      <c r="BG16" s="111">
        <f t="shared" si="11"/>
        <v>188.25</v>
      </c>
      <c r="BH16" s="111">
        <f t="shared" si="12"/>
        <v>-122.75</v>
      </c>
      <c r="BI16" s="22">
        <f t="shared" si="13"/>
        <v>-0.3946945338</v>
      </c>
      <c r="BJ16" s="22">
        <f t="shared" si="14"/>
        <v>0.431766055</v>
      </c>
      <c r="BK16" s="22">
        <f t="shared" si="15"/>
        <v>-0.2815366972</v>
      </c>
      <c r="BL16" s="112">
        <f t="shared" si="64"/>
        <v>201.25</v>
      </c>
      <c r="BM16" s="112">
        <f t="shared" si="17"/>
        <v>-109.75</v>
      </c>
      <c r="BN16" s="113">
        <f t="shared" si="18"/>
        <v>-0.3528938907</v>
      </c>
      <c r="BO16" s="113">
        <f t="shared" si="19"/>
        <v>0.4615825688</v>
      </c>
      <c r="BP16" s="113">
        <f t="shared" si="20"/>
        <v>-0.2517201835</v>
      </c>
      <c r="BQ16" s="114">
        <f t="shared" si="21"/>
        <v>216.8</v>
      </c>
      <c r="BR16" s="114">
        <f t="shared" si="22"/>
        <v>-94.2</v>
      </c>
      <c r="BS16" s="115">
        <f t="shared" si="23"/>
        <v>-0.3028938907</v>
      </c>
      <c r="BT16" s="115">
        <f t="shared" si="24"/>
        <v>0.4972477064</v>
      </c>
      <c r="BU16" s="115">
        <f t="shared" si="25"/>
        <v>-0.2160550459</v>
      </c>
      <c r="BV16" s="116">
        <f t="shared" si="26"/>
        <v>230</v>
      </c>
      <c r="BW16" s="116">
        <f t="shared" si="27"/>
        <v>-81</v>
      </c>
      <c r="BX16" s="117">
        <f t="shared" si="28"/>
        <v>-0.2604501608</v>
      </c>
      <c r="BY16" s="117">
        <f t="shared" si="29"/>
        <v>0.5275229358</v>
      </c>
      <c r="BZ16" s="117">
        <f t="shared" si="30"/>
        <v>-0.1857798165</v>
      </c>
      <c r="CA16" s="118">
        <f t="shared" si="31"/>
        <v>249.5</v>
      </c>
      <c r="CB16" s="118">
        <f t="shared" si="32"/>
        <v>-61.5</v>
      </c>
      <c r="CC16" s="119">
        <f t="shared" si="33"/>
        <v>-0.1977491961</v>
      </c>
      <c r="CD16" s="119">
        <f t="shared" si="34"/>
        <v>0.5722477064</v>
      </c>
      <c r="CE16" s="119">
        <f t="shared" si="35"/>
        <v>-0.1410550459</v>
      </c>
      <c r="CF16" s="120">
        <f t="shared" si="36"/>
        <v>288.8</v>
      </c>
      <c r="CG16" s="120">
        <f t="shared" si="37"/>
        <v>-22.2</v>
      </c>
      <c r="CH16" s="121">
        <f t="shared" si="38"/>
        <v>-0.07138263666</v>
      </c>
      <c r="CI16" s="121">
        <f t="shared" si="39"/>
        <v>0.6623853211</v>
      </c>
      <c r="CJ16" s="121">
        <f t="shared" si="40"/>
        <v>-0.05091743119</v>
      </c>
      <c r="CK16" s="122">
        <f t="shared" si="41"/>
        <v>284.5</v>
      </c>
      <c r="CL16" s="123">
        <f t="shared" si="42"/>
        <v>-26.5</v>
      </c>
      <c r="CM16" s="101">
        <f t="shared" si="43"/>
        <v>-0.08520900322</v>
      </c>
      <c r="CN16" s="101">
        <f t="shared" si="44"/>
        <v>0.6525229358</v>
      </c>
      <c r="CO16" s="123">
        <f t="shared" si="45"/>
        <v>-73.83525397</v>
      </c>
      <c r="CP16" s="124">
        <f t="shared" si="46"/>
        <v>255</v>
      </c>
      <c r="CQ16" s="124">
        <f t="shared" si="47"/>
        <v>-56</v>
      </c>
      <c r="CR16" s="125">
        <f t="shared" si="48"/>
        <v>-0.1800643087</v>
      </c>
      <c r="CS16" s="125">
        <f t="shared" si="49"/>
        <v>0.5848623853</v>
      </c>
      <c r="CT16" s="125">
        <f t="shared" si="50"/>
        <v>-0.128440367</v>
      </c>
      <c r="CU16" s="126">
        <f t="shared" si="51"/>
        <v>265.6666667</v>
      </c>
      <c r="CV16" s="126">
        <f t="shared" si="52"/>
        <v>-45.33333333</v>
      </c>
      <c r="CW16" s="127">
        <f t="shared" si="53"/>
        <v>-0.1457663451</v>
      </c>
      <c r="CX16" s="127">
        <f t="shared" si="54"/>
        <v>0.6093272171</v>
      </c>
      <c r="CY16" s="127">
        <f t="shared" si="55"/>
        <v>-0.1039755352</v>
      </c>
      <c r="CZ16" s="128">
        <f t="shared" si="66"/>
        <v>237.8780488</v>
      </c>
      <c r="DA16" s="128">
        <f t="shared" si="56"/>
        <v>-73.12195122</v>
      </c>
      <c r="DB16" s="54">
        <f t="shared" si="57"/>
        <v>-0.2351188142</v>
      </c>
      <c r="DC16" s="54">
        <f t="shared" si="58"/>
        <v>0.545591855</v>
      </c>
      <c r="DD16" s="54">
        <f t="shared" si="59"/>
        <v>-0.1677108973</v>
      </c>
      <c r="DE16" s="129">
        <f t="shared" si="60"/>
        <v>-7226.642439</v>
      </c>
      <c r="DF16" s="130">
        <f t="shared" si="61"/>
        <v>228.3548387</v>
      </c>
      <c r="DG16" s="130">
        <f t="shared" si="62"/>
        <v>-82.64516129</v>
      </c>
      <c r="DH16" s="131">
        <f t="shared" si="63"/>
        <v>-0.2657400685</v>
      </c>
    </row>
    <row r="17">
      <c r="A17" s="132" t="s">
        <v>76</v>
      </c>
      <c r="B17" s="100">
        <v>112.0</v>
      </c>
      <c r="C17" s="100">
        <v>58.0</v>
      </c>
      <c r="D17" s="101">
        <f t="shared" si="1"/>
        <v>0.5178571429</v>
      </c>
      <c r="E17" s="102">
        <v>43.0</v>
      </c>
      <c r="F17" s="102">
        <v>34.0</v>
      </c>
      <c r="G17" s="102">
        <v>31.0</v>
      </c>
      <c r="H17" s="102">
        <v>30.0</v>
      </c>
      <c r="I17" s="102">
        <v>28.0</v>
      </c>
      <c r="J17" s="102">
        <v>27.0</v>
      </c>
      <c r="K17" s="102">
        <v>25.0</v>
      </c>
      <c r="L17" s="102">
        <v>26.0</v>
      </c>
      <c r="M17" s="102">
        <v>28.0</v>
      </c>
      <c r="N17" s="102">
        <v>23.0</v>
      </c>
      <c r="O17" s="34">
        <v>24.0</v>
      </c>
      <c r="P17" s="34">
        <v>24.0</v>
      </c>
      <c r="Q17" s="34">
        <v>24.0</v>
      </c>
      <c r="R17" s="34">
        <v>27.0</v>
      </c>
      <c r="S17" s="34">
        <v>22.0</v>
      </c>
      <c r="T17" s="34">
        <v>27.0</v>
      </c>
      <c r="U17" s="34">
        <v>25.0</v>
      </c>
      <c r="V17" s="34">
        <v>28.0</v>
      </c>
      <c r="W17" s="34">
        <v>31.0</v>
      </c>
      <c r="X17" s="34">
        <v>33.0</v>
      </c>
      <c r="Y17" s="103">
        <v>36.0</v>
      </c>
      <c r="Z17" s="104">
        <v>37.0</v>
      </c>
      <c r="AA17" s="104">
        <v>38.0</v>
      </c>
      <c r="AB17" s="104">
        <v>40.0</v>
      </c>
      <c r="AC17" s="104">
        <v>41.0</v>
      </c>
      <c r="AD17" s="104">
        <v>40.0</v>
      </c>
      <c r="AE17" s="140">
        <v>42.0</v>
      </c>
      <c r="AF17" s="140">
        <v>42.0</v>
      </c>
      <c r="AG17" s="140">
        <v>41.0</v>
      </c>
      <c r="AH17" s="140">
        <v>38.0</v>
      </c>
      <c r="AI17" s="140">
        <v>40.0</v>
      </c>
      <c r="AJ17" s="140">
        <v>37.0</v>
      </c>
      <c r="AK17" s="106">
        <v>36.0</v>
      </c>
      <c r="AL17" s="106">
        <v>38.0</v>
      </c>
      <c r="AM17" s="106">
        <v>32.0</v>
      </c>
      <c r="AN17" s="106">
        <v>33.0</v>
      </c>
      <c r="AO17" s="106">
        <v>32.0</v>
      </c>
      <c r="AP17" s="106">
        <v>35.0</v>
      </c>
      <c r="AQ17" s="106">
        <v>37.0</v>
      </c>
      <c r="AR17" s="106">
        <v>36.0</v>
      </c>
      <c r="AS17" s="106">
        <v>38.0</v>
      </c>
      <c r="AT17" s="106">
        <v>35.0</v>
      </c>
      <c r="AU17" s="106">
        <v>33.0</v>
      </c>
      <c r="AV17" s="106">
        <v>40.0</v>
      </c>
      <c r="AW17" s="16">
        <v>43.0</v>
      </c>
      <c r="AX17" s="16">
        <f t="shared" si="2"/>
        <v>-15</v>
      </c>
      <c r="AY17" s="17">
        <f t="shared" si="3"/>
        <v>-0.2586206897</v>
      </c>
      <c r="AZ17" s="17">
        <f t="shared" si="4"/>
        <v>0.3839285714</v>
      </c>
      <c r="BA17" s="17">
        <f t="shared" si="5"/>
        <v>-0.1339285714</v>
      </c>
      <c r="BB17" s="108">
        <f t="shared" si="6"/>
        <v>30</v>
      </c>
      <c r="BC17" s="108">
        <f t="shared" si="7"/>
        <v>-28</v>
      </c>
      <c r="BD17" s="109">
        <f t="shared" si="8"/>
        <v>-0.4827586207</v>
      </c>
      <c r="BE17" s="110">
        <f t="shared" si="9"/>
        <v>0.2678571429</v>
      </c>
      <c r="BF17" s="109">
        <f t="shared" si="10"/>
        <v>-0.25</v>
      </c>
      <c r="BG17" s="111">
        <f t="shared" si="11"/>
        <v>25.5</v>
      </c>
      <c r="BH17" s="111">
        <f t="shared" si="12"/>
        <v>-32.5</v>
      </c>
      <c r="BI17" s="22">
        <f t="shared" si="13"/>
        <v>-0.5603448276</v>
      </c>
      <c r="BJ17" s="22">
        <f t="shared" si="14"/>
        <v>0.2276785714</v>
      </c>
      <c r="BK17" s="22">
        <f t="shared" si="15"/>
        <v>-0.2901785714</v>
      </c>
      <c r="BL17" s="112">
        <f t="shared" si="64"/>
        <v>24.75</v>
      </c>
      <c r="BM17" s="112">
        <f t="shared" si="17"/>
        <v>-33.25</v>
      </c>
      <c r="BN17" s="113">
        <f t="shared" si="18"/>
        <v>-0.5732758621</v>
      </c>
      <c r="BO17" s="113">
        <f t="shared" si="19"/>
        <v>0.2209821429</v>
      </c>
      <c r="BP17" s="113">
        <f t="shared" si="20"/>
        <v>-0.296875</v>
      </c>
      <c r="BQ17" s="114">
        <f t="shared" si="21"/>
        <v>26.6</v>
      </c>
      <c r="BR17" s="114">
        <f t="shared" si="22"/>
        <v>-31.4</v>
      </c>
      <c r="BS17" s="115">
        <f t="shared" si="23"/>
        <v>-0.5413793103</v>
      </c>
      <c r="BT17" s="115">
        <f t="shared" si="24"/>
        <v>0.2375</v>
      </c>
      <c r="BU17" s="115">
        <f t="shared" si="25"/>
        <v>-0.2803571429</v>
      </c>
      <c r="BV17" s="116">
        <f t="shared" si="26"/>
        <v>36</v>
      </c>
      <c r="BW17" s="116">
        <f t="shared" si="27"/>
        <v>-22</v>
      </c>
      <c r="BX17" s="117">
        <f t="shared" si="28"/>
        <v>-0.3793103448</v>
      </c>
      <c r="BY17" s="117">
        <f t="shared" si="29"/>
        <v>0.3214285714</v>
      </c>
      <c r="BZ17" s="117">
        <f t="shared" si="30"/>
        <v>-0.1964285714</v>
      </c>
      <c r="CA17" s="118">
        <f t="shared" si="31"/>
        <v>40.75</v>
      </c>
      <c r="CB17" s="118">
        <f t="shared" si="32"/>
        <v>-17.25</v>
      </c>
      <c r="CC17" s="119">
        <f t="shared" si="33"/>
        <v>-0.2974137931</v>
      </c>
      <c r="CD17" s="119">
        <f t="shared" si="34"/>
        <v>0.3638392857</v>
      </c>
      <c r="CE17" s="119">
        <f t="shared" si="35"/>
        <v>-0.1540178571</v>
      </c>
      <c r="CF17" s="120">
        <f t="shared" si="36"/>
        <v>39.6</v>
      </c>
      <c r="CG17" s="120">
        <f t="shared" si="37"/>
        <v>-18.4</v>
      </c>
      <c r="CH17" s="121">
        <f t="shared" si="38"/>
        <v>-0.3172413793</v>
      </c>
      <c r="CI17" s="121">
        <f t="shared" si="39"/>
        <v>0.3535714286</v>
      </c>
      <c r="CJ17" s="121">
        <f t="shared" si="40"/>
        <v>-0.1642857143</v>
      </c>
      <c r="CK17" s="122">
        <f t="shared" si="41"/>
        <v>34.75</v>
      </c>
      <c r="CL17" s="123">
        <f t="shared" si="42"/>
        <v>-23.25</v>
      </c>
      <c r="CM17" s="101">
        <f t="shared" si="43"/>
        <v>-0.400862069</v>
      </c>
      <c r="CN17" s="101">
        <f t="shared" si="44"/>
        <v>0.3102678571</v>
      </c>
      <c r="CO17" s="123">
        <f t="shared" si="45"/>
        <v>-25.40422078</v>
      </c>
      <c r="CP17" s="124">
        <f t="shared" si="46"/>
        <v>35.6</v>
      </c>
      <c r="CQ17" s="124">
        <f t="shared" si="47"/>
        <v>-22.4</v>
      </c>
      <c r="CR17" s="125">
        <f t="shared" si="48"/>
        <v>-0.3862068966</v>
      </c>
      <c r="CS17" s="125">
        <f t="shared" si="49"/>
        <v>0.3178571429</v>
      </c>
      <c r="CT17" s="125">
        <f t="shared" si="50"/>
        <v>-0.2</v>
      </c>
      <c r="CU17" s="126">
        <f t="shared" si="51"/>
        <v>36</v>
      </c>
      <c r="CV17" s="126">
        <f t="shared" si="52"/>
        <v>-22</v>
      </c>
      <c r="CW17" s="127">
        <f t="shared" si="53"/>
        <v>-0.3793103448</v>
      </c>
      <c r="CX17" s="127">
        <f t="shared" si="54"/>
        <v>0.3214285714</v>
      </c>
      <c r="CY17" s="127">
        <f t="shared" si="55"/>
        <v>-0.1964285714</v>
      </c>
      <c r="CZ17" s="128">
        <f>AVERAGE(E17:AV17)</f>
        <v>33.11363636</v>
      </c>
      <c r="DA17" s="128">
        <f t="shared" si="56"/>
        <v>-24.88636364</v>
      </c>
      <c r="DB17" s="54">
        <f t="shared" si="57"/>
        <v>-0.4290752351</v>
      </c>
      <c r="DC17" s="54">
        <f t="shared" si="58"/>
        <v>0.2956574675</v>
      </c>
      <c r="DD17" s="54">
        <f t="shared" si="59"/>
        <v>-0.2221996753</v>
      </c>
      <c r="DE17" s="129">
        <f t="shared" si="60"/>
        <v>-2459.519318</v>
      </c>
      <c r="DF17" s="130">
        <f t="shared" si="61"/>
        <v>31.90322581</v>
      </c>
      <c r="DG17" s="130">
        <f t="shared" si="62"/>
        <v>-26.09677419</v>
      </c>
      <c r="DH17" s="131">
        <f t="shared" si="63"/>
        <v>-0.4499443826</v>
      </c>
    </row>
    <row r="18">
      <c r="A18" s="99" t="s">
        <v>11</v>
      </c>
      <c r="B18" s="100">
        <v>1837.0</v>
      </c>
      <c r="C18" s="100">
        <v>1703.0</v>
      </c>
      <c r="D18" s="101">
        <f t="shared" si="1"/>
        <v>0.9270549809</v>
      </c>
      <c r="E18" s="102">
        <v>1184.0</v>
      </c>
      <c r="F18" s="102">
        <v>1112.0</v>
      </c>
      <c r="G18" s="102">
        <v>1035.0</v>
      </c>
      <c r="H18" s="102">
        <v>1016.0</v>
      </c>
      <c r="I18" s="102">
        <v>1013.0</v>
      </c>
      <c r="J18" s="102">
        <v>967.0</v>
      </c>
      <c r="K18" s="102">
        <v>915.0</v>
      </c>
      <c r="L18" s="102">
        <v>945.0</v>
      </c>
      <c r="M18" s="102">
        <v>947.0</v>
      </c>
      <c r="N18" s="34">
        <v>950.0</v>
      </c>
      <c r="O18" s="34">
        <v>898.0</v>
      </c>
      <c r="P18" s="102">
        <v>913.0</v>
      </c>
      <c r="Q18" s="102">
        <v>941.0</v>
      </c>
      <c r="R18" s="102">
        <v>941.0</v>
      </c>
      <c r="S18" s="34">
        <v>928.0</v>
      </c>
      <c r="T18" s="34">
        <v>955.0</v>
      </c>
      <c r="U18" s="34">
        <v>957.0</v>
      </c>
      <c r="V18" s="34">
        <v>981.0</v>
      </c>
      <c r="W18" s="34">
        <v>1017.0</v>
      </c>
      <c r="X18" s="34">
        <v>1053.0</v>
      </c>
      <c r="Y18" s="103">
        <v>1113.0</v>
      </c>
      <c r="Z18" s="140">
        <v>1163.0</v>
      </c>
      <c r="AA18" s="140">
        <v>1165.0</v>
      </c>
      <c r="AB18" s="140">
        <v>1152.0</v>
      </c>
      <c r="AC18" s="104">
        <v>1183.0</v>
      </c>
      <c r="AD18" s="104">
        <v>1200.0</v>
      </c>
      <c r="AE18" s="140">
        <v>1206.0</v>
      </c>
      <c r="AF18" s="143">
        <v>1168.0</v>
      </c>
      <c r="AG18" s="140">
        <v>1171.0</v>
      </c>
      <c r="AH18" s="140">
        <v>1162.0</v>
      </c>
      <c r="AI18" s="140">
        <v>1196.0</v>
      </c>
      <c r="AJ18" s="140">
        <v>1190.0</v>
      </c>
      <c r="AK18" s="106">
        <v>1214.0</v>
      </c>
      <c r="AL18" s="106">
        <v>1259.0</v>
      </c>
      <c r="AM18" s="106">
        <v>1222.0</v>
      </c>
      <c r="AN18" s="106">
        <v>1221.0</v>
      </c>
      <c r="AO18" s="106">
        <v>1239.0</v>
      </c>
      <c r="AP18" s="106">
        <v>1227.0</v>
      </c>
      <c r="AQ18" s="106">
        <v>1222.0</v>
      </c>
      <c r="AR18" s="106">
        <v>1212.0</v>
      </c>
      <c r="AS18" s="106">
        <v>1232.0</v>
      </c>
      <c r="AT18" s="106">
        <v>1263.0</v>
      </c>
      <c r="AU18" s="106">
        <v>1273.0</v>
      </c>
      <c r="AV18" s="106">
        <v>1297.0</v>
      </c>
      <c r="AW18" s="16">
        <v>1184.0</v>
      </c>
      <c r="AX18" s="16">
        <f t="shared" si="2"/>
        <v>-519</v>
      </c>
      <c r="AY18" s="17">
        <f t="shared" si="3"/>
        <v>-0.3047563124</v>
      </c>
      <c r="AZ18" s="17">
        <f t="shared" si="4"/>
        <v>0.6445291236</v>
      </c>
      <c r="BA18" s="17">
        <f t="shared" si="5"/>
        <v>-0.2825258574</v>
      </c>
      <c r="BB18" s="108">
        <f t="shared" si="6"/>
        <v>1028.6</v>
      </c>
      <c r="BC18" s="108">
        <f t="shared" si="7"/>
        <v>-674.4</v>
      </c>
      <c r="BD18" s="109">
        <f t="shared" si="8"/>
        <v>-0.3960070464</v>
      </c>
      <c r="BE18" s="110">
        <f t="shared" si="9"/>
        <v>0.5599346761</v>
      </c>
      <c r="BF18" s="109">
        <f t="shared" si="10"/>
        <v>-0.3671203048</v>
      </c>
      <c r="BG18" s="111">
        <f t="shared" si="11"/>
        <v>939.25</v>
      </c>
      <c r="BH18" s="111">
        <f t="shared" si="12"/>
        <v>-763.75</v>
      </c>
      <c r="BI18" s="22">
        <f t="shared" si="13"/>
        <v>-0.4484732824</v>
      </c>
      <c r="BJ18" s="22">
        <f t="shared" si="14"/>
        <v>0.5112955906</v>
      </c>
      <c r="BK18" s="22">
        <f t="shared" si="15"/>
        <v>-0.4157593903</v>
      </c>
      <c r="BL18" s="112">
        <f t="shared" si="64"/>
        <v>923.25</v>
      </c>
      <c r="BM18" s="112">
        <f t="shared" si="17"/>
        <v>-779.75</v>
      </c>
      <c r="BN18" s="113">
        <f t="shared" si="18"/>
        <v>-0.4578684674</v>
      </c>
      <c r="BO18" s="113">
        <f t="shared" si="19"/>
        <v>0.5025857376</v>
      </c>
      <c r="BP18" s="113">
        <f t="shared" si="20"/>
        <v>-0.4244692433</v>
      </c>
      <c r="BQ18" s="114">
        <f t="shared" si="21"/>
        <v>967.6</v>
      </c>
      <c r="BR18" s="114">
        <f t="shared" si="22"/>
        <v>-735.4</v>
      </c>
      <c r="BS18" s="115">
        <f t="shared" si="23"/>
        <v>-0.4318261891</v>
      </c>
      <c r="BT18" s="115">
        <f t="shared" si="24"/>
        <v>0.5267283615</v>
      </c>
      <c r="BU18" s="115">
        <f t="shared" si="25"/>
        <v>-0.4003266195</v>
      </c>
      <c r="BV18" s="116">
        <f t="shared" si="26"/>
        <v>1123.5</v>
      </c>
      <c r="BW18" s="116">
        <f t="shared" si="27"/>
        <v>-579.5</v>
      </c>
      <c r="BX18" s="117">
        <f t="shared" si="28"/>
        <v>-0.3402818555</v>
      </c>
      <c r="BY18" s="117">
        <f t="shared" si="29"/>
        <v>0.6115949918</v>
      </c>
      <c r="BZ18" s="117">
        <f t="shared" si="30"/>
        <v>-0.3154599891</v>
      </c>
      <c r="CA18" s="118">
        <f t="shared" si="31"/>
        <v>1185.25</v>
      </c>
      <c r="CB18" s="118">
        <f t="shared" si="32"/>
        <v>-517.75</v>
      </c>
      <c r="CC18" s="119">
        <f t="shared" si="33"/>
        <v>-0.3040223136</v>
      </c>
      <c r="CD18" s="119">
        <f t="shared" si="34"/>
        <v>0.6452095808</v>
      </c>
      <c r="CE18" s="119">
        <f t="shared" si="35"/>
        <v>-0.2818454001</v>
      </c>
      <c r="CF18" s="120">
        <f t="shared" si="36"/>
        <v>1177.4</v>
      </c>
      <c r="CG18" s="120">
        <f t="shared" si="37"/>
        <v>-525.6</v>
      </c>
      <c r="CH18" s="121">
        <f t="shared" si="38"/>
        <v>-0.3086318262</v>
      </c>
      <c r="CI18" s="121">
        <f t="shared" si="39"/>
        <v>0.6409363092</v>
      </c>
      <c r="CJ18" s="121">
        <f t="shared" si="40"/>
        <v>-0.2861186717</v>
      </c>
      <c r="CK18" s="122">
        <f t="shared" si="41"/>
        <v>1229</v>
      </c>
      <c r="CL18" s="123">
        <f t="shared" si="42"/>
        <v>-474</v>
      </c>
      <c r="CM18" s="101">
        <f t="shared" si="43"/>
        <v>-0.2783323547</v>
      </c>
      <c r="CN18" s="101">
        <f t="shared" si="44"/>
        <v>0.6690255852</v>
      </c>
      <c r="CO18" s="123">
        <f t="shared" si="45"/>
        <v>-611.6099818</v>
      </c>
      <c r="CP18" s="124">
        <f t="shared" si="46"/>
        <v>1226.4</v>
      </c>
      <c r="CQ18" s="124">
        <f t="shared" si="47"/>
        <v>-476.6</v>
      </c>
      <c r="CR18" s="125">
        <f t="shared" si="48"/>
        <v>-0.2798590722</v>
      </c>
      <c r="CS18" s="125">
        <f t="shared" si="49"/>
        <v>0.6676102341</v>
      </c>
      <c r="CT18" s="125">
        <f t="shared" si="50"/>
        <v>-0.2594447469</v>
      </c>
      <c r="CU18" s="126">
        <f t="shared" si="51"/>
        <v>1277.666667</v>
      </c>
      <c r="CV18" s="126">
        <f t="shared" si="52"/>
        <v>-425.3333333</v>
      </c>
      <c r="CW18" s="127">
        <f t="shared" si="53"/>
        <v>-0.2497553337</v>
      </c>
      <c r="CX18" s="127">
        <f t="shared" si="54"/>
        <v>0.6955180548</v>
      </c>
      <c r="CY18" s="127">
        <f t="shared" si="55"/>
        <v>-0.2315369261</v>
      </c>
      <c r="CZ18" s="128">
        <f>AVERAGE(E18:AS18)</f>
        <v>1092.317073</v>
      </c>
      <c r="DA18" s="128">
        <f t="shared" si="56"/>
        <v>-610.6829268</v>
      </c>
      <c r="DB18" s="54">
        <f t="shared" si="57"/>
        <v>-0.3585924409</v>
      </c>
      <c r="DC18" s="54">
        <f t="shared" si="58"/>
        <v>0.5946200725</v>
      </c>
      <c r="DD18" s="54">
        <f t="shared" si="59"/>
        <v>-0.3324349085</v>
      </c>
      <c r="DE18" s="129">
        <f t="shared" si="60"/>
        <v>-60353.79366</v>
      </c>
      <c r="DF18" s="130">
        <f t="shared" si="61"/>
        <v>1050.096774</v>
      </c>
      <c r="DG18" s="130">
        <f t="shared" si="62"/>
        <v>-652.9032258</v>
      </c>
      <c r="DH18" s="131">
        <f t="shared" si="63"/>
        <v>-0.3833841608</v>
      </c>
    </row>
    <row r="19">
      <c r="A19" s="132" t="s">
        <v>77</v>
      </c>
      <c r="B19" s="100">
        <v>35.0</v>
      </c>
      <c r="C19" s="100">
        <v>24.0</v>
      </c>
      <c r="D19" s="101">
        <f t="shared" si="1"/>
        <v>0.6857142857</v>
      </c>
      <c r="E19" s="102">
        <v>19.0</v>
      </c>
      <c r="F19" s="102">
        <v>18.0</v>
      </c>
      <c r="G19" s="102">
        <v>20.0</v>
      </c>
      <c r="H19" s="102">
        <v>27.0</v>
      </c>
      <c r="I19" s="102">
        <v>17.0</v>
      </c>
      <c r="J19" s="102">
        <v>23.0</v>
      </c>
      <c r="K19" s="102">
        <v>16.0</v>
      </c>
      <c r="L19" s="102">
        <v>16.0</v>
      </c>
      <c r="M19" s="34">
        <v>17.0</v>
      </c>
      <c r="N19" s="34">
        <v>17.0</v>
      </c>
      <c r="O19" s="102">
        <v>16.0</v>
      </c>
      <c r="P19" s="34">
        <v>16.0</v>
      </c>
      <c r="Q19" s="34">
        <v>17.0</v>
      </c>
      <c r="R19" s="34">
        <v>15.0</v>
      </c>
      <c r="S19" s="34">
        <v>17.0</v>
      </c>
      <c r="T19" s="34">
        <v>18.0</v>
      </c>
      <c r="U19" s="34">
        <v>19.0</v>
      </c>
      <c r="V19" s="34">
        <v>19.0</v>
      </c>
      <c r="W19" s="34">
        <v>18.0</v>
      </c>
      <c r="X19" s="34">
        <v>19.0</v>
      </c>
      <c r="Y19" s="103">
        <v>22.0</v>
      </c>
      <c r="Z19" s="140">
        <v>21.0</v>
      </c>
      <c r="AA19" s="140">
        <v>21.0</v>
      </c>
      <c r="AB19" s="104">
        <v>22.0</v>
      </c>
      <c r="AC19" s="104">
        <v>21.0</v>
      </c>
      <c r="AD19" s="104">
        <v>22.0</v>
      </c>
      <c r="AE19" s="104">
        <v>24.0</v>
      </c>
      <c r="AF19" s="140">
        <v>21.0</v>
      </c>
      <c r="AG19" s="140">
        <v>23.0</v>
      </c>
      <c r="AH19" s="140">
        <v>17.0</v>
      </c>
      <c r="AI19" s="140">
        <v>19.0</v>
      </c>
      <c r="AJ19" s="140">
        <v>20.0</v>
      </c>
      <c r="AK19" s="106">
        <v>20.0</v>
      </c>
      <c r="AL19" s="106">
        <v>20.0</v>
      </c>
      <c r="AM19" s="106">
        <v>24.0</v>
      </c>
      <c r="AN19" s="106">
        <v>21.0</v>
      </c>
      <c r="AO19" s="106">
        <v>20.0</v>
      </c>
      <c r="AP19" s="106">
        <v>21.0</v>
      </c>
      <c r="AQ19" s="106">
        <v>28.0</v>
      </c>
      <c r="AR19" s="106">
        <v>23.0</v>
      </c>
      <c r="AS19" s="106">
        <v>20.0</v>
      </c>
      <c r="AT19" s="106">
        <v>23.0</v>
      </c>
      <c r="AU19" s="106">
        <v>24.0</v>
      </c>
      <c r="AV19" s="144">
        <v>23.0</v>
      </c>
      <c r="AW19" s="16">
        <v>19.0</v>
      </c>
      <c r="AX19" s="16">
        <f t="shared" si="2"/>
        <v>-5</v>
      </c>
      <c r="AY19" s="17">
        <f t="shared" si="3"/>
        <v>-0.2083333333</v>
      </c>
      <c r="AZ19" s="17">
        <f t="shared" si="4"/>
        <v>0.5428571429</v>
      </c>
      <c r="BA19" s="17">
        <f t="shared" si="5"/>
        <v>-0.1428571429</v>
      </c>
      <c r="BB19" s="108">
        <f t="shared" si="6"/>
        <v>21</v>
      </c>
      <c r="BC19" s="108">
        <f t="shared" si="7"/>
        <v>-3</v>
      </c>
      <c r="BD19" s="109">
        <f t="shared" si="8"/>
        <v>-0.125</v>
      </c>
      <c r="BE19" s="110">
        <f t="shared" si="9"/>
        <v>0.6</v>
      </c>
      <c r="BF19" s="109">
        <f t="shared" si="10"/>
        <v>-0.08571428571</v>
      </c>
      <c r="BG19" s="111">
        <f t="shared" si="11"/>
        <v>16.5</v>
      </c>
      <c r="BH19" s="111">
        <f t="shared" si="12"/>
        <v>-7.5</v>
      </c>
      <c r="BI19" s="22">
        <f t="shared" si="13"/>
        <v>-0.3125</v>
      </c>
      <c r="BJ19" s="22">
        <f t="shared" si="14"/>
        <v>0.4714285714</v>
      </c>
      <c r="BK19" s="22">
        <f t="shared" si="15"/>
        <v>-0.2142857143</v>
      </c>
      <c r="BL19" s="112">
        <f t="shared" si="64"/>
        <v>16</v>
      </c>
      <c r="BM19" s="112">
        <f t="shared" si="17"/>
        <v>-8</v>
      </c>
      <c r="BN19" s="113">
        <f t="shared" si="18"/>
        <v>-0.3333333333</v>
      </c>
      <c r="BO19" s="113">
        <f t="shared" si="19"/>
        <v>0.4571428571</v>
      </c>
      <c r="BP19" s="113">
        <f t="shared" si="20"/>
        <v>-0.2285714286</v>
      </c>
      <c r="BQ19" s="114">
        <f t="shared" si="21"/>
        <v>18.2</v>
      </c>
      <c r="BR19" s="114">
        <f t="shared" si="22"/>
        <v>-5.8</v>
      </c>
      <c r="BS19" s="115">
        <f t="shared" si="23"/>
        <v>-0.2416666667</v>
      </c>
      <c r="BT19" s="115">
        <f t="shared" si="24"/>
        <v>0.52</v>
      </c>
      <c r="BU19" s="115">
        <f t="shared" si="25"/>
        <v>-0.1657142857</v>
      </c>
      <c r="BV19" s="116">
        <f t="shared" si="26"/>
        <v>20.75</v>
      </c>
      <c r="BW19" s="116">
        <f t="shared" si="27"/>
        <v>-3.25</v>
      </c>
      <c r="BX19" s="117">
        <f t="shared" si="28"/>
        <v>-0.1354166667</v>
      </c>
      <c r="BY19" s="117">
        <f t="shared" si="29"/>
        <v>0.5928571429</v>
      </c>
      <c r="BZ19" s="117">
        <f t="shared" si="30"/>
        <v>-0.09285714286</v>
      </c>
      <c r="CA19" s="118">
        <f t="shared" si="31"/>
        <v>22.25</v>
      </c>
      <c r="CB19" s="118">
        <f t="shared" si="32"/>
        <v>-1.75</v>
      </c>
      <c r="CC19" s="119">
        <f t="shared" si="33"/>
        <v>-0.07291666667</v>
      </c>
      <c r="CD19" s="119">
        <f t="shared" si="34"/>
        <v>0.6357142857</v>
      </c>
      <c r="CE19" s="119">
        <f t="shared" si="35"/>
        <v>-0.05</v>
      </c>
      <c r="CF19" s="120">
        <f t="shared" si="36"/>
        <v>20</v>
      </c>
      <c r="CG19" s="120">
        <f t="shared" si="37"/>
        <v>-4</v>
      </c>
      <c r="CH19" s="121">
        <f t="shared" si="38"/>
        <v>-0.1666666667</v>
      </c>
      <c r="CI19" s="121">
        <f t="shared" si="39"/>
        <v>0.5714285714</v>
      </c>
      <c r="CJ19" s="121">
        <f t="shared" si="40"/>
        <v>-0.1142857143</v>
      </c>
      <c r="CK19" s="122">
        <f t="shared" si="41"/>
        <v>21.25</v>
      </c>
      <c r="CL19" s="123">
        <f t="shared" si="42"/>
        <v>-2.75</v>
      </c>
      <c r="CM19" s="101">
        <f t="shared" si="43"/>
        <v>-0.1145833333</v>
      </c>
      <c r="CN19" s="101">
        <f t="shared" si="44"/>
        <v>0.6071428571</v>
      </c>
      <c r="CO19" s="123">
        <f t="shared" si="45"/>
        <v>-4.594805195</v>
      </c>
      <c r="CP19" s="124">
        <f t="shared" si="46"/>
        <v>22.4</v>
      </c>
      <c r="CQ19" s="124">
        <f t="shared" si="47"/>
        <v>-1.6</v>
      </c>
      <c r="CR19" s="125">
        <f t="shared" si="48"/>
        <v>-0.06666666667</v>
      </c>
      <c r="CS19" s="125">
        <f t="shared" si="49"/>
        <v>0.64</v>
      </c>
      <c r="CT19" s="125">
        <f t="shared" si="50"/>
        <v>-0.04571428571</v>
      </c>
      <c r="CU19" s="126">
        <f t="shared" si="51"/>
        <v>23.33333333</v>
      </c>
      <c r="CV19" s="126">
        <f t="shared" si="52"/>
        <v>-0.6666666667</v>
      </c>
      <c r="CW19" s="127">
        <f t="shared" si="53"/>
        <v>-0.02777777778</v>
      </c>
      <c r="CX19" s="127">
        <f t="shared" si="54"/>
        <v>0.6666666667</v>
      </c>
      <c r="CY19" s="127">
        <f t="shared" si="55"/>
        <v>-0.01904761905</v>
      </c>
      <c r="CZ19" s="128">
        <f t="shared" ref="CZ19:CZ24" si="67">AVERAGE(E19:AV19)</f>
        <v>20.09090909</v>
      </c>
      <c r="DA19" s="128">
        <f t="shared" si="56"/>
        <v>-3.909090909</v>
      </c>
      <c r="DB19" s="54">
        <f t="shared" si="57"/>
        <v>-0.1628787879</v>
      </c>
      <c r="DC19" s="54">
        <f t="shared" si="58"/>
        <v>0.574025974</v>
      </c>
      <c r="DD19" s="54">
        <f t="shared" si="59"/>
        <v>-0.1116883117</v>
      </c>
      <c r="DE19" s="129">
        <f t="shared" si="60"/>
        <v>-386.3354545</v>
      </c>
      <c r="DF19" s="130">
        <f t="shared" si="61"/>
        <v>19.29032258</v>
      </c>
      <c r="DG19" s="130">
        <f t="shared" si="62"/>
        <v>-4.709677419</v>
      </c>
      <c r="DH19" s="131">
        <f t="shared" si="63"/>
        <v>-0.1962365591</v>
      </c>
    </row>
    <row r="20">
      <c r="A20" s="132" t="s">
        <v>28</v>
      </c>
      <c r="B20" s="100">
        <v>240.0</v>
      </c>
      <c r="C20" s="100">
        <v>163.0</v>
      </c>
      <c r="D20" s="101">
        <f t="shared" si="1"/>
        <v>0.6791666667</v>
      </c>
      <c r="E20" s="102">
        <v>121.0</v>
      </c>
      <c r="F20" s="102">
        <v>106.0</v>
      </c>
      <c r="G20" s="102">
        <v>97.0</v>
      </c>
      <c r="H20" s="102">
        <v>96.0</v>
      </c>
      <c r="I20" s="102">
        <v>92.0</v>
      </c>
      <c r="J20" s="102">
        <v>95.0</v>
      </c>
      <c r="K20" s="102">
        <v>100.0</v>
      </c>
      <c r="L20" s="34">
        <v>95.0</v>
      </c>
      <c r="M20" s="34">
        <v>100.0</v>
      </c>
      <c r="N20" s="102">
        <v>104.0</v>
      </c>
      <c r="O20" s="34">
        <v>106.0</v>
      </c>
      <c r="P20" s="102">
        <v>103.0</v>
      </c>
      <c r="Q20" s="34">
        <v>111.0</v>
      </c>
      <c r="R20" s="34">
        <v>117.0</v>
      </c>
      <c r="S20" s="34">
        <v>108.0</v>
      </c>
      <c r="T20" s="34">
        <v>116.0</v>
      </c>
      <c r="U20" s="34">
        <v>103.0</v>
      </c>
      <c r="V20" s="34">
        <v>102.0</v>
      </c>
      <c r="W20" s="34">
        <v>102.0</v>
      </c>
      <c r="X20" s="34">
        <v>101.0</v>
      </c>
      <c r="Y20" s="103">
        <v>100.0</v>
      </c>
      <c r="Z20" s="140">
        <v>91.0</v>
      </c>
      <c r="AA20" s="140">
        <v>99.0</v>
      </c>
      <c r="AB20" s="104">
        <v>103.0</v>
      </c>
      <c r="AC20" s="104">
        <v>108.0</v>
      </c>
      <c r="AD20" s="104">
        <v>111.0</v>
      </c>
      <c r="AE20" s="104">
        <v>115.0</v>
      </c>
      <c r="AF20" s="140">
        <v>119.0</v>
      </c>
      <c r="AG20" s="140">
        <v>115.0</v>
      </c>
      <c r="AH20" s="140">
        <v>116.0</v>
      </c>
      <c r="AI20" s="140">
        <v>117.0</v>
      </c>
      <c r="AJ20" s="140">
        <v>110.0</v>
      </c>
      <c r="AK20" s="106">
        <v>110.0</v>
      </c>
      <c r="AL20" s="106">
        <v>102.0</v>
      </c>
      <c r="AM20" s="106">
        <v>94.0</v>
      </c>
      <c r="AN20" s="106">
        <v>95.0</v>
      </c>
      <c r="AO20" s="106">
        <v>96.0</v>
      </c>
      <c r="AP20" s="106">
        <v>99.0</v>
      </c>
      <c r="AQ20" s="106">
        <v>98.0</v>
      </c>
      <c r="AR20" s="106">
        <v>96.0</v>
      </c>
      <c r="AS20" s="106">
        <v>105.0</v>
      </c>
      <c r="AT20" s="106">
        <v>105.0</v>
      </c>
      <c r="AU20" s="106">
        <v>99.0</v>
      </c>
      <c r="AV20" s="144">
        <v>108.0</v>
      </c>
      <c r="AW20" s="16">
        <v>121.0</v>
      </c>
      <c r="AX20" s="16">
        <f t="shared" si="2"/>
        <v>-42</v>
      </c>
      <c r="AY20" s="17">
        <f t="shared" si="3"/>
        <v>-0.2576687117</v>
      </c>
      <c r="AZ20" s="17">
        <f t="shared" si="4"/>
        <v>0.5041666667</v>
      </c>
      <c r="BA20" s="17">
        <f t="shared" si="5"/>
        <v>-0.175</v>
      </c>
      <c r="BB20" s="108">
        <f t="shared" si="6"/>
        <v>97.2</v>
      </c>
      <c r="BC20" s="108">
        <f t="shared" si="7"/>
        <v>-65.8</v>
      </c>
      <c r="BD20" s="109">
        <f t="shared" si="8"/>
        <v>-0.4036809816</v>
      </c>
      <c r="BE20" s="110">
        <f t="shared" si="9"/>
        <v>0.405</v>
      </c>
      <c r="BF20" s="109">
        <f t="shared" si="10"/>
        <v>-0.2741666667</v>
      </c>
      <c r="BG20" s="111">
        <f t="shared" si="11"/>
        <v>99.75</v>
      </c>
      <c r="BH20" s="111">
        <f t="shared" si="12"/>
        <v>-63.25</v>
      </c>
      <c r="BI20" s="22">
        <f t="shared" si="13"/>
        <v>-0.3880368098</v>
      </c>
      <c r="BJ20" s="22">
        <f t="shared" si="14"/>
        <v>0.415625</v>
      </c>
      <c r="BK20" s="22">
        <f t="shared" si="15"/>
        <v>-0.2635416667</v>
      </c>
      <c r="BL20" s="112">
        <f t="shared" si="64"/>
        <v>109.25</v>
      </c>
      <c r="BM20" s="112">
        <f t="shared" si="17"/>
        <v>-53.75</v>
      </c>
      <c r="BN20" s="113">
        <f t="shared" si="18"/>
        <v>-0.3297546012</v>
      </c>
      <c r="BO20" s="113">
        <f t="shared" si="19"/>
        <v>0.4552083333</v>
      </c>
      <c r="BP20" s="113">
        <f t="shared" si="20"/>
        <v>-0.2239583333</v>
      </c>
      <c r="BQ20" s="114">
        <f t="shared" si="21"/>
        <v>106.2</v>
      </c>
      <c r="BR20" s="114">
        <f t="shared" si="22"/>
        <v>-56.8</v>
      </c>
      <c r="BS20" s="115">
        <f t="shared" si="23"/>
        <v>-0.3484662577</v>
      </c>
      <c r="BT20" s="115">
        <f t="shared" si="24"/>
        <v>0.4425</v>
      </c>
      <c r="BU20" s="115">
        <f t="shared" si="25"/>
        <v>-0.2366666667</v>
      </c>
      <c r="BV20" s="116">
        <f t="shared" si="26"/>
        <v>97.75</v>
      </c>
      <c r="BW20" s="116">
        <f t="shared" si="27"/>
        <v>-65.25</v>
      </c>
      <c r="BX20" s="117">
        <f t="shared" si="28"/>
        <v>-0.4003067485</v>
      </c>
      <c r="BY20" s="117">
        <f t="shared" si="29"/>
        <v>0.4072916667</v>
      </c>
      <c r="BZ20" s="117">
        <f t="shared" si="30"/>
        <v>-0.271875</v>
      </c>
      <c r="CA20" s="118">
        <f t="shared" si="31"/>
        <v>109.25</v>
      </c>
      <c r="CB20" s="118">
        <f t="shared" si="32"/>
        <v>-53.75</v>
      </c>
      <c r="CC20" s="119">
        <f t="shared" si="33"/>
        <v>-0.3297546012</v>
      </c>
      <c r="CD20" s="119">
        <f t="shared" si="34"/>
        <v>0.4552083333</v>
      </c>
      <c r="CE20" s="119">
        <f t="shared" si="35"/>
        <v>-0.2239583333</v>
      </c>
      <c r="CF20" s="120">
        <f t="shared" si="36"/>
        <v>115.4</v>
      </c>
      <c r="CG20" s="120">
        <f t="shared" si="37"/>
        <v>-47.6</v>
      </c>
      <c r="CH20" s="121">
        <f t="shared" si="38"/>
        <v>-0.2920245399</v>
      </c>
      <c r="CI20" s="121">
        <f t="shared" si="39"/>
        <v>0.4808333333</v>
      </c>
      <c r="CJ20" s="121">
        <f t="shared" si="40"/>
        <v>-0.1983333333</v>
      </c>
      <c r="CK20" s="122">
        <f t="shared" si="41"/>
        <v>100.25</v>
      </c>
      <c r="CL20" s="123">
        <f t="shared" si="42"/>
        <v>-62.75</v>
      </c>
      <c r="CM20" s="101">
        <f t="shared" si="43"/>
        <v>-0.3849693252</v>
      </c>
      <c r="CN20" s="101">
        <f t="shared" si="44"/>
        <v>0.4177083333</v>
      </c>
      <c r="CO20" s="123">
        <f t="shared" si="45"/>
        <v>-59.45189394</v>
      </c>
      <c r="CP20" s="124">
        <f t="shared" si="46"/>
        <v>98.8</v>
      </c>
      <c r="CQ20" s="124">
        <f t="shared" si="47"/>
        <v>-64.2</v>
      </c>
      <c r="CR20" s="125">
        <f t="shared" si="48"/>
        <v>-0.3938650307</v>
      </c>
      <c r="CS20" s="125">
        <f t="shared" si="49"/>
        <v>0.4116666667</v>
      </c>
      <c r="CT20" s="125">
        <f t="shared" si="50"/>
        <v>-0.2675</v>
      </c>
      <c r="CU20" s="126">
        <f t="shared" si="51"/>
        <v>104</v>
      </c>
      <c r="CV20" s="126">
        <f t="shared" si="52"/>
        <v>-59</v>
      </c>
      <c r="CW20" s="127">
        <f t="shared" si="53"/>
        <v>-0.3619631902</v>
      </c>
      <c r="CX20" s="127">
        <f t="shared" si="54"/>
        <v>0.4333333333</v>
      </c>
      <c r="CY20" s="127">
        <f t="shared" si="55"/>
        <v>-0.2458333333</v>
      </c>
      <c r="CZ20" s="128">
        <f t="shared" si="67"/>
        <v>104.2272727</v>
      </c>
      <c r="DA20" s="128">
        <f t="shared" si="56"/>
        <v>-58.77272727</v>
      </c>
      <c r="DB20" s="54">
        <f t="shared" si="57"/>
        <v>-0.360568879</v>
      </c>
      <c r="DC20" s="54">
        <f t="shared" si="58"/>
        <v>0.434280303</v>
      </c>
      <c r="DD20" s="54">
        <f t="shared" si="59"/>
        <v>-0.2448863636</v>
      </c>
      <c r="DE20" s="129">
        <f t="shared" si="60"/>
        <v>-5808.508636</v>
      </c>
      <c r="DF20" s="130">
        <f t="shared" si="61"/>
        <v>105.0967742</v>
      </c>
      <c r="DG20" s="130">
        <f t="shared" si="62"/>
        <v>-57.90322581</v>
      </c>
      <c r="DH20" s="131">
        <f t="shared" si="63"/>
        <v>-0.3552345142</v>
      </c>
    </row>
    <row r="21" ht="15.0" customHeight="1">
      <c r="A21" s="132" t="s">
        <v>78</v>
      </c>
      <c r="B21" s="100">
        <v>204.0</v>
      </c>
      <c r="C21" s="100">
        <v>111.0</v>
      </c>
      <c r="D21" s="101">
        <f t="shared" si="1"/>
        <v>0.5441176471</v>
      </c>
      <c r="E21" s="102">
        <v>64.0</v>
      </c>
      <c r="F21" s="102">
        <v>52.0</v>
      </c>
      <c r="G21" s="102">
        <v>45.0</v>
      </c>
      <c r="H21" s="102">
        <v>49.0</v>
      </c>
      <c r="I21" s="102">
        <v>54.0</v>
      </c>
      <c r="J21" s="102">
        <v>49.0</v>
      </c>
      <c r="K21" s="102">
        <v>57.0</v>
      </c>
      <c r="L21" s="102">
        <v>54.0</v>
      </c>
      <c r="M21" s="102">
        <v>54.0</v>
      </c>
      <c r="N21" s="102">
        <v>55.0</v>
      </c>
      <c r="O21" s="34">
        <v>52.0</v>
      </c>
      <c r="P21" s="34">
        <v>57.0</v>
      </c>
      <c r="Q21" s="34">
        <v>53.0</v>
      </c>
      <c r="R21" s="34">
        <v>53.0</v>
      </c>
      <c r="S21" s="34">
        <v>48.0</v>
      </c>
      <c r="T21" s="34">
        <v>47.0</v>
      </c>
      <c r="U21" s="34">
        <v>49.0</v>
      </c>
      <c r="V21" s="34">
        <v>56.0</v>
      </c>
      <c r="W21" s="34">
        <v>63.0</v>
      </c>
      <c r="X21" s="34">
        <v>58.0</v>
      </c>
      <c r="Y21" s="103">
        <v>58.0</v>
      </c>
      <c r="Z21" s="104">
        <v>68.0</v>
      </c>
      <c r="AA21" s="104">
        <v>78.0</v>
      </c>
      <c r="AB21" s="104">
        <v>69.0</v>
      </c>
      <c r="AC21" s="104">
        <v>75.0</v>
      </c>
      <c r="AD21" s="104">
        <v>79.0</v>
      </c>
      <c r="AE21" s="104">
        <v>69.0</v>
      </c>
      <c r="AF21" s="104">
        <v>73.0</v>
      </c>
      <c r="AG21" s="104">
        <v>76.0</v>
      </c>
      <c r="AH21" s="104">
        <v>82.0</v>
      </c>
      <c r="AI21" s="104">
        <v>84.0</v>
      </c>
      <c r="AJ21" s="104">
        <v>79.0</v>
      </c>
      <c r="AK21" s="106">
        <v>89.0</v>
      </c>
      <c r="AL21" s="106">
        <v>90.0</v>
      </c>
      <c r="AM21" s="106">
        <v>94.0</v>
      </c>
      <c r="AN21" s="106">
        <v>81.0</v>
      </c>
      <c r="AO21" s="106">
        <v>78.0</v>
      </c>
      <c r="AP21" s="106">
        <v>77.0</v>
      </c>
      <c r="AQ21" s="106">
        <v>82.0</v>
      </c>
      <c r="AR21" s="106">
        <v>75.0</v>
      </c>
      <c r="AS21" s="106">
        <v>69.0</v>
      </c>
      <c r="AT21" s="106">
        <v>73.0</v>
      </c>
      <c r="AU21" s="106">
        <v>65.0</v>
      </c>
      <c r="AV21" s="106">
        <v>62.0</v>
      </c>
      <c r="AW21" s="16">
        <v>64.0</v>
      </c>
      <c r="AX21" s="16">
        <f t="shared" si="2"/>
        <v>-47</v>
      </c>
      <c r="AY21" s="17">
        <f t="shared" si="3"/>
        <v>-0.4234234234</v>
      </c>
      <c r="AZ21" s="17">
        <f t="shared" si="4"/>
        <v>0.3137254902</v>
      </c>
      <c r="BA21" s="17">
        <f t="shared" si="5"/>
        <v>-0.2303921569</v>
      </c>
      <c r="BB21" s="108">
        <f t="shared" si="6"/>
        <v>49.8</v>
      </c>
      <c r="BC21" s="108">
        <f t="shared" si="7"/>
        <v>-61.2</v>
      </c>
      <c r="BD21" s="109">
        <f t="shared" si="8"/>
        <v>-0.5513513514</v>
      </c>
      <c r="BE21" s="110">
        <f t="shared" si="9"/>
        <v>0.2441176471</v>
      </c>
      <c r="BF21" s="109">
        <f t="shared" si="10"/>
        <v>-0.3</v>
      </c>
      <c r="BG21" s="111">
        <f t="shared" si="11"/>
        <v>55</v>
      </c>
      <c r="BH21" s="111">
        <f t="shared" si="12"/>
        <v>-56</v>
      </c>
      <c r="BI21" s="22">
        <f t="shared" si="13"/>
        <v>-0.5045045045</v>
      </c>
      <c r="BJ21" s="22">
        <f t="shared" si="14"/>
        <v>0.2696078431</v>
      </c>
      <c r="BK21" s="22">
        <f t="shared" si="15"/>
        <v>-0.2745098039</v>
      </c>
      <c r="BL21" s="112">
        <f t="shared" si="64"/>
        <v>53.75</v>
      </c>
      <c r="BM21" s="112">
        <f t="shared" si="17"/>
        <v>-57.25</v>
      </c>
      <c r="BN21" s="113">
        <f t="shared" si="18"/>
        <v>-0.5157657658</v>
      </c>
      <c r="BO21" s="113">
        <f t="shared" si="19"/>
        <v>0.2634803922</v>
      </c>
      <c r="BP21" s="113">
        <f t="shared" si="20"/>
        <v>-0.2806372549</v>
      </c>
      <c r="BQ21" s="114">
        <f t="shared" si="21"/>
        <v>52.6</v>
      </c>
      <c r="BR21" s="114">
        <f t="shared" si="22"/>
        <v>-58.4</v>
      </c>
      <c r="BS21" s="115">
        <f t="shared" si="23"/>
        <v>-0.5261261261</v>
      </c>
      <c r="BT21" s="115">
        <f t="shared" si="24"/>
        <v>0.2578431373</v>
      </c>
      <c r="BU21" s="115">
        <f t="shared" si="25"/>
        <v>-0.2862745098</v>
      </c>
      <c r="BV21" s="116">
        <f t="shared" si="26"/>
        <v>65.5</v>
      </c>
      <c r="BW21" s="116">
        <f t="shared" si="27"/>
        <v>-45.5</v>
      </c>
      <c r="BX21" s="117">
        <f t="shared" si="28"/>
        <v>-0.4099099099</v>
      </c>
      <c r="BY21" s="117">
        <f t="shared" si="29"/>
        <v>0.3210784314</v>
      </c>
      <c r="BZ21" s="117">
        <f t="shared" si="30"/>
        <v>-0.2230392157</v>
      </c>
      <c r="CA21" s="118">
        <f t="shared" si="31"/>
        <v>73</v>
      </c>
      <c r="CB21" s="118">
        <f t="shared" si="32"/>
        <v>-38</v>
      </c>
      <c r="CC21" s="119">
        <f t="shared" si="33"/>
        <v>-0.3423423423</v>
      </c>
      <c r="CD21" s="119">
        <f t="shared" si="34"/>
        <v>0.3578431373</v>
      </c>
      <c r="CE21" s="119">
        <f t="shared" si="35"/>
        <v>-0.1862745098</v>
      </c>
      <c r="CF21" s="120">
        <f t="shared" si="36"/>
        <v>78.8</v>
      </c>
      <c r="CG21" s="120">
        <f t="shared" si="37"/>
        <v>-32.2</v>
      </c>
      <c r="CH21" s="121">
        <f t="shared" si="38"/>
        <v>-0.2900900901</v>
      </c>
      <c r="CI21" s="121">
        <f t="shared" si="39"/>
        <v>0.3862745098</v>
      </c>
      <c r="CJ21" s="121">
        <f t="shared" si="40"/>
        <v>-0.1578431373</v>
      </c>
      <c r="CK21" s="122">
        <f t="shared" si="41"/>
        <v>88.5</v>
      </c>
      <c r="CL21" s="123">
        <f t="shared" si="42"/>
        <v>-22.5</v>
      </c>
      <c r="CM21" s="101">
        <f t="shared" si="43"/>
        <v>-0.2027027027</v>
      </c>
      <c r="CN21" s="101">
        <f t="shared" si="44"/>
        <v>0.4338235294</v>
      </c>
      <c r="CO21" s="123">
        <f t="shared" si="45"/>
        <v>-45.77139037</v>
      </c>
      <c r="CP21" s="124">
        <f t="shared" si="46"/>
        <v>76.2</v>
      </c>
      <c r="CQ21" s="124">
        <f t="shared" si="47"/>
        <v>-34.8</v>
      </c>
      <c r="CR21" s="125">
        <f t="shared" si="48"/>
        <v>-0.3135135135</v>
      </c>
      <c r="CS21" s="125">
        <f t="shared" si="49"/>
        <v>0.3735294118</v>
      </c>
      <c r="CT21" s="125">
        <f t="shared" si="50"/>
        <v>-0.1705882353</v>
      </c>
      <c r="CU21" s="126">
        <f t="shared" si="51"/>
        <v>66.66666667</v>
      </c>
      <c r="CV21" s="126">
        <f t="shared" si="52"/>
        <v>-44.33333333</v>
      </c>
      <c r="CW21" s="127">
        <f t="shared" si="53"/>
        <v>-0.3993993994</v>
      </c>
      <c r="CX21" s="127">
        <f t="shared" si="54"/>
        <v>0.3267973856</v>
      </c>
      <c r="CY21" s="127">
        <f t="shared" si="55"/>
        <v>-0.2173202614</v>
      </c>
      <c r="CZ21" s="128">
        <f t="shared" si="67"/>
        <v>65.77272727</v>
      </c>
      <c r="DA21" s="128">
        <f t="shared" si="56"/>
        <v>-45.22727273</v>
      </c>
      <c r="DB21" s="54">
        <f t="shared" si="57"/>
        <v>-0.4074529075</v>
      </c>
      <c r="DC21" s="54">
        <f t="shared" si="58"/>
        <v>0.3224153298</v>
      </c>
      <c r="DD21" s="54">
        <f t="shared" si="59"/>
        <v>-0.2217023173</v>
      </c>
      <c r="DE21" s="129">
        <f t="shared" si="60"/>
        <v>-4469.811364</v>
      </c>
      <c r="DF21" s="130">
        <f t="shared" si="61"/>
        <v>61.12903226</v>
      </c>
      <c r="DG21" s="130">
        <f t="shared" si="62"/>
        <v>-49.87096774</v>
      </c>
      <c r="DH21" s="131">
        <f t="shared" si="63"/>
        <v>-0.4492879977</v>
      </c>
    </row>
    <row r="22" ht="15.75" customHeight="1">
      <c r="A22" s="132" t="s">
        <v>79</v>
      </c>
      <c r="B22" s="100">
        <v>91.0</v>
      </c>
      <c r="C22" s="100">
        <v>55.96</v>
      </c>
      <c r="D22" s="101">
        <f t="shared" si="1"/>
        <v>0.6149450549</v>
      </c>
      <c r="E22" s="102">
        <v>32.0</v>
      </c>
      <c r="F22" s="102">
        <v>31.0</v>
      </c>
      <c r="G22" s="102">
        <v>29.0</v>
      </c>
      <c r="H22" s="102">
        <v>28.0</v>
      </c>
      <c r="I22" s="102">
        <v>26.0</v>
      </c>
      <c r="J22" s="102">
        <v>26.0</v>
      </c>
      <c r="K22" s="102">
        <v>26.0</v>
      </c>
      <c r="L22" s="102">
        <v>26.0</v>
      </c>
      <c r="M22" s="102">
        <v>25.0</v>
      </c>
      <c r="N22" s="102">
        <v>21.0</v>
      </c>
      <c r="O22" s="34">
        <v>23.0</v>
      </c>
      <c r="P22" s="34">
        <v>24.0</v>
      </c>
      <c r="Q22" s="34">
        <v>26.0</v>
      </c>
      <c r="R22" s="34">
        <v>21.0</v>
      </c>
      <c r="S22" s="34">
        <v>20.0</v>
      </c>
      <c r="T22" s="34">
        <v>21.0</v>
      </c>
      <c r="U22" s="34">
        <v>19.0</v>
      </c>
      <c r="V22" s="34">
        <v>19.0</v>
      </c>
      <c r="W22" s="34">
        <v>21.0</v>
      </c>
      <c r="X22" s="34">
        <v>18.0</v>
      </c>
      <c r="Y22" s="103">
        <v>18.0</v>
      </c>
      <c r="Z22" s="104">
        <v>20.0</v>
      </c>
      <c r="AA22" s="104">
        <v>25.0</v>
      </c>
      <c r="AB22" s="104">
        <v>24.0</v>
      </c>
      <c r="AC22" s="145">
        <v>22.0</v>
      </c>
      <c r="AD22" s="140">
        <v>22.0</v>
      </c>
      <c r="AE22" s="104">
        <v>22.0</v>
      </c>
      <c r="AF22" s="104">
        <v>20.0</v>
      </c>
      <c r="AG22" s="104">
        <v>20.0</v>
      </c>
      <c r="AH22" s="140">
        <v>19.0</v>
      </c>
      <c r="AI22" s="104">
        <v>17.0</v>
      </c>
      <c r="AJ22" s="104">
        <v>17.0</v>
      </c>
      <c r="AK22" s="106">
        <v>19.0</v>
      </c>
      <c r="AL22" s="106">
        <v>17.0</v>
      </c>
      <c r="AM22" s="106">
        <v>17.0</v>
      </c>
      <c r="AN22" s="106">
        <v>16.0</v>
      </c>
      <c r="AO22" s="106">
        <v>18.0</v>
      </c>
      <c r="AP22" s="106">
        <v>19.0</v>
      </c>
      <c r="AQ22" s="106">
        <v>19.0</v>
      </c>
      <c r="AR22" s="106">
        <v>20.0</v>
      </c>
      <c r="AS22" s="106">
        <v>17.0</v>
      </c>
      <c r="AT22" s="106">
        <v>14.0</v>
      </c>
      <c r="AU22" s="106">
        <v>13.0</v>
      </c>
      <c r="AV22" s="106">
        <v>15.0</v>
      </c>
      <c r="AW22" s="16">
        <v>32.0</v>
      </c>
      <c r="AX22" s="16">
        <f t="shared" si="2"/>
        <v>-23.96</v>
      </c>
      <c r="AY22" s="17">
        <f t="shared" si="3"/>
        <v>-0.4281629736</v>
      </c>
      <c r="AZ22" s="17">
        <f t="shared" si="4"/>
        <v>0.3516483516</v>
      </c>
      <c r="BA22" s="17">
        <f t="shared" si="5"/>
        <v>-0.2632967033</v>
      </c>
      <c r="BB22" s="108">
        <f t="shared" si="6"/>
        <v>28</v>
      </c>
      <c r="BC22" s="108">
        <f t="shared" si="7"/>
        <v>-27.96</v>
      </c>
      <c r="BD22" s="109">
        <f t="shared" si="8"/>
        <v>-0.4996426019</v>
      </c>
      <c r="BE22" s="110">
        <f t="shared" si="9"/>
        <v>0.3076923077</v>
      </c>
      <c r="BF22" s="109">
        <f t="shared" si="10"/>
        <v>-0.3072527473</v>
      </c>
      <c r="BG22" s="111">
        <f t="shared" si="11"/>
        <v>24.5</v>
      </c>
      <c r="BH22" s="111">
        <f t="shared" si="12"/>
        <v>-31.46</v>
      </c>
      <c r="BI22" s="22">
        <f t="shared" si="13"/>
        <v>-0.5621872766</v>
      </c>
      <c r="BJ22" s="22">
        <f t="shared" si="14"/>
        <v>0.2692307692</v>
      </c>
      <c r="BK22" s="22">
        <f t="shared" si="15"/>
        <v>-0.3457142857</v>
      </c>
      <c r="BL22" s="112">
        <f t="shared" si="64"/>
        <v>23.5</v>
      </c>
      <c r="BM22" s="112">
        <f t="shared" si="17"/>
        <v>-32.46</v>
      </c>
      <c r="BN22" s="113">
        <f t="shared" si="18"/>
        <v>-0.5800571837</v>
      </c>
      <c r="BO22" s="113">
        <f t="shared" si="19"/>
        <v>0.2582417582</v>
      </c>
      <c r="BP22" s="113">
        <f t="shared" si="20"/>
        <v>-0.3567032967</v>
      </c>
      <c r="BQ22" s="114">
        <f t="shared" si="21"/>
        <v>20</v>
      </c>
      <c r="BR22" s="114">
        <f t="shared" si="22"/>
        <v>-35.96</v>
      </c>
      <c r="BS22" s="115">
        <f t="shared" si="23"/>
        <v>-0.6426018585</v>
      </c>
      <c r="BT22" s="115">
        <f t="shared" si="24"/>
        <v>0.2197802198</v>
      </c>
      <c r="BU22" s="115">
        <f t="shared" si="25"/>
        <v>-0.3951648352</v>
      </c>
      <c r="BV22" s="116">
        <f t="shared" si="26"/>
        <v>20.25</v>
      </c>
      <c r="BW22" s="116">
        <f t="shared" si="27"/>
        <v>-35.71</v>
      </c>
      <c r="BX22" s="117">
        <f t="shared" si="28"/>
        <v>-0.6381343817</v>
      </c>
      <c r="BY22" s="117">
        <f t="shared" si="29"/>
        <v>0.2225274725</v>
      </c>
      <c r="BZ22" s="117">
        <f t="shared" si="30"/>
        <v>-0.3924175824</v>
      </c>
      <c r="CA22" s="118">
        <f t="shared" si="31"/>
        <v>22.5</v>
      </c>
      <c r="CB22" s="118">
        <f t="shared" si="32"/>
        <v>-33.46</v>
      </c>
      <c r="CC22" s="119">
        <f t="shared" si="33"/>
        <v>-0.5979270908</v>
      </c>
      <c r="CD22" s="119">
        <f t="shared" si="34"/>
        <v>0.2472527473</v>
      </c>
      <c r="CE22" s="119">
        <f t="shared" si="35"/>
        <v>-0.3676923077</v>
      </c>
      <c r="CF22" s="120">
        <f t="shared" si="36"/>
        <v>18.6</v>
      </c>
      <c r="CG22" s="120">
        <f t="shared" si="37"/>
        <v>-37.36</v>
      </c>
      <c r="CH22" s="121">
        <f t="shared" si="38"/>
        <v>-0.6676197284</v>
      </c>
      <c r="CI22" s="121">
        <f t="shared" si="39"/>
        <v>0.2043956044</v>
      </c>
      <c r="CJ22" s="121">
        <f t="shared" si="40"/>
        <v>-0.4105494505</v>
      </c>
      <c r="CK22" s="122">
        <f t="shared" si="41"/>
        <v>17.25</v>
      </c>
      <c r="CL22" s="123">
        <f t="shared" si="42"/>
        <v>-38.71</v>
      </c>
      <c r="CM22" s="101">
        <f t="shared" si="43"/>
        <v>-0.6917441029</v>
      </c>
      <c r="CN22" s="101">
        <f t="shared" si="44"/>
        <v>0.1895604396</v>
      </c>
      <c r="CO22" s="123">
        <f t="shared" si="45"/>
        <v>-35.39312687</v>
      </c>
      <c r="CP22" s="124">
        <f t="shared" si="46"/>
        <v>18.6</v>
      </c>
      <c r="CQ22" s="124">
        <f t="shared" si="47"/>
        <v>-37.36</v>
      </c>
      <c r="CR22" s="125">
        <f t="shared" si="48"/>
        <v>-0.6676197284</v>
      </c>
      <c r="CS22" s="125">
        <f t="shared" si="49"/>
        <v>0.2043956044</v>
      </c>
      <c r="CT22" s="125">
        <f t="shared" si="50"/>
        <v>-0.4105494505</v>
      </c>
      <c r="CU22" s="126">
        <f t="shared" si="51"/>
        <v>14</v>
      </c>
      <c r="CV22" s="126">
        <f t="shared" si="52"/>
        <v>-41.96</v>
      </c>
      <c r="CW22" s="127">
        <f t="shared" si="53"/>
        <v>-0.7498213009</v>
      </c>
      <c r="CX22" s="127">
        <f t="shared" si="54"/>
        <v>0.1538461538</v>
      </c>
      <c r="CY22" s="127">
        <f t="shared" si="55"/>
        <v>-0.4610989011</v>
      </c>
      <c r="CZ22" s="128">
        <f t="shared" si="67"/>
        <v>21.18181818</v>
      </c>
      <c r="DA22" s="128">
        <f t="shared" si="56"/>
        <v>-34.77818182</v>
      </c>
      <c r="DB22" s="54">
        <f t="shared" si="57"/>
        <v>-0.6214828774</v>
      </c>
      <c r="DC22" s="54">
        <f t="shared" si="58"/>
        <v>0.2327672328</v>
      </c>
      <c r="DD22" s="54">
        <f t="shared" si="59"/>
        <v>-0.3821778222</v>
      </c>
      <c r="DE22" s="129">
        <f t="shared" si="60"/>
        <v>-3437.127709</v>
      </c>
      <c r="DF22" s="130">
        <f t="shared" si="61"/>
        <v>22.4516129</v>
      </c>
      <c r="DG22" s="130">
        <f t="shared" si="62"/>
        <v>-33.5083871</v>
      </c>
      <c r="DH22" s="131">
        <f t="shared" si="63"/>
        <v>-0.5987917637</v>
      </c>
    </row>
    <row r="23" ht="15.75" customHeight="1">
      <c r="A23" s="132" t="s">
        <v>80</v>
      </c>
      <c r="B23" s="100">
        <v>85.0</v>
      </c>
      <c r="C23" s="100">
        <v>22.0</v>
      </c>
      <c r="D23" s="101">
        <f t="shared" si="1"/>
        <v>0.2588235294</v>
      </c>
      <c r="E23" s="102">
        <v>9.0</v>
      </c>
      <c r="F23" s="102">
        <v>10.0</v>
      </c>
      <c r="G23" s="102">
        <v>10.0</v>
      </c>
      <c r="H23" s="102">
        <v>9.0</v>
      </c>
      <c r="I23" s="102">
        <v>9.0</v>
      </c>
      <c r="J23" s="102">
        <v>10.0</v>
      </c>
      <c r="K23" s="102">
        <v>7.0</v>
      </c>
      <c r="L23" s="102">
        <v>7.0</v>
      </c>
      <c r="M23" s="102">
        <v>7.0</v>
      </c>
      <c r="N23" s="102">
        <v>9.0</v>
      </c>
      <c r="O23" s="34">
        <v>7.0</v>
      </c>
      <c r="P23" s="34">
        <v>9.0</v>
      </c>
      <c r="Q23" s="34">
        <v>8.0</v>
      </c>
      <c r="R23" s="34">
        <v>5.0</v>
      </c>
      <c r="S23" s="34">
        <v>5.0</v>
      </c>
      <c r="T23" s="34">
        <v>7.0</v>
      </c>
      <c r="U23" s="34">
        <v>9.0</v>
      </c>
      <c r="V23" s="34">
        <v>6.0</v>
      </c>
      <c r="W23" s="34">
        <v>6.0</v>
      </c>
      <c r="X23" s="34">
        <v>7.0</v>
      </c>
      <c r="Y23" s="103">
        <v>8.0</v>
      </c>
      <c r="Z23" s="104">
        <v>8.0</v>
      </c>
      <c r="AA23" s="104">
        <v>8.0</v>
      </c>
      <c r="AB23" s="104">
        <v>8.0</v>
      </c>
      <c r="AC23" s="104">
        <v>11.0</v>
      </c>
      <c r="AD23" s="140">
        <v>8.0</v>
      </c>
      <c r="AE23" s="104">
        <v>12.0</v>
      </c>
      <c r="AF23" s="140">
        <v>12.0</v>
      </c>
      <c r="AG23" s="104">
        <v>11.0</v>
      </c>
      <c r="AH23" s="140">
        <v>9.0</v>
      </c>
      <c r="AI23" s="140">
        <v>13.0</v>
      </c>
      <c r="AJ23" s="140">
        <v>7.0</v>
      </c>
      <c r="AK23" s="106">
        <v>8.0</v>
      </c>
      <c r="AL23" s="106">
        <v>10.0</v>
      </c>
      <c r="AM23" s="106">
        <v>12.0</v>
      </c>
      <c r="AN23" s="106">
        <v>8.0</v>
      </c>
      <c r="AO23" s="106">
        <v>11.0</v>
      </c>
      <c r="AP23" s="106">
        <v>10.0</v>
      </c>
      <c r="AQ23" s="106">
        <v>14.0</v>
      </c>
      <c r="AR23" s="106">
        <v>9.0</v>
      </c>
      <c r="AS23" s="106">
        <v>10.0</v>
      </c>
      <c r="AT23" s="106">
        <v>14.0</v>
      </c>
      <c r="AU23" s="106">
        <v>10.0</v>
      </c>
      <c r="AV23" s="106">
        <v>11.0</v>
      </c>
      <c r="AW23" s="16">
        <v>9.0</v>
      </c>
      <c r="AX23" s="16">
        <f t="shared" si="2"/>
        <v>-13</v>
      </c>
      <c r="AY23" s="17">
        <f t="shared" si="3"/>
        <v>-0.5909090909</v>
      </c>
      <c r="AZ23" s="17">
        <f t="shared" si="4"/>
        <v>0.1058823529</v>
      </c>
      <c r="BA23" s="17">
        <f t="shared" si="5"/>
        <v>-0.1529411765</v>
      </c>
      <c r="BB23" s="108">
        <f t="shared" si="6"/>
        <v>9.6</v>
      </c>
      <c r="BC23" s="108">
        <f t="shared" si="7"/>
        <v>-12.4</v>
      </c>
      <c r="BD23" s="109">
        <f t="shared" si="8"/>
        <v>-0.5636363636</v>
      </c>
      <c r="BE23" s="110">
        <f t="shared" si="9"/>
        <v>0.1129411765</v>
      </c>
      <c r="BF23" s="109">
        <f t="shared" si="10"/>
        <v>-0.1458823529</v>
      </c>
      <c r="BG23" s="111">
        <f t="shared" si="11"/>
        <v>7.5</v>
      </c>
      <c r="BH23" s="111">
        <f t="shared" si="12"/>
        <v>-14.5</v>
      </c>
      <c r="BI23" s="22">
        <f t="shared" si="13"/>
        <v>-0.6590909091</v>
      </c>
      <c r="BJ23" s="22">
        <f t="shared" si="14"/>
        <v>0.08823529412</v>
      </c>
      <c r="BK23" s="22">
        <f t="shared" si="15"/>
        <v>-0.1705882353</v>
      </c>
      <c r="BL23" s="112">
        <f t="shared" si="64"/>
        <v>7.25</v>
      </c>
      <c r="BM23" s="112">
        <f t="shared" si="17"/>
        <v>-14.75</v>
      </c>
      <c r="BN23" s="113">
        <f t="shared" si="18"/>
        <v>-0.6704545455</v>
      </c>
      <c r="BO23" s="113">
        <f t="shared" si="19"/>
        <v>0.08529411765</v>
      </c>
      <c r="BP23" s="113">
        <f t="shared" si="20"/>
        <v>-0.1735294118</v>
      </c>
      <c r="BQ23" s="114">
        <f t="shared" si="21"/>
        <v>6.6</v>
      </c>
      <c r="BR23" s="114">
        <f t="shared" si="22"/>
        <v>-15.4</v>
      </c>
      <c r="BS23" s="115">
        <f t="shared" si="23"/>
        <v>-0.7</v>
      </c>
      <c r="BT23" s="115">
        <f t="shared" si="24"/>
        <v>0.07764705882</v>
      </c>
      <c r="BU23" s="115">
        <f t="shared" si="25"/>
        <v>-0.1811764706</v>
      </c>
      <c r="BV23" s="116">
        <f t="shared" si="26"/>
        <v>7.75</v>
      </c>
      <c r="BW23" s="116">
        <f t="shared" si="27"/>
        <v>-14.25</v>
      </c>
      <c r="BX23" s="117">
        <f t="shared" si="28"/>
        <v>-0.6477272727</v>
      </c>
      <c r="BY23" s="117">
        <f t="shared" si="29"/>
        <v>0.09117647059</v>
      </c>
      <c r="BZ23" s="117">
        <f t="shared" si="30"/>
        <v>-0.1676470588</v>
      </c>
      <c r="CA23" s="118">
        <f t="shared" si="31"/>
        <v>9.75</v>
      </c>
      <c r="CB23" s="118">
        <f t="shared" si="32"/>
        <v>-12.25</v>
      </c>
      <c r="CC23" s="119">
        <f t="shared" si="33"/>
        <v>-0.5568181818</v>
      </c>
      <c r="CD23" s="119">
        <f t="shared" si="34"/>
        <v>0.1147058824</v>
      </c>
      <c r="CE23" s="119">
        <f t="shared" si="35"/>
        <v>-0.1441176471</v>
      </c>
      <c r="CF23" s="120">
        <f t="shared" si="36"/>
        <v>10.4</v>
      </c>
      <c r="CG23" s="120">
        <f t="shared" si="37"/>
        <v>-11.6</v>
      </c>
      <c r="CH23" s="121">
        <f t="shared" si="38"/>
        <v>-0.5272727273</v>
      </c>
      <c r="CI23" s="121">
        <f t="shared" si="39"/>
        <v>0.1223529412</v>
      </c>
      <c r="CJ23" s="121">
        <f t="shared" si="40"/>
        <v>-0.1364705882</v>
      </c>
      <c r="CK23" s="122">
        <f t="shared" si="41"/>
        <v>9.5</v>
      </c>
      <c r="CL23" s="123">
        <f t="shared" si="42"/>
        <v>-12.5</v>
      </c>
      <c r="CM23" s="101">
        <f t="shared" si="43"/>
        <v>-0.5681818182</v>
      </c>
      <c r="CN23" s="101">
        <f t="shared" si="44"/>
        <v>0.1117647059</v>
      </c>
      <c r="CO23" s="123">
        <f t="shared" si="45"/>
        <v>-13.21336898</v>
      </c>
      <c r="CP23" s="124">
        <f t="shared" si="46"/>
        <v>10.8</v>
      </c>
      <c r="CQ23" s="124">
        <f t="shared" si="47"/>
        <v>-11.2</v>
      </c>
      <c r="CR23" s="125">
        <f t="shared" si="48"/>
        <v>-0.5090909091</v>
      </c>
      <c r="CS23" s="125">
        <f t="shared" si="49"/>
        <v>0.1270588235</v>
      </c>
      <c r="CT23" s="125">
        <f t="shared" si="50"/>
        <v>-0.1317647059</v>
      </c>
      <c r="CU23" s="126">
        <f t="shared" si="51"/>
        <v>11.66666667</v>
      </c>
      <c r="CV23" s="126">
        <f t="shared" si="52"/>
        <v>-10.33333333</v>
      </c>
      <c r="CW23" s="127">
        <f t="shared" si="53"/>
        <v>-0.4696969697</v>
      </c>
      <c r="CX23" s="127">
        <f t="shared" si="54"/>
        <v>0.137254902</v>
      </c>
      <c r="CY23" s="127">
        <f t="shared" si="55"/>
        <v>-0.1215686275</v>
      </c>
      <c r="CZ23" s="128">
        <f t="shared" si="67"/>
        <v>9.045454545</v>
      </c>
      <c r="DA23" s="128">
        <f t="shared" si="56"/>
        <v>-12.95454545</v>
      </c>
      <c r="DB23" s="54">
        <f t="shared" si="57"/>
        <v>-0.5888429752</v>
      </c>
      <c r="DC23" s="54">
        <f t="shared" si="58"/>
        <v>0.1064171123</v>
      </c>
      <c r="DD23" s="54">
        <f t="shared" si="59"/>
        <v>-0.1524064171</v>
      </c>
      <c r="DE23" s="129">
        <f t="shared" si="60"/>
        <v>-1280.297727</v>
      </c>
      <c r="DF23" s="130">
        <f t="shared" si="61"/>
        <v>8.451612903</v>
      </c>
      <c r="DG23" s="130">
        <f t="shared" si="62"/>
        <v>-13.5483871</v>
      </c>
      <c r="DH23" s="131">
        <f t="shared" si="63"/>
        <v>-0.6158357771</v>
      </c>
    </row>
    <row r="24" ht="15.75" customHeight="1">
      <c r="A24" s="132" t="s">
        <v>81</v>
      </c>
      <c r="B24" s="100">
        <v>4.0</v>
      </c>
      <c r="C24" s="100">
        <v>3.0</v>
      </c>
      <c r="D24" s="101">
        <f t="shared" si="1"/>
        <v>0.75</v>
      </c>
      <c r="E24" s="102">
        <v>1.0</v>
      </c>
      <c r="F24" s="102">
        <v>1.0</v>
      </c>
      <c r="G24" s="102">
        <v>1.0</v>
      </c>
      <c r="H24" s="102">
        <v>1.0</v>
      </c>
      <c r="I24" s="102">
        <v>3.0</v>
      </c>
      <c r="J24" s="102">
        <v>1.0</v>
      </c>
      <c r="K24" s="102">
        <v>2.0</v>
      </c>
      <c r="L24" s="102">
        <v>2.0</v>
      </c>
      <c r="M24" s="102">
        <v>2.0</v>
      </c>
      <c r="N24" s="102">
        <v>3.0</v>
      </c>
      <c r="O24" s="34">
        <v>3.0</v>
      </c>
      <c r="P24" s="34">
        <v>3.0</v>
      </c>
      <c r="Q24" s="34">
        <v>3.0</v>
      </c>
      <c r="R24" s="34">
        <v>2.0</v>
      </c>
      <c r="S24" s="34">
        <v>3.0</v>
      </c>
      <c r="T24" s="34">
        <v>2.0</v>
      </c>
      <c r="U24" s="34">
        <v>0.0</v>
      </c>
      <c r="V24" s="34">
        <v>4.0</v>
      </c>
      <c r="W24" s="34">
        <v>4.0</v>
      </c>
      <c r="X24" s="34">
        <v>3.0</v>
      </c>
      <c r="Y24" s="103">
        <v>2.0</v>
      </c>
      <c r="Z24" s="104">
        <v>1.0</v>
      </c>
      <c r="AA24" s="104">
        <v>1.0</v>
      </c>
      <c r="AB24" s="104">
        <v>1.0</v>
      </c>
      <c r="AC24" s="104">
        <v>0.0</v>
      </c>
      <c r="AD24" s="140">
        <v>0.0</v>
      </c>
      <c r="AE24" s="104">
        <v>1.0</v>
      </c>
      <c r="AF24" s="140">
        <v>1.0</v>
      </c>
      <c r="AG24" s="104">
        <v>1.0</v>
      </c>
      <c r="AH24" s="140">
        <v>2.0</v>
      </c>
      <c r="AI24" s="140">
        <v>3.0</v>
      </c>
      <c r="AJ24" s="140">
        <v>1.0</v>
      </c>
      <c r="AK24" s="106">
        <v>0.0</v>
      </c>
      <c r="AL24" s="106">
        <v>1.0</v>
      </c>
      <c r="AM24" s="106">
        <v>0.0</v>
      </c>
      <c r="AN24" s="106">
        <v>0.0</v>
      </c>
      <c r="AO24" s="106">
        <v>0.0</v>
      </c>
      <c r="AP24" s="106">
        <v>0.0</v>
      </c>
      <c r="AQ24" s="106">
        <v>0.0</v>
      </c>
      <c r="AR24" s="106">
        <v>1.0</v>
      </c>
      <c r="AS24" s="106">
        <v>0.0</v>
      </c>
      <c r="AT24" s="106">
        <v>1.0</v>
      </c>
      <c r="AU24" s="106">
        <v>1.0</v>
      </c>
      <c r="AV24" s="106">
        <v>1.0</v>
      </c>
      <c r="AW24" s="16">
        <v>1.0</v>
      </c>
      <c r="AX24" s="16">
        <f t="shared" si="2"/>
        <v>-2</v>
      </c>
      <c r="AY24" s="17">
        <f t="shared" si="3"/>
        <v>-0.6666666667</v>
      </c>
      <c r="AZ24" s="17">
        <f t="shared" si="4"/>
        <v>0.25</v>
      </c>
      <c r="BA24" s="17">
        <f t="shared" si="5"/>
        <v>-0.5</v>
      </c>
      <c r="BB24" s="108">
        <f t="shared" si="6"/>
        <v>1.4</v>
      </c>
      <c r="BC24" s="108">
        <f t="shared" si="7"/>
        <v>-1.6</v>
      </c>
      <c r="BD24" s="109">
        <f t="shared" si="8"/>
        <v>-0.5333333333</v>
      </c>
      <c r="BE24" s="110">
        <f t="shared" si="9"/>
        <v>0.35</v>
      </c>
      <c r="BF24" s="109">
        <f t="shared" si="10"/>
        <v>-0.4</v>
      </c>
      <c r="BG24" s="111">
        <f t="shared" si="11"/>
        <v>2.25</v>
      </c>
      <c r="BH24" s="111">
        <f t="shared" si="12"/>
        <v>-0.75</v>
      </c>
      <c r="BI24" s="22">
        <f t="shared" si="13"/>
        <v>-0.25</v>
      </c>
      <c r="BJ24" s="22">
        <f t="shared" si="14"/>
        <v>0.5625</v>
      </c>
      <c r="BK24" s="22">
        <f t="shared" si="15"/>
        <v>-0.1875</v>
      </c>
      <c r="BL24" s="112">
        <f t="shared" si="64"/>
        <v>2.75</v>
      </c>
      <c r="BM24" s="112">
        <f t="shared" si="17"/>
        <v>-0.25</v>
      </c>
      <c r="BN24" s="113">
        <f t="shared" si="18"/>
        <v>-0.08333333333</v>
      </c>
      <c r="BO24" s="113">
        <f t="shared" si="19"/>
        <v>0.6875</v>
      </c>
      <c r="BP24" s="113">
        <f t="shared" si="20"/>
        <v>-0.0625</v>
      </c>
      <c r="BQ24" s="114">
        <f t="shared" si="21"/>
        <v>2.6</v>
      </c>
      <c r="BR24" s="114">
        <f t="shared" si="22"/>
        <v>-0.4</v>
      </c>
      <c r="BS24" s="115">
        <f t="shared" si="23"/>
        <v>-0.1333333333</v>
      </c>
      <c r="BT24" s="115">
        <f t="shared" si="24"/>
        <v>0.65</v>
      </c>
      <c r="BU24" s="115">
        <f t="shared" si="25"/>
        <v>-0.1</v>
      </c>
      <c r="BV24" s="116">
        <f t="shared" si="26"/>
        <v>1.75</v>
      </c>
      <c r="BW24" s="116">
        <f t="shared" si="27"/>
        <v>-1.25</v>
      </c>
      <c r="BX24" s="117">
        <f t="shared" si="28"/>
        <v>-0.4166666667</v>
      </c>
      <c r="BY24" s="117">
        <f t="shared" si="29"/>
        <v>0.4375</v>
      </c>
      <c r="BZ24" s="117">
        <f t="shared" si="30"/>
        <v>-0.3125</v>
      </c>
      <c r="CA24" s="118">
        <f t="shared" si="31"/>
        <v>0.5</v>
      </c>
      <c r="CB24" s="118">
        <f t="shared" si="32"/>
        <v>-2.5</v>
      </c>
      <c r="CC24" s="119">
        <f t="shared" si="33"/>
        <v>-0.8333333333</v>
      </c>
      <c r="CD24" s="119">
        <f t="shared" si="34"/>
        <v>0.125</v>
      </c>
      <c r="CE24" s="119">
        <f t="shared" si="35"/>
        <v>-0.625</v>
      </c>
      <c r="CF24" s="120">
        <f t="shared" si="36"/>
        <v>1.6</v>
      </c>
      <c r="CG24" s="120">
        <f t="shared" si="37"/>
        <v>-1.4</v>
      </c>
      <c r="CH24" s="121">
        <f t="shared" si="38"/>
        <v>-0.4666666667</v>
      </c>
      <c r="CI24" s="121">
        <f t="shared" si="39"/>
        <v>0.4</v>
      </c>
      <c r="CJ24" s="121">
        <f t="shared" si="40"/>
        <v>-0.35</v>
      </c>
      <c r="CK24" s="122">
        <f t="shared" si="41"/>
        <v>0.25</v>
      </c>
      <c r="CL24" s="123">
        <f t="shared" si="42"/>
        <v>-2.75</v>
      </c>
      <c r="CM24" s="101">
        <f t="shared" si="43"/>
        <v>-0.9166666667</v>
      </c>
      <c r="CN24" s="101">
        <f t="shared" si="44"/>
        <v>0.0625</v>
      </c>
      <c r="CO24" s="123">
        <f t="shared" si="45"/>
        <v>-2.318181818</v>
      </c>
      <c r="CP24" s="124">
        <f t="shared" si="46"/>
        <v>0.2</v>
      </c>
      <c r="CQ24" s="124">
        <f t="shared" si="47"/>
        <v>-2.8</v>
      </c>
      <c r="CR24" s="125">
        <f t="shared" si="48"/>
        <v>-0.9333333333</v>
      </c>
      <c r="CS24" s="125">
        <f t="shared" si="49"/>
        <v>0.05</v>
      </c>
      <c r="CT24" s="125">
        <f t="shared" si="50"/>
        <v>-0.7</v>
      </c>
      <c r="CU24" s="126">
        <f t="shared" si="51"/>
        <v>1</v>
      </c>
      <c r="CV24" s="126">
        <f t="shared" si="52"/>
        <v>-2</v>
      </c>
      <c r="CW24" s="127">
        <f t="shared" si="53"/>
        <v>-0.6666666667</v>
      </c>
      <c r="CX24" s="127">
        <f t="shared" si="54"/>
        <v>0.25</v>
      </c>
      <c r="CY24" s="127">
        <f t="shared" si="55"/>
        <v>-0.5</v>
      </c>
      <c r="CZ24" s="128">
        <f t="shared" si="67"/>
        <v>1.431818182</v>
      </c>
      <c r="DA24" s="128">
        <f t="shared" si="56"/>
        <v>-1.568181818</v>
      </c>
      <c r="DB24" s="54">
        <f t="shared" si="57"/>
        <v>-0.5227272727</v>
      </c>
      <c r="DC24" s="54">
        <f t="shared" si="58"/>
        <v>0.3579545455</v>
      </c>
      <c r="DD24" s="54">
        <f t="shared" si="59"/>
        <v>-0.3920454545</v>
      </c>
      <c r="DE24" s="129">
        <f t="shared" si="60"/>
        <v>-154.9834091</v>
      </c>
      <c r="DF24" s="130">
        <f t="shared" si="61"/>
        <v>1.838709677</v>
      </c>
      <c r="DG24" s="130">
        <f t="shared" si="62"/>
        <v>-1.161290323</v>
      </c>
      <c r="DH24" s="131">
        <f t="shared" si="63"/>
        <v>-0.3870967742</v>
      </c>
    </row>
    <row r="25" ht="15.75" customHeight="1">
      <c r="A25" s="99" t="s">
        <v>12</v>
      </c>
      <c r="B25" s="100">
        <v>1148.0</v>
      </c>
      <c r="C25" s="100">
        <v>1303.0</v>
      </c>
      <c r="D25" s="101">
        <f t="shared" si="1"/>
        <v>1.135017422</v>
      </c>
      <c r="E25" s="102">
        <v>751.0</v>
      </c>
      <c r="F25" s="102">
        <v>698.0</v>
      </c>
      <c r="G25" s="102">
        <v>651.0</v>
      </c>
      <c r="H25" s="102">
        <v>624.0</v>
      </c>
      <c r="I25" s="102">
        <v>724.0</v>
      </c>
      <c r="J25" s="102">
        <v>713.0</v>
      </c>
      <c r="K25" s="102">
        <v>602.0</v>
      </c>
      <c r="L25" s="102">
        <v>569.0</v>
      </c>
      <c r="M25" s="102">
        <v>580.0</v>
      </c>
      <c r="N25" s="102">
        <v>559.0</v>
      </c>
      <c r="O25" s="34">
        <v>567.0</v>
      </c>
      <c r="P25" s="34">
        <v>563.0</v>
      </c>
      <c r="Q25" s="34">
        <v>546.0</v>
      </c>
      <c r="R25" s="34">
        <v>560.0</v>
      </c>
      <c r="S25" s="34">
        <v>583.0</v>
      </c>
      <c r="T25" s="34">
        <v>558.0</v>
      </c>
      <c r="U25" s="34">
        <v>556.0</v>
      </c>
      <c r="V25" s="146">
        <v>586.0</v>
      </c>
      <c r="W25" s="146">
        <v>605.0</v>
      </c>
      <c r="X25" s="147">
        <v>631.0</v>
      </c>
      <c r="Y25" s="103">
        <v>665.0</v>
      </c>
      <c r="Z25" s="104">
        <v>681.0</v>
      </c>
      <c r="AA25" s="104">
        <v>682.0</v>
      </c>
      <c r="AB25" s="104">
        <v>649.0</v>
      </c>
      <c r="AC25" s="104">
        <v>670.0</v>
      </c>
      <c r="AD25" s="104">
        <v>640.0</v>
      </c>
      <c r="AE25" s="104">
        <v>694.0</v>
      </c>
      <c r="AF25" s="104">
        <v>684.0</v>
      </c>
      <c r="AG25" s="104">
        <v>682.0</v>
      </c>
      <c r="AH25" s="104">
        <v>690.0</v>
      </c>
      <c r="AI25" s="104">
        <v>689.0</v>
      </c>
      <c r="AJ25" s="104">
        <v>682.0</v>
      </c>
      <c r="AK25" s="106">
        <v>727.0</v>
      </c>
      <c r="AL25" s="106">
        <v>736.0</v>
      </c>
      <c r="AM25" s="106">
        <v>733.0</v>
      </c>
      <c r="AN25" s="106">
        <v>741.0</v>
      </c>
      <c r="AO25" s="106">
        <v>720.0</v>
      </c>
      <c r="AP25" s="106">
        <v>744.0</v>
      </c>
      <c r="AQ25" s="106">
        <v>743.0</v>
      </c>
      <c r="AR25" s="106">
        <v>732.0</v>
      </c>
      <c r="AS25" s="106">
        <v>714.0</v>
      </c>
      <c r="AT25" s="107">
        <v>816.0</v>
      </c>
      <c r="AU25" s="107">
        <v>813.0</v>
      </c>
      <c r="AV25" s="107">
        <v>780.0</v>
      </c>
      <c r="AW25" s="16">
        <v>751.0</v>
      </c>
      <c r="AX25" s="16">
        <f t="shared" si="2"/>
        <v>-552</v>
      </c>
      <c r="AY25" s="17">
        <f t="shared" si="3"/>
        <v>-0.423637759</v>
      </c>
      <c r="AZ25" s="17">
        <f t="shared" si="4"/>
        <v>0.6541811847</v>
      </c>
      <c r="BA25" s="17">
        <f t="shared" si="5"/>
        <v>-0.4808362369</v>
      </c>
      <c r="BB25" s="108">
        <f t="shared" si="6"/>
        <v>682</v>
      </c>
      <c r="BC25" s="108">
        <f t="shared" si="7"/>
        <v>-621</v>
      </c>
      <c r="BD25" s="109">
        <f t="shared" si="8"/>
        <v>-0.4765924789</v>
      </c>
      <c r="BE25" s="110">
        <f t="shared" si="9"/>
        <v>0.5940766551</v>
      </c>
      <c r="BF25" s="109">
        <f t="shared" si="10"/>
        <v>-0.5409407666</v>
      </c>
      <c r="BG25" s="111">
        <f t="shared" si="11"/>
        <v>577.5</v>
      </c>
      <c r="BH25" s="111">
        <f t="shared" si="12"/>
        <v>-725.5</v>
      </c>
      <c r="BI25" s="22">
        <f t="shared" si="13"/>
        <v>-0.5567920184</v>
      </c>
      <c r="BJ25" s="22">
        <f t="shared" si="14"/>
        <v>0.5030487805</v>
      </c>
      <c r="BK25" s="22">
        <f t="shared" si="15"/>
        <v>-0.6319686411</v>
      </c>
      <c r="BL25" s="112">
        <f t="shared" si="64"/>
        <v>559</v>
      </c>
      <c r="BM25" s="112">
        <f t="shared" si="17"/>
        <v>-744</v>
      </c>
      <c r="BN25" s="113">
        <f t="shared" si="18"/>
        <v>-0.570990023</v>
      </c>
      <c r="BO25" s="113">
        <f t="shared" si="19"/>
        <v>0.4869337979</v>
      </c>
      <c r="BP25" s="113">
        <f t="shared" si="20"/>
        <v>-0.6480836237</v>
      </c>
      <c r="BQ25" s="114">
        <f t="shared" si="21"/>
        <v>577.6</v>
      </c>
      <c r="BR25" s="114">
        <f t="shared" si="22"/>
        <v>-725.4</v>
      </c>
      <c r="BS25" s="115">
        <f t="shared" si="23"/>
        <v>-0.5567152724</v>
      </c>
      <c r="BT25" s="115">
        <f t="shared" si="24"/>
        <v>0.5031358885</v>
      </c>
      <c r="BU25" s="115">
        <f t="shared" si="25"/>
        <v>-0.6318815331</v>
      </c>
      <c r="BV25" s="116">
        <f t="shared" si="26"/>
        <v>664.75</v>
      </c>
      <c r="BW25" s="116">
        <f t="shared" si="27"/>
        <v>-638.25</v>
      </c>
      <c r="BX25" s="117">
        <f t="shared" si="28"/>
        <v>-0.4898311589</v>
      </c>
      <c r="BY25" s="117">
        <f t="shared" si="29"/>
        <v>0.5790505226</v>
      </c>
      <c r="BZ25" s="117">
        <f t="shared" si="30"/>
        <v>-0.555966899</v>
      </c>
      <c r="CA25" s="118">
        <f t="shared" si="31"/>
        <v>663.25</v>
      </c>
      <c r="CB25" s="118">
        <f t="shared" si="32"/>
        <v>-639.75</v>
      </c>
      <c r="CC25" s="119">
        <f t="shared" si="33"/>
        <v>-0.4909823484</v>
      </c>
      <c r="CD25" s="119">
        <f t="shared" si="34"/>
        <v>0.5777439024</v>
      </c>
      <c r="CE25" s="119">
        <f t="shared" si="35"/>
        <v>-0.5572735192</v>
      </c>
      <c r="CF25" s="120">
        <f t="shared" si="36"/>
        <v>685.4</v>
      </c>
      <c r="CG25" s="120">
        <f t="shared" si="37"/>
        <v>-617.6</v>
      </c>
      <c r="CH25" s="121">
        <f t="shared" si="38"/>
        <v>-0.4739831159</v>
      </c>
      <c r="CI25" s="121">
        <f t="shared" si="39"/>
        <v>0.5970383275</v>
      </c>
      <c r="CJ25" s="121">
        <f t="shared" si="40"/>
        <v>-0.5379790941</v>
      </c>
      <c r="CK25" s="122">
        <f t="shared" si="41"/>
        <v>734.25</v>
      </c>
      <c r="CL25" s="123">
        <f t="shared" si="42"/>
        <v>-568.75</v>
      </c>
      <c r="CM25" s="101">
        <f t="shared" si="43"/>
        <v>-0.4364927091</v>
      </c>
      <c r="CN25" s="101">
        <f t="shared" si="44"/>
        <v>0.6395905923</v>
      </c>
      <c r="CO25" s="123">
        <f t="shared" si="45"/>
        <v>-647.4520906</v>
      </c>
      <c r="CP25" s="124">
        <f t="shared" si="46"/>
        <v>730.6</v>
      </c>
      <c r="CQ25" s="124">
        <f t="shared" si="47"/>
        <v>-572.4</v>
      </c>
      <c r="CR25" s="125">
        <f t="shared" si="48"/>
        <v>-0.4392939371</v>
      </c>
      <c r="CS25" s="125">
        <f t="shared" si="49"/>
        <v>0.6364111498</v>
      </c>
      <c r="CT25" s="125">
        <f t="shared" si="50"/>
        <v>-0.4986062718</v>
      </c>
      <c r="CU25" s="126">
        <f t="shared" si="51"/>
        <v>803</v>
      </c>
      <c r="CV25" s="126">
        <f t="shared" si="52"/>
        <v>-500</v>
      </c>
      <c r="CW25" s="127">
        <f t="shared" si="53"/>
        <v>-0.3837298542</v>
      </c>
      <c r="CX25" s="127">
        <f t="shared" si="54"/>
        <v>0.6994773519</v>
      </c>
      <c r="CY25" s="127">
        <f t="shared" si="55"/>
        <v>-0.4355400697</v>
      </c>
      <c r="CZ25" s="128">
        <f>AVERAGE(E25:AS25)</f>
        <v>656.6829268</v>
      </c>
      <c r="DA25" s="128">
        <f t="shared" si="56"/>
        <v>-646.3170732</v>
      </c>
      <c r="DB25" s="54">
        <f t="shared" si="57"/>
        <v>-0.4960223125</v>
      </c>
      <c r="DC25" s="54">
        <f t="shared" si="58"/>
        <v>0.5720234554</v>
      </c>
      <c r="DD25" s="54">
        <f t="shared" si="59"/>
        <v>-0.5629939662</v>
      </c>
      <c r="DE25" s="129">
        <f t="shared" si="60"/>
        <v>-63875.51634</v>
      </c>
      <c r="DF25" s="130">
        <f t="shared" si="61"/>
        <v>631.7096774</v>
      </c>
      <c r="DG25" s="130">
        <f t="shared" si="62"/>
        <v>-671.2903226</v>
      </c>
      <c r="DH25" s="131">
        <f t="shared" si="63"/>
        <v>-0.5151882752</v>
      </c>
    </row>
    <row r="26" ht="15.75" customHeight="1">
      <c r="A26" s="132" t="s">
        <v>82</v>
      </c>
      <c r="B26" s="100">
        <v>52.0</v>
      </c>
      <c r="C26" s="100">
        <v>16.0</v>
      </c>
      <c r="D26" s="101">
        <f t="shared" si="1"/>
        <v>0.3076923077</v>
      </c>
      <c r="E26" s="102">
        <v>16.0</v>
      </c>
      <c r="F26" s="102">
        <v>14.0</v>
      </c>
      <c r="G26" s="102">
        <v>13.0</v>
      </c>
      <c r="H26" s="102">
        <v>14.0</v>
      </c>
      <c r="I26" s="102">
        <v>14.0</v>
      </c>
      <c r="J26" s="102">
        <v>14.0</v>
      </c>
      <c r="K26" s="102">
        <v>13.0</v>
      </c>
      <c r="L26" s="102">
        <v>16.0</v>
      </c>
      <c r="M26" s="102">
        <v>14.0</v>
      </c>
      <c r="N26" s="102">
        <v>8.0</v>
      </c>
      <c r="O26" s="102">
        <v>9.0</v>
      </c>
      <c r="P26" s="102">
        <v>7.0</v>
      </c>
      <c r="Q26" s="34">
        <v>12.0</v>
      </c>
      <c r="R26" s="34">
        <v>14.0</v>
      </c>
      <c r="S26" s="34">
        <v>15.0</v>
      </c>
      <c r="T26" s="34">
        <v>15.0</v>
      </c>
      <c r="U26" s="34">
        <v>13.0</v>
      </c>
      <c r="V26" s="148">
        <v>13.0</v>
      </c>
      <c r="W26" s="149">
        <v>12.0</v>
      </c>
      <c r="X26" s="149">
        <v>10.0</v>
      </c>
      <c r="Y26" s="103">
        <v>10.0</v>
      </c>
      <c r="Z26" s="104">
        <v>12.0</v>
      </c>
      <c r="AA26" s="104">
        <v>13.0</v>
      </c>
      <c r="AB26" s="104">
        <v>13.0</v>
      </c>
      <c r="AC26" s="104">
        <v>8.0</v>
      </c>
      <c r="AD26" s="104">
        <v>12.0</v>
      </c>
      <c r="AE26" s="104">
        <v>9.0</v>
      </c>
      <c r="AF26" s="104">
        <v>9.0</v>
      </c>
      <c r="AG26" s="104">
        <v>6.0</v>
      </c>
      <c r="AH26" s="104">
        <v>8.0</v>
      </c>
      <c r="AI26" s="104">
        <v>10.0</v>
      </c>
      <c r="AJ26" s="104">
        <v>9.0</v>
      </c>
      <c r="AK26" s="106">
        <v>8.0</v>
      </c>
      <c r="AL26" s="106">
        <v>9.0</v>
      </c>
      <c r="AM26" s="106">
        <v>9.0</v>
      </c>
      <c r="AN26" s="106">
        <v>12.0</v>
      </c>
      <c r="AO26" s="106">
        <v>10.0</v>
      </c>
      <c r="AP26" s="106">
        <v>9.0</v>
      </c>
      <c r="AQ26" s="106">
        <v>11.0</v>
      </c>
      <c r="AR26" s="106">
        <v>8.0</v>
      </c>
      <c r="AS26" s="106">
        <v>9.0</v>
      </c>
      <c r="AT26" s="106">
        <v>10.0</v>
      </c>
      <c r="AU26" s="106">
        <v>10.0</v>
      </c>
      <c r="AV26" s="106">
        <v>11.0</v>
      </c>
      <c r="AW26" s="16">
        <v>16.0</v>
      </c>
      <c r="AX26" s="16">
        <f t="shared" si="2"/>
        <v>0</v>
      </c>
      <c r="AY26" s="17">
        <f t="shared" si="3"/>
        <v>0</v>
      </c>
      <c r="AZ26" s="17">
        <f t="shared" si="4"/>
        <v>0.3076923077</v>
      </c>
      <c r="BA26" s="17">
        <f t="shared" si="5"/>
        <v>0</v>
      </c>
      <c r="BB26" s="108">
        <f t="shared" si="6"/>
        <v>13.8</v>
      </c>
      <c r="BC26" s="108">
        <f t="shared" si="7"/>
        <v>-2.2</v>
      </c>
      <c r="BD26" s="109">
        <f t="shared" si="8"/>
        <v>-0.1375</v>
      </c>
      <c r="BE26" s="110">
        <f t="shared" si="9"/>
        <v>0.2653846154</v>
      </c>
      <c r="BF26" s="109">
        <f t="shared" si="10"/>
        <v>-0.04230769231</v>
      </c>
      <c r="BG26" s="111">
        <f t="shared" si="11"/>
        <v>12.75</v>
      </c>
      <c r="BH26" s="111">
        <f t="shared" si="12"/>
        <v>-3.25</v>
      </c>
      <c r="BI26" s="22">
        <f t="shared" si="13"/>
        <v>-0.203125</v>
      </c>
      <c r="BJ26" s="22">
        <f t="shared" si="14"/>
        <v>0.2451923077</v>
      </c>
      <c r="BK26" s="22">
        <f t="shared" si="15"/>
        <v>-0.0625</v>
      </c>
      <c r="BL26" s="112">
        <f t="shared" si="64"/>
        <v>10.5</v>
      </c>
      <c r="BM26" s="112">
        <f t="shared" si="17"/>
        <v>-5.5</v>
      </c>
      <c r="BN26" s="113">
        <f t="shared" si="18"/>
        <v>-0.34375</v>
      </c>
      <c r="BO26" s="113">
        <f t="shared" si="19"/>
        <v>0.2019230769</v>
      </c>
      <c r="BP26" s="113">
        <f t="shared" si="20"/>
        <v>-0.1057692308</v>
      </c>
      <c r="BQ26" s="114">
        <f t="shared" si="21"/>
        <v>13.6</v>
      </c>
      <c r="BR26" s="114">
        <f t="shared" si="22"/>
        <v>-2.4</v>
      </c>
      <c r="BS26" s="115">
        <f t="shared" si="23"/>
        <v>-0.15</v>
      </c>
      <c r="BT26" s="115">
        <f t="shared" si="24"/>
        <v>0.2615384615</v>
      </c>
      <c r="BU26" s="115">
        <f t="shared" si="25"/>
        <v>-0.04615384615</v>
      </c>
      <c r="BV26" s="116">
        <f t="shared" si="26"/>
        <v>11.25</v>
      </c>
      <c r="BW26" s="116">
        <f t="shared" si="27"/>
        <v>-4.75</v>
      </c>
      <c r="BX26" s="117">
        <f t="shared" si="28"/>
        <v>-0.296875</v>
      </c>
      <c r="BY26" s="117">
        <f t="shared" si="29"/>
        <v>0.2163461538</v>
      </c>
      <c r="BZ26" s="117">
        <f t="shared" si="30"/>
        <v>-0.09134615385</v>
      </c>
      <c r="CA26" s="118">
        <f t="shared" si="31"/>
        <v>10.5</v>
      </c>
      <c r="CB26" s="118">
        <f t="shared" si="32"/>
        <v>-5.5</v>
      </c>
      <c r="CC26" s="119">
        <f t="shared" si="33"/>
        <v>-0.34375</v>
      </c>
      <c r="CD26" s="119">
        <f t="shared" si="34"/>
        <v>0.2019230769</v>
      </c>
      <c r="CE26" s="119">
        <f t="shared" si="35"/>
        <v>-0.1057692308</v>
      </c>
      <c r="CF26" s="120">
        <f t="shared" si="36"/>
        <v>8.4</v>
      </c>
      <c r="CG26" s="120">
        <f t="shared" si="37"/>
        <v>-7.6</v>
      </c>
      <c r="CH26" s="121">
        <f t="shared" si="38"/>
        <v>-0.475</v>
      </c>
      <c r="CI26" s="121">
        <f t="shared" si="39"/>
        <v>0.1615384615</v>
      </c>
      <c r="CJ26" s="121">
        <f t="shared" si="40"/>
        <v>-0.1461538462</v>
      </c>
      <c r="CK26" s="122">
        <f t="shared" si="41"/>
        <v>9.5</v>
      </c>
      <c r="CL26" s="123">
        <f t="shared" si="42"/>
        <v>-6.5</v>
      </c>
      <c r="CM26" s="101">
        <f t="shared" si="43"/>
        <v>-0.40625</v>
      </c>
      <c r="CN26" s="101">
        <f t="shared" si="44"/>
        <v>0.1826923077</v>
      </c>
      <c r="CO26" s="123">
        <f t="shared" si="45"/>
        <v>-5.148601399</v>
      </c>
      <c r="CP26" s="124">
        <f t="shared" si="46"/>
        <v>9.4</v>
      </c>
      <c r="CQ26" s="124">
        <f t="shared" si="47"/>
        <v>-6.6</v>
      </c>
      <c r="CR26" s="125">
        <f t="shared" si="48"/>
        <v>-0.4125</v>
      </c>
      <c r="CS26" s="125">
        <f t="shared" si="49"/>
        <v>0.1807692308</v>
      </c>
      <c r="CT26" s="125">
        <f t="shared" si="50"/>
        <v>-0.1269230769</v>
      </c>
      <c r="CU26" s="126">
        <f t="shared" si="51"/>
        <v>10.33333333</v>
      </c>
      <c r="CV26" s="126">
        <f t="shared" si="52"/>
        <v>-5.666666667</v>
      </c>
      <c r="CW26" s="127">
        <f t="shared" si="53"/>
        <v>-0.3541666667</v>
      </c>
      <c r="CX26" s="127">
        <f t="shared" si="54"/>
        <v>0.1987179487</v>
      </c>
      <c r="CY26" s="127">
        <f t="shared" si="55"/>
        <v>-0.108974359</v>
      </c>
      <c r="CZ26" s="128">
        <f t="shared" ref="CZ26:CZ27" si="68">AVERAGE(E26:AV26)</f>
        <v>11.15909091</v>
      </c>
      <c r="DA26" s="128">
        <f t="shared" si="56"/>
        <v>-4.840909091</v>
      </c>
      <c r="DB26" s="54">
        <f t="shared" si="57"/>
        <v>-0.3025568182</v>
      </c>
      <c r="DC26" s="54">
        <f t="shared" si="58"/>
        <v>0.2145979021</v>
      </c>
      <c r="DD26" s="54">
        <f t="shared" si="59"/>
        <v>-0.09309440559</v>
      </c>
      <c r="DE26" s="129">
        <f t="shared" si="60"/>
        <v>-478.4270455</v>
      </c>
      <c r="DF26" s="130">
        <f t="shared" si="61"/>
        <v>11.58064516</v>
      </c>
      <c r="DG26" s="130">
        <f t="shared" si="62"/>
        <v>-4.419354839</v>
      </c>
      <c r="DH26" s="131">
        <f t="shared" si="63"/>
        <v>-0.2762096774</v>
      </c>
    </row>
    <row r="27" ht="15.75" customHeight="1">
      <c r="A27" s="132" t="s">
        <v>26</v>
      </c>
      <c r="B27" s="100">
        <v>279.0</v>
      </c>
      <c r="C27" s="100">
        <v>201.3</v>
      </c>
      <c r="D27" s="101">
        <f t="shared" si="1"/>
        <v>0.7215053763</v>
      </c>
      <c r="E27" s="102">
        <v>125.0</v>
      </c>
      <c r="F27" s="102">
        <v>118.0</v>
      </c>
      <c r="G27" s="102">
        <v>105.0</v>
      </c>
      <c r="H27" s="102">
        <v>103.0</v>
      </c>
      <c r="I27" s="102">
        <v>107.0</v>
      </c>
      <c r="J27" s="102">
        <v>112.0</v>
      </c>
      <c r="K27" s="102">
        <v>111.0</v>
      </c>
      <c r="L27" s="102">
        <v>112.0</v>
      </c>
      <c r="M27" s="102">
        <v>110.0</v>
      </c>
      <c r="N27" s="102">
        <v>115.0</v>
      </c>
      <c r="O27" s="34">
        <v>106.0</v>
      </c>
      <c r="P27" s="34">
        <v>105.0</v>
      </c>
      <c r="Q27" s="34">
        <v>124.0</v>
      </c>
      <c r="R27" s="34">
        <v>126.0</v>
      </c>
      <c r="S27" s="34">
        <v>124.0</v>
      </c>
      <c r="T27" s="34">
        <v>123.0</v>
      </c>
      <c r="U27" s="34">
        <v>120.0</v>
      </c>
      <c r="V27" s="34">
        <v>114.0</v>
      </c>
      <c r="W27" s="34">
        <v>123.0</v>
      </c>
      <c r="X27" s="34">
        <v>132.0</v>
      </c>
      <c r="Y27" s="103">
        <v>145.0</v>
      </c>
      <c r="Z27" s="104">
        <v>151.0</v>
      </c>
      <c r="AA27" s="104">
        <v>144.0</v>
      </c>
      <c r="AB27" s="104">
        <v>149.0</v>
      </c>
      <c r="AC27" s="104">
        <v>149.0</v>
      </c>
      <c r="AD27" s="104">
        <v>132.0</v>
      </c>
      <c r="AE27" s="104">
        <v>148.0</v>
      </c>
      <c r="AF27" s="104">
        <v>140.0</v>
      </c>
      <c r="AG27" s="104">
        <v>148.0</v>
      </c>
      <c r="AH27" s="104">
        <v>152.0</v>
      </c>
      <c r="AI27" s="104">
        <v>156.0</v>
      </c>
      <c r="AJ27" s="104">
        <v>146.0</v>
      </c>
      <c r="AK27" s="106">
        <v>151.0</v>
      </c>
      <c r="AL27" s="106">
        <v>150.0</v>
      </c>
      <c r="AM27" s="106">
        <v>149.0</v>
      </c>
      <c r="AN27" s="106">
        <v>151.0</v>
      </c>
      <c r="AO27" s="106">
        <v>150.0</v>
      </c>
      <c r="AP27" s="106">
        <v>163.0</v>
      </c>
      <c r="AQ27" s="106">
        <v>154.0</v>
      </c>
      <c r="AR27" s="106">
        <v>140.0</v>
      </c>
      <c r="AS27" s="106">
        <v>144.0</v>
      </c>
      <c r="AT27" s="107">
        <v>142.0</v>
      </c>
      <c r="AU27" s="107">
        <v>130.0</v>
      </c>
      <c r="AV27" s="106">
        <v>128.0</v>
      </c>
      <c r="AW27" s="16">
        <v>125.0</v>
      </c>
      <c r="AX27" s="16">
        <f t="shared" si="2"/>
        <v>-76.3</v>
      </c>
      <c r="AY27" s="17">
        <f t="shared" si="3"/>
        <v>-0.3790362643</v>
      </c>
      <c r="AZ27" s="17">
        <f t="shared" si="4"/>
        <v>0.4480286738</v>
      </c>
      <c r="BA27" s="17">
        <f t="shared" si="5"/>
        <v>-0.2734767025</v>
      </c>
      <c r="BB27" s="108">
        <f t="shared" si="6"/>
        <v>109</v>
      </c>
      <c r="BC27" s="108">
        <f t="shared" si="7"/>
        <v>-92.3</v>
      </c>
      <c r="BD27" s="109">
        <f t="shared" si="8"/>
        <v>-0.4585196225</v>
      </c>
      <c r="BE27" s="110">
        <f t="shared" si="9"/>
        <v>0.3906810036</v>
      </c>
      <c r="BF27" s="109">
        <f t="shared" si="10"/>
        <v>-0.3308243728</v>
      </c>
      <c r="BG27" s="111">
        <f t="shared" si="11"/>
        <v>112</v>
      </c>
      <c r="BH27" s="111">
        <f t="shared" si="12"/>
        <v>-89.3</v>
      </c>
      <c r="BI27" s="22">
        <f t="shared" si="13"/>
        <v>-0.4436164928</v>
      </c>
      <c r="BJ27" s="22">
        <f t="shared" si="14"/>
        <v>0.4014336918</v>
      </c>
      <c r="BK27" s="22">
        <f t="shared" si="15"/>
        <v>-0.3200716846</v>
      </c>
      <c r="BL27" s="112">
        <f t="shared" si="64"/>
        <v>115.25</v>
      </c>
      <c r="BM27" s="112">
        <f t="shared" si="17"/>
        <v>-86.05</v>
      </c>
      <c r="BN27" s="113">
        <f t="shared" si="18"/>
        <v>-0.4274714357</v>
      </c>
      <c r="BO27" s="113">
        <f t="shared" si="19"/>
        <v>0.4130824373</v>
      </c>
      <c r="BP27" s="113">
        <f t="shared" si="20"/>
        <v>-0.3084229391</v>
      </c>
      <c r="BQ27" s="114">
        <f t="shared" si="21"/>
        <v>120.8</v>
      </c>
      <c r="BR27" s="114">
        <f t="shared" si="22"/>
        <v>-80.5</v>
      </c>
      <c r="BS27" s="115">
        <f t="shared" si="23"/>
        <v>-0.3999006458</v>
      </c>
      <c r="BT27" s="115">
        <f t="shared" si="24"/>
        <v>0.4329749104</v>
      </c>
      <c r="BU27" s="115">
        <f t="shared" si="25"/>
        <v>-0.2885304659</v>
      </c>
      <c r="BV27" s="116">
        <f t="shared" si="26"/>
        <v>143</v>
      </c>
      <c r="BW27" s="116">
        <f t="shared" si="27"/>
        <v>-58.3</v>
      </c>
      <c r="BX27" s="117">
        <f t="shared" si="28"/>
        <v>-0.2896174863</v>
      </c>
      <c r="BY27" s="117">
        <f t="shared" si="29"/>
        <v>0.5125448029</v>
      </c>
      <c r="BZ27" s="117">
        <f t="shared" si="30"/>
        <v>-0.2089605735</v>
      </c>
      <c r="CA27" s="118">
        <f t="shared" si="31"/>
        <v>144.5</v>
      </c>
      <c r="CB27" s="118">
        <f t="shared" si="32"/>
        <v>-56.8</v>
      </c>
      <c r="CC27" s="119">
        <f t="shared" si="33"/>
        <v>-0.2821659215</v>
      </c>
      <c r="CD27" s="119">
        <f t="shared" si="34"/>
        <v>0.517921147</v>
      </c>
      <c r="CE27" s="119">
        <f t="shared" si="35"/>
        <v>-0.2035842294</v>
      </c>
      <c r="CF27" s="120">
        <f t="shared" si="36"/>
        <v>148.4</v>
      </c>
      <c r="CG27" s="120">
        <f t="shared" si="37"/>
        <v>-52.9</v>
      </c>
      <c r="CH27" s="121">
        <f t="shared" si="38"/>
        <v>-0.262791853</v>
      </c>
      <c r="CI27" s="121">
        <f t="shared" si="39"/>
        <v>0.5318996416</v>
      </c>
      <c r="CJ27" s="121">
        <f t="shared" si="40"/>
        <v>-0.1896057348</v>
      </c>
      <c r="CK27" s="122">
        <f t="shared" si="41"/>
        <v>150.25</v>
      </c>
      <c r="CL27" s="123">
        <f t="shared" si="42"/>
        <v>-51.05</v>
      </c>
      <c r="CM27" s="101">
        <f t="shared" si="43"/>
        <v>-0.2536015897</v>
      </c>
      <c r="CN27" s="101">
        <f t="shared" si="44"/>
        <v>0.5385304659</v>
      </c>
      <c r="CO27" s="123">
        <f t="shared" si="45"/>
        <v>-69.58968719</v>
      </c>
      <c r="CP27" s="124">
        <f t="shared" si="46"/>
        <v>150.2</v>
      </c>
      <c r="CQ27" s="124">
        <f t="shared" si="47"/>
        <v>-51.1</v>
      </c>
      <c r="CR27" s="125">
        <f t="shared" si="48"/>
        <v>-0.2538499752</v>
      </c>
      <c r="CS27" s="125">
        <f t="shared" si="49"/>
        <v>0.5383512545</v>
      </c>
      <c r="CT27" s="125">
        <f t="shared" si="50"/>
        <v>-0.1831541219</v>
      </c>
      <c r="CU27" s="126">
        <f t="shared" si="51"/>
        <v>133.3333333</v>
      </c>
      <c r="CV27" s="126">
        <f t="shared" si="52"/>
        <v>-67.96666667</v>
      </c>
      <c r="CW27" s="127">
        <f t="shared" si="53"/>
        <v>-0.3376386819</v>
      </c>
      <c r="CX27" s="127">
        <f t="shared" si="54"/>
        <v>0.4778972521</v>
      </c>
      <c r="CY27" s="127">
        <f t="shared" si="55"/>
        <v>-0.2436081243</v>
      </c>
      <c r="CZ27" s="128">
        <f t="shared" si="68"/>
        <v>132.4318182</v>
      </c>
      <c r="DA27" s="128">
        <f t="shared" si="56"/>
        <v>-68.86818182</v>
      </c>
      <c r="DB27" s="54">
        <f t="shared" si="57"/>
        <v>-0.3421171476</v>
      </c>
      <c r="DC27" s="54">
        <f t="shared" si="58"/>
        <v>0.474666015</v>
      </c>
      <c r="DD27" s="54">
        <f t="shared" si="59"/>
        <v>-0.2468393614</v>
      </c>
      <c r="DE27" s="129">
        <f t="shared" si="60"/>
        <v>-6806.242409</v>
      </c>
      <c r="DF27" s="130">
        <f t="shared" si="61"/>
        <v>127.4193548</v>
      </c>
      <c r="DG27" s="130">
        <f t="shared" si="62"/>
        <v>-73.88064516</v>
      </c>
      <c r="DH27" s="131">
        <f t="shared" si="63"/>
        <v>-0.3670176113</v>
      </c>
    </row>
    <row r="28" ht="15.75" customHeight="1">
      <c r="A28" s="99" t="s">
        <v>23</v>
      </c>
      <c r="B28" s="100">
        <v>500.0</v>
      </c>
      <c r="C28" s="100">
        <v>535.0</v>
      </c>
      <c r="D28" s="101">
        <f t="shared" si="1"/>
        <v>1.07</v>
      </c>
      <c r="E28" s="102">
        <v>435.0</v>
      </c>
      <c r="F28" s="34">
        <v>382.0</v>
      </c>
      <c r="G28" s="102">
        <v>365.0</v>
      </c>
      <c r="H28" s="102">
        <v>350.0</v>
      </c>
      <c r="I28" s="102">
        <v>345.0</v>
      </c>
      <c r="J28" s="102">
        <v>356.0</v>
      </c>
      <c r="K28" s="102">
        <v>373.0</v>
      </c>
      <c r="L28" s="102">
        <v>388.0</v>
      </c>
      <c r="M28" s="102">
        <v>400.0</v>
      </c>
      <c r="N28" s="102">
        <v>425.0</v>
      </c>
      <c r="O28" s="34">
        <v>408.0</v>
      </c>
      <c r="P28" s="34">
        <v>390.0</v>
      </c>
      <c r="Q28" s="34">
        <v>382.0</v>
      </c>
      <c r="R28" s="34">
        <v>375.0</v>
      </c>
      <c r="S28" s="34">
        <v>384.0</v>
      </c>
      <c r="T28" s="34">
        <v>384.0</v>
      </c>
      <c r="U28" s="34">
        <v>391.0</v>
      </c>
      <c r="V28" s="34">
        <v>407.0</v>
      </c>
      <c r="W28" s="34">
        <v>401.0</v>
      </c>
      <c r="X28" s="34">
        <v>396.0</v>
      </c>
      <c r="Y28" s="103">
        <v>458.0</v>
      </c>
      <c r="Z28" s="104">
        <v>436.0</v>
      </c>
      <c r="AA28" s="104">
        <v>468.0</v>
      </c>
      <c r="AB28" s="104">
        <v>472.0</v>
      </c>
      <c r="AC28" s="104">
        <v>460.0</v>
      </c>
      <c r="AD28" s="133">
        <v>509.0</v>
      </c>
      <c r="AE28" s="104">
        <v>495.0</v>
      </c>
      <c r="AF28" s="104">
        <v>483.0</v>
      </c>
      <c r="AG28" s="104">
        <v>478.0</v>
      </c>
      <c r="AH28" s="104">
        <v>455.0</v>
      </c>
      <c r="AI28" s="104">
        <v>465.0</v>
      </c>
      <c r="AJ28" s="104">
        <v>468.0</v>
      </c>
      <c r="AK28" s="106">
        <v>472.0</v>
      </c>
      <c r="AL28" s="106">
        <v>501.0</v>
      </c>
      <c r="AM28" s="106">
        <v>495.0</v>
      </c>
      <c r="AN28" s="106">
        <v>483.0</v>
      </c>
      <c r="AO28" s="106">
        <v>517.0</v>
      </c>
      <c r="AP28" s="106">
        <v>515.0</v>
      </c>
      <c r="AQ28" s="106">
        <v>551.0</v>
      </c>
      <c r="AR28" s="106">
        <v>523.0</v>
      </c>
      <c r="AS28" s="106">
        <v>533.0</v>
      </c>
      <c r="AT28" s="106">
        <v>547.0</v>
      </c>
      <c r="AU28" s="106">
        <v>523.0</v>
      </c>
      <c r="AV28" s="106">
        <v>533.0</v>
      </c>
      <c r="AW28" s="16">
        <v>435.0</v>
      </c>
      <c r="AX28" s="16">
        <f t="shared" si="2"/>
        <v>-100</v>
      </c>
      <c r="AY28" s="17">
        <f t="shared" si="3"/>
        <v>-0.1869158879</v>
      </c>
      <c r="AZ28" s="17">
        <f t="shared" si="4"/>
        <v>0.87</v>
      </c>
      <c r="BA28" s="17">
        <f t="shared" si="5"/>
        <v>-0.2</v>
      </c>
      <c r="BB28" s="108">
        <f t="shared" si="6"/>
        <v>359.6</v>
      </c>
      <c r="BC28" s="108">
        <f t="shared" si="7"/>
        <v>-175.4</v>
      </c>
      <c r="BD28" s="109">
        <f t="shared" si="8"/>
        <v>-0.3278504673</v>
      </c>
      <c r="BE28" s="110">
        <f t="shared" si="9"/>
        <v>0.7192</v>
      </c>
      <c r="BF28" s="109">
        <f t="shared" si="10"/>
        <v>-0.3508</v>
      </c>
      <c r="BG28" s="111">
        <f t="shared" si="11"/>
        <v>396.5</v>
      </c>
      <c r="BH28" s="111">
        <f t="shared" si="12"/>
        <v>-138.5</v>
      </c>
      <c r="BI28" s="22">
        <f t="shared" si="13"/>
        <v>-0.2588785047</v>
      </c>
      <c r="BJ28" s="22">
        <f t="shared" si="14"/>
        <v>0.793</v>
      </c>
      <c r="BK28" s="22">
        <f t="shared" si="15"/>
        <v>-0.277</v>
      </c>
      <c r="BL28" s="112">
        <f t="shared" si="64"/>
        <v>388.75</v>
      </c>
      <c r="BM28" s="112">
        <f t="shared" si="17"/>
        <v>-146.25</v>
      </c>
      <c r="BN28" s="113">
        <f t="shared" si="18"/>
        <v>-0.273364486</v>
      </c>
      <c r="BO28" s="113">
        <f t="shared" si="19"/>
        <v>0.7775</v>
      </c>
      <c r="BP28" s="113">
        <f t="shared" si="20"/>
        <v>-0.2925</v>
      </c>
      <c r="BQ28" s="114">
        <f t="shared" si="21"/>
        <v>393.4</v>
      </c>
      <c r="BR28" s="114">
        <f t="shared" si="22"/>
        <v>-141.6</v>
      </c>
      <c r="BS28" s="115">
        <f t="shared" si="23"/>
        <v>-0.2646728972</v>
      </c>
      <c r="BT28" s="115">
        <f t="shared" si="24"/>
        <v>0.7868</v>
      </c>
      <c r="BU28" s="115">
        <f t="shared" si="25"/>
        <v>-0.2832</v>
      </c>
      <c r="BV28" s="116">
        <f t="shared" si="26"/>
        <v>439.5</v>
      </c>
      <c r="BW28" s="116">
        <f t="shared" si="27"/>
        <v>-95.5</v>
      </c>
      <c r="BX28" s="117">
        <f t="shared" si="28"/>
        <v>-0.1785046729</v>
      </c>
      <c r="BY28" s="117">
        <f t="shared" si="29"/>
        <v>0.879</v>
      </c>
      <c r="BZ28" s="117">
        <f t="shared" si="30"/>
        <v>-0.191</v>
      </c>
      <c r="CA28" s="118">
        <f t="shared" si="31"/>
        <v>484</v>
      </c>
      <c r="CB28" s="118">
        <f t="shared" si="32"/>
        <v>-51</v>
      </c>
      <c r="CC28" s="119">
        <f t="shared" si="33"/>
        <v>-0.0953271028</v>
      </c>
      <c r="CD28" s="119">
        <f t="shared" si="34"/>
        <v>0.968</v>
      </c>
      <c r="CE28" s="119">
        <f t="shared" si="35"/>
        <v>-0.102</v>
      </c>
      <c r="CF28" s="120">
        <f t="shared" si="36"/>
        <v>469.8</v>
      </c>
      <c r="CG28" s="120">
        <f t="shared" si="37"/>
        <v>-65.2</v>
      </c>
      <c r="CH28" s="121">
        <f t="shared" si="38"/>
        <v>-0.1218691589</v>
      </c>
      <c r="CI28" s="121">
        <f t="shared" si="39"/>
        <v>0.9396</v>
      </c>
      <c r="CJ28" s="121">
        <f t="shared" si="40"/>
        <v>-0.1304</v>
      </c>
      <c r="CK28" s="122">
        <f t="shared" si="41"/>
        <v>487.75</v>
      </c>
      <c r="CL28" s="123">
        <f t="shared" si="42"/>
        <v>-47.25</v>
      </c>
      <c r="CM28" s="101">
        <f t="shared" si="43"/>
        <v>-0.08831775701</v>
      </c>
      <c r="CN28" s="101">
        <f t="shared" si="44"/>
        <v>0.9755</v>
      </c>
      <c r="CO28" s="123">
        <f t="shared" si="45"/>
        <v>-97.6797561</v>
      </c>
      <c r="CP28" s="124">
        <f t="shared" si="46"/>
        <v>527.8</v>
      </c>
      <c r="CQ28" s="124">
        <f t="shared" si="47"/>
        <v>-7.2</v>
      </c>
      <c r="CR28" s="125">
        <f t="shared" si="48"/>
        <v>-0.01345794393</v>
      </c>
      <c r="CS28" s="125">
        <f t="shared" si="49"/>
        <v>1.0556</v>
      </c>
      <c r="CT28" s="125">
        <f t="shared" si="50"/>
        <v>-0.0144</v>
      </c>
      <c r="CU28" s="126">
        <f t="shared" si="51"/>
        <v>534.3333333</v>
      </c>
      <c r="CV28" s="126">
        <f t="shared" si="52"/>
        <v>-0.6666666667</v>
      </c>
      <c r="CW28" s="127">
        <f t="shared" si="53"/>
        <v>-0.001246105919</v>
      </c>
      <c r="CX28" s="127">
        <f t="shared" si="54"/>
        <v>1.068666667</v>
      </c>
      <c r="CY28" s="127">
        <f t="shared" si="55"/>
        <v>-0.001333333333</v>
      </c>
      <c r="CZ28" s="128">
        <f>AVERAGE(E28:AS28)</f>
        <v>438.3902439</v>
      </c>
      <c r="DA28" s="128">
        <f t="shared" si="56"/>
        <v>-96.6097561</v>
      </c>
      <c r="DB28" s="54">
        <f t="shared" si="57"/>
        <v>-0.1805789834</v>
      </c>
      <c r="DC28" s="54">
        <f t="shared" si="58"/>
        <v>0.8767804878</v>
      </c>
      <c r="DD28" s="54">
        <f t="shared" si="59"/>
        <v>-0.1932195122</v>
      </c>
      <c r="DE28" s="129">
        <f t="shared" si="60"/>
        <v>-9547.942195</v>
      </c>
      <c r="DF28" s="130">
        <f t="shared" si="61"/>
        <v>417.7096774</v>
      </c>
      <c r="DG28" s="130">
        <f t="shared" si="62"/>
        <v>-117.2903226</v>
      </c>
      <c r="DH28" s="131">
        <f t="shared" si="63"/>
        <v>-0.2192342478</v>
      </c>
    </row>
    <row r="29" ht="15.75" customHeight="1">
      <c r="A29" s="132" t="s">
        <v>83</v>
      </c>
      <c r="B29" s="100">
        <v>110.0</v>
      </c>
      <c r="C29" s="100">
        <v>47.0</v>
      </c>
      <c r="D29" s="101">
        <f t="shared" si="1"/>
        <v>0.4272727273</v>
      </c>
      <c r="E29" s="102">
        <v>32.0</v>
      </c>
      <c r="F29" s="102">
        <v>28.0</v>
      </c>
      <c r="G29" s="102">
        <v>22.0</v>
      </c>
      <c r="H29" s="102">
        <v>23.0</v>
      </c>
      <c r="I29" s="102">
        <v>24.0</v>
      </c>
      <c r="J29" s="102">
        <v>22.0</v>
      </c>
      <c r="K29" s="102">
        <v>23.0</v>
      </c>
      <c r="L29" s="102">
        <v>21.0</v>
      </c>
      <c r="M29" s="102">
        <v>27.0</v>
      </c>
      <c r="N29" s="102">
        <v>27.0</v>
      </c>
      <c r="O29" s="102">
        <v>22.0</v>
      </c>
      <c r="P29" s="102">
        <v>24.0</v>
      </c>
      <c r="Q29" s="34">
        <v>21.0</v>
      </c>
      <c r="R29" s="34">
        <v>29.0</v>
      </c>
      <c r="S29" s="34">
        <v>28.0</v>
      </c>
      <c r="T29" s="34">
        <v>32.0</v>
      </c>
      <c r="U29" s="34">
        <v>29.0</v>
      </c>
      <c r="V29" s="34">
        <v>33.0</v>
      </c>
      <c r="W29" s="34">
        <v>41.0</v>
      </c>
      <c r="X29" s="34">
        <v>44.0</v>
      </c>
      <c r="Y29" s="103">
        <v>47.0</v>
      </c>
      <c r="Z29" s="104">
        <v>52.0</v>
      </c>
      <c r="AA29" s="104">
        <v>49.0</v>
      </c>
      <c r="AB29" s="104">
        <v>54.0</v>
      </c>
      <c r="AC29" s="104">
        <v>51.0</v>
      </c>
      <c r="AD29" s="140">
        <v>57.0</v>
      </c>
      <c r="AE29" s="104">
        <v>58.0</v>
      </c>
      <c r="AF29" s="140">
        <v>71.0</v>
      </c>
      <c r="AG29" s="104">
        <v>67.0</v>
      </c>
      <c r="AH29" s="140">
        <v>64.0</v>
      </c>
      <c r="AI29" s="140">
        <v>60.0</v>
      </c>
      <c r="AJ29" s="140">
        <v>56.0</v>
      </c>
      <c r="AK29" s="106">
        <v>49.0</v>
      </c>
      <c r="AL29" s="106">
        <v>52.0</v>
      </c>
      <c r="AM29" s="106">
        <v>46.0</v>
      </c>
      <c r="AN29" s="106">
        <v>31.0</v>
      </c>
      <c r="AO29" s="106">
        <v>34.0</v>
      </c>
      <c r="AP29" s="106">
        <v>32.0</v>
      </c>
      <c r="AQ29" s="106">
        <v>36.0</v>
      </c>
      <c r="AR29" s="106">
        <v>35.0</v>
      </c>
      <c r="AS29" s="106">
        <v>37.0</v>
      </c>
      <c r="AT29" s="106">
        <v>38.0</v>
      </c>
      <c r="AU29" s="106">
        <v>34.0</v>
      </c>
      <c r="AV29" s="144">
        <v>38.0</v>
      </c>
      <c r="AW29" s="16">
        <v>32.0</v>
      </c>
      <c r="AX29" s="16">
        <f t="shared" si="2"/>
        <v>-15</v>
      </c>
      <c r="AY29" s="17">
        <f t="shared" si="3"/>
        <v>-0.3191489362</v>
      </c>
      <c r="AZ29" s="17">
        <f t="shared" si="4"/>
        <v>0.2909090909</v>
      </c>
      <c r="BA29" s="17">
        <f t="shared" si="5"/>
        <v>-0.1363636364</v>
      </c>
      <c r="BB29" s="108">
        <f t="shared" si="6"/>
        <v>23.8</v>
      </c>
      <c r="BC29" s="108">
        <f t="shared" si="7"/>
        <v>-23.2</v>
      </c>
      <c r="BD29" s="109">
        <f t="shared" si="8"/>
        <v>-0.4936170213</v>
      </c>
      <c r="BE29" s="110">
        <f t="shared" si="9"/>
        <v>0.2163636364</v>
      </c>
      <c r="BF29" s="109">
        <f t="shared" si="10"/>
        <v>-0.2109090909</v>
      </c>
      <c r="BG29" s="111">
        <f t="shared" si="11"/>
        <v>24.5</v>
      </c>
      <c r="BH29" s="111">
        <f t="shared" si="12"/>
        <v>-22.5</v>
      </c>
      <c r="BI29" s="22">
        <f t="shared" si="13"/>
        <v>-0.4787234043</v>
      </c>
      <c r="BJ29" s="22">
        <f t="shared" si="14"/>
        <v>0.2227272727</v>
      </c>
      <c r="BK29" s="22">
        <f t="shared" si="15"/>
        <v>-0.2045454545</v>
      </c>
      <c r="BL29" s="112">
        <f t="shared" si="64"/>
        <v>24</v>
      </c>
      <c r="BM29" s="112">
        <f t="shared" si="17"/>
        <v>-23</v>
      </c>
      <c r="BN29" s="113">
        <f t="shared" si="18"/>
        <v>-0.4893617021</v>
      </c>
      <c r="BO29" s="113">
        <f t="shared" si="19"/>
        <v>0.2181818182</v>
      </c>
      <c r="BP29" s="113">
        <f t="shared" si="20"/>
        <v>-0.2090909091</v>
      </c>
      <c r="BQ29" s="114">
        <f t="shared" si="21"/>
        <v>32.6</v>
      </c>
      <c r="BR29" s="114">
        <f t="shared" si="22"/>
        <v>-14.4</v>
      </c>
      <c r="BS29" s="115">
        <f t="shared" si="23"/>
        <v>-0.3063829787</v>
      </c>
      <c r="BT29" s="115">
        <f t="shared" si="24"/>
        <v>0.2963636364</v>
      </c>
      <c r="BU29" s="115">
        <f t="shared" si="25"/>
        <v>-0.1309090909</v>
      </c>
      <c r="BV29" s="116">
        <f t="shared" si="26"/>
        <v>48</v>
      </c>
      <c r="BW29" s="116">
        <f t="shared" si="27"/>
        <v>1</v>
      </c>
      <c r="BX29" s="117">
        <f t="shared" si="28"/>
        <v>0.02127659574</v>
      </c>
      <c r="BY29" s="117">
        <f t="shared" si="29"/>
        <v>0.4363636364</v>
      </c>
      <c r="BZ29" s="117">
        <f t="shared" si="30"/>
        <v>0.009090909091</v>
      </c>
      <c r="CA29" s="118">
        <f t="shared" si="31"/>
        <v>55</v>
      </c>
      <c r="CB29" s="118">
        <f t="shared" si="32"/>
        <v>8</v>
      </c>
      <c r="CC29" s="119">
        <f t="shared" si="33"/>
        <v>0.170212766</v>
      </c>
      <c r="CD29" s="119">
        <f t="shared" si="34"/>
        <v>0.5</v>
      </c>
      <c r="CE29" s="119">
        <f t="shared" si="35"/>
        <v>0.07272727273</v>
      </c>
      <c r="CF29" s="120">
        <f t="shared" si="36"/>
        <v>63.6</v>
      </c>
      <c r="CG29" s="120">
        <f t="shared" si="37"/>
        <v>16.6</v>
      </c>
      <c r="CH29" s="121">
        <f t="shared" si="38"/>
        <v>0.3531914894</v>
      </c>
      <c r="CI29" s="121">
        <f t="shared" si="39"/>
        <v>0.5781818182</v>
      </c>
      <c r="CJ29" s="121">
        <f t="shared" si="40"/>
        <v>0.1509090909</v>
      </c>
      <c r="CK29" s="122">
        <f t="shared" si="41"/>
        <v>44.5</v>
      </c>
      <c r="CL29" s="123">
        <f t="shared" si="42"/>
        <v>-2.5</v>
      </c>
      <c r="CM29" s="101">
        <f t="shared" si="43"/>
        <v>-0.05319148936</v>
      </c>
      <c r="CN29" s="101">
        <f t="shared" si="44"/>
        <v>0.4045454545</v>
      </c>
      <c r="CO29" s="123">
        <f t="shared" si="45"/>
        <v>-8.790909091</v>
      </c>
      <c r="CP29" s="124">
        <f t="shared" si="46"/>
        <v>34.8</v>
      </c>
      <c r="CQ29" s="124">
        <f t="shared" si="47"/>
        <v>-12.2</v>
      </c>
      <c r="CR29" s="125">
        <f t="shared" si="48"/>
        <v>-0.2595744681</v>
      </c>
      <c r="CS29" s="125">
        <f t="shared" si="49"/>
        <v>0.3163636364</v>
      </c>
      <c r="CT29" s="125">
        <f t="shared" si="50"/>
        <v>-0.1109090909</v>
      </c>
      <c r="CU29" s="126">
        <f t="shared" si="51"/>
        <v>36.66666667</v>
      </c>
      <c r="CV29" s="126">
        <f t="shared" si="52"/>
        <v>-10.33333333</v>
      </c>
      <c r="CW29" s="127">
        <f t="shared" si="53"/>
        <v>-0.219858156</v>
      </c>
      <c r="CX29" s="127">
        <f t="shared" si="54"/>
        <v>0.3333333333</v>
      </c>
      <c r="CY29" s="127">
        <f t="shared" si="55"/>
        <v>-0.09393939394</v>
      </c>
      <c r="CZ29" s="128">
        <f t="shared" ref="CZ29:CZ31" si="69">AVERAGE(E29:AV29)</f>
        <v>38.63636364</v>
      </c>
      <c r="DA29" s="128">
        <f t="shared" si="56"/>
        <v>-8.363636364</v>
      </c>
      <c r="DB29" s="54">
        <f t="shared" si="57"/>
        <v>-0.1779497099</v>
      </c>
      <c r="DC29" s="54">
        <f t="shared" si="58"/>
        <v>0.3512396694</v>
      </c>
      <c r="DD29" s="54">
        <f t="shared" si="59"/>
        <v>-0.07603305785</v>
      </c>
      <c r="DE29" s="129">
        <f t="shared" si="60"/>
        <v>-826.5781818</v>
      </c>
      <c r="DF29" s="130">
        <f t="shared" si="61"/>
        <v>38.90322581</v>
      </c>
      <c r="DG29" s="130">
        <f t="shared" si="62"/>
        <v>-8.096774194</v>
      </c>
      <c r="DH29" s="131">
        <f t="shared" si="63"/>
        <v>-0.1722717914</v>
      </c>
    </row>
    <row r="30" ht="15.75" customHeight="1">
      <c r="A30" s="132" t="s">
        <v>84</v>
      </c>
      <c r="B30" s="100">
        <v>40.0</v>
      </c>
      <c r="C30" s="100">
        <v>41.04</v>
      </c>
      <c r="D30" s="101">
        <f t="shared" si="1"/>
        <v>1.026</v>
      </c>
      <c r="E30" s="102">
        <v>15.0</v>
      </c>
      <c r="F30" s="102">
        <v>12.0</v>
      </c>
      <c r="G30" s="102">
        <v>10.0</v>
      </c>
      <c r="H30" s="102">
        <v>9.0</v>
      </c>
      <c r="I30" s="102">
        <v>12.0</v>
      </c>
      <c r="J30" s="102">
        <v>12.0</v>
      </c>
      <c r="K30" s="102">
        <v>12.0</v>
      </c>
      <c r="L30" s="102">
        <v>16.0</v>
      </c>
      <c r="M30" s="102">
        <v>12.0</v>
      </c>
      <c r="N30" s="102">
        <v>13.0</v>
      </c>
      <c r="O30" s="34">
        <v>16.0</v>
      </c>
      <c r="P30" s="34">
        <v>17.0</v>
      </c>
      <c r="Q30" s="34">
        <v>17.0</v>
      </c>
      <c r="R30" s="34">
        <v>17.0</v>
      </c>
      <c r="S30" s="34">
        <v>18.0</v>
      </c>
      <c r="T30" s="34">
        <v>18.0</v>
      </c>
      <c r="U30" s="34">
        <v>18.0</v>
      </c>
      <c r="V30" s="34">
        <v>20.0</v>
      </c>
      <c r="W30" s="34">
        <v>18.0</v>
      </c>
      <c r="X30" s="34">
        <v>20.0</v>
      </c>
      <c r="Y30" s="103">
        <v>17.0</v>
      </c>
      <c r="Z30" s="104">
        <v>18.0</v>
      </c>
      <c r="AA30" s="104">
        <v>17.0</v>
      </c>
      <c r="AB30" s="104">
        <v>18.0</v>
      </c>
      <c r="AC30" s="104">
        <v>16.0</v>
      </c>
      <c r="AD30" s="135">
        <v>16.0</v>
      </c>
      <c r="AE30" s="135">
        <v>18.0</v>
      </c>
      <c r="AF30" s="135">
        <v>17.0</v>
      </c>
      <c r="AG30" s="104">
        <v>16.0</v>
      </c>
      <c r="AH30" s="135">
        <v>18.0</v>
      </c>
      <c r="AI30" s="140">
        <v>18.0</v>
      </c>
      <c r="AJ30" s="140">
        <v>16.0</v>
      </c>
      <c r="AK30" s="106">
        <v>16.0</v>
      </c>
      <c r="AL30" s="106">
        <v>18.0</v>
      </c>
      <c r="AM30" s="106">
        <v>18.0</v>
      </c>
      <c r="AN30" s="106">
        <v>18.0</v>
      </c>
      <c r="AO30" s="106">
        <v>22.0</v>
      </c>
      <c r="AP30" s="106">
        <v>22.0</v>
      </c>
      <c r="AQ30" s="106">
        <v>18.0</v>
      </c>
      <c r="AR30" s="106">
        <v>19.0</v>
      </c>
      <c r="AS30" s="106">
        <v>16.0</v>
      </c>
      <c r="AT30" s="106">
        <v>15.0</v>
      </c>
      <c r="AU30" s="106">
        <v>12.0</v>
      </c>
      <c r="AV30" s="144">
        <v>14.0</v>
      </c>
      <c r="AW30" s="16">
        <v>15.0</v>
      </c>
      <c r="AX30" s="16">
        <f t="shared" si="2"/>
        <v>-26.04</v>
      </c>
      <c r="AY30" s="17">
        <f t="shared" si="3"/>
        <v>-0.634502924</v>
      </c>
      <c r="AZ30" s="17">
        <f t="shared" si="4"/>
        <v>0.375</v>
      </c>
      <c r="BA30" s="17">
        <f t="shared" si="5"/>
        <v>-0.651</v>
      </c>
      <c r="BB30" s="108">
        <f t="shared" si="6"/>
        <v>11</v>
      </c>
      <c r="BC30" s="108">
        <f t="shared" si="7"/>
        <v>-30.04</v>
      </c>
      <c r="BD30" s="109">
        <f t="shared" si="8"/>
        <v>-0.7319688109</v>
      </c>
      <c r="BE30" s="110">
        <f t="shared" si="9"/>
        <v>0.275</v>
      </c>
      <c r="BF30" s="109">
        <f t="shared" si="10"/>
        <v>-0.751</v>
      </c>
      <c r="BG30" s="111">
        <f t="shared" si="11"/>
        <v>13.25</v>
      </c>
      <c r="BH30" s="111">
        <f t="shared" si="12"/>
        <v>-27.79</v>
      </c>
      <c r="BI30" s="22">
        <f t="shared" si="13"/>
        <v>-0.6771442495</v>
      </c>
      <c r="BJ30" s="22">
        <f t="shared" si="14"/>
        <v>0.33125</v>
      </c>
      <c r="BK30" s="22">
        <f t="shared" si="15"/>
        <v>-0.69475</v>
      </c>
      <c r="BL30" s="112">
        <f t="shared" si="64"/>
        <v>16.75</v>
      </c>
      <c r="BM30" s="112">
        <f t="shared" si="17"/>
        <v>-24.29</v>
      </c>
      <c r="BN30" s="113">
        <f t="shared" si="18"/>
        <v>-0.5918615984</v>
      </c>
      <c r="BO30" s="113">
        <f t="shared" si="19"/>
        <v>0.41875</v>
      </c>
      <c r="BP30" s="113">
        <f t="shared" si="20"/>
        <v>-0.60725</v>
      </c>
      <c r="BQ30" s="114">
        <f t="shared" si="21"/>
        <v>18.4</v>
      </c>
      <c r="BR30" s="114">
        <f t="shared" si="22"/>
        <v>-22.64</v>
      </c>
      <c r="BS30" s="115">
        <f t="shared" si="23"/>
        <v>-0.5516569201</v>
      </c>
      <c r="BT30" s="115">
        <f t="shared" si="24"/>
        <v>0.46</v>
      </c>
      <c r="BU30" s="115">
        <f t="shared" si="25"/>
        <v>-0.566</v>
      </c>
      <c r="BV30" s="116">
        <f t="shared" si="26"/>
        <v>18</v>
      </c>
      <c r="BW30" s="116">
        <f t="shared" si="27"/>
        <v>-23.04</v>
      </c>
      <c r="BX30" s="117">
        <f t="shared" si="28"/>
        <v>-0.5614035088</v>
      </c>
      <c r="BY30" s="117">
        <f t="shared" si="29"/>
        <v>0.45</v>
      </c>
      <c r="BZ30" s="117">
        <f t="shared" si="30"/>
        <v>-0.576</v>
      </c>
      <c r="CA30" s="118">
        <f t="shared" si="31"/>
        <v>17</v>
      </c>
      <c r="CB30" s="118">
        <f t="shared" si="32"/>
        <v>-24.04</v>
      </c>
      <c r="CC30" s="119">
        <f t="shared" si="33"/>
        <v>-0.5857699805</v>
      </c>
      <c r="CD30" s="119">
        <f t="shared" si="34"/>
        <v>0.425</v>
      </c>
      <c r="CE30" s="119">
        <f t="shared" si="35"/>
        <v>-0.601</v>
      </c>
      <c r="CF30" s="120">
        <f t="shared" si="36"/>
        <v>17</v>
      </c>
      <c r="CG30" s="120">
        <f t="shared" si="37"/>
        <v>-24.04</v>
      </c>
      <c r="CH30" s="121">
        <f t="shared" si="38"/>
        <v>-0.5857699805</v>
      </c>
      <c r="CI30" s="121">
        <f t="shared" si="39"/>
        <v>0.425</v>
      </c>
      <c r="CJ30" s="121">
        <f t="shared" si="40"/>
        <v>-0.601</v>
      </c>
      <c r="CK30" s="122">
        <f t="shared" si="41"/>
        <v>17.5</v>
      </c>
      <c r="CL30" s="123">
        <f t="shared" si="42"/>
        <v>-23.54</v>
      </c>
      <c r="CM30" s="101">
        <f t="shared" si="43"/>
        <v>-0.5735867446</v>
      </c>
      <c r="CN30" s="101">
        <f t="shared" si="44"/>
        <v>0.4375</v>
      </c>
      <c r="CO30" s="123">
        <f t="shared" si="45"/>
        <v>-25.816</v>
      </c>
      <c r="CP30" s="124">
        <f t="shared" si="46"/>
        <v>19.4</v>
      </c>
      <c r="CQ30" s="124">
        <f t="shared" si="47"/>
        <v>-21.64</v>
      </c>
      <c r="CR30" s="125">
        <f t="shared" si="48"/>
        <v>-0.5272904483</v>
      </c>
      <c r="CS30" s="125">
        <f t="shared" si="49"/>
        <v>0.485</v>
      </c>
      <c r="CT30" s="125">
        <f t="shared" si="50"/>
        <v>-0.541</v>
      </c>
      <c r="CU30" s="126">
        <f t="shared" si="51"/>
        <v>13.66666667</v>
      </c>
      <c r="CV30" s="126">
        <f t="shared" si="52"/>
        <v>-27.37333333</v>
      </c>
      <c r="CW30" s="127">
        <f t="shared" si="53"/>
        <v>-0.666991553</v>
      </c>
      <c r="CX30" s="127">
        <f t="shared" si="54"/>
        <v>0.3416666667</v>
      </c>
      <c r="CY30" s="127">
        <f t="shared" si="55"/>
        <v>-0.6843333333</v>
      </c>
      <c r="CZ30" s="128">
        <f t="shared" si="69"/>
        <v>16.25</v>
      </c>
      <c r="DA30" s="128">
        <f t="shared" si="56"/>
        <v>-24.79</v>
      </c>
      <c r="DB30" s="54">
        <f t="shared" si="57"/>
        <v>-0.6040448343</v>
      </c>
      <c r="DC30" s="54">
        <f t="shared" si="58"/>
        <v>0.40625</v>
      </c>
      <c r="DD30" s="54">
        <f t="shared" si="59"/>
        <v>-0.61975</v>
      </c>
      <c r="DE30" s="129">
        <f t="shared" si="60"/>
        <v>-2449.9957</v>
      </c>
      <c r="DF30" s="130">
        <f t="shared" si="61"/>
        <v>15.87096774</v>
      </c>
      <c r="DG30" s="130">
        <f t="shared" si="62"/>
        <v>-25.16903226</v>
      </c>
      <c r="DH30" s="131">
        <f t="shared" si="63"/>
        <v>-0.6132805131</v>
      </c>
    </row>
    <row r="31" ht="15.75" customHeight="1">
      <c r="A31" s="132" t="s">
        <v>29</v>
      </c>
      <c r="B31" s="100">
        <v>120.0</v>
      </c>
      <c r="C31" s="100">
        <v>114.0</v>
      </c>
      <c r="D31" s="101">
        <f t="shared" si="1"/>
        <v>0.95</v>
      </c>
      <c r="E31" s="102">
        <v>93.0</v>
      </c>
      <c r="F31" s="102">
        <v>90.0</v>
      </c>
      <c r="G31" s="102">
        <v>79.0</v>
      </c>
      <c r="H31" s="150">
        <v>78.0</v>
      </c>
      <c r="I31" s="102">
        <v>82.0</v>
      </c>
      <c r="J31" s="102">
        <v>89.0</v>
      </c>
      <c r="K31" s="102">
        <v>91.0</v>
      </c>
      <c r="L31" s="151">
        <v>84.0</v>
      </c>
      <c r="M31" s="151">
        <v>84.0</v>
      </c>
      <c r="N31" s="151">
        <v>84.0</v>
      </c>
      <c r="O31" s="152">
        <v>73.0</v>
      </c>
      <c r="P31" s="153">
        <v>68.0</v>
      </c>
      <c r="Q31" s="34">
        <v>72.0</v>
      </c>
      <c r="R31" s="34">
        <v>70.0</v>
      </c>
      <c r="S31" s="34">
        <v>63.0</v>
      </c>
      <c r="T31" s="34">
        <v>60.0</v>
      </c>
      <c r="U31" s="34">
        <v>56.0</v>
      </c>
      <c r="V31" s="34">
        <v>57.0</v>
      </c>
      <c r="W31" s="34">
        <v>60.0</v>
      </c>
      <c r="X31" s="34">
        <v>68.0</v>
      </c>
      <c r="Y31" s="103">
        <v>61.0</v>
      </c>
      <c r="Z31" s="104">
        <v>60.0</v>
      </c>
      <c r="AA31" s="104">
        <v>60.0</v>
      </c>
      <c r="AB31" s="104">
        <v>49.0</v>
      </c>
      <c r="AC31" s="104">
        <v>65.0</v>
      </c>
      <c r="AD31" s="104">
        <v>68.0</v>
      </c>
      <c r="AE31" s="135">
        <v>63.0</v>
      </c>
      <c r="AF31" s="135">
        <v>78.0</v>
      </c>
      <c r="AG31" s="140">
        <v>67.0</v>
      </c>
      <c r="AH31" s="135">
        <v>70.0</v>
      </c>
      <c r="AI31" s="140">
        <v>68.0</v>
      </c>
      <c r="AJ31" s="140">
        <v>73.0</v>
      </c>
      <c r="AK31" s="106">
        <v>80.0</v>
      </c>
      <c r="AL31" s="106">
        <v>78.0</v>
      </c>
      <c r="AM31" s="106">
        <v>75.0</v>
      </c>
      <c r="AN31" s="106">
        <v>79.0</v>
      </c>
      <c r="AO31" s="106">
        <v>75.0</v>
      </c>
      <c r="AP31" s="106">
        <v>68.0</v>
      </c>
      <c r="AQ31" s="106">
        <v>72.0</v>
      </c>
      <c r="AR31" s="106">
        <v>66.0</v>
      </c>
      <c r="AS31" s="106">
        <v>70.0</v>
      </c>
      <c r="AT31" s="106">
        <v>64.0</v>
      </c>
      <c r="AU31" s="106">
        <v>64.0</v>
      </c>
      <c r="AV31" s="144">
        <v>65.0</v>
      </c>
      <c r="AW31" s="16">
        <v>93.0</v>
      </c>
      <c r="AX31" s="16">
        <f t="shared" si="2"/>
        <v>-21</v>
      </c>
      <c r="AY31" s="17">
        <f t="shared" si="3"/>
        <v>-0.1842105263</v>
      </c>
      <c r="AZ31" s="17">
        <f t="shared" si="4"/>
        <v>0.775</v>
      </c>
      <c r="BA31" s="17">
        <f t="shared" si="5"/>
        <v>-0.175</v>
      </c>
      <c r="BB31" s="108">
        <f t="shared" si="6"/>
        <v>83.6</v>
      </c>
      <c r="BC31" s="108">
        <f t="shared" si="7"/>
        <v>-30.4</v>
      </c>
      <c r="BD31" s="109">
        <f t="shared" si="8"/>
        <v>-0.2666666667</v>
      </c>
      <c r="BE31" s="110">
        <f t="shared" si="9"/>
        <v>0.6966666667</v>
      </c>
      <c r="BF31" s="109">
        <f t="shared" si="10"/>
        <v>-0.2533333333</v>
      </c>
      <c r="BG31" s="111">
        <f t="shared" si="11"/>
        <v>85.75</v>
      </c>
      <c r="BH31" s="111">
        <f t="shared" si="12"/>
        <v>-28.25</v>
      </c>
      <c r="BI31" s="22">
        <f t="shared" si="13"/>
        <v>-0.2478070175</v>
      </c>
      <c r="BJ31" s="22">
        <f t="shared" si="14"/>
        <v>0.7145833333</v>
      </c>
      <c r="BK31" s="22">
        <f t="shared" si="15"/>
        <v>-0.2354166667</v>
      </c>
      <c r="BL31" s="112">
        <f t="shared" si="64"/>
        <v>70.75</v>
      </c>
      <c r="BM31" s="112">
        <f t="shared" si="17"/>
        <v>-43.25</v>
      </c>
      <c r="BN31" s="113">
        <f t="shared" si="18"/>
        <v>-0.3793859649</v>
      </c>
      <c r="BO31" s="113">
        <f t="shared" si="19"/>
        <v>0.5895833333</v>
      </c>
      <c r="BP31" s="113">
        <f t="shared" si="20"/>
        <v>-0.3604166667</v>
      </c>
      <c r="BQ31" s="114">
        <f t="shared" si="21"/>
        <v>59.2</v>
      </c>
      <c r="BR31" s="114">
        <f t="shared" si="22"/>
        <v>-54.8</v>
      </c>
      <c r="BS31" s="115">
        <f t="shared" si="23"/>
        <v>-0.4807017544</v>
      </c>
      <c r="BT31" s="115">
        <f t="shared" si="24"/>
        <v>0.4933333333</v>
      </c>
      <c r="BU31" s="115">
        <f t="shared" si="25"/>
        <v>-0.4566666667</v>
      </c>
      <c r="BV31" s="116">
        <f t="shared" si="26"/>
        <v>62.25</v>
      </c>
      <c r="BW31" s="116">
        <f t="shared" si="27"/>
        <v>-51.75</v>
      </c>
      <c r="BX31" s="117">
        <f t="shared" si="28"/>
        <v>-0.4539473684</v>
      </c>
      <c r="BY31" s="117">
        <f t="shared" si="29"/>
        <v>0.51875</v>
      </c>
      <c r="BZ31" s="117">
        <f t="shared" si="30"/>
        <v>-0.43125</v>
      </c>
      <c r="CA31" s="118">
        <f t="shared" si="31"/>
        <v>61.25</v>
      </c>
      <c r="CB31" s="118">
        <f t="shared" si="32"/>
        <v>-52.75</v>
      </c>
      <c r="CC31" s="119">
        <f t="shared" si="33"/>
        <v>-0.4627192982</v>
      </c>
      <c r="CD31" s="119">
        <f t="shared" si="34"/>
        <v>0.5104166667</v>
      </c>
      <c r="CE31" s="119">
        <f t="shared" si="35"/>
        <v>-0.4395833333</v>
      </c>
      <c r="CF31" s="120">
        <f t="shared" si="36"/>
        <v>71.2</v>
      </c>
      <c r="CG31" s="120">
        <f t="shared" si="37"/>
        <v>-42.8</v>
      </c>
      <c r="CH31" s="121">
        <f t="shared" si="38"/>
        <v>-0.3754385965</v>
      </c>
      <c r="CI31" s="121">
        <f t="shared" si="39"/>
        <v>0.5933333333</v>
      </c>
      <c r="CJ31" s="121">
        <f t="shared" si="40"/>
        <v>-0.3566666667</v>
      </c>
      <c r="CK31" s="122">
        <f t="shared" si="41"/>
        <v>78</v>
      </c>
      <c r="CL31" s="123">
        <f t="shared" si="42"/>
        <v>-36</v>
      </c>
      <c r="CM31" s="101">
        <f t="shared" si="43"/>
        <v>-0.3157894737</v>
      </c>
      <c r="CN31" s="101">
        <f t="shared" si="44"/>
        <v>0.65</v>
      </c>
      <c r="CO31" s="123">
        <f t="shared" si="45"/>
        <v>-43.60909091</v>
      </c>
      <c r="CP31" s="124">
        <f t="shared" si="46"/>
        <v>70.2</v>
      </c>
      <c r="CQ31" s="124">
        <f t="shared" si="47"/>
        <v>-43.8</v>
      </c>
      <c r="CR31" s="125">
        <f t="shared" si="48"/>
        <v>-0.3842105263</v>
      </c>
      <c r="CS31" s="125">
        <f t="shared" si="49"/>
        <v>0.585</v>
      </c>
      <c r="CT31" s="125">
        <f t="shared" si="50"/>
        <v>-0.365</v>
      </c>
      <c r="CU31" s="126">
        <f t="shared" si="51"/>
        <v>64.33333333</v>
      </c>
      <c r="CV31" s="126">
        <f t="shared" si="52"/>
        <v>-49.66666667</v>
      </c>
      <c r="CW31" s="127">
        <f t="shared" si="53"/>
        <v>-0.4356725146</v>
      </c>
      <c r="CX31" s="127">
        <f t="shared" si="54"/>
        <v>0.5361111111</v>
      </c>
      <c r="CY31" s="127">
        <f t="shared" si="55"/>
        <v>-0.4138888889</v>
      </c>
      <c r="CZ31" s="128">
        <f t="shared" si="69"/>
        <v>71.34090909</v>
      </c>
      <c r="DA31" s="128">
        <f t="shared" si="56"/>
        <v>-42.65909091</v>
      </c>
      <c r="DB31" s="54">
        <f t="shared" si="57"/>
        <v>-0.3742025518</v>
      </c>
      <c r="DC31" s="54">
        <f t="shared" si="58"/>
        <v>0.5945075758</v>
      </c>
      <c r="DD31" s="54">
        <f t="shared" si="59"/>
        <v>-0.3554924242</v>
      </c>
      <c r="DE31" s="129">
        <f t="shared" si="60"/>
        <v>-4215.997955</v>
      </c>
      <c r="DF31" s="130">
        <f t="shared" si="61"/>
        <v>70.64516129</v>
      </c>
      <c r="DG31" s="130">
        <f t="shared" si="62"/>
        <v>-43.35483871</v>
      </c>
      <c r="DH31" s="131">
        <f t="shared" si="63"/>
        <v>-0.3803056027</v>
      </c>
    </row>
    <row r="32" ht="15.75" customHeight="1">
      <c r="A32" s="99" t="s">
        <v>22</v>
      </c>
      <c r="B32" s="100">
        <v>621.0</v>
      </c>
      <c r="C32" s="141">
        <v>548.0</v>
      </c>
      <c r="D32" s="101">
        <f t="shared" si="1"/>
        <v>0.8824476651</v>
      </c>
      <c r="E32" s="102">
        <v>410.0</v>
      </c>
      <c r="F32" s="102">
        <v>388.0</v>
      </c>
      <c r="G32" s="102">
        <v>354.0</v>
      </c>
      <c r="H32" s="102">
        <v>337.0</v>
      </c>
      <c r="I32" s="102">
        <v>327.0</v>
      </c>
      <c r="J32" s="102">
        <v>318.0</v>
      </c>
      <c r="K32" s="102">
        <v>318.0</v>
      </c>
      <c r="L32" s="102">
        <v>328.0</v>
      </c>
      <c r="M32" s="102">
        <v>332.0</v>
      </c>
      <c r="N32" s="102">
        <v>308.0</v>
      </c>
      <c r="O32" s="34">
        <v>308.0</v>
      </c>
      <c r="P32" s="34">
        <v>291.0</v>
      </c>
      <c r="Q32" s="34">
        <v>303.0</v>
      </c>
      <c r="R32" s="34">
        <v>296.0</v>
      </c>
      <c r="S32" s="34">
        <v>293.0</v>
      </c>
      <c r="T32" s="34">
        <v>293.0</v>
      </c>
      <c r="U32" s="34">
        <v>300.0</v>
      </c>
      <c r="V32" s="34">
        <v>319.0</v>
      </c>
      <c r="W32" s="34">
        <v>331.0</v>
      </c>
      <c r="X32" s="34">
        <v>338.0</v>
      </c>
      <c r="Y32" s="103">
        <v>337.0</v>
      </c>
      <c r="Z32" s="104">
        <v>349.0</v>
      </c>
      <c r="AA32" s="104">
        <v>370.0</v>
      </c>
      <c r="AB32" s="104">
        <v>367.0</v>
      </c>
      <c r="AC32" s="104">
        <v>350.0</v>
      </c>
      <c r="AD32" s="133">
        <v>336.0</v>
      </c>
      <c r="AE32" s="104">
        <v>345.0</v>
      </c>
      <c r="AF32" s="104">
        <v>358.0</v>
      </c>
      <c r="AG32" s="104">
        <v>381.0</v>
      </c>
      <c r="AH32" s="104">
        <v>389.0</v>
      </c>
      <c r="AI32" s="104">
        <v>392.0</v>
      </c>
      <c r="AJ32" s="104">
        <v>401.0</v>
      </c>
      <c r="AK32" s="106">
        <v>401.0</v>
      </c>
      <c r="AL32" s="106">
        <v>403.0</v>
      </c>
      <c r="AM32" s="106">
        <v>393.0</v>
      </c>
      <c r="AN32" s="106">
        <v>384.0</v>
      </c>
      <c r="AO32" s="106">
        <v>389.0</v>
      </c>
      <c r="AP32" s="106">
        <v>408.0</v>
      </c>
      <c r="AQ32" s="106">
        <v>396.0</v>
      </c>
      <c r="AR32" s="106">
        <v>399.0</v>
      </c>
      <c r="AS32" s="106">
        <v>403.0</v>
      </c>
      <c r="AT32" s="106">
        <v>388.0</v>
      </c>
      <c r="AU32" s="106">
        <v>406.0</v>
      </c>
      <c r="AV32" s="106">
        <v>411.0</v>
      </c>
      <c r="AW32" s="16">
        <v>410.0</v>
      </c>
      <c r="AX32" s="16">
        <f t="shared" si="2"/>
        <v>-138</v>
      </c>
      <c r="AY32" s="17">
        <f t="shared" si="3"/>
        <v>-0.2518248175</v>
      </c>
      <c r="AZ32" s="17">
        <f t="shared" si="4"/>
        <v>0.6602254428</v>
      </c>
      <c r="BA32" s="17">
        <f t="shared" si="5"/>
        <v>-0.2222222222</v>
      </c>
      <c r="BB32" s="108">
        <f t="shared" si="6"/>
        <v>344.8</v>
      </c>
      <c r="BC32" s="108">
        <f t="shared" si="7"/>
        <v>-203.2</v>
      </c>
      <c r="BD32" s="109">
        <f t="shared" si="8"/>
        <v>-0.3708029197</v>
      </c>
      <c r="BE32" s="110">
        <f t="shared" si="9"/>
        <v>0.5552334944</v>
      </c>
      <c r="BF32" s="109">
        <f t="shared" si="10"/>
        <v>-0.3272141707</v>
      </c>
      <c r="BG32" s="111">
        <f t="shared" si="11"/>
        <v>321.5</v>
      </c>
      <c r="BH32" s="111">
        <f t="shared" si="12"/>
        <v>-226.5</v>
      </c>
      <c r="BI32" s="22">
        <f t="shared" si="13"/>
        <v>-0.4133211679</v>
      </c>
      <c r="BJ32" s="22">
        <f t="shared" si="14"/>
        <v>0.5177133655</v>
      </c>
      <c r="BK32" s="22">
        <f t="shared" si="15"/>
        <v>-0.3647342995</v>
      </c>
      <c r="BL32" s="112">
        <f t="shared" si="64"/>
        <v>299.5</v>
      </c>
      <c r="BM32" s="112">
        <f t="shared" si="17"/>
        <v>-248.5</v>
      </c>
      <c r="BN32" s="113">
        <f t="shared" si="18"/>
        <v>-0.4534671533</v>
      </c>
      <c r="BO32" s="113">
        <f t="shared" si="19"/>
        <v>0.4822866345</v>
      </c>
      <c r="BP32" s="113">
        <f t="shared" si="20"/>
        <v>-0.4001610306</v>
      </c>
      <c r="BQ32" s="114">
        <f t="shared" si="21"/>
        <v>307.2</v>
      </c>
      <c r="BR32" s="114">
        <f t="shared" si="22"/>
        <v>-240.8</v>
      </c>
      <c r="BS32" s="115">
        <f t="shared" si="23"/>
        <v>-0.4394160584</v>
      </c>
      <c r="BT32" s="115">
        <f t="shared" si="24"/>
        <v>0.4946859903</v>
      </c>
      <c r="BU32" s="115">
        <f t="shared" si="25"/>
        <v>-0.3877616747</v>
      </c>
      <c r="BV32" s="116">
        <f t="shared" si="26"/>
        <v>348.5</v>
      </c>
      <c r="BW32" s="116">
        <f t="shared" si="27"/>
        <v>-199.5</v>
      </c>
      <c r="BX32" s="117">
        <f t="shared" si="28"/>
        <v>-0.3640510949</v>
      </c>
      <c r="BY32" s="117">
        <f t="shared" si="29"/>
        <v>0.5611916264</v>
      </c>
      <c r="BZ32" s="117">
        <f t="shared" si="30"/>
        <v>-0.3212560386</v>
      </c>
      <c r="CA32" s="118">
        <f t="shared" si="31"/>
        <v>349.5</v>
      </c>
      <c r="CB32" s="118">
        <f t="shared" si="32"/>
        <v>-198.5</v>
      </c>
      <c r="CC32" s="119">
        <f t="shared" si="33"/>
        <v>-0.3622262774</v>
      </c>
      <c r="CD32" s="119">
        <f t="shared" si="34"/>
        <v>0.5628019324</v>
      </c>
      <c r="CE32" s="119">
        <f t="shared" si="35"/>
        <v>-0.3196457327</v>
      </c>
      <c r="CF32" s="120">
        <f t="shared" si="36"/>
        <v>384.2</v>
      </c>
      <c r="CG32" s="120">
        <f t="shared" si="37"/>
        <v>-163.8</v>
      </c>
      <c r="CH32" s="121">
        <f t="shared" si="38"/>
        <v>-0.2989051095</v>
      </c>
      <c r="CI32" s="121">
        <f t="shared" si="39"/>
        <v>0.6186795491</v>
      </c>
      <c r="CJ32" s="121">
        <f t="shared" si="40"/>
        <v>-0.2637681159</v>
      </c>
      <c r="CK32" s="122">
        <f t="shared" si="41"/>
        <v>395.25</v>
      </c>
      <c r="CL32" s="123">
        <f t="shared" si="42"/>
        <v>-152.75</v>
      </c>
      <c r="CM32" s="101">
        <f t="shared" si="43"/>
        <v>-0.2787408759</v>
      </c>
      <c r="CN32" s="101">
        <f t="shared" si="44"/>
        <v>0.63647343</v>
      </c>
      <c r="CO32" s="123">
        <f t="shared" si="45"/>
        <v>-196.614155</v>
      </c>
      <c r="CP32" s="124">
        <f t="shared" si="46"/>
        <v>399</v>
      </c>
      <c r="CQ32" s="124">
        <f t="shared" si="47"/>
        <v>-149</v>
      </c>
      <c r="CR32" s="125">
        <f t="shared" si="48"/>
        <v>-0.2718978102</v>
      </c>
      <c r="CS32" s="125">
        <f t="shared" si="49"/>
        <v>0.6425120773</v>
      </c>
      <c r="CT32" s="125">
        <f t="shared" si="50"/>
        <v>-0.2399355878</v>
      </c>
      <c r="CU32" s="126">
        <f t="shared" si="51"/>
        <v>401.6666667</v>
      </c>
      <c r="CV32" s="126">
        <f t="shared" si="52"/>
        <v>-146.3333333</v>
      </c>
      <c r="CW32" s="127">
        <f t="shared" si="53"/>
        <v>-0.2670316302</v>
      </c>
      <c r="CX32" s="127">
        <f t="shared" si="54"/>
        <v>0.6468062265</v>
      </c>
      <c r="CY32" s="127">
        <f t="shared" si="55"/>
        <v>-0.2356414385</v>
      </c>
      <c r="CZ32" s="128">
        <f>AVERAGE(E32:AS32)</f>
        <v>352.2682927</v>
      </c>
      <c r="DA32" s="128">
        <f t="shared" si="56"/>
        <v>-195.7317073</v>
      </c>
      <c r="DB32" s="54">
        <f t="shared" si="57"/>
        <v>-0.3571746484</v>
      </c>
      <c r="DC32" s="54">
        <f t="shared" si="58"/>
        <v>0.5672597306</v>
      </c>
      <c r="DD32" s="54">
        <f t="shared" si="59"/>
        <v>-0.3151879345</v>
      </c>
      <c r="DE32" s="129">
        <f t="shared" si="60"/>
        <v>-19344.16463</v>
      </c>
      <c r="DF32" s="130">
        <f t="shared" si="61"/>
        <v>337.3225806</v>
      </c>
      <c r="DG32" s="130">
        <f t="shared" si="62"/>
        <v>-210.6774194</v>
      </c>
      <c r="DH32" s="131">
        <f t="shared" si="63"/>
        <v>-0.3844478455</v>
      </c>
    </row>
    <row r="33" ht="15.75" customHeight="1">
      <c r="A33" s="132" t="s">
        <v>85</v>
      </c>
      <c r="B33" s="100">
        <v>101.0</v>
      </c>
      <c r="C33" s="100">
        <v>46.8</v>
      </c>
      <c r="D33" s="101">
        <f t="shared" si="1"/>
        <v>0.4633663366</v>
      </c>
      <c r="E33" s="102">
        <v>24.0</v>
      </c>
      <c r="F33" s="102">
        <v>22.0</v>
      </c>
      <c r="G33" s="102">
        <v>20.0</v>
      </c>
      <c r="H33" s="102">
        <v>21.0</v>
      </c>
      <c r="I33" s="102">
        <v>20.0</v>
      </c>
      <c r="J33" s="102">
        <v>20.0</v>
      </c>
      <c r="K33" s="102">
        <v>22.0</v>
      </c>
      <c r="L33" s="102">
        <v>23.0</v>
      </c>
      <c r="M33" s="102">
        <v>22.0</v>
      </c>
      <c r="N33" s="102">
        <v>22.0</v>
      </c>
      <c r="O33" s="34">
        <v>24.0</v>
      </c>
      <c r="P33" s="34">
        <v>26.0</v>
      </c>
      <c r="Q33" s="34">
        <v>25.0</v>
      </c>
      <c r="R33" s="34">
        <v>26.0</v>
      </c>
      <c r="S33" s="34">
        <v>22.0</v>
      </c>
      <c r="T33" s="34">
        <v>21.0</v>
      </c>
      <c r="U33" s="34">
        <v>17.0</v>
      </c>
      <c r="V33" s="34">
        <v>14.0</v>
      </c>
      <c r="W33" s="34">
        <v>12.0</v>
      </c>
      <c r="X33" s="34">
        <v>17.0</v>
      </c>
      <c r="Y33" s="103">
        <v>17.0</v>
      </c>
      <c r="Z33" s="104">
        <v>20.0</v>
      </c>
      <c r="AA33" s="104">
        <v>23.0</v>
      </c>
      <c r="AB33" s="104">
        <v>21.0</v>
      </c>
      <c r="AC33" s="104">
        <v>26.0</v>
      </c>
      <c r="AD33" s="104">
        <v>31.0</v>
      </c>
      <c r="AE33" s="104">
        <v>33.0</v>
      </c>
      <c r="AF33" s="104">
        <v>28.0</v>
      </c>
      <c r="AG33" s="104">
        <v>28.0</v>
      </c>
      <c r="AH33" s="104">
        <v>27.0</v>
      </c>
      <c r="AI33" s="104">
        <v>26.0</v>
      </c>
      <c r="AJ33" s="104">
        <v>25.0</v>
      </c>
      <c r="AK33" s="106">
        <v>22.0</v>
      </c>
      <c r="AL33" s="106">
        <v>22.0</v>
      </c>
      <c r="AM33" s="106">
        <v>25.0</v>
      </c>
      <c r="AN33" s="106">
        <v>22.0</v>
      </c>
      <c r="AO33" s="106">
        <v>20.0</v>
      </c>
      <c r="AP33" s="106">
        <v>19.0</v>
      </c>
      <c r="AQ33" s="107">
        <v>19.0</v>
      </c>
      <c r="AR33" s="107">
        <v>16.0</v>
      </c>
      <c r="AS33" s="107">
        <v>16.0</v>
      </c>
      <c r="AT33" s="106">
        <v>15.0</v>
      </c>
      <c r="AU33" s="106">
        <v>12.0</v>
      </c>
      <c r="AV33" s="106">
        <v>16.0</v>
      </c>
      <c r="AW33" s="16">
        <v>24.0</v>
      </c>
      <c r="AX33" s="16">
        <f t="shared" si="2"/>
        <v>-22.8</v>
      </c>
      <c r="AY33" s="17">
        <f t="shared" si="3"/>
        <v>-0.4871794872</v>
      </c>
      <c r="AZ33" s="17">
        <f t="shared" si="4"/>
        <v>0.2376237624</v>
      </c>
      <c r="BA33" s="17">
        <f t="shared" si="5"/>
        <v>-0.2257425743</v>
      </c>
      <c r="BB33" s="108">
        <f t="shared" si="6"/>
        <v>20.6</v>
      </c>
      <c r="BC33" s="108">
        <f t="shared" si="7"/>
        <v>-26.2</v>
      </c>
      <c r="BD33" s="109">
        <f t="shared" si="8"/>
        <v>-0.5598290598</v>
      </c>
      <c r="BE33" s="110">
        <f t="shared" si="9"/>
        <v>0.203960396</v>
      </c>
      <c r="BF33" s="109">
        <f t="shared" si="10"/>
        <v>-0.2594059406</v>
      </c>
      <c r="BG33" s="111">
        <f t="shared" si="11"/>
        <v>22.25</v>
      </c>
      <c r="BH33" s="111">
        <f t="shared" si="12"/>
        <v>-24.55</v>
      </c>
      <c r="BI33" s="22">
        <f t="shared" si="13"/>
        <v>-0.5245726496</v>
      </c>
      <c r="BJ33" s="22">
        <f t="shared" si="14"/>
        <v>0.2202970297</v>
      </c>
      <c r="BK33" s="22">
        <f t="shared" si="15"/>
        <v>-0.2430693069</v>
      </c>
      <c r="BL33" s="112">
        <f t="shared" si="64"/>
        <v>25.25</v>
      </c>
      <c r="BM33" s="112">
        <f t="shared" si="17"/>
        <v>-21.55</v>
      </c>
      <c r="BN33" s="113">
        <f t="shared" si="18"/>
        <v>-0.4604700855</v>
      </c>
      <c r="BO33" s="113">
        <f t="shared" si="19"/>
        <v>0.25</v>
      </c>
      <c r="BP33" s="113">
        <f t="shared" si="20"/>
        <v>-0.2133663366</v>
      </c>
      <c r="BQ33" s="114">
        <f t="shared" si="21"/>
        <v>17.2</v>
      </c>
      <c r="BR33" s="114">
        <f t="shared" si="22"/>
        <v>-29.6</v>
      </c>
      <c r="BS33" s="115">
        <f t="shared" si="23"/>
        <v>-0.6324786325</v>
      </c>
      <c r="BT33" s="115">
        <f t="shared" si="24"/>
        <v>0.1702970297</v>
      </c>
      <c r="BU33" s="115">
        <f t="shared" si="25"/>
        <v>-0.2930693069</v>
      </c>
      <c r="BV33" s="116">
        <f t="shared" si="26"/>
        <v>19.25</v>
      </c>
      <c r="BW33" s="116">
        <f t="shared" si="27"/>
        <v>-27.55</v>
      </c>
      <c r="BX33" s="117">
        <f t="shared" si="28"/>
        <v>-0.5886752137</v>
      </c>
      <c r="BY33" s="117">
        <f t="shared" si="29"/>
        <v>0.1905940594</v>
      </c>
      <c r="BZ33" s="117">
        <f t="shared" si="30"/>
        <v>-0.2727722772</v>
      </c>
      <c r="CA33" s="118">
        <f t="shared" si="31"/>
        <v>27.75</v>
      </c>
      <c r="CB33" s="118">
        <f t="shared" si="32"/>
        <v>-19.05</v>
      </c>
      <c r="CC33" s="119">
        <f t="shared" si="33"/>
        <v>-0.4070512821</v>
      </c>
      <c r="CD33" s="119">
        <f t="shared" si="34"/>
        <v>0.2747524752</v>
      </c>
      <c r="CE33" s="119">
        <f t="shared" si="35"/>
        <v>-0.1886138614</v>
      </c>
      <c r="CF33" s="120">
        <f t="shared" si="36"/>
        <v>26.8</v>
      </c>
      <c r="CG33" s="120">
        <f t="shared" si="37"/>
        <v>-20</v>
      </c>
      <c r="CH33" s="121">
        <f t="shared" si="38"/>
        <v>-0.4273504274</v>
      </c>
      <c r="CI33" s="121">
        <f t="shared" si="39"/>
        <v>0.2653465347</v>
      </c>
      <c r="CJ33" s="121">
        <f t="shared" si="40"/>
        <v>-0.198019802</v>
      </c>
      <c r="CK33" s="122">
        <f t="shared" si="41"/>
        <v>22.75</v>
      </c>
      <c r="CL33" s="123">
        <f t="shared" si="42"/>
        <v>-24.05</v>
      </c>
      <c r="CM33" s="101">
        <f t="shared" si="43"/>
        <v>-0.5138888889</v>
      </c>
      <c r="CN33" s="101">
        <f t="shared" si="44"/>
        <v>0.2252475248</v>
      </c>
      <c r="CO33" s="123">
        <f t="shared" si="45"/>
        <v>-25.69518452</v>
      </c>
      <c r="CP33" s="124">
        <f t="shared" si="46"/>
        <v>18</v>
      </c>
      <c r="CQ33" s="124">
        <f t="shared" si="47"/>
        <v>-28.8</v>
      </c>
      <c r="CR33" s="125">
        <f t="shared" si="48"/>
        <v>-0.6153846154</v>
      </c>
      <c r="CS33" s="125">
        <f t="shared" si="49"/>
        <v>0.1782178218</v>
      </c>
      <c r="CT33" s="125">
        <f t="shared" si="50"/>
        <v>-0.2851485149</v>
      </c>
      <c r="CU33" s="126">
        <f t="shared" si="51"/>
        <v>14.33333333</v>
      </c>
      <c r="CV33" s="126">
        <f t="shared" si="52"/>
        <v>-32.46666667</v>
      </c>
      <c r="CW33" s="127">
        <f t="shared" si="53"/>
        <v>-0.6937321937</v>
      </c>
      <c r="CX33" s="127">
        <f t="shared" si="54"/>
        <v>0.1419141914</v>
      </c>
      <c r="CY33" s="127">
        <f t="shared" si="55"/>
        <v>-0.3214521452</v>
      </c>
      <c r="CZ33" s="128">
        <f t="shared" ref="CZ33:CZ40" si="70">AVERAGE(E33:AV33)</f>
        <v>21.56818182</v>
      </c>
      <c r="DA33" s="128">
        <f t="shared" si="56"/>
        <v>-25.23181818</v>
      </c>
      <c r="DB33" s="54">
        <f t="shared" si="57"/>
        <v>-0.5391414141</v>
      </c>
      <c r="DC33" s="54">
        <f t="shared" si="58"/>
        <v>0.2135463546</v>
      </c>
      <c r="DD33" s="54">
        <f t="shared" si="59"/>
        <v>-0.249819982</v>
      </c>
      <c r="DE33" s="129">
        <f t="shared" si="60"/>
        <v>-2493.660591</v>
      </c>
      <c r="DF33" s="130">
        <f t="shared" si="61"/>
        <v>22.61290323</v>
      </c>
      <c r="DG33" s="130">
        <f t="shared" si="62"/>
        <v>-24.18709677</v>
      </c>
      <c r="DH33" s="131">
        <f t="shared" si="63"/>
        <v>-0.5168183071</v>
      </c>
    </row>
    <row r="34" ht="15.75" customHeight="1">
      <c r="A34" s="132" t="s">
        <v>86</v>
      </c>
      <c r="B34" s="100">
        <v>104.0</v>
      </c>
      <c r="C34" s="100">
        <v>108.0</v>
      </c>
      <c r="D34" s="101">
        <f t="shared" si="1"/>
        <v>1.038461538</v>
      </c>
      <c r="E34" s="102">
        <v>80.0</v>
      </c>
      <c r="F34" s="102">
        <v>82.0</v>
      </c>
      <c r="G34" s="102">
        <v>81.0</v>
      </c>
      <c r="H34" s="102">
        <v>86.0</v>
      </c>
      <c r="I34" s="102">
        <v>68.0</v>
      </c>
      <c r="J34" s="102">
        <v>69.0</v>
      </c>
      <c r="K34" s="102">
        <v>57.0</v>
      </c>
      <c r="L34" s="102">
        <v>57.0</v>
      </c>
      <c r="M34" s="102">
        <v>50.0</v>
      </c>
      <c r="N34" s="102">
        <v>48.0</v>
      </c>
      <c r="O34" s="34">
        <v>48.0</v>
      </c>
      <c r="P34" s="34">
        <v>44.0</v>
      </c>
      <c r="Q34" s="34">
        <v>46.0</v>
      </c>
      <c r="R34" s="34">
        <v>56.0</v>
      </c>
      <c r="S34" s="34">
        <v>55.0</v>
      </c>
      <c r="T34" s="34">
        <v>63.0</v>
      </c>
      <c r="U34" s="34">
        <v>65.0</v>
      </c>
      <c r="V34" s="34">
        <v>65.0</v>
      </c>
      <c r="W34" s="34">
        <v>61.0</v>
      </c>
      <c r="X34" s="34">
        <v>63.0</v>
      </c>
      <c r="Y34" s="103">
        <v>72.0</v>
      </c>
      <c r="Z34" s="104">
        <v>72.0</v>
      </c>
      <c r="AA34" s="104">
        <v>77.0</v>
      </c>
      <c r="AB34" s="104">
        <v>88.0</v>
      </c>
      <c r="AC34" s="104">
        <v>84.0</v>
      </c>
      <c r="AD34" s="133">
        <v>90.0</v>
      </c>
      <c r="AE34" s="133">
        <v>92.0</v>
      </c>
      <c r="AF34" s="133">
        <v>76.0</v>
      </c>
      <c r="AG34" s="133">
        <v>69.0</v>
      </c>
      <c r="AH34" s="133">
        <v>69.0</v>
      </c>
      <c r="AI34" s="133">
        <v>83.0</v>
      </c>
      <c r="AJ34" s="133">
        <v>72.0</v>
      </c>
      <c r="AK34" s="106">
        <v>81.0</v>
      </c>
      <c r="AL34" s="106">
        <v>74.0</v>
      </c>
      <c r="AM34" s="106">
        <v>79.0</v>
      </c>
      <c r="AN34" s="106">
        <v>68.0</v>
      </c>
      <c r="AO34" s="106">
        <v>70.0</v>
      </c>
      <c r="AP34" s="106">
        <v>71.0</v>
      </c>
      <c r="AQ34" s="106">
        <v>75.0</v>
      </c>
      <c r="AR34" s="106">
        <v>74.0</v>
      </c>
      <c r="AS34" s="106">
        <v>79.0</v>
      </c>
      <c r="AT34" s="107">
        <v>83.0</v>
      </c>
      <c r="AU34" s="107">
        <v>84.0</v>
      </c>
      <c r="AV34" s="107">
        <v>83.0</v>
      </c>
      <c r="AW34" s="16">
        <v>80.0</v>
      </c>
      <c r="AX34" s="16">
        <f t="shared" si="2"/>
        <v>-28</v>
      </c>
      <c r="AY34" s="17">
        <f t="shared" si="3"/>
        <v>-0.2592592593</v>
      </c>
      <c r="AZ34" s="17">
        <f t="shared" si="4"/>
        <v>0.7692307692</v>
      </c>
      <c r="BA34" s="17">
        <f t="shared" si="5"/>
        <v>-0.2692307692</v>
      </c>
      <c r="BB34" s="108">
        <f t="shared" si="6"/>
        <v>77.2</v>
      </c>
      <c r="BC34" s="108">
        <f t="shared" si="7"/>
        <v>-30.8</v>
      </c>
      <c r="BD34" s="109">
        <f t="shared" si="8"/>
        <v>-0.2851851852</v>
      </c>
      <c r="BE34" s="110">
        <f t="shared" si="9"/>
        <v>0.7423076923</v>
      </c>
      <c r="BF34" s="109">
        <f t="shared" si="10"/>
        <v>-0.2961538462</v>
      </c>
      <c r="BG34" s="111">
        <f t="shared" si="11"/>
        <v>53</v>
      </c>
      <c r="BH34" s="111">
        <f t="shared" si="12"/>
        <v>-55</v>
      </c>
      <c r="BI34" s="22">
        <f t="shared" si="13"/>
        <v>-0.5092592593</v>
      </c>
      <c r="BJ34" s="22">
        <f t="shared" si="14"/>
        <v>0.5096153846</v>
      </c>
      <c r="BK34" s="22">
        <f t="shared" si="15"/>
        <v>-0.5288461538</v>
      </c>
      <c r="BL34" s="112">
        <f t="shared" si="64"/>
        <v>48.5</v>
      </c>
      <c r="BM34" s="112">
        <f t="shared" si="17"/>
        <v>-59.5</v>
      </c>
      <c r="BN34" s="113">
        <f t="shared" si="18"/>
        <v>-0.5509259259</v>
      </c>
      <c r="BO34" s="113">
        <f t="shared" si="19"/>
        <v>0.4663461538</v>
      </c>
      <c r="BP34" s="113">
        <f t="shared" si="20"/>
        <v>-0.5721153846</v>
      </c>
      <c r="BQ34" s="114">
        <f t="shared" si="21"/>
        <v>61.8</v>
      </c>
      <c r="BR34" s="114">
        <f t="shared" si="22"/>
        <v>-46.2</v>
      </c>
      <c r="BS34" s="115">
        <f t="shared" si="23"/>
        <v>-0.4277777778</v>
      </c>
      <c r="BT34" s="115">
        <f t="shared" si="24"/>
        <v>0.5942307692</v>
      </c>
      <c r="BU34" s="115">
        <f t="shared" si="25"/>
        <v>-0.4442307692</v>
      </c>
      <c r="BV34" s="116">
        <f t="shared" si="26"/>
        <v>71</v>
      </c>
      <c r="BW34" s="116">
        <f t="shared" si="27"/>
        <v>-37</v>
      </c>
      <c r="BX34" s="117">
        <f t="shared" si="28"/>
        <v>-0.3425925926</v>
      </c>
      <c r="BY34" s="117">
        <f t="shared" si="29"/>
        <v>0.6826923077</v>
      </c>
      <c r="BZ34" s="117">
        <f t="shared" si="30"/>
        <v>-0.3557692308</v>
      </c>
      <c r="CA34" s="118">
        <f t="shared" si="31"/>
        <v>88.5</v>
      </c>
      <c r="CB34" s="118">
        <f t="shared" si="32"/>
        <v>-19.5</v>
      </c>
      <c r="CC34" s="119">
        <f t="shared" si="33"/>
        <v>-0.1805555556</v>
      </c>
      <c r="CD34" s="119">
        <f t="shared" si="34"/>
        <v>0.8509615385</v>
      </c>
      <c r="CE34" s="119">
        <f t="shared" si="35"/>
        <v>-0.1875</v>
      </c>
      <c r="CF34" s="120">
        <f t="shared" si="36"/>
        <v>73.8</v>
      </c>
      <c r="CG34" s="120">
        <f t="shared" si="37"/>
        <v>-34.2</v>
      </c>
      <c r="CH34" s="121">
        <f t="shared" si="38"/>
        <v>-0.3166666667</v>
      </c>
      <c r="CI34" s="121">
        <f t="shared" si="39"/>
        <v>0.7096153846</v>
      </c>
      <c r="CJ34" s="121">
        <f t="shared" si="40"/>
        <v>-0.3288461538</v>
      </c>
      <c r="CK34" s="122">
        <f t="shared" si="41"/>
        <v>75.5</v>
      </c>
      <c r="CL34" s="123">
        <f t="shared" si="42"/>
        <v>-32.5</v>
      </c>
      <c r="CM34" s="101">
        <f t="shared" si="43"/>
        <v>-0.3009259259</v>
      </c>
      <c r="CN34" s="101">
        <f t="shared" si="44"/>
        <v>0.7259615385</v>
      </c>
      <c r="CO34" s="123">
        <f t="shared" si="45"/>
        <v>-38.37937063</v>
      </c>
      <c r="CP34" s="124">
        <f t="shared" si="46"/>
        <v>73.8</v>
      </c>
      <c r="CQ34" s="124">
        <f t="shared" si="47"/>
        <v>-34.2</v>
      </c>
      <c r="CR34" s="125">
        <f t="shared" si="48"/>
        <v>-0.3166666667</v>
      </c>
      <c r="CS34" s="125">
        <f t="shared" si="49"/>
        <v>0.7096153846</v>
      </c>
      <c r="CT34" s="125">
        <f t="shared" si="50"/>
        <v>-0.3288461538</v>
      </c>
      <c r="CU34" s="126">
        <f t="shared" si="51"/>
        <v>83.33333333</v>
      </c>
      <c r="CV34" s="126">
        <f t="shared" si="52"/>
        <v>-24.66666667</v>
      </c>
      <c r="CW34" s="127">
        <f t="shared" si="53"/>
        <v>-0.2283950617</v>
      </c>
      <c r="CX34" s="127">
        <f t="shared" si="54"/>
        <v>0.8012820513</v>
      </c>
      <c r="CY34" s="127">
        <f t="shared" si="55"/>
        <v>-0.2371794872</v>
      </c>
      <c r="CZ34" s="128">
        <f t="shared" si="70"/>
        <v>70.65909091</v>
      </c>
      <c r="DA34" s="128">
        <f t="shared" si="56"/>
        <v>-37.34090909</v>
      </c>
      <c r="DB34" s="54">
        <f t="shared" si="57"/>
        <v>-0.3457491582</v>
      </c>
      <c r="DC34" s="54">
        <f t="shared" si="58"/>
        <v>0.6794143357</v>
      </c>
      <c r="DD34" s="54">
        <f t="shared" si="59"/>
        <v>-0.3590472028</v>
      </c>
      <c r="DE34" s="129">
        <f t="shared" si="60"/>
        <v>-3690.402045</v>
      </c>
      <c r="DF34" s="130">
        <f t="shared" si="61"/>
        <v>68</v>
      </c>
      <c r="DG34" s="130">
        <f t="shared" si="62"/>
        <v>-40</v>
      </c>
      <c r="DH34" s="131">
        <f t="shared" si="63"/>
        <v>-0.3703703704</v>
      </c>
    </row>
    <row r="35" ht="15.75" customHeight="1">
      <c r="A35" s="132" t="s">
        <v>87</v>
      </c>
      <c r="B35" s="100">
        <v>149.0</v>
      </c>
      <c r="C35" s="100">
        <v>93.0</v>
      </c>
      <c r="D35" s="101">
        <f t="shared" si="1"/>
        <v>0.6241610738</v>
      </c>
      <c r="E35" s="102">
        <v>61.0</v>
      </c>
      <c r="F35" s="102">
        <v>52.0</v>
      </c>
      <c r="G35" s="102">
        <v>54.0</v>
      </c>
      <c r="H35" s="102">
        <v>50.0</v>
      </c>
      <c r="I35" s="102">
        <v>53.0</v>
      </c>
      <c r="J35" s="102">
        <v>57.0</v>
      </c>
      <c r="K35" s="102">
        <v>59.0</v>
      </c>
      <c r="L35" s="102">
        <v>58.0</v>
      </c>
      <c r="M35" s="102">
        <v>67.0</v>
      </c>
      <c r="N35" s="102">
        <v>67.0</v>
      </c>
      <c r="O35" s="34">
        <v>69.0</v>
      </c>
      <c r="P35" s="34">
        <v>75.0</v>
      </c>
      <c r="Q35" s="34">
        <v>79.0</v>
      </c>
      <c r="R35" s="34">
        <v>82.0</v>
      </c>
      <c r="S35" s="34">
        <v>91.0</v>
      </c>
      <c r="T35" s="34">
        <v>93.0</v>
      </c>
      <c r="U35" s="34">
        <v>89.0</v>
      </c>
      <c r="V35" s="34">
        <v>91.0</v>
      </c>
      <c r="W35" s="34">
        <v>91.0</v>
      </c>
      <c r="X35" s="34">
        <v>83.0</v>
      </c>
      <c r="Y35" s="103">
        <v>78.0</v>
      </c>
      <c r="Z35" s="104">
        <v>86.0</v>
      </c>
      <c r="AA35" s="104">
        <v>86.0</v>
      </c>
      <c r="AB35" s="104">
        <v>76.0</v>
      </c>
      <c r="AC35" s="104">
        <v>83.0</v>
      </c>
      <c r="AD35" s="104">
        <v>79.0</v>
      </c>
      <c r="AE35" s="104">
        <v>64.0</v>
      </c>
      <c r="AF35" s="104">
        <v>75.0</v>
      </c>
      <c r="AG35" s="104">
        <v>76.0</v>
      </c>
      <c r="AH35" s="104">
        <v>75.0</v>
      </c>
      <c r="AI35" s="104">
        <v>84.0</v>
      </c>
      <c r="AJ35" s="104">
        <v>81.0</v>
      </c>
      <c r="AK35" s="106">
        <v>96.0</v>
      </c>
      <c r="AL35" s="106">
        <v>89.0</v>
      </c>
      <c r="AM35" s="106">
        <v>84.0</v>
      </c>
      <c r="AN35" s="107">
        <v>90.0</v>
      </c>
      <c r="AO35" s="106">
        <v>74.0</v>
      </c>
      <c r="AP35" s="107">
        <v>83.0</v>
      </c>
      <c r="AQ35" s="107">
        <v>77.0</v>
      </c>
      <c r="AR35" s="107">
        <v>71.0</v>
      </c>
      <c r="AS35" s="107">
        <v>72.0</v>
      </c>
      <c r="AT35" s="106">
        <v>71.0</v>
      </c>
      <c r="AU35" s="106">
        <v>54.0</v>
      </c>
      <c r="AV35" s="106">
        <v>62.0</v>
      </c>
      <c r="AW35" s="16">
        <v>61.0</v>
      </c>
      <c r="AX35" s="16">
        <f t="shared" si="2"/>
        <v>-32</v>
      </c>
      <c r="AY35" s="17">
        <f t="shared" si="3"/>
        <v>-0.3440860215</v>
      </c>
      <c r="AZ35" s="17">
        <f t="shared" si="4"/>
        <v>0.4093959732</v>
      </c>
      <c r="BA35" s="17">
        <f t="shared" si="5"/>
        <v>-0.2147651007</v>
      </c>
      <c r="BB35" s="108">
        <f t="shared" si="6"/>
        <v>53.2</v>
      </c>
      <c r="BC35" s="108">
        <f t="shared" si="7"/>
        <v>-39.8</v>
      </c>
      <c r="BD35" s="109">
        <f t="shared" si="8"/>
        <v>-0.4279569892</v>
      </c>
      <c r="BE35" s="110">
        <f t="shared" si="9"/>
        <v>0.3570469799</v>
      </c>
      <c r="BF35" s="109">
        <f t="shared" si="10"/>
        <v>-0.267114094</v>
      </c>
      <c r="BG35" s="111">
        <f t="shared" si="11"/>
        <v>62.75</v>
      </c>
      <c r="BH35" s="111">
        <f t="shared" si="12"/>
        <v>-30.25</v>
      </c>
      <c r="BI35" s="22">
        <f t="shared" si="13"/>
        <v>-0.3252688172</v>
      </c>
      <c r="BJ35" s="22">
        <f t="shared" si="14"/>
        <v>0.4211409396</v>
      </c>
      <c r="BK35" s="22">
        <f t="shared" si="15"/>
        <v>-0.2030201342</v>
      </c>
      <c r="BL35" s="112">
        <f t="shared" si="64"/>
        <v>76.25</v>
      </c>
      <c r="BM35" s="112">
        <f t="shared" si="17"/>
        <v>-16.75</v>
      </c>
      <c r="BN35" s="113">
        <f t="shared" si="18"/>
        <v>-0.1801075269</v>
      </c>
      <c r="BO35" s="113">
        <f t="shared" si="19"/>
        <v>0.5117449664</v>
      </c>
      <c r="BP35" s="113">
        <f t="shared" si="20"/>
        <v>-0.1124161074</v>
      </c>
      <c r="BQ35" s="114">
        <f t="shared" si="21"/>
        <v>91</v>
      </c>
      <c r="BR35" s="114">
        <f t="shared" si="22"/>
        <v>-2</v>
      </c>
      <c r="BS35" s="115">
        <f t="shared" si="23"/>
        <v>-0.02150537634</v>
      </c>
      <c r="BT35" s="115">
        <f t="shared" si="24"/>
        <v>0.610738255</v>
      </c>
      <c r="BU35" s="115">
        <f t="shared" si="25"/>
        <v>-0.01342281879</v>
      </c>
      <c r="BV35" s="116">
        <f t="shared" si="26"/>
        <v>83.25</v>
      </c>
      <c r="BW35" s="116">
        <f t="shared" si="27"/>
        <v>-9.75</v>
      </c>
      <c r="BX35" s="117">
        <f t="shared" si="28"/>
        <v>-0.1048387097</v>
      </c>
      <c r="BY35" s="117">
        <f t="shared" si="29"/>
        <v>0.5587248322</v>
      </c>
      <c r="BZ35" s="117">
        <f t="shared" si="30"/>
        <v>-0.06543624161</v>
      </c>
      <c r="CA35" s="118">
        <f t="shared" si="31"/>
        <v>75.5</v>
      </c>
      <c r="CB35" s="118">
        <f t="shared" si="32"/>
        <v>-17.5</v>
      </c>
      <c r="CC35" s="119">
        <f t="shared" si="33"/>
        <v>-0.188172043</v>
      </c>
      <c r="CD35" s="119">
        <f t="shared" si="34"/>
        <v>0.5067114094</v>
      </c>
      <c r="CE35" s="119">
        <f t="shared" si="35"/>
        <v>-0.1174496644</v>
      </c>
      <c r="CF35" s="120">
        <f t="shared" si="36"/>
        <v>78.2</v>
      </c>
      <c r="CG35" s="120">
        <f t="shared" si="37"/>
        <v>-14.8</v>
      </c>
      <c r="CH35" s="121">
        <f t="shared" si="38"/>
        <v>-0.1591397849</v>
      </c>
      <c r="CI35" s="121">
        <f t="shared" si="39"/>
        <v>0.5248322148</v>
      </c>
      <c r="CJ35" s="121">
        <f t="shared" si="40"/>
        <v>-0.09932885906</v>
      </c>
      <c r="CK35" s="122">
        <f t="shared" si="41"/>
        <v>89.75</v>
      </c>
      <c r="CL35" s="123">
        <f t="shared" si="42"/>
        <v>-3.25</v>
      </c>
      <c r="CM35" s="101">
        <f t="shared" si="43"/>
        <v>-0.03494623656</v>
      </c>
      <c r="CN35" s="101">
        <f t="shared" si="44"/>
        <v>0.6023489933</v>
      </c>
      <c r="CO35" s="123">
        <f t="shared" si="45"/>
        <v>-18.91961562</v>
      </c>
      <c r="CP35" s="124">
        <f t="shared" si="46"/>
        <v>75.4</v>
      </c>
      <c r="CQ35" s="124">
        <f t="shared" si="47"/>
        <v>-17.6</v>
      </c>
      <c r="CR35" s="125">
        <f t="shared" si="48"/>
        <v>-0.1892473118</v>
      </c>
      <c r="CS35" s="125">
        <f t="shared" si="49"/>
        <v>0.5060402685</v>
      </c>
      <c r="CT35" s="125">
        <f t="shared" si="50"/>
        <v>-0.1181208054</v>
      </c>
      <c r="CU35" s="126">
        <f t="shared" si="51"/>
        <v>62.33333333</v>
      </c>
      <c r="CV35" s="126">
        <f t="shared" si="52"/>
        <v>-30.66666667</v>
      </c>
      <c r="CW35" s="127">
        <f t="shared" si="53"/>
        <v>-0.3297491039</v>
      </c>
      <c r="CX35" s="127">
        <f t="shared" si="54"/>
        <v>0.418344519</v>
      </c>
      <c r="CY35" s="127">
        <f t="shared" si="55"/>
        <v>-0.2058165548</v>
      </c>
      <c r="CZ35" s="128">
        <f t="shared" si="70"/>
        <v>74.70454545</v>
      </c>
      <c r="DA35" s="128">
        <f t="shared" si="56"/>
        <v>-18.29545455</v>
      </c>
      <c r="DB35" s="54">
        <f t="shared" si="57"/>
        <v>-0.1967253177</v>
      </c>
      <c r="DC35" s="54">
        <f t="shared" si="58"/>
        <v>0.5013727883</v>
      </c>
      <c r="DD35" s="54">
        <f t="shared" si="59"/>
        <v>-0.1227882855</v>
      </c>
      <c r="DE35" s="129">
        <f t="shared" si="60"/>
        <v>-1808.139773</v>
      </c>
      <c r="DF35" s="130">
        <f t="shared" si="61"/>
        <v>74.29032258</v>
      </c>
      <c r="DG35" s="130">
        <f t="shared" si="62"/>
        <v>-18.70967742</v>
      </c>
      <c r="DH35" s="131">
        <f t="shared" si="63"/>
        <v>-0.2011793271</v>
      </c>
    </row>
    <row r="36" ht="15.75" customHeight="1">
      <c r="A36" s="132" t="s">
        <v>88</v>
      </c>
      <c r="B36" s="100">
        <v>124.0</v>
      </c>
      <c r="C36" s="100">
        <v>99.0</v>
      </c>
      <c r="D36" s="101">
        <f t="shared" si="1"/>
        <v>0.7983870968</v>
      </c>
      <c r="E36" s="102">
        <v>62.0</v>
      </c>
      <c r="F36" s="102">
        <v>60.0</v>
      </c>
      <c r="G36" s="102">
        <v>58.0</v>
      </c>
      <c r="H36" s="102">
        <v>57.0</v>
      </c>
      <c r="I36" s="102">
        <v>51.0</v>
      </c>
      <c r="J36" s="102">
        <v>49.0</v>
      </c>
      <c r="K36" s="102">
        <v>55.0</v>
      </c>
      <c r="L36" s="102">
        <v>59.0</v>
      </c>
      <c r="M36" s="102">
        <v>61.0</v>
      </c>
      <c r="N36" s="102">
        <v>57.0</v>
      </c>
      <c r="O36" s="34">
        <v>63.0</v>
      </c>
      <c r="P36" s="34">
        <v>58.0</v>
      </c>
      <c r="Q36" s="34">
        <v>58.0</v>
      </c>
      <c r="R36" s="34">
        <v>60.0</v>
      </c>
      <c r="S36" s="34">
        <v>68.0</v>
      </c>
      <c r="T36" s="34">
        <v>62.0</v>
      </c>
      <c r="U36" s="34">
        <v>66.0</v>
      </c>
      <c r="V36" s="34">
        <v>59.0</v>
      </c>
      <c r="W36" s="34">
        <v>70.0</v>
      </c>
      <c r="X36" s="34">
        <v>68.0</v>
      </c>
      <c r="Y36" s="137">
        <v>82.0</v>
      </c>
      <c r="Z36" s="137">
        <v>75.0</v>
      </c>
      <c r="AA36" s="137">
        <v>89.0</v>
      </c>
      <c r="AB36" s="137">
        <v>88.0</v>
      </c>
      <c r="AC36" s="104">
        <v>73.0</v>
      </c>
      <c r="AD36" s="133">
        <v>62.0</v>
      </c>
      <c r="AE36" s="133">
        <v>68.0</v>
      </c>
      <c r="AF36" s="133">
        <v>69.0</v>
      </c>
      <c r="AG36" s="133">
        <v>64.0</v>
      </c>
      <c r="AH36" s="133">
        <v>68.0</v>
      </c>
      <c r="AI36" s="133">
        <v>63.0</v>
      </c>
      <c r="AJ36" s="133">
        <v>62.0</v>
      </c>
      <c r="AK36" s="154">
        <v>63.0</v>
      </c>
      <c r="AL36" s="106">
        <v>60.0</v>
      </c>
      <c r="AM36" s="106">
        <v>54.0</v>
      </c>
      <c r="AN36" s="106">
        <v>57.0</v>
      </c>
      <c r="AO36" s="106">
        <v>65.0</v>
      </c>
      <c r="AP36" s="106">
        <v>60.0</v>
      </c>
      <c r="AQ36" s="106">
        <v>66.0</v>
      </c>
      <c r="AR36" s="106">
        <v>62.0</v>
      </c>
      <c r="AS36" s="154">
        <v>65.0</v>
      </c>
      <c r="AT36" s="107">
        <v>64.0</v>
      </c>
      <c r="AU36" s="107">
        <v>77.0</v>
      </c>
      <c r="AV36" s="106">
        <v>72.0</v>
      </c>
      <c r="AW36" s="16">
        <v>62.0</v>
      </c>
      <c r="AX36" s="16">
        <f t="shared" si="2"/>
        <v>-37</v>
      </c>
      <c r="AY36" s="17">
        <f t="shared" si="3"/>
        <v>-0.3737373737</v>
      </c>
      <c r="AZ36" s="17">
        <f t="shared" si="4"/>
        <v>0.5</v>
      </c>
      <c r="BA36" s="17">
        <f t="shared" si="5"/>
        <v>-0.2983870968</v>
      </c>
      <c r="BB36" s="108">
        <f t="shared" si="6"/>
        <v>55</v>
      </c>
      <c r="BC36" s="108">
        <f t="shared" si="7"/>
        <v>-44</v>
      </c>
      <c r="BD36" s="109">
        <f t="shared" si="8"/>
        <v>-0.4444444444</v>
      </c>
      <c r="BE36" s="110">
        <f t="shared" si="9"/>
        <v>0.4435483871</v>
      </c>
      <c r="BF36" s="109">
        <f t="shared" si="10"/>
        <v>-0.3548387097</v>
      </c>
      <c r="BG36" s="111">
        <f t="shared" si="11"/>
        <v>58</v>
      </c>
      <c r="BH36" s="111">
        <f t="shared" si="12"/>
        <v>-41</v>
      </c>
      <c r="BI36" s="22">
        <f t="shared" si="13"/>
        <v>-0.4141414141</v>
      </c>
      <c r="BJ36" s="22">
        <f t="shared" si="14"/>
        <v>0.4677419355</v>
      </c>
      <c r="BK36" s="22">
        <f t="shared" si="15"/>
        <v>-0.3306451613</v>
      </c>
      <c r="BL36" s="112">
        <f t="shared" si="64"/>
        <v>59.75</v>
      </c>
      <c r="BM36" s="112">
        <f t="shared" si="17"/>
        <v>-39.25</v>
      </c>
      <c r="BN36" s="113">
        <f t="shared" si="18"/>
        <v>-0.3964646465</v>
      </c>
      <c r="BO36" s="113">
        <f t="shared" si="19"/>
        <v>0.4818548387</v>
      </c>
      <c r="BP36" s="113">
        <f t="shared" si="20"/>
        <v>-0.3165322581</v>
      </c>
      <c r="BQ36" s="114">
        <f t="shared" si="21"/>
        <v>65</v>
      </c>
      <c r="BR36" s="114">
        <f t="shared" si="22"/>
        <v>-34</v>
      </c>
      <c r="BS36" s="115">
        <f t="shared" si="23"/>
        <v>-0.3434343434</v>
      </c>
      <c r="BT36" s="115">
        <f t="shared" si="24"/>
        <v>0.5241935484</v>
      </c>
      <c r="BU36" s="115">
        <f t="shared" si="25"/>
        <v>-0.2741935484</v>
      </c>
      <c r="BV36" s="116">
        <f t="shared" si="26"/>
        <v>78.5</v>
      </c>
      <c r="BW36" s="116">
        <f t="shared" si="27"/>
        <v>-20.5</v>
      </c>
      <c r="BX36" s="117">
        <f t="shared" si="28"/>
        <v>-0.2070707071</v>
      </c>
      <c r="BY36" s="117">
        <f t="shared" si="29"/>
        <v>0.6330645161</v>
      </c>
      <c r="BZ36" s="117">
        <f t="shared" si="30"/>
        <v>-0.1653225806</v>
      </c>
      <c r="CA36" s="118">
        <f t="shared" si="31"/>
        <v>72.75</v>
      </c>
      <c r="CB36" s="118">
        <f t="shared" si="32"/>
        <v>-26.25</v>
      </c>
      <c r="CC36" s="119">
        <f t="shared" si="33"/>
        <v>-0.2651515152</v>
      </c>
      <c r="CD36" s="119">
        <f t="shared" si="34"/>
        <v>0.5866935484</v>
      </c>
      <c r="CE36" s="119">
        <f t="shared" si="35"/>
        <v>-0.2116935484</v>
      </c>
      <c r="CF36" s="120">
        <f t="shared" si="36"/>
        <v>65.2</v>
      </c>
      <c r="CG36" s="120">
        <f t="shared" si="37"/>
        <v>-33.8</v>
      </c>
      <c r="CH36" s="121">
        <f t="shared" si="38"/>
        <v>-0.3414141414</v>
      </c>
      <c r="CI36" s="121">
        <f t="shared" si="39"/>
        <v>0.5258064516</v>
      </c>
      <c r="CJ36" s="121">
        <f t="shared" si="40"/>
        <v>-0.2725806452</v>
      </c>
      <c r="CK36" s="122">
        <f t="shared" si="41"/>
        <v>58.5</v>
      </c>
      <c r="CL36" s="123">
        <f t="shared" si="42"/>
        <v>-40.5</v>
      </c>
      <c r="CM36" s="101">
        <f t="shared" si="43"/>
        <v>-0.4090909091</v>
      </c>
      <c r="CN36" s="101">
        <f t="shared" si="44"/>
        <v>0.4717741935</v>
      </c>
      <c r="CO36" s="123">
        <f t="shared" si="45"/>
        <v>-35.50293255</v>
      </c>
      <c r="CP36" s="124">
        <f t="shared" si="46"/>
        <v>63.6</v>
      </c>
      <c r="CQ36" s="124">
        <f t="shared" si="47"/>
        <v>-35.4</v>
      </c>
      <c r="CR36" s="125">
        <f t="shared" si="48"/>
        <v>-0.3575757576</v>
      </c>
      <c r="CS36" s="125">
        <f t="shared" si="49"/>
        <v>0.5129032258</v>
      </c>
      <c r="CT36" s="125">
        <f t="shared" si="50"/>
        <v>-0.285483871</v>
      </c>
      <c r="CU36" s="126">
        <f t="shared" si="51"/>
        <v>71</v>
      </c>
      <c r="CV36" s="126">
        <f t="shared" si="52"/>
        <v>-28</v>
      </c>
      <c r="CW36" s="127">
        <f t="shared" si="53"/>
        <v>-0.2828282828</v>
      </c>
      <c r="CX36" s="127">
        <f t="shared" si="54"/>
        <v>0.5725806452</v>
      </c>
      <c r="CY36" s="127">
        <f t="shared" si="55"/>
        <v>-0.2258064516</v>
      </c>
      <c r="CZ36" s="128">
        <f t="shared" si="70"/>
        <v>64.29545455</v>
      </c>
      <c r="DA36" s="128">
        <f t="shared" si="56"/>
        <v>-34.70454545</v>
      </c>
      <c r="DB36" s="54">
        <f t="shared" si="57"/>
        <v>-0.3505509642</v>
      </c>
      <c r="DC36" s="54">
        <f t="shared" si="58"/>
        <v>0.5185117302</v>
      </c>
      <c r="DD36" s="54">
        <f t="shared" si="59"/>
        <v>-0.2798753666</v>
      </c>
      <c r="DE36" s="129">
        <f t="shared" si="60"/>
        <v>-3429.850227</v>
      </c>
      <c r="DF36" s="130">
        <f t="shared" si="61"/>
        <v>64.58064516</v>
      </c>
      <c r="DG36" s="130">
        <f t="shared" si="62"/>
        <v>-34.41935484</v>
      </c>
      <c r="DH36" s="131">
        <f t="shared" si="63"/>
        <v>-0.3476702509</v>
      </c>
    </row>
    <row r="37" ht="15.75" customHeight="1">
      <c r="A37" s="132" t="s">
        <v>89</v>
      </c>
      <c r="B37" s="100">
        <v>34.0</v>
      </c>
      <c r="C37" s="100">
        <v>8.0</v>
      </c>
      <c r="D37" s="101">
        <f t="shared" si="1"/>
        <v>0.2352941176</v>
      </c>
      <c r="E37" s="102">
        <v>3.0</v>
      </c>
      <c r="F37" s="102">
        <v>4.0</v>
      </c>
      <c r="G37" s="102">
        <v>4.0</v>
      </c>
      <c r="H37" s="102">
        <v>3.0</v>
      </c>
      <c r="I37" s="102">
        <v>5.0</v>
      </c>
      <c r="J37" s="102">
        <v>4.0</v>
      </c>
      <c r="K37" s="102">
        <v>6.0</v>
      </c>
      <c r="L37" s="102">
        <v>7.0</v>
      </c>
      <c r="M37" s="102">
        <v>11.0</v>
      </c>
      <c r="N37" s="102">
        <v>10.0</v>
      </c>
      <c r="O37" s="34">
        <v>10.0</v>
      </c>
      <c r="P37" s="34">
        <v>6.0</v>
      </c>
      <c r="Q37" s="34">
        <v>6.0</v>
      </c>
      <c r="R37" s="34">
        <v>8.0</v>
      </c>
      <c r="S37" s="34">
        <v>9.0</v>
      </c>
      <c r="T37" s="34">
        <v>11.0</v>
      </c>
      <c r="U37" s="34">
        <v>11.0</v>
      </c>
      <c r="V37" s="34">
        <v>10.0</v>
      </c>
      <c r="W37" s="34">
        <v>7.0</v>
      </c>
      <c r="X37" s="34">
        <v>10.0</v>
      </c>
      <c r="Y37" s="103">
        <v>16.0</v>
      </c>
      <c r="Z37" s="104">
        <v>15.0</v>
      </c>
      <c r="AA37" s="104">
        <v>19.0</v>
      </c>
      <c r="AB37" s="104">
        <v>21.0</v>
      </c>
      <c r="AC37" s="104">
        <v>23.0</v>
      </c>
      <c r="AD37" s="104">
        <v>23.0</v>
      </c>
      <c r="AE37" s="104">
        <v>20.0</v>
      </c>
      <c r="AF37" s="104">
        <v>19.0</v>
      </c>
      <c r="AG37" s="104">
        <v>15.0</v>
      </c>
      <c r="AH37" s="104">
        <v>15.0</v>
      </c>
      <c r="AI37" s="104">
        <v>16.0</v>
      </c>
      <c r="AJ37" s="104">
        <v>15.0</v>
      </c>
      <c r="AK37" s="106">
        <v>18.0</v>
      </c>
      <c r="AL37" s="106">
        <v>22.0</v>
      </c>
      <c r="AM37" s="106">
        <v>22.0</v>
      </c>
      <c r="AN37" s="106">
        <v>16.0</v>
      </c>
      <c r="AO37" s="106">
        <v>16.0</v>
      </c>
      <c r="AP37" s="106">
        <v>0.0</v>
      </c>
      <c r="AQ37" s="106">
        <v>19.0</v>
      </c>
      <c r="AR37" s="106">
        <v>15.0</v>
      </c>
      <c r="AS37" s="106">
        <v>18.0</v>
      </c>
      <c r="AT37" s="106">
        <v>13.0</v>
      </c>
      <c r="AU37" s="106">
        <v>12.0</v>
      </c>
      <c r="AV37" s="106">
        <v>13.0</v>
      </c>
      <c r="AW37" s="16">
        <v>3.0</v>
      </c>
      <c r="AX37" s="16">
        <f t="shared" si="2"/>
        <v>-5</v>
      </c>
      <c r="AY37" s="17">
        <f t="shared" si="3"/>
        <v>-0.625</v>
      </c>
      <c r="AZ37" s="17">
        <f t="shared" si="4"/>
        <v>0.08823529412</v>
      </c>
      <c r="BA37" s="17">
        <f t="shared" si="5"/>
        <v>-0.1470588235</v>
      </c>
      <c r="BB37" s="108">
        <f t="shared" si="6"/>
        <v>4</v>
      </c>
      <c r="BC37" s="108">
        <f t="shared" si="7"/>
        <v>-4</v>
      </c>
      <c r="BD37" s="109">
        <f t="shared" si="8"/>
        <v>-0.5</v>
      </c>
      <c r="BE37" s="110">
        <f t="shared" si="9"/>
        <v>0.1176470588</v>
      </c>
      <c r="BF37" s="109">
        <f t="shared" si="10"/>
        <v>-0.1176470588</v>
      </c>
      <c r="BG37" s="111">
        <f t="shared" si="11"/>
        <v>8.5</v>
      </c>
      <c r="BH37" s="111">
        <f t="shared" si="12"/>
        <v>0.5</v>
      </c>
      <c r="BI37" s="22">
        <f t="shared" si="13"/>
        <v>0.0625</v>
      </c>
      <c r="BJ37" s="22">
        <f t="shared" si="14"/>
        <v>0.25</v>
      </c>
      <c r="BK37" s="22">
        <f t="shared" si="15"/>
        <v>0.01470588235</v>
      </c>
      <c r="BL37" s="112">
        <f t="shared" si="64"/>
        <v>7.5</v>
      </c>
      <c r="BM37" s="112">
        <f t="shared" si="17"/>
        <v>-0.5</v>
      </c>
      <c r="BN37" s="113">
        <f t="shared" si="18"/>
        <v>-0.0625</v>
      </c>
      <c r="BO37" s="113">
        <f t="shared" si="19"/>
        <v>0.2205882353</v>
      </c>
      <c r="BP37" s="113">
        <f t="shared" si="20"/>
        <v>-0.01470588235</v>
      </c>
      <c r="BQ37" s="114">
        <f t="shared" si="21"/>
        <v>9.6</v>
      </c>
      <c r="BR37" s="114">
        <f t="shared" si="22"/>
        <v>1.6</v>
      </c>
      <c r="BS37" s="115">
        <f t="shared" si="23"/>
        <v>0.2</v>
      </c>
      <c r="BT37" s="115">
        <f t="shared" si="24"/>
        <v>0.2823529412</v>
      </c>
      <c r="BU37" s="115">
        <f t="shared" si="25"/>
        <v>0.04705882353</v>
      </c>
      <c r="BV37" s="116">
        <f t="shared" si="26"/>
        <v>15</v>
      </c>
      <c r="BW37" s="116">
        <f t="shared" si="27"/>
        <v>7</v>
      </c>
      <c r="BX37" s="117">
        <f t="shared" si="28"/>
        <v>0.875</v>
      </c>
      <c r="BY37" s="117">
        <f t="shared" si="29"/>
        <v>0.4411764706</v>
      </c>
      <c r="BZ37" s="117">
        <f t="shared" si="30"/>
        <v>0.2058823529</v>
      </c>
      <c r="CA37" s="118">
        <f t="shared" si="31"/>
        <v>21.75</v>
      </c>
      <c r="CB37" s="118">
        <f t="shared" si="32"/>
        <v>13.75</v>
      </c>
      <c r="CC37" s="119">
        <f t="shared" si="33"/>
        <v>1.71875</v>
      </c>
      <c r="CD37" s="119">
        <f t="shared" si="34"/>
        <v>0.6397058824</v>
      </c>
      <c r="CE37" s="119">
        <f t="shared" si="35"/>
        <v>0.4044117647</v>
      </c>
      <c r="CF37" s="120">
        <f t="shared" si="36"/>
        <v>16</v>
      </c>
      <c r="CG37" s="120">
        <f t="shared" si="37"/>
        <v>8</v>
      </c>
      <c r="CH37" s="121">
        <f t="shared" si="38"/>
        <v>1</v>
      </c>
      <c r="CI37" s="121">
        <f t="shared" si="39"/>
        <v>0.4705882353</v>
      </c>
      <c r="CJ37" s="121">
        <f t="shared" si="40"/>
        <v>0.2352941176</v>
      </c>
      <c r="CK37" s="122">
        <f t="shared" si="41"/>
        <v>19.5</v>
      </c>
      <c r="CL37" s="123">
        <f t="shared" si="42"/>
        <v>11.5</v>
      </c>
      <c r="CM37" s="101">
        <f t="shared" si="43"/>
        <v>1.4375</v>
      </c>
      <c r="CN37" s="101">
        <f t="shared" si="44"/>
        <v>0.5735294118</v>
      </c>
      <c r="CO37" s="123">
        <f t="shared" si="45"/>
        <v>4.173796791</v>
      </c>
      <c r="CP37" s="124">
        <f t="shared" si="46"/>
        <v>13.6</v>
      </c>
      <c r="CQ37" s="124">
        <f t="shared" si="47"/>
        <v>5.6</v>
      </c>
      <c r="CR37" s="125">
        <f t="shared" si="48"/>
        <v>0.7</v>
      </c>
      <c r="CS37" s="125">
        <f t="shared" si="49"/>
        <v>0.4</v>
      </c>
      <c r="CT37" s="125">
        <f t="shared" si="50"/>
        <v>0.1647058824</v>
      </c>
      <c r="CU37" s="126">
        <f t="shared" si="51"/>
        <v>12.66666667</v>
      </c>
      <c r="CV37" s="126">
        <f t="shared" si="52"/>
        <v>4.666666667</v>
      </c>
      <c r="CW37" s="127">
        <f t="shared" si="53"/>
        <v>0.5833333333</v>
      </c>
      <c r="CX37" s="127">
        <f t="shared" si="54"/>
        <v>0.3725490196</v>
      </c>
      <c r="CY37" s="127">
        <f t="shared" si="55"/>
        <v>0.137254902</v>
      </c>
      <c r="CZ37" s="128">
        <f t="shared" si="70"/>
        <v>12.40909091</v>
      </c>
      <c r="DA37" s="128">
        <f t="shared" si="56"/>
        <v>4.409090909</v>
      </c>
      <c r="DB37" s="54">
        <f t="shared" si="57"/>
        <v>0.5511363636</v>
      </c>
      <c r="DC37" s="54">
        <f t="shared" si="58"/>
        <v>0.364973262</v>
      </c>
      <c r="DD37" s="54">
        <f t="shared" si="59"/>
        <v>0.1296791444</v>
      </c>
      <c r="DE37" s="129">
        <f t="shared" si="60"/>
        <v>435.7504545</v>
      </c>
      <c r="DF37" s="130">
        <f t="shared" si="61"/>
        <v>11.58064516</v>
      </c>
      <c r="DG37" s="130">
        <f t="shared" si="62"/>
        <v>3.580645161</v>
      </c>
      <c r="DH37" s="131">
        <f t="shared" si="63"/>
        <v>0.4475806452</v>
      </c>
    </row>
    <row r="38" ht="15.75" customHeight="1">
      <c r="A38" s="132" t="s">
        <v>90</v>
      </c>
      <c r="B38" s="100">
        <v>255.0</v>
      </c>
      <c r="C38" s="100">
        <v>40.9</v>
      </c>
      <c r="D38" s="101">
        <f t="shared" si="1"/>
        <v>0.1603921569</v>
      </c>
      <c r="E38" s="102">
        <v>27.0</v>
      </c>
      <c r="F38" s="102">
        <v>21.0</v>
      </c>
      <c r="G38" s="102">
        <v>19.0</v>
      </c>
      <c r="H38" s="102">
        <v>17.0</v>
      </c>
      <c r="I38" s="102">
        <v>18.0</v>
      </c>
      <c r="J38" s="102">
        <v>18.0</v>
      </c>
      <c r="K38" s="102">
        <v>20.0</v>
      </c>
      <c r="L38" s="102">
        <v>28.0</v>
      </c>
      <c r="M38" s="102">
        <v>30.0</v>
      </c>
      <c r="N38" s="102">
        <v>27.0</v>
      </c>
      <c r="O38" s="34">
        <v>27.0</v>
      </c>
      <c r="P38" s="102">
        <v>28.0</v>
      </c>
      <c r="Q38" s="34">
        <v>26.0</v>
      </c>
      <c r="R38" s="34">
        <v>30.0</v>
      </c>
      <c r="S38" s="34">
        <v>26.0</v>
      </c>
      <c r="T38" s="34">
        <v>33.0</v>
      </c>
      <c r="U38" s="34">
        <v>35.0</v>
      </c>
      <c r="V38" s="34">
        <v>36.0</v>
      </c>
      <c r="W38" s="34">
        <v>34.0</v>
      </c>
      <c r="X38" s="34">
        <v>32.0</v>
      </c>
      <c r="Y38" s="103">
        <v>37.0</v>
      </c>
      <c r="Z38" s="104">
        <v>32.0</v>
      </c>
      <c r="AA38" s="104">
        <v>26.0</v>
      </c>
      <c r="AB38" s="104">
        <v>30.0</v>
      </c>
      <c r="AC38" s="104">
        <v>29.0</v>
      </c>
      <c r="AD38" s="104">
        <v>28.0</v>
      </c>
      <c r="AE38" s="104">
        <v>29.0</v>
      </c>
      <c r="AF38" s="104">
        <v>28.0</v>
      </c>
      <c r="AG38" s="104">
        <v>34.0</v>
      </c>
      <c r="AH38" s="104">
        <v>37.0</v>
      </c>
      <c r="AI38" s="104">
        <v>35.0</v>
      </c>
      <c r="AJ38" s="104">
        <v>37.0</v>
      </c>
      <c r="AK38" s="106">
        <v>35.0</v>
      </c>
      <c r="AL38" s="106">
        <v>34.0</v>
      </c>
      <c r="AM38" s="106">
        <v>33.0</v>
      </c>
      <c r="AN38" s="107">
        <v>31.0</v>
      </c>
      <c r="AO38" s="106">
        <v>32.0</v>
      </c>
      <c r="AP38" s="106">
        <v>35.0</v>
      </c>
      <c r="AQ38" s="107">
        <v>35.0</v>
      </c>
      <c r="AR38" s="107">
        <v>32.0</v>
      </c>
      <c r="AS38" s="107">
        <v>32.0</v>
      </c>
      <c r="AT38" s="106">
        <v>32.0</v>
      </c>
      <c r="AU38" s="106">
        <v>27.0</v>
      </c>
      <c r="AV38" s="107">
        <v>30.0</v>
      </c>
      <c r="AW38" s="16">
        <v>27.0</v>
      </c>
      <c r="AX38" s="16">
        <f t="shared" si="2"/>
        <v>-13.9</v>
      </c>
      <c r="AY38" s="17">
        <f t="shared" si="3"/>
        <v>-0.3398533007</v>
      </c>
      <c r="AZ38" s="17">
        <f t="shared" si="4"/>
        <v>0.1058823529</v>
      </c>
      <c r="BA38" s="17">
        <f t="shared" si="5"/>
        <v>-0.05450980392</v>
      </c>
      <c r="BB38" s="108">
        <f t="shared" si="6"/>
        <v>18.6</v>
      </c>
      <c r="BC38" s="108">
        <f t="shared" si="7"/>
        <v>-22.3</v>
      </c>
      <c r="BD38" s="109">
        <f t="shared" si="8"/>
        <v>-0.5452322738</v>
      </c>
      <c r="BE38" s="110">
        <f t="shared" si="9"/>
        <v>0.07294117647</v>
      </c>
      <c r="BF38" s="109">
        <f t="shared" si="10"/>
        <v>-0.08745098039</v>
      </c>
      <c r="BG38" s="111">
        <f t="shared" si="11"/>
        <v>26.25</v>
      </c>
      <c r="BH38" s="111">
        <f t="shared" si="12"/>
        <v>-14.65</v>
      </c>
      <c r="BI38" s="22">
        <f t="shared" si="13"/>
        <v>-0.358190709</v>
      </c>
      <c r="BJ38" s="22">
        <f t="shared" si="14"/>
        <v>0.1029411765</v>
      </c>
      <c r="BK38" s="22">
        <f t="shared" si="15"/>
        <v>-0.05745098039</v>
      </c>
      <c r="BL38" s="112">
        <f t="shared" si="64"/>
        <v>27.75</v>
      </c>
      <c r="BM38" s="112">
        <f t="shared" si="17"/>
        <v>-13.15</v>
      </c>
      <c r="BN38" s="113">
        <f t="shared" si="18"/>
        <v>-0.3215158924</v>
      </c>
      <c r="BO38" s="113">
        <f t="shared" si="19"/>
        <v>0.1088235294</v>
      </c>
      <c r="BP38" s="113">
        <f t="shared" si="20"/>
        <v>-0.05156862745</v>
      </c>
      <c r="BQ38" s="114">
        <f t="shared" si="21"/>
        <v>32.8</v>
      </c>
      <c r="BR38" s="114">
        <f t="shared" si="22"/>
        <v>-8.1</v>
      </c>
      <c r="BS38" s="115">
        <f t="shared" si="23"/>
        <v>-0.1980440098</v>
      </c>
      <c r="BT38" s="115">
        <f t="shared" si="24"/>
        <v>0.128627451</v>
      </c>
      <c r="BU38" s="115">
        <f t="shared" si="25"/>
        <v>-0.03176470588</v>
      </c>
      <c r="BV38" s="116">
        <f t="shared" si="26"/>
        <v>31.75</v>
      </c>
      <c r="BW38" s="116">
        <f t="shared" si="27"/>
        <v>-9.15</v>
      </c>
      <c r="BX38" s="117">
        <f t="shared" si="28"/>
        <v>-0.2237163814</v>
      </c>
      <c r="BY38" s="117">
        <f t="shared" si="29"/>
        <v>0.1245098039</v>
      </c>
      <c r="BZ38" s="117">
        <f t="shared" si="30"/>
        <v>-0.03588235294</v>
      </c>
      <c r="CA38" s="118">
        <f t="shared" si="31"/>
        <v>29</v>
      </c>
      <c r="CB38" s="118">
        <f t="shared" si="32"/>
        <v>-11.9</v>
      </c>
      <c r="CC38" s="119">
        <f t="shared" si="33"/>
        <v>-0.2909535452</v>
      </c>
      <c r="CD38" s="119">
        <f t="shared" si="34"/>
        <v>0.1137254902</v>
      </c>
      <c r="CE38" s="119">
        <f t="shared" si="35"/>
        <v>-0.04666666667</v>
      </c>
      <c r="CF38" s="120">
        <f t="shared" si="36"/>
        <v>34.2</v>
      </c>
      <c r="CG38" s="120">
        <f t="shared" si="37"/>
        <v>-6.7</v>
      </c>
      <c r="CH38" s="121">
        <f t="shared" si="38"/>
        <v>-0.1638141809</v>
      </c>
      <c r="CI38" s="121">
        <f t="shared" si="39"/>
        <v>0.1341176471</v>
      </c>
      <c r="CJ38" s="121">
        <f t="shared" si="40"/>
        <v>-0.0262745098</v>
      </c>
      <c r="CK38" s="122">
        <f t="shared" si="41"/>
        <v>33.25</v>
      </c>
      <c r="CL38" s="123">
        <f t="shared" si="42"/>
        <v>-7.65</v>
      </c>
      <c r="CM38" s="101">
        <f t="shared" si="43"/>
        <v>-0.1870415648</v>
      </c>
      <c r="CN38" s="101">
        <f t="shared" si="44"/>
        <v>0.1303921569</v>
      </c>
      <c r="CO38" s="123">
        <f t="shared" si="45"/>
        <v>-11.46948307</v>
      </c>
      <c r="CP38" s="124">
        <f t="shared" si="46"/>
        <v>33.2</v>
      </c>
      <c r="CQ38" s="124">
        <f t="shared" si="47"/>
        <v>-7.7</v>
      </c>
      <c r="CR38" s="125">
        <f t="shared" si="48"/>
        <v>-0.1882640587</v>
      </c>
      <c r="CS38" s="125">
        <f t="shared" si="49"/>
        <v>0.1301960784</v>
      </c>
      <c r="CT38" s="125">
        <f t="shared" si="50"/>
        <v>-0.03019607843</v>
      </c>
      <c r="CU38" s="126">
        <f t="shared" si="51"/>
        <v>29.66666667</v>
      </c>
      <c r="CV38" s="126">
        <f t="shared" si="52"/>
        <v>-11.23333333</v>
      </c>
      <c r="CW38" s="127">
        <f t="shared" si="53"/>
        <v>-0.2746536267</v>
      </c>
      <c r="CX38" s="127">
        <f t="shared" si="54"/>
        <v>0.1163398693</v>
      </c>
      <c r="CY38" s="127">
        <f t="shared" si="55"/>
        <v>-0.04405228758</v>
      </c>
      <c r="CZ38" s="128">
        <f t="shared" si="70"/>
        <v>29.59090909</v>
      </c>
      <c r="DA38" s="128">
        <f t="shared" si="56"/>
        <v>-11.30909091</v>
      </c>
      <c r="DB38" s="54">
        <f t="shared" si="57"/>
        <v>-0.2765058902</v>
      </c>
      <c r="DC38" s="54">
        <f t="shared" si="58"/>
        <v>0.1160427807</v>
      </c>
      <c r="DD38" s="54">
        <f t="shared" si="59"/>
        <v>-0.04434937611</v>
      </c>
      <c r="DE38" s="129">
        <f t="shared" si="60"/>
        <v>-1117.677455</v>
      </c>
      <c r="DF38" s="130">
        <f t="shared" si="61"/>
        <v>28.61290323</v>
      </c>
      <c r="DG38" s="130">
        <f t="shared" si="62"/>
        <v>-12.28709677</v>
      </c>
      <c r="DH38" s="131">
        <f t="shared" si="63"/>
        <v>-0.300418014</v>
      </c>
    </row>
    <row r="39" ht="15.75" customHeight="1">
      <c r="A39" s="132" t="s">
        <v>91</v>
      </c>
      <c r="B39" s="100">
        <v>30.0</v>
      </c>
      <c r="C39" s="100">
        <v>18.18</v>
      </c>
      <c r="D39" s="101">
        <f t="shared" si="1"/>
        <v>0.606</v>
      </c>
      <c r="E39" s="102">
        <v>10.0</v>
      </c>
      <c r="F39" s="102">
        <v>7.0</v>
      </c>
      <c r="G39" s="102">
        <v>6.0</v>
      </c>
      <c r="H39" s="102">
        <v>7.0</v>
      </c>
      <c r="I39" s="102">
        <v>6.0</v>
      </c>
      <c r="J39" s="102">
        <v>7.0</v>
      </c>
      <c r="K39" s="102">
        <v>8.0</v>
      </c>
      <c r="L39" s="102">
        <v>7.0</v>
      </c>
      <c r="M39" s="102">
        <v>5.0</v>
      </c>
      <c r="N39" s="102">
        <v>7.0</v>
      </c>
      <c r="O39" s="34">
        <v>7.0</v>
      </c>
      <c r="P39" s="34">
        <v>9.0</v>
      </c>
      <c r="Q39" s="34">
        <v>12.0</v>
      </c>
      <c r="R39" s="34">
        <v>12.0</v>
      </c>
      <c r="S39" s="34">
        <v>11.0</v>
      </c>
      <c r="T39" s="34">
        <v>12.0</v>
      </c>
      <c r="U39" s="34">
        <v>13.0</v>
      </c>
      <c r="V39" s="34">
        <v>14.0</v>
      </c>
      <c r="W39" s="34">
        <v>13.0</v>
      </c>
      <c r="X39" s="34">
        <v>11.0</v>
      </c>
      <c r="Y39" s="133">
        <v>8.0</v>
      </c>
      <c r="Z39" s="104">
        <v>13.0</v>
      </c>
      <c r="AA39" s="104">
        <v>15.0</v>
      </c>
      <c r="AB39" s="104">
        <v>17.0</v>
      </c>
      <c r="AC39" s="104">
        <v>15.0</v>
      </c>
      <c r="AD39" s="104">
        <v>14.0</v>
      </c>
      <c r="AE39" s="104">
        <v>12.0</v>
      </c>
      <c r="AF39" s="133">
        <v>7.0</v>
      </c>
      <c r="AG39" s="104">
        <v>10.0</v>
      </c>
      <c r="AH39" s="104">
        <v>11.0</v>
      </c>
      <c r="AI39" s="104">
        <v>11.0</v>
      </c>
      <c r="AJ39" s="104">
        <v>11.0</v>
      </c>
      <c r="AK39" s="106">
        <v>11.0</v>
      </c>
      <c r="AL39" s="106">
        <v>10.0</v>
      </c>
      <c r="AM39" s="106">
        <v>10.0</v>
      </c>
      <c r="AN39" s="106">
        <v>6.0</v>
      </c>
      <c r="AO39" s="106">
        <v>12.0</v>
      </c>
      <c r="AP39" s="106">
        <v>9.0</v>
      </c>
      <c r="AQ39" s="106">
        <v>7.0</v>
      </c>
      <c r="AR39" s="106">
        <v>7.0</v>
      </c>
      <c r="AS39" s="106">
        <v>7.0</v>
      </c>
      <c r="AT39" s="106">
        <v>12.0</v>
      </c>
      <c r="AU39" s="106">
        <v>11.0</v>
      </c>
      <c r="AV39" s="106">
        <v>10.0</v>
      </c>
      <c r="AW39" s="16">
        <v>10.0</v>
      </c>
      <c r="AX39" s="16">
        <f t="shared" si="2"/>
        <v>-8.18</v>
      </c>
      <c r="AY39" s="17">
        <f t="shared" si="3"/>
        <v>-0.4499449945</v>
      </c>
      <c r="AZ39" s="17">
        <f t="shared" si="4"/>
        <v>0.3333333333</v>
      </c>
      <c r="BA39" s="17">
        <f t="shared" si="5"/>
        <v>-0.2726666667</v>
      </c>
      <c r="BB39" s="108">
        <f t="shared" si="6"/>
        <v>6.6</v>
      </c>
      <c r="BC39" s="108">
        <f t="shared" si="7"/>
        <v>-11.58</v>
      </c>
      <c r="BD39" s="109">
        <f t="shared" si="8"/>
        <v>-0.6369636964</v>
      </c>
      <c r="BE39" s="110">
        <f t="shared" si="9"/>
        <v>0.22</v>
      </c>
      <c r="BF39" s="109">
        <f t="shared" si="10"/>
        <v>-0.386</v>
      </c>
      <c r="BG39" s="111">
        <f t="shared" si="11"/>
        <v>6.75</v>
      </c>
      <c r="BH39" s="111">
        <f t="shared" si="12"/>
        <v>-11.43</v>
      </c>
      <c r="BI39" s="22">
        <f t="shared" si="13"/>
        <v>-0.6287128713</v>
      </c>
      <c r="BJ39" s="22">
        <f t="shared" si="14"/>
        <v>0.225</v>
      </c>
      <c r="BK39" s="22">
        <f t="shared" si="15"/>
        <v>-0.381</v>
      </c>
      <c r="BL39" s="112">
        <f t="shared" si="64"/>
        <v>10</v>
      </c>
      <c r="BM39" s="112">
        <f t="shared" si="17"/>
        <v>-8.18</v>
      </c>
      <c r="BN39" s="113">
        <f t="shared" si="18"/>
        <v>-0.4499449945</v>
      </c>
      <c r="BO39" s="113">
        <f t="shared" si="19"/>
        <v>0.3333333333</v>
      </c>
      <c r="BP39" s="113">
        <f t="shared" si="20"/>
        <v>-0.2726666667</v>
      </c>
      <c r="BQ39" s="114">
        <f t="shared" si="21"/>
        <v>12.6</v>
      </c>
      <c r="BR39" s="114">
        <f t="shared" si="22"/>
        <v>-5.58</v>
      </c>
      <c r="BS39" s="115">
        <f t="shared" si="23"/>
        <v>-0.3069306931</v>
      </c>
      <c r="BT39" s="115">
        <f t="shared" si="24"/>
        <v>0.42</v>
      </c>
      <c r="BU39" s="115">
        <f t="shared" si="25"/>
        <v>-0.186</v>
      </c>
      <c r="BV39" s="116">
        <f t="shared" si="26"/>
        <v>11.75</v>
      </c>
      <c r="BW39" s="116">
        <f t="shared" si="27"/>
        <v>-6.43</v>
      </c>
      <c r="BX39" s="117">
        <f t="shared" si="28"/>
        <v>-0.3536853685</v>
      </c>
      <c r="BY39" s="117">
        <f t="shared" si="29"/>
        <v>0.3916666667</v>
      </c>
      <c r="BZ39" s="117">
        <f t="shared" si="30"/>
        <v>-0.2143333333</v>
      </c>
      <c r="CA39" s="118">
        <f t="shared" si="31"/>
        <v>14.5</v>
      </c>
      <c r="CB39" s="118">
        <f t="shared" si="32"/>
        <v>-3.68</v>
      </c>
      <c r="CC39" s="119">
        <f t="shared" si="33"/>
        <v>-0.202420242</v>
      </c>
      <c r="CD39" s="119">
        <f t="shared" si="34"/>
        <v>0.4833333333</v>
      </c>
      <c r="CE39" s="119">
        <f t="shared" si="35"/>
        <v>-0.1226666667</v>
      </c>
      <c r="CF39" s="120">
        <f t="shared" si="36"/>
        <v>10</v>
      </c>
      <c r="CG39" s="120">
        <f t="shared" si="37"/>
        <v>-8.18</v>
      </c>
      <c r="CH39" s="121">
        <f t="shared" si="38"/>
        <v>-0.4499449945</v>
      </c>
      <c r="CI39" s="121">
        <f t="shared" si="39"/>
        <v>0.3333333333</v>
      </c>
      <c r="CJ39" s="121">
        <f t="shared" si="40"/>
        <v>-0.2726666667</v>
      </c>
      <c r="CK39" s="122">
        <f t="shared" si="41"/>
        <v>9.25</v>
      </c>
      <c r="CL39" s="123">
        <f t="shared" si="42"/>
        <v>-8.93</v>
      </c>
      <c r="CM39" s="101">
        <f t="shared" si="43"/>
        <v>-0.4911991199</v>
      </c>
      <c r="CN39" s="101">
        <f t="shared" si="44"/>
        <v>0.3083333333</v>
      </c>
      <c r="CO39" s="123">
        <f t="shared" si="45"/>
        <v>-8.786</v>
      </c>
      <c r="CP39" s="124">
        <f t="shared" si="46"/>
        <v>8.4</v>
      </c>
      <c r="CQ39" s="124">
        <f t="shared" si="47"/>
        <v>-9.78</v>
      </c>
      <c r="CR39" s="125">
        <f t="shared" si="48"/>
        <v>-0.5379537954</v>
      </c>
      <c r="CS39" s="125">
        <f t="shared" si="49"/>
        <v>0.28</v>
      </c>
      <c r="CT39" s="125">
        <f t="shared" si="50"/>
        <v>-0.326</v>
      </c>
      <c r="CU39" s="126">
        <f t="shared" si="51"/>
        <v>11</v>
      </c>
      <c r="CV39" s="126">
        <f t="shared" si="52"/>
        <v>-7.18</v>
      </c>
      <c r="CW39" s="127">
        <f t="shared" si="53"/>
        <v>-0.3949394939</v>
      </c>
      <c r="CX39" s="127">
        <f t="shared" si="54"/>
        <v>0.3666666667</v>
      </c>
      <c r="CY39" s="127">
        <f t="shared" si="55"/>
        <v>-0.2393333333</v>
      </c>
      <c r="CZ39" s="128">
        <f t="shared" si="70"/>
        <v>10</v>
      </c>
      <c r="DA39" s="128">
        <f t="shared" si="56"/>
        <v>-8.18</v>
      </c>
      <c r="DB39" s="54">
        <f t="shared" si="57"/>
        <v>-0.4499449945</v>
      </c>
      <c r="DC39" s="54">
        <f t="shared" si="58"/>
        <v>0.3333333333</v>
      </c>
      <c r="DD39" s="54">
        <f t="shared" si="59"/>
        <v>-0.2726666667</v>
      </c>
      <c r="DE39" s="129">
        <f t="shared" si="60"/>
        <v>-808.4294</v>
      </c>
      <c r="DF39" s="130">
        <f t="shared" si="61"/>
        <v>10.25806452</v>
      </c>
      <c r="DG39" s="130">
        <f t="shared" si="62"/>
        <v>-7.921935484</v>
      </c>
      <c r="DH39" s="131">
        <f t="shared" si="63"/>
        <v>-0.4357500266</v>
      </c>
    </row>
    <row r="40" ht="15.75" customHeight="1">
      <c r="A40" s="132" t="s">
        <v>92</v>
      </c>
      <c r="B40" s="100">
        <v>57.0</v>
      </c>
      <c r="C40" s="100">
        <v>65.0</v>
      </c>
      <c r="D40" s="101">
        <f t="shared" si="1"/>
        <v>1.140350877</v>
      </c>
      <c r="E40" s="102">
        <v>50.0</v>
      </c>
      <c r="F40" s="102">
        <v>34.0</v>
      </c>
      <c r="G40" s="102">
        <v>35.0</v>
      </c>
      <c r="H40" s="102">
        <v>35.0</v>
      </c>
      <c r="I40" s="102">
        <v>34.0</v>
      </c>
      <c r="J40" s="102">
        <v>29.0</v>
      </c>
      <c r="K40" s="102">
        <v>33.0</v>
      </c>
      <c r="L40" s="102">
        <v>32.0</v>
      </c>
      <c r="M40" s="102">
        <v>36.0</v>
      </c>
      <c r="N40" s="102">
        <v>28.0</v>
      </c>
      <c r="O40" s="34">
        <v>32.0</v>
      </c>
      <c r="P40" s="34">
        <v>32.0</v>
      </c>
      <c r="Q40" s="34">
        <v>35.0</v>
      </c>
      <c r="R40" s="34">
        <v>37.0</v>
      </c>
      <c r="S40" s="34">
        <v>43.0</v>
      </c>
      <c r="T40" s="34">
        <v>44.0</v>
      </c>
      <c r="U40" s="34">
        <v>53.0</v>
      </c>
      <c r="V40" s="34">
        <v>44.0</v>
      </c>
      <c r="W40" s="34">
        <v>44.0</v>
      </c>
      <c r="X40" s="34">
        <v>43.0</v>
      </c>
      <c r="Y40" s="103">
        <v>45.0</v>
      </c>
      <c r="Z40" s="104">
        <v>37.0</v>
      </c>
      <c r="AA40" s="104">
        <v>44.0</v>
      </c>
      <c r="AB40" s="104">
        <v>45.0</v>
      </c>
      <c r="AC40" s="104">
        <v>43.0</v>
      </c>
      <c r="AD40" s="104">
        <v>49.0</v>
      </c>
      <c r="AE40" s="104">
        <v>54.0</v>
      </c>
      <c r="AF40" s="133">
        <v>56.0</v>
      </c>
      <c r="AG40" s="104">
        <v>40.0</v>
      </c>
      <c r="AH40" s="155">
        <v>46.0</v>
      </c>
      <c r="AI40" s="155">
        <v>50.0</v>
      </c>
      <c r="AJ40" s="104">
        <v>44.0</v>
      </c>
      <c r="AK40" s="106">
        <v>47.0</v>
      </c>
      <c r="AL40" s="106">
        <v>45.0</v>
      </c>
      <c r="AM40" s="106">
        <v>47.0</v>
      </c>
      <c r="AN40" s="106">
        <v>48.0</v>
      </c>
      <c r="AO40" s="106">
        <v>48.0</v>
      </c>
      <c r="AP40" s="106">
        <v>46.0</v>
      </c>
      <c r="AQ40" s="106">
        <v>46.0</v>
      </c>
      <c r="AR40" s="106">
        <v>46.0</v>
      </c>
      <c r="AS40" s="106">
        <v>51.0</v>
      </c>
      <c r="AT40" s="106">
        <v>46.0</v>
      </c>
      <c r="AU40" s="106">
        <v>46.0</v>
      </c>
      <c r="AV40" s="106">
        <v>49.0</v>
      </c>
      <c r="AW40" s="16">
        <v>50.0</v>
      </c>
      <c r="AX40" s="16">
        <f t="shared" si="2"/>
        <v>-15</v>
      </c>
      <c r="AY40" s="17">
        <f t="shared" si="3"/>
        <v>-0.2307692308</v>
      </c>
      <c r="AZ40" s="17">
        <f t="shared" si="4"/>
        <v>0.8771929825</v>
      </c>
      <c r="BA40" s="17">
        <f t="shared" si="5"/>
        <v>-0.2631578947</v>
      </c>
      <c r="BB40" s="108">
        <f t="shared" si="6"/>
        <v>33.4</v>
      </c>
      <c r="BC40" s="108">
        <f t="shared" si="7"/>
        <v>-31.6</v>
      </c>
      <c r="BD40" s="109">
        <f t="shared" si="8"/>
        <v>-0.4861538462</v>
      </c>
      <c r="BE40" s="110">
        <f t="shared" si="9"/>
        <v>0.5859649123</v>
      </c>
      <c r="BF40" s="109">
        <f t="shared" si="10"/>
        <v>-0.5543859649</v>
      </c>
      <c r="BG40" s="111">
        <f t="shared" si="11"/>
        <v>32.25</v>
      </c>
      <c r="BH40" s="111">
        <f t="shared" si="12"/>
        <v>-32.75</v>
      </c>
      <c r="BI40" s="22">
        <f t="shared" si="13"/>
        <v>-0.5038461538</v>
      </c>
      <c r="BJ40" s="22">
        <f t="shared" si="14"/>
        <v>0.5657894737</v>
      </c>
      <c r="BK40" s="22">
        <f t="shared" si="15"/>
        <v>-0.5745614035</v>
      </c>
      <c r="BL40" s="112">
        <f t="shared" si="64"/>
        <v>34</v>
      </c>
      <c r="BM40" s="112">
        <f t="shared" si="17"/>
        <v>-31</v>
      </c>
      <c r="BN40" s="113">
        <f t="shared" si="18"/>
        <v>-0.4769230769</v>
      </c>
      <c r="BO40" s="113">
        <f t="shared" si="19"/>
        <v>0.5964912281</v>
      </c>
      <c r="BP40" s="113">
        <f t="shared" si="20"/>
        <v>-0.5438596491</v>
      </c>
      <c r="BQ40" s="114">
        <f t="shared" si="21"/>
        <v>45.6</v>
      </c>
      <c r="BR40" s="114">
        <f t="shared" si="22"/>
        <v>-19.4</v>
      </c>
      <c r="BS40" s="115">
        <f t="shared" si="23"/>
        <v>-0.2984615385</v>
      </c>
      <c r="BT40" s="115">
        <f t="shared" si="24"/>
        <v>0.8</v>
      </c>
      <c r="BU40" s="115">
        <f t="shared" si="25"/>
        <v>-0.3403508772</v>
      </c>
      <c r="BV40" s="116">
        <f t="shared" si="26"/>
        <v>42.25</v>
      </c>
      <c r="BW40" s="116">
        <f t="shared" si="27"/>
        <v>-22.75</v>
      </c>
      <c r="BX40" s="117">
        <f t="shared" si="28"/>
        <v>-0.35</v>
      </c>
      <c r="BY40" s="117">
        <f t="shared" si="29"/>
        <v>0.7412280702</v>
      </c>
      <c r="BZ40" s="117">
        <f t="shared" si="30"/>
        <v>-0.399122807</v>
      </c>
      <c r="CA40" s="118">
        <f t="shared" si="31"/>
        <v>47.75</v>
      </c>
      <c r="CB40" s="118">
        <f t="shared" si="32"/>
        <v>-17.25</v>
      </c>
      <c r="CC40" s="119">
        <f t="shared" si="33"/>
        <v>-0.2653846154</v>
      </c>
      <c r="CD40" s="119">
        <f t="shared" si="34"/>
        <v>0.8377192982</v>
      </c>
      <c r="CE40" s="119">
        <f t="shared" si="35"/>
        <v>-0.3026315789</v>
      </c>
      <c r="CF40" s="120">
        <f t="shared" si="36"/>
        <v>47.2</v>
      </c>
      <c r="CG40" s="120">
        <f t="shared" si="37"/>
        <v>-17.8</v>
      </c>
      <c r="CH40" s="121">
        <f t="shared" si="38"/>
        <v>-0.2738461538</v>
      </c>
      <c r="CI40" s="121">
        <f t="shared" si="39"/>
        <v>0.8280701754</v>
      </c>
      <c r="CJ40" s="121">
        <f t="shared" si="40"/>
        <v>-0.3122807018</v>
      </c>
      <c r="CK40" s="122">
        <f t="shared" si="41"/>
        <v>46.75</v>
      </c>
      <c r="CL40" s="123">
        <f t="shared" si="42"/>
        <v>-18.25</v>
      </c>
      <c r="CM40" s="101">
        <f t="shared" si="43"/>
        <v>-0.2807692308</v>
      </c>
      <c r="CN40" s="101">
        <f t="shared" si="44"/>
        <v>0.8201754386</v>
      </c>
      <c r="CO40" s="123">
        <f t="shared" si="45"/>
        <v>-23.6176236</v>
      </c>
      <c r="CP40" s="124">
        <f t="shared" si="46"/>
        <v>47.4</v>
      </c>
      <c r="CQ40" s="124">
        <f t="shared" si="47"/>
        <v>-17.6</v>
      </c>
      <c r="CR40" s="125">
        <f t="shared" si="48"/>
        <v>-0.2707692308</v>
      </c>
      <c r="CS40" s="125">
        <f t="shared" si="49"/>
        <v>0.8315789474</v>
      </c>
      <c r="CT40" s="125">
        <f t="shared" si="50"/>
        <v>-0.3087719298</v>
      </c>
      <c r="CU40" s="126">
        <f t="shared" si="51"/>
        <v>47</v>
      </c>
      <c r="CV40" s="126">
        <f t="shared" si="52"/>
        <v>-18</v>
      </c>
      <c r="CW40" s="127">
        <f t="shared" si="53"/>
        <v>-0.2769230769</v>
      </c>
      <c r="CX40" s="127">
        <f t="shared" si="54"/>
        <v>0.8245614035</v>
      </c>
      <c r="CY40" s="127">
        <f t="shared" si="55"/>
        <v>-0.3157894737</v>
      </c>
      <c r="CZ40" s="128">
        <f t="shared" si="70"/>
        <v>42.52272727</v>
      </c>
      <c r="DA40" s="128">
        <f t="shared" si="56"/>
        <v>-22.47727273</v>
      </c>
      <c r="DB40" s="54">
        <f t="shared" si="57"/>
        <v>-0.3458041958</v>
      </c>
      <c r="DC40" s="54">
        <f t="shared" si="58"/>
        <v>0.7460127592</v>
      </c>
      <c r="DD40" s="54">
        <f t="shared" si="59"/>
        <v>-0.394338118</v>
      </c>
      <c r="DE40" s="129">
        <f t="shared" si="60"/>
        <v>-2221.428864</v>
      </c>
      <c r="DF40" s="130">
        <f t="shared" si="61"/>
        <v>40.51612903</v>
      </c>
      <c r="DG40" s="130">
        <f t="shared" si="62"/>
        <v>-24.48387097</v>
      </c>
      <c r="DH40" s="131">
        <f t="shared" si="63"/>
        <v>-0.376674938</v>
      </c>
    </row>
    <row r="41" ht="15.75" customHeight="1">
      <c r="A41" s="99" t="s">
        <v>21</v>
      </c>
      <c r="B41" s="100">
        <v>780.0</v>
      </c>
      <c r="C41" s="100">
        <v>660.0</v>
      </c>
      <c r="D41" s="101">
        <f t="shared" si="1"/>
        <v>0.8461538462</v>
      </c>
      <c r="E41" s="102">
        <v>483.0</v>
      </c>
      <c r="F41" s="102">
        <v>428.0</v>
      </c>
      <c r="G41" s="102">
        <v>422.0</v>
      </c>
      <c r="H41" s="102">
        <v>403.0</v>
      </c>
      <c r="I41" s="102">
        <v>396.0</v>
      </c>
      <c r="J41" s="102">
        <v>397.0</v>
      </c>
      <c r="K41" s="102">
        <v>394.0</v>
      </c>
      <c r="L41" s="102">
        <v>386.0</v>
      </c>
      <c r="M41" s="102">
        <v>368.0</v>
      </c>
      <c r="N41" s="102">
        <v>378.0</v>
      </c>
      <c r="O41" s="34">
        <v>367.0</v>
      </c>
      <c r="P41" s="34">
        <v>354.0</v>
      </c>
      <c r="Q41" s="34">
        <v>375.0</v>
      </c>
      <c r="R41" s="34">
        <v>389.0</v>
      </c>
      <c r="S41" s="34">
        <v>372.0</v>
      </c>
      <c r="T41" s="34">
        <v>379.0</v>
      </c>
      <c r="U41" s="34">
        <v>390.0</v>
      </c>
      <c r="V41" s="34">
        <v>376.0</v>
      </c>
      <c r="W41" s="34">
        <v>377.0</v>
      </c>
      <c r="X41" s="34">
        <v>411.0</v>
      </c>
      <c r="Y41" s="139">
        <v>425.0</v>
      </c>
      <c r="Z41" s="139">
        <v>434.0</v>
      </c>
      <c r="AA41" s="139">
        <v>455.0</v>
      </c>
      <c r="AB41" s="139">
        <v>458.0</v>
      </c>
      <c r="AC41" s="139">
        <v>460.0</v>
      </c>
      <c r="AD41" s="133">
        <v>497.0</v>
      </c>
      <c r="AE41" s="133">
        <v>503.0</v>
      </c>
      <c r="AF41" s="104">
        <v>496.0</v>
      </c>
      <c r="AG41" s="104">
        <v>514.0</v>
      </c>
      <c r="AH41" s="145">
        <v>502.0</v>
      </c>
      <c r="AI41" s="104">
        <v>513.0</v>
      </c>
      <c r="AJ41" s="145">
        <v>501.0</v>
      </c>
      <c r="AK41" s="106">
        <v>489.0</v>
      </c>
      <c r="AL41" s="106">
        <v>460.0</v>
      </c>
      <c r="AM41" s="106">
        <v>435.0</v>
      </c>
      <c r="AN41" s="106">
        <v>421.0</v>
      </c>
      <c r="AO41" s="106">
        <v>429.0</v>
      </c>
      <c r="AP41" s="106">
        <v>421.0</v>
      </c>
      <c r="AQ41" s="106">
        <v>414.0</v>
      </c>
      <c r="AR41" s="106">
        <v>401.0</v>
      </c>
      <c r="AS41" s="107">
        <v>415.0</v>
      </c>
      <c r="AT41" s="107">
        <v>403.0</v>
      </c>
      <c r="AU41" s="107">
        <v>405.0</v>
      </c>
      <c r="AV41" s="107">
        <v>416.0</v>
      </c>
      <c r="AW41" s="16">
        <v>483.0</v>
      </c>
      <c r="AX41" s="16">
        <f t="shared" si="2"/>
        <v>-177</v>
      </c>
      <c r="AY41" s="17">
        <f t="shared" si="3"/>
        <v>-0.2681818182</v>
      </c>
      <c r="AZ41" s="17">
        <f t="shared" si="4"/>
        <v>0.6192307692</v>
      </c>
      <c r="BA41" s="17">
        <f t="shared" si="5"/>
        <v>-0.2269230769</v>
      </c>
      <c r="BB41" s="108">
        <f t="shared" si="6"/>
        <v>409.2</v>
      </c>
      <c r="BC41" s="108">
        <f t="shared" si="7"/>
        <v>-250.8</v>
      </c>
      <c r="BD41" s="109">
        <f t="shared" si="8"/>
        <v>-0.38</v>
      </c>
      <c r="BE41" s="110">
        <f t="shared" si="9"/>
        <v>0.5246153846</v>
      </c>
      <c r="BF41" s="109">
        <f t="shared" si="10"/>
        <v>-0.3215384615</v>
      </c>
      <c r="BG41" s="111">
        <f t="shared" si="11"/>
        <v>381.5</v>
      </c>
      <c r="BH41" s="111">
        <f t="shared" si="12"/>
        <v>-278.5</v>
      </c>
      <c r="BI41" s="22">
        <f t="shared" si="13"/>
        <v>-0.421969697</v>
      </c>
      <c r="BJ41" s="22">
        <f t="shared" si="14"/>
        <v>0.4891025641</v>
      </c>
      <c r="BK41" s="22">
        <f t="shared" si="15"/>
        <v>-0.3570512821</v>
      </c>
      <c r="BL41" s="112">
        <f t="shared" si="64"/>
        <v>371.25</v>
      </c>
      <c r="BM41" s="112">
        <f t="shared" si="17"/>
        <v>-288.75</v>
      </c>
      <c r="BN41" s="113">
        <f t="shared" si="18"/>
        <v>-0.4375</v>
      </c>
      <c r="BO41" s="113">
        <f t="shared" si="19"/>
        <v>0.4759615385</v>
      </c>
      <c r="BP41" s="113">
        <f t="shared" si="20"/>
        <v>-0.3701923077</v>
      </c>
      <c r="BQ41" s="114">
        <f t="shared" si="21"/>
        <v>378.8</v>
      </c>
      <c r="BR41" s="114">
        <f t="shared" si="22"/>
        <v>-281.2</v>
      </c>
      <c r="BS41" s="115">
        <f t="shared" si="23"/>
        <v>-0.4260606061</v>
      </c>
      <c r="BT41" s="115">
        <f t="shared" si="24"/>
        <v>0.4856410256</v>
      </c>
      <c r="BU41" s="115">
        <f t="shared" si="25"/>
        <v>-0.3605128205</v>
      </c>
      <c r="BV41" s="116">
        <f t="shared" si="26"/>
        <v>431.25</v>
      </c>
      <c r="BW41" s="116">
        <f t="shared" si="27"/>
        <v>-228.75</v>
      </c>
      <c r="BX41" s="117">
        <f t="shared" si="28"/>
        <v>-0.3465909091</v>
      </c>
      <c r="BY41" s="117">
        <f t="shared" si="29"/>
        <v>0.5528846154</v>
      </c>
      <c r="BZ41" s="117">
        <f t="shared" si="30"/>
        <v>-0.2932692308</v>
      </c>
      <c r="CA41" s="118">
        <f t="shared" si="31"/>
        <v>479.5</v>
      </c>
      <c r="CB41" s="118">
        <f t="shared" si="32"/>
        <v>-180.5</v>
      </c>
      <c r="CC41" s="119">
        <f t="shared" si="33"/>
        <v>-0.2734848485</v>
      </c>
      <c r="CD41" s="119">
        <f t="shared" si="34"/>
        <v>0.6147435897</v>
      </c>
      <c r="CE41" s="119">
        <f t="shared" si="35"/>
        <v>-0.2314102564</v>
      </c>
      <c r="CF41" s="120">
        <f t="shared" si="36"/>
        <v>505.2</v>
      </c>
      <c r="CG41" s="120">
        <f t="shared" si="37"/>
        <v>-154.8</v>
      </c>
      <c r="CH41" s="121">
        <f t="shared" si="38"/>
        <v>-0.2345454545</v>
      </c>
      <c r="CI41" s="121">
        <f t="shared" si="39"/>
        <v>0.6476923077</v>
      </c>
      <c r="CJ41" s="121">
        <f t="shared" si="40"/>
        <v>-0.1984615385</v>
      </c>
      <c r="CK41" s="122">
        <f t="shared" si="41"/>
        <v>451.25</v>
      </c>
      <c r="CL41" s="123">
        <f t="shared" si="42"/>
        <v>-208.75</v>
      </c>
      <c r="CM41" s="101">
        <f t="shared" si="43"/>
        <v>-0.3162878788</v>
      </c>
      <c r="CN41" s="101">
        <f t="shared" si="44"/>
        <v>0.578525641</v>
      </c>
      <c r="CO41" s="123">
        <f t="shared" si="45"/>
        <v>-234.3095685</v>
      </c>
      <c r="CP41" s="124">
        <f t="shared" si="46"/>
        <v>416</v>
      </c>
      <c r="CQ41" s="124">
        <f t="shared" si="47"/>
        <v>-244</v>
      </c>
      <c r="CR41" s="125">
        <f t="shared" si="48"/>
        <v>-0.3696969697</v>
      </c>
      <c r="CS41" s="125">
        <f t="shared" si="49"/>
        <v>0.5333333333</v>
      </c>
      <c r="CT41" s="125">
        <f t="shared" si="50"/>
        <v>-0.3128205128</v>
      </c>
      <c r="CU41" s="126">
        <f t="shared" si="51"/>
        <v>408</v>
      </c>
      <c r="CV41" s="126">
        <f t="shared" si="52"/>
        <v>-252</v>
      </c>
      <c r="CW41" s="127">
        <f t="shared" si="53"/>
        <v>-0.3818181818</v>
      </c>
      <c r="CX41" s="127">
        <f t="shared" si="54"/>
        <v>0.5230769231</v>
      </c>
      <c r="CY41" s="127">
        <f t="shared" si="55"/>
        <v>-0.3230769231</v>
      </c>
      <c r="CZ41" s="128">
        <f>AVERAGE(E41:AS41)</f>
        <v>426.5365854</v>
      </c>
      <c r="DA41" s="128">
        <f t="shared" si="56"/>
        <v>-233.4634146</v>
      </c>
      <c r="DB41" s="54">
        <f t="shared" si="57"/>
        <v>-0.3537324464</v>
      </c>
      <c r="DC41" s="54">
        <f t="shared" si="58"/>
        <v>0.5468417761</v>
      </c>
      <c r="DD41" s="54">
        <f t="shared" si="59"/>
        <v>-0.29931207</v>
      </c>
      <c r="DE41" s="129">
        <f t="shared" si="60"/>
        <v>-23073.18927</v>
      </c>
      <c r="DF41" s="130">
        <f t="shared" si="61"/>
        <v>423.2258065</v>
      </c>
      <c r="DG41" s="130">
        <f t="shared" si="62"/>
        <v>-236.7741935</v>
      </c>
      <c r="DH41" s="131">
        <f t="shared" si="63"/>
        <v>-0.3587487781</v>
      </c>
    </row>
    <row r="42" ht="15.75" customHeight="1">
      <c r="A42" s="132" t="s">
        <v>93</v>
      </c>
      <c r="B42" s="100">
        <v>34.0</v>
      </c>
      <c r="C42" s="100">
        <v>18.9</v>
      </c>
      <c r="D42" s="101">
        <f t="shared" si="1"/>
        <v>0.5558823529</v>
      </c>
      <c r="E42" s="102">
        <v>17.0</v>
      </c>
      <c r="F42" s="102">
        <v>15.0</v>
      </c>
      <c r="G42" s="102">
        <v>15.0</v>
      </c>
      <c r="H42" s="102">
        <v>15.0</v>
      </c>
      <c r="I42" s="102">
        <v>15.0</v>
      </c>
      <c r="J42" s="102">
        <v>15.0</v>
      </c>
      <c r="K42" s="102">
        <v>14.0</v>
      </c>
      <c r="L42" s="102">
        <v>14.0</v>
      </c>
      <c r="M42" s="102">
        <v>18.0</v>
      </c>
      <c r="N42" s="102">
        <v>17.0</v>
      </c>
      <c r="O42" s="34">
        <v>22.0</v>
      </c>
      <c r="P42" s="34">
        <v>18.0</v>
      </c>
      <c r="Q42" s="34">
        <v>19.0</v>
      </c>
      <c r="R42" s="34">
        <v>19.0</v>
      </c>
      <c r="S42" s="34">
        <v>10.0</v>
      </c>
      <c r="T42" s="34">
        <v>10.0</v>
      </c>
      <c r="U42" s="34">
        <v>10.0</v>
      </c>
      <c r="V42" s="34">
        <v>11.0</v>
      </c>
      <c r="W42" s="34">
        <v>10.0</v>
      </c>
      <c r="X42" s="34">
        <v>10.0</v>
      </c>
      <c r="Y42" s="103">
        <v>9.0</v>
      </c>
      <c r="Z42" s="104">
        <v>8.0</v>
      </c>
      <c r="AA42" s="104">
        <v>10.0</v>
      </c>
      <c r="AB42" s="104">
        <v>10.0</v>
      </c>
      <c r="AC42" s="104">
        <v>8.0</v>
      </c>
      <c r="AD42" s="104">
        <v>12.0</v>
      </c>
      <c r="AE42" s="104">
        <v>11.0</v>
      </c>
      <c r="AF42" s="104">
        <v>11.0</v>
      </c>
      <c r="AG42" s="104">
        <v>12.0</v>
      </c>
      <c r="AH42" s="104">
        <v>9.0</v>
      </c>
      <c r="AI42" s="104">
        <v>9.0</v>
      </c>
      <c r="AJ42" s="104">
        <v>10.0</v>
      </c>
      <c r="AK42" s="106">
        <v>13.0</v>
      </c>
      <c r="AL42" s="106">
        <v>12.0</v>
      </c>
      <c r="AM42" s="106">
        <v>13.0</v>
      </c>
      <c r="AN42" s="106">
        <v>13.0</v>
      </c>
      <c r="AO42" s="106">
        <v>12.0</v>
      </c>
      <c r="AP42" s="106">
        <v>12.0</v>
      </c>
      <c r="AQ42" s="106">
        <v>14.0</v>
      </c>
      <c r="AR42" s="106">
        <v>11.0</v>
      </c>
      <c r="AS42" s="106">
        <v>12.0</v>
      </c>
      <c r="AT42" s="106">
        <v>13.0</v>
      </c>
      <c r="AU42" s="106">
        <v>16.0</v>
      </c>
      <c r="AV42" s="106">
        <v>15.0</v>
      </c>
      <c r="AW42" s="16">
        <v>17.0</v>
      </c>
      <c r="AX42" s="16">
        <f t="shared" si="2"/>
        <v>-1.9</v>
      </c>
      <c r="AY42" s="17">
        <f t="shared" si="3"/>
        <v>-0.1005291005</v>
      </c>
      <c r="AZ42" s="17">
        <f t="shared" si="4"/>
        <v>0.5</v>
      </c>
      <c r="BA42" s="17">
        <f t="shared" si="5"/>
        <v>-0.05588235294</v>
      </c>
      <c r="BB42" s="108">
        <f t="shared" si="6"/>
        <v>15</v>
      </c>
      <c r="BC42" s="108">
        <f t="shared" si="7"/>
        <v>-3.9</v>
      </c>
      <c r="BD42" s="109">
        <f t="shared" si="8"/>
        <v>-0.2063492063</v>
      </c>
      <c r="BE42" s="110">
        <f t="shared" si="9"/>
        <v>0.4411764706</v>
      </c>
      <c r="BF42" s="109">
        <f t="shared" si="10"/>
        <v>-0.1147058824</v>
      </c>
      <c r="BG42" s="111">
        <f t="shared" si="11"/>
        <v>15.75</v>
      </c>
      <c r="BH42" s="111">
        <f t="shared" si="12"/>
        <v>-3.15</v>
      </c>
      <c r="BI42" s="22">
        <f t="shared" si="13"/>
        <v>-0.1666666667</v>
      </c>
      <c r="BJ42" s="22">
        <f t="shared" si="14"/>
        <v>0.4632352941</v>
      </c>
      <c r="BK42" s="22">
        <f t="shared" si="15"/>
        <v>-0.09264705882</v>
      </c>
      <c r="BL42" s="112">
        <f t="shared" si="64"/>
        <v>19.5</v>
      </c>
      <c r="BM42" s="112">
        <f t="shared" si="17"/>
        <v>0.6</v>
      </c>
      <c r="BN42" s="113">
        <f t="shared" si="18"/>
        <v>0.03174603175</v>
      </c>
      <c r="BO42" s="113">
        <f t="shared" si="19"/>
        <v>0.5735294118</v>
      </c>
      <c r="BP42" s="113">
        <f t="shared" si="20"/>
        <v>0.01764705882</v>
      </c>
      <c r="BQ42" s="114">
        <f t="shared" si="21"/>
        <v>10.2</v>
      </c>
      <c r="BR42" s="114">
        <f t="shared" si="22"/>
        <v>-8.7</v>
      </c>
      <c r="BS42" s="115">
        <f t="shared" si="23"/>
        <v>-0.4603174603</v>
      </c>
      <c r="BT42" s="115">
        <f t="shared" si="24"/>
        <v>0.3</v>
      </c>
      <c r="BU42" s="115">
        <f t="shared" si="25"/>
        <v>-0.2558823529</v>
      </c>
      <c r="BV42" s="116">
        <f t="shared" si="26"/>
        <v>9.25</v>
      </c>
      <c r="BW42" s="116">
        <f t="shared" si="27"/>
        <v>-9.65</v>
      </c>
      <c r="BX42" s="117">
        <f t="shared" si="28"/>
        <v>-0.5105820106</v>
      </c>
      <c r="BY42" s="117">
        <f t="shared" si="29"/>
        <v>0.2720588235</v>
      </c>
      <c r="BZ42" s="117">
        <f t="shared" si="30"/>
        <v>-0.2838235294</v>
      </c>
      <c r="CA42" s="118">
        <f t="shared" si="31"/>
        <v>10.25</v>
      </c>
      <c r="CB42" s="118">
        <f t="shared" si="32"/>
        <v>-8.65</v>
      </c>
      <c r="CC42" s="119">
        <f t="shared" si="33"/>
        <v>-0.4576719577</v>
      </c>
      <c r="CD42" s="119">
        <f t="shared" si="34"/>
        <v>0.3014705882</v>
      </c>
      <c r="CE42" s="119">
        <f t="shared" si="35"/>
        <v>-0.2544117647</v>
      </c>
      <c r="CF42" s="120">
        <f t="shared" si="36"/>
        <v>10.2</v>
      </c>
      <c r="CG42" s="120">
        <f t="shared" si="37"/>
        <v>-8.7</v>
      </c>
      <c r="CH42" s="121">
        <f t="shared" si="38"/>
        <v>-0.4603174603</v>
      </c>
      <c r="CI42" s="121">
        <f t="shared" si="39"/>
        <v>0.3</v>
      </c>
      <c r="CJ42" s="121">
        <f t="shared" si="40"/>
        <v>-0.2558823529</v>
      </c>
      <c r="CK42" s="122">
        <f t="shared" si="41"/>
        <v>12.75</v>
      </c>
      <c r="CL42" s="123">
        <f t="shared" si="42"/>
        <v>-6.15</v>
      </c>
      <c r="CM42" s="101">
        <f t="shared" si="43"/>
        <v>-0.3253968254</v>
      </c>
      <c r="CN42" s="101">
        <f t="shared" si="44"/>
        <v>0.375</v>
      </c>
      <c r="CO42" s="123">
        <f t="shared" si="45"/>
        <v>-6.524064171</v>
      </c>
      <c r="CP42" s="124">
        <f t="shared" si="46"/>
        <v>12.2</v>
      </c>
      <c r="CQ42" s="124">
        <f t="shared" si="47"/>
        <v>-6.7</v>
      </c>
      <c r="CR42" s="125">
        <f t="shared" si="48"/>
        <v>-0.3544973545</v>
      </c>
      <c r="CS42" s="125">
        <f t="shared" si="49"/>
        <v>0.3588235294</v>
      </c>
      <c r="CT42" s="125">
        <f t="shared" si="50"/>
        <v>-0.1970588235</v>
      </c>
      <c r="CU42" s="126">
        <f t="shared" si="51"/>
        <v>14.66666667</v>
      </c>
      <c r="CV42" s="126">
        <f t="shared" si="52"/>
        <v>-4.233333333</v>
      </c>
      <c r="CW42" s="127">
        <f t="shared" si="53"/>
        <v>-0.2239858907</v>
      </c>
      <c r="CX42" s="127">
        <f t="shared" si="54"/>
        <v>0.431372549</v>
      </c>
      <c r="CY42" s="127">
        <f t="shared" si="55"/>
        <v>-0.1245098039</v>
      </c>
      <c r="CZ42" s="128">
        <f t="shared" ref="CZ42:CZ48" si="71">AVERAGE(E42:AV42)</f>
        <v>12.93181818</v>
      </c>
      <c r="DA42" s="128">
        <f t="shared" si="56"/>
        <v>-5.968181818</v>
      </c>
      <c r="DB42" s="54">
        <f t="shared" si="57"/>
        <v>-0.3157768158</v>
      </c>
      <c r="DC42" s="54">
        <f t="shared" si="58"/>
        <v>0.3803475936</v>
      </c>
      <c r="DD42" s="54">
        <f t="shared" si="59"/>
        <v>-0.1755347594</v>
      </c>
      <c r="DE42" s="129">
        <f t="shared" si="60"/>
        <v>-589.8354091</v>
      </c>
      <c r="DF42" s="130">
        <f t="shared" si="61"/>
        <v>12.77419355</v>
      </c>
      <c r="DG42" s="130">
        <f t="shared" si="62"/>
        <v>-6.125806452</v>
      </c>
      <c r="DH42" s="131">
        <f t="shared" si="63"/>
        <v>-0.3241167435</v>
      </c>
    </row>
    <row r="43" ht="15.75" customHeight="1">
      <c r="A43" s="132" t="s">
        <v>94</v>
      </c>
      <c r="B43" s="100">
        <v>36.0</v>
      </c>
      <c r="C43" s="100">
        <v>32.0</v>
      </c>
      <c r="D43" s="101">
        <f t="shared" si="1"/>
        <v>0.8888888889</v>
      </c>
      <c r="E43" s="102">
        <v>14.0</v>
      </c>
      <c r="F43" s="102">
        <v>11.0</v>
      </c>
      <c r="G43" s="102">
        <v>9.0</v>
      </c>
      <c r="H43" s="102">
        <v>12.0</v>
      </c>
      <c r="I43" s="102">
        <v>12.0</v>
      </c>
      <c r="J43" s="102">
        <v>13.0</v>
      </c>
      <c r="K43" s="102">
        <v>12.0</v>
      </c>
      <c r="L43" s="102">
        <v>14.0</v>
      </c>
      <c r="M43" s="102">
        <v>20.0</v>
      </c>
      <c r="N43" s="102">
        <v>29.0</v>
      </c>
      <c r="O43" s="34">
        <v>21.0</v>
      </c>
      <c r="P43" s="34">
        <v>25.0</v>
      </c>
      <c r="Q43" s="34">
        <v>24.0</v>
      </c>
      <c r="R43" s="34">
        <v>22.0</v>
      </c>
      <c r="S43" s="34">
        <v>23.0</v>
      </c>
      <c r="T43" s="34">
        <v>20.0</v>
      </c>
      <c r="U43" s="34">
        <v>16.0</v>
      </c>
      <c r="V43" s="34">
        <v>16.0</v>
      </c>
      <c r="W43" s="34">
        <v>14.0</v>
      </c>
      <c r="X43" s="34">
        <v>17.0</v>
      </c>
      <c r="Y43" s="103">
        <v>23.0</v>
      </c>
      <c r="Z43" s="104">
        <v>31.0</v>
      </c>
      <c r="AA43" s="104">
        <v>19.0</v>
      </c>
      <c r="AB43" s="104">
        <v>24.0</v>
      </c>
      <c r="AC43" s="104">
        <v>23.0</v>
      </c>
      <c r="AD43" s="104">
        <v>24.0</v>
      </c>
      <c r="AE43" s="104">
        <v>25.0</v>
      </c>
      <c r="AF43" s="104">
        <v>25.0</v>
      </c>
      <c r="AG43" s="104">
        <v>29.0</v>
      </c>
      <c r="AH43" s="104">
        <v>30.0</v>
      </c>
      <c r="AI43" s="104">
        <v>31.0</v>
      </c>
      <c r="AJ43" s="104">
        <v>32.0</v>
      </c>
      <c r="AK43" s="106">
        <v>34.0</v>
      </c>
      <c r="AL43" s="106">
        <v>37.0</v>
      </c>
      <c r="AM43" s="106">
        <v>30.0</v>
      </c>
      <c r="AN43" s="106">
        <v>32.0</v>
      </c>
      <c r="AO43" s="106">
        <v>26.0</v>
      </c>
      <c r="AP43" s="106">
        <v>20.0</v>
      </c>
      <c r="AQ43" s="106">
        <v>23.0</v>
      </c>
      <c r="AR43" s="106">
        <v>20.0</v>
      </c>
      <c r="AS43" s="106">
        <v>23.0</v>
      </c>
      <c r="AT43" s="106">
        <v>14.0</v>
      </c>
      <c r="AU43" s="106">
        <v>13.0</v>
      </c>
      <c r="AV43" s="106">
        <v>20.0</v>
      </c>
      <c r="AW43" s="16">
        <v>14.0</v>
      </c>
      <c r="AX43" s="16">
        <f t="shared" si="2"/>
        <v>-18</v>
      </c>
      <c r="AY43" s="17">
        <f t="shared" si="3"/>
        <v>-0.5625</v>
      </c>
      <c r="AZ43" s="17">
        <f t="shared" si="4"/>
        <v>0.3888888889</v>
      </c>
      <c r="BA43" s="17">
        <f t="shared" si="5"/>
        <v>-0.5</v>
      </c>
      <c r="BB43" s="108">
        <f t="shared" si="6"/>
        <v>11.4</v>
      </c>
      <c r="BC43" s="108">
        <f t="shared" si="7"/>
        <v>-20.6</v>
      </c>
      <c r="BD43" s="109">
        <f t="shared" si="8"/>
        <v>-0.64375</v>
      </c>
      <c r="BE43" s="110">
        <f t="shared" si="9"/>
        <v>0.3166666667</v>
      </c>
      <c r="BF43" s="109">
        <f t="shared" si="10"/>
        <v>-0.5722222222</v>
      </c>
      <c r="BG43" s="111">
        <f t="shared" si="11"/>
        <v>18.75</v>
      </c>
      <c r="BH43" s="111">
        <f t="shared" si="12"/>
        <v>-13.25</v>
      </c>
      <c r="BI43" s="22">
        <f t="shared" si="13"/>
        <v>-0.4140625</v>
      </c>
      <c r="BJ43" s="22">
        <f t="shared" si="14"/>
        <v>0.5208333333</v>
      </c>
      <c r="BK43" s="22">
        <f t="shared" si="15"/>
        <v>-0.3680555556</v>
      </c>
      <c r="BL43" s="112">
        <f t="shared" si="64"/>
        <v>23</v>
      </c>
      <c r="BM43" s="112">
        <f t="shared" si="17"/>
        <v>-9</v>
      </c>
      <c r="BN43" s="113">
        <f t="shared" si="18"/>
        <v>-0.28125</v>
      </c>
      <c r="BO43" s="113">
        <f t="shared" si="19"/>
        <v>0.6388888889</v>
      </c>
      <c r="BP43" s="113">
        <f t="shared" si="20"/>
        <v>-0.25</v>
      </c>
      <c r="BQ43" s="114">
        <f t="shared" si="21"/>
        <v>17.8</v>
      </c>
      <c r="BR43" s="114">
        <f t="shared" si="22"/>
        <v>-14.2</v>
      </c>
      <c r="BS43" s="115">
        <f t="shared" si="23"/>
        <v>-0.44375</v>
      </c>
      <c r="BT43" s="115">
        <f t="shared" si="24"/>
        <v>0.4944444444</v>
      </c>
      <c r="BU43" s="115">
        <f t="shared" si="25"/>
        <v>-0.3944444444</v>
      </c>
      <c r="BV43" s="116">
        <f t="shared" si="26"/>
        <v>22.5</v>
      </c>
      <c r="BW43" s="116">
        <f t="shared" si="27"/>
        <v>-9.5</v>
      </c>
      <c r="BX43" s="117">
        <f t="shared" si="28"/>
        <v>-0.296875</v>
      </c>
      <c r="BY43" s="117">
        <f t="shared" si="29"/>
        <v>0.625</v>
      </c>
      <c r="BZ43" s="117">
        <f t="shared" si="30"/>
        <v>-0.2638888889</v>
      </c>
      <c r="CA43" s="118">
        <f t="shared" si="31"/>
        <v>24</v>
      </c>
      <c r="CB43" s="118">
        <f t="shared" si="32"/>
        <v>-8</v>
      </c>
      <c r="CC43" s="119">
        <f t="shared" si="33"/>
        <v>-0.25</v>
      </c>
      <c r="CD43" s="119">
        <f t="shared" si="34"/>
        <v>0.6666666667</v>
      </c>
      <c r="CE43" s="119">
        <f t="shared" si="35"/>
        <v>-0.2222222222</v>
      </c>
      <c r="CF43" s="120">
        <f t="shared" si="36"/>
        <v>29.4</v>
      </c>
      <c r="CG43" s="120">
        <f t="shared" si="37"/>
        <v>-2.6</v>
      </c>
      <c r="CH43" s="121">
        <f t="shared" si="38"/>
        <v>-0.08125</v>
      </c>
      <c r="CI43" s="121">
        <f t="shared" si="39"/>
        <v>0.8166666667</v>
      </c>
      <c r="CJ43" s="121">
        <f t="shared" si="40"/>
        <v>-0.07222222222</v>
      </c>
      <c r="CK43" s="122">
        <f t="shared" si="41"/>
        <v>33.25</v>
      </c>
      <c r="CL43" s="123">
        <f t="shared" si="42"/>
        <v>1.25</v>
      </c>
      <c r="CM43" s="101">
        <f t="shared" si="43"/>
        <v>0.0390625</v>
      </c>
      <c r="CN43" s="101">
        <f t="shared" si="44"/>
        <v>0.9236111111</v>
      </c>
      <c r="CO43" s="123">
        <f t="shared" si="45"/>
        <v>-11.25252525</v>
      </c>
      <c r="CP43" s="124">
        <f t="shared" si="46"/>
        <v>22.4</v>
      </c>
      <c r="CQ43" s="124">
        <f t="shared" si="47"/>
        <v>-9.6</v>
      </c>
      <c r="CR43" s="125">
        <f t="shared" si="48"/>
        <v>-0.3</v>
      </c>
      <c r="CS43" s="125">
        <f t="shared" si="49"/>
        <v>0.6222222222</v>
      </c>
      <c r="CT43" s="125">
        <f t="shared" si="50"/>
        <v>-0.2666666667</v>
      </c>
      <c r="CU43" s="126">
        <f t="shared" si="51"/>
        <v>15.66666667</v>
      </c>
      <c r="CV43" s="126">
        <f t="shared" si="52"/>
        <v>-16.33333333</v>
      </c>
      <c r="CW43" s="127">
        <f t="shared" si="53"/>
        <v>-0.5104166667</v>
      </c>
      <c r="CX43" s="127">
        <f t="shared" si="54"/>
        <v>0.4351851852</v>
      </c>
      <c r="CY43" s="127">
        <f t="shared" si="55"/>
        <v>-0.4537037037</v>
      </c>
      <c r="CZ43" s="128">
        <f t="shared" si="71"/>
        <v>21.63636364</v>
      </c>
      <c r="DA43" s="128">
        <f t="shared" si="56"/>
        <v>-10.36363636</v>
      </c>
      <c r="DB43" s="54">
        <f t="shared" si="57"/>
        <v>-0.3238636364</v>
      </c>
      <c r="DC43" s="54">
        <f t="shared" si="58"/>
        <v>0.601010101</v>
      </c>
      <c r="DD43" s="54">
        <f t="shared" si="59"/>
        <v>-0.2878787879</v>
      </c>
      <c r="DE43" s="129">
        <f t="shared" si="60"/>
        <v>-1024.238182</v>
      </c>
      <c r="DF43" s="130">
        <f t="shared" si="61"/>
        <v>20.83870968</v>
      </c>
      <c r="DG43" s="130">
        <f t="shared" si="62"/>
        <v>-11.16129032</v>
      </c>
      <c r="DH43" s="131">
        <f t="shared" si="63"/>
        <v>-0.3487903226</v>
      </c>
    </row>
    <row r="44" ht="15.75" customHeight="1">
      <c r="A44" s="132" t="s">
        <v>95</v>
      </c>
      <c r="B44" s="100">
        <v>57.0</v>
      </c>
      <c r="C44" s="100">
        <v>41.08</v>
      </c>
      <c r="D44" s="101">
        <f t="shared" si="1"/>
        <v>0.7207017544</v>
      </c>
      <c r="E44" s="102">
        <v>11.0</v>
      </c>
      <c r="F44" s="102">
        <v>9.0</v>
      </c>
      <c r="G44" s="102">
        <v>7.0</v>
      </c>
      <c r="H44" s="102">
        <v>10.0</v>
      </c>
      <c r="I44" s="102">
        <v>10.0</v>
      </c>
      <c r="J44" s="102">
        <v>9.0</v>
      </c>
      <c r="K44" s="102">
        <v>8.0</v>
      </c>
      <c r="L44" s="102">
        <v>9.0</v>
      </c>
      <c r="M44" s="102">
        <v>8.0</v>
      </c>
      <c r="N44" s="102">
        <v>7.0</v>
      </c>
      <c r="O44" s="34">
        <v>9.0</v>
      </c>
      <c r="P44" s="34">
        <v>8.0</v>
      </c>
      <c r="Q44" s="34">
        <v>12.0</v>
      </c>
      <c r="R44" s="34">
        <v>8.0</v>
      </c>
      <c r="S44" s="34">
        <v>12.0</v>
      </c>
      <c r="T44" s="34">
        <v>16.0</v>
      </c>
      <c r="U44" s="34">
        <v>16.0</v>
      </c>
      <c r="V44" s="34">
        <v>18.0</v>
      </c>
      <c r="W44" s="34">
        <v>19.0</v>
      </c>
      <c r="X44" s="34">
        <v>15.0</v>
      </c>
      <c r="Y44" s="103">
        <v>16.0</v>
      </c>
      <c r="Z44" s="104">
        <v>12.0</v>
      </c>
      <c r="AA44" s="104">
        <v>12.0</v>
      </c>
      <c r="AB44" s="104">
        <v>14.0</v>
      </c>
      <c r="AC44" s="104">
        <v>17.0</v>
      </c>
      <c r="AD44" s="104">
        <v>17.0</v>
      </c>
      <c r="AE44" s="104">
        <v>18.0</v>
      </c>
      <c r="AF44" s="104">
        <v>14.0</v>
      </c>
      <c r="AG44" s="104">
        <v>15.0</v>
      </c>
      <c r="AH44" s="104">
        <v>16.0</v>
      </c>
      <c r="AI44" s="104">
        <v>18.0</v>
      </c>
      <c r="AJ44" s="104">
        <v>20.0</v>
      </c>
      <c r="AK44" s="106">
        <v>21.0</v>
      </c>
      <c r="AL44" s="106">
        <v>21.0</v>
      </c>
      <c r="AM44" s="106">
        <v>19.0</v>
      </c>
      <c r="AN44" s="106">
        <v>32.0</v>
      </c>
      <c r="AO44" s="106">
        <v>20.0</v>
      </c>
      <c r="AP44" s="106">
        <v>20.0</v>
      </c>
      <c r="AQ44" s="106">
        <v>25.0</v>
      </c>
      <c r="AR44" s="106">
        <v>28.0</v>
      </c>
      <c r="AS44" s="106">
        <v>24.0</v>
      </c>
      <c r="AT44" s="106">
        <v>15.0</v>
      </c>
      <c r="AU44" s="106">
        <v>14.0</v>
      </c>
      <c r="AV44" s="106">
        <v>14.0</v>
      </c>
      <c r="AW44" s="16">
        <v>11.0</v>
      </c>
      <c r="AX44" s="16">
        <f t="shared" si="2"/>
        <v>-30.08</v>
      </c>
      <c r="AY44" s="17">
        <f t="shared" si="3"/>
        <v>-0.7322297955</v>
      </c>
      <c r="AZ44" s="17">
        <f t="shared" si="4"/>
        <v>0.1929824561</v>
      </c>
      <c r="BA44" s="17">
        <f t="shared" si="5"/>
        <v>-0.5277192982</v>
      </c>
      <c r="BB44" s="108">
        <f t="shared" si="6"/>
        <v>9</v>
      </c>
      <c r="BC44" s="108">
        <f t="shared" si="7"/>
        <v>-32.08</v>
      </c>
      <c r="BD44" s="109">
        <f t="shared" si="8"/>
        <v>-0.7809152872</v>
      </c>
      <c r="BE44" s="110">
        <f t="shared" si="9"/>
        <v>0.1578947368</v>
      </c>
      <c r="BF44" s="109">
        <f t="shared" si="10"/>
        <v>-0.5628070175</v>
      </c>
      <c r="BG44" s="111">
        <f t="shared" si="11"/>
        <v>8</v>
      </c>
      <c r="BH44" s="111">
        <f t="shared" si="12"/>
        <v>-33.08</v>
      </c>
      <c r="BI44" s="22">
        <f t="shared" si="13"/>
        <v>-0.8052580331</v>
      </c>
      <c r="BJ44" s="22">
        <f t="shared" si="14"/>
        <v>0.1403508772</v>
      </c>
      <c r="BK44" s="22">
        <f t="shared" si="15"/>
        <v>-0.5803508772</v>
      </c>
      <c r="BL44" s="112">
        <f t="shared" si="64"/>
        <v>9.25</v>
      </c>
      <c r="BM44" s="112">
        <f t="shared" si="17"/>
        <v>-31.83</v>
      </c>
      <c r="BN44" s="113">
        <f t="shared" si="18"/>
        <v>-0.7748296008</v>
      </c>
      <c r="BO44" s="113">
        <f t="shared" si="19"/>
        <v>0.1622807018</v>
      </c>
      <c r="BP44" s="113">
        <f t="shared" si="20"/>
        <v>-0.5584210526</v>
      </c>
      <c r="BQ44" s="114">
        <f t="shared" si="21"/>
        <v>16.2</v>
      </c>
      <c r="BR44" s="114">
        <f t="shared" si="22"/>
        <v>-24.88</v>
      </c>
      <c r="BS44" s="115">
        <f t="shared" si="23"/>
        <v>-0.605647517</v>
      </c>
      <c r="BT44" s="115">
        <f t="shared" si="24"/>
        <v>0.2842105263</v>
      </c>
      <c r="BU44" s="115">
        <f t="shared" si="25"/>
        <v>-0.4364912281</v>
      </c>
      <c r="BV44" s="116">
        <f t="shared" si="26"/>
        <v>13.75</v>
      </c>
      <c r="BW44" s="116">
        <f t="shared" si="27"/>
        <v>-27.33</v>
      </c>
      <c r="BX44" s="117">
        <f t="shared" si="28"/>
        <v>-0.6652872444</v>
      </c>
      <c r="BY44" s="117">
        <f t="shared" si="29"/>
        <v>0.2412280702</v>
      </c>
      <c r="BZ44" s="117">
        <f t="shared" si="30"/>
        <v>-0.4794736842</v>
      </c>
      <c r="CA44" s="118">
        <f t="shared" si="31"/>
        <v>16.5</v>
      </c>
      <c r="CB44" s="118">
        <f t="shared" si="32"/>
        <v>-24.58</v>
      </c>
      <c r="CC44" s="119">
        <f t="shared" si="33"/>
        <v>-0.5983446933</v>
      </c>
      <c r="CD44" s="119">
        <f t="shared" si="34"/>
        <v>0.2894736842</v>
      </c>
      <c r="CE44" s="119">
        <f t="shared" si="35"/>
        <v>-0.4312280702</v>
      </c>
      <c r="CF44" s="120">
        <f t="shared" si="36"/>
        <v>16.6</v>
      </c>
      <c r="CG44" s="120">
        <f t="shared" si="37"/>
        <v>-24.48</v>
      </c>
      <c r="CH44" s="121">
        <f t="shared" si="38"/>
        <v>-0.5959104187</v>
      </c>
      <c r="CI44" s="121">
        <f t="shared" si="39"/>
        <v>0.2912280702</v>
      </c>
      <c r="CJ44" s="121">
        <f t="shared" si="40"/>
        <v>-0.4294736842</v>
      </c>
      <c r="CK44" s="122">
        <f t="shared" si="41"/>
        <v>23.25</v>
      </c>
      <c r="CL44" s="123">
        <f t="shared" si="42"/>
        <v>-17.83</v>
      </c>
      <c r="CM44" s="101">
        <f t="shared" si="43"/>
        <v>-0.4340311587</v>
      </c>
      <c r="CN44" s="101">
        <f t="shared" si="44"/>
        <v>0.4078947368</v>
      </c>
      <c r="CO44" s="123">
        <f t="shared" si="45"/>
        <v>-26.73251994</v>
      </c>
      <c r="CP44" s="124">
        <f t="shared" si="46"/>
        <v>23.4</v>
      </c>
      <c r="CQ44" s="124">
        <f t="shared" si="47"/>
        <v>-17.68</v>
      </c>
      <c r="CR44" s="125">
        <f t="shared" si="48"/>
        <v>-0.4303797468</v>
      </c>
      <c r="CS44" s="125">
        <f t="shared" si="49"/>
        <v>0.4105263158</v>
      </c>
      <c r="CT44" s="125">
        <f t="shared" si="50"/>
        <v>-0.3101754386</v>
      </c>
      <c r="CU44" s="126">
        <f t="shared" si="51"/>
        <v>14.33333333</v>
      </c>
      <c r="CV44" s="126">
        <f t="shared" si="52"/>
        <v>-26.74666667</v>
      </c>
      <c r="CW44" s="127">
        <f t="shared" si="53"/>
        <v>-0.6510873093</v>
      </c>
      <c r="CX44" s="127">
        <f t="shared" si="54"/>
        <v>0.2514619883</v>
      </c>
      <c r="CY44" s="127">
        <f t="shared" si="55"/>
        <v>-0.4692397661</v>
      </c>
      <c r="CZ44" s="128">
        <f t="shared" si="71"/>
        <v>15.06818182</v>
      </c>
      <c r="DA44" s="128">
        <f t="shared" si="56"/>
        <v>-26.01181818</v>
      </c>
      <c r="DB44" s="54">
        <f t="shared" si="57"/>
        <v>-0.6331990794</v>
      </c>
      <c r="DC44" s="54">
        <f t="shared" si="58"/>
        <v>0.264354067</v>
      </c>
      <c r="DD44" s="54">
        <f t="shared" si="59"/>
        <v>-0.4563476874</v>
      </c>
      <c r="DE44" s="129">
        <f t="shared" si="60"/>
        <v>-2570.747991</v>
      </c>
      <c r="DF44" s="130">
        <f t="shared" si="61"/>
        <v>12.87096774</v>
      </c>
      <c r="DG44" s="130">
        <f t="shared" si="62"/>
        <v>-28.20903226</v>
      </c>
      <c r="DH44" s="131">
        <f t="shared" si="63"/>
        <v>-0.6866853033</v>
      </c>
    </row>
    <row r="45" ht="15.75" customHeight="1">
      <c r="A45" s="132" t="s">
        <v>96</v>
      </c>
      <c r="B45" s="100">
        <v>32.0</v>
      </c>
      <c r="C45" s="100">
        <v>9.0</v>
      </c>
      <c r="D45" s="101">
        <f t="shared" si="1"/>
        <v>0.28125</v>
      </c>
      <c r="E45" s="102">
        <v>4.0</v>
      </c>
      <c r="F45" s="102">
        <v>5.0</v>
      </c>
      <c r="G45" s="102">
        <v>5.0</v>
      </c>
      <c r="H45" s="102">
        <v>4.0</v>
      </c>
      <c r="I45" s="102">
        <v>4.0</v>
      </c>
      <c r="J45" s="102">
        <v>4.0</v>
      </c>
      <c r="K45" s="102">
        <v>4.0</v>
      </c>
      <c r="L45" s="102">
        <v>5.0</v>
      </c>
      <c r="M45" s="102">
        <v>5.0</v>
      </c>
      <c r="N45" s="102">
        <v>5.0</v>
      </c>
      <c r="O45" s="34">
        <v>5.0</v>
      </c>
      <c r="P45" s="34">
        <v>5.0</v>
      </c>
      <c r="Q45" s="34">
        <v>5.0</v>
      </c>
      <c r="R45" s="34">
        <v>5.0</v>
      </c>
      <c r="S45" s="34">
        <v>4.0</v>
      </c>
      <c r="T45" s="34">
        <v>5.0</v>
      </c>
      <c r="U45" s="34">
        <v>7.0</v>
      </c>
      <c r="V45" s="34">
        <v>7.0</v>
      </c>
      <c r="W45" s="34">
        <v>6.0</v>
      </c>
      <c r="X45" s="34">
        <v>6.0</v>
      </c>
      <c r="Y45" s="137">
        <v>6.0</v>
      </c>
      <c r="Z45" s="104">
        <v>6.0</v>
      </c>
      <c r="AA45" s="104">
        <v>6.0</v>
      </c>
      <c r="AB45" s="104">
        <v>5.0</v>
      </c>
      <c r="AC45" s="104">
        <v>5.0</v>
      </c>
      <c r="AD45" s="104">
        <v>7.0</v>
      </c>
      <c r="AE45" s="104">
        <v>6.0</v>
      </c>
      <c r="AF45" s="104">
        <v>6.0</v>
      </c>
      <c r="AG45" s="104">
        <v>6.0</v>
      </c>
      <c r="AH45" s="104">
        <v>8.0</v>
      </c>
      <c r="AI45" s="104">
        <v>9.0</v>
      </c>
      <c r="AJ45" s="104">
        <v>10.0</v>
      </c>
      <c r="AK45" s="106">
        <v>11.0</v>
      </c>
      <c r="AL45" s="106">
        <v>9.0</v>
      </c>
      <c r="AM45" s="106">
        <v>9.0</v>
      </c>
      <c r="AN45" s="106">
        <v>10.0</v>
      </c>
      <c r="AO45" s="106">
        <v>9.0</v>
      </c>
      <c r="AP45" s="106">
        <v>10.0</v>
      </c>
      <c r="AQ45" s="106">
        <v>9.0</v>
      </c>
      <c r="AR45" s="106">
        <v>9.0</v>
      </c>
      <c r="AS45" s="106">
        <v>9.0</v>
      </c>
      <c r="AT45" s="106">
        <v>8.0</v>
      </c>
      <c r="AU45" s="106">
        <v>9.0</v>
      </c>
      <c r="AV45" s="106">
        <v>8.0</v>
      </c>
      <c r="AW45" s="16">
        <v>4.0</v>
      </c>
      <c r="AX45" s="16">
        <f t="shared" si="2"/>
        <v>-5</v>
      </c>
      <c r="AY45" s="17">
        <f t="shared" si="3"/>
        <v>-0.5555555556</v>
      </c>
      <c r="AZ45" s="17">
        <f t="shared" si="4"/>
        <v>0.125</v>
      </c>
      <c r="BA45" s="17">
        <f t="shared" si="5"/>
        <v>-0.15625</v>
      </c>
      <c r="BB45" s="108">
        <f t="shared" si="6"/>
        <v>4.4</v>
      </c>
      <c r="BC45" s="108">
        <f t="shared" si="7"/>
        <v>-4.6</v>
      </c>
      <c r="BD45" s="109">
        <f t="shared" si="8"/>
        <v>-0.5111111111</v>
      </c>
      <c r="BE45" s="110">
        <f t="shared" si="9"/>
        <v>0.1375</v>
      </c>
      <c r="BF45" s="109">
        <f t="shared" si="10"/>
        <v>-0.14375</v>
      </c>
      <c r="BG45" s="111">
        <f t="shared" si="11"/>
        <v>4.75</v>
      </c>
      <c r="BH45" s="111">
        <f t="shared" si="12"/>
        <v>-4.25</v>
      </c>
      <c r="BI45" s="22">
        <f t="shared" si="13"/>
        <v>-0.4722222222</v>
      </c>
      <c r="BJ45" s="22">
        <f t="shared" si="14"/>
        <v>0.1484375</v>
      </c>
      <c r="BK45" s="22">
        <f t="shared" si="15"/>
        <v>-0.1328125</v>
      </c>
      <c r="BL45" s="112">
        <f t="shared" si="64"/>
        <v>5</v>
      </c>
      <c r="BM45" s="112">
        <f t="shared" si="17"/>
        <v>-4</v>
      </c>
      <c r="BN45" s="113">
        <f t="shared" si="18"/>
        <v>-0.4444444444</v>
      </c>
      <c r="BO45" s="113">
        <f t="shared" si="19"/>
        <v>0.15625</v>
      </c>
      <c r="BP45" s="113">
        <f t="shared" si="20"/>
        <v>-0.125</v>
      </c>
      <c r="BQ45" s="114">
        <f t="shared" si="21"/>
        <v>5.8</v>
      </c>
      <c r="BR45" s="114">
        <f t="shared" si="22"/>
        <v>-3.2</v>
      </c>
      <c r="BS45" s="115">
        <f t="shared" si="23"/>
        <v>-0.3555555556</v>
      </c>
      <c r="BT45" s="115">
        <f t="shared" si="24"/>
        <v>0.18125</v>
      </c>
      <c r="BU45" s="115">
        <f t="shared" si="25"/>
        <v>-0.1</v>
      </c>
      <c r="BV45" s="116">
        <f t="shared" si="26"/>
        <v>6</v>
      </c>
      <c r="BW45" s="116">
        <f t="shared" si="27"/>
        <v>-3</v>
      </c>
      <c r="BX45" s="117">
        <f t="shared" si="28"/>
        <v>-0.3333333333</v>
      </c>
      <c r="BY45" s="117">
        <f t="shared" si="29"/>
        <v>0.1875</v>
      </c>
      <c r="BZ45" s="117">
        <f t="shared" si="30"/>
        <v>-0.09375</v>
      </c>
      <c r="CA45" s="118">
        <f t="shared" si="31"/>
        <v>5.75</v>
      </c>
      <c r="CB45" s="118">
        <f t="shared" si="32"/>
        <v>-3.25</v>
      </c>
      <c r="CC45" s="119">
        <f t="shared" si="33"/>
        <v>-0.3611111111</v>
      </c>
      <c r="CD45" s="119">
        <f t="shared" si="34"/>
        <v>0.1796875</v>
      </c>
      <c r="CE45" s="119">
        <f t="shared" si="35"/>
        <v>-0.1015625</v>
      </c>
      <c r="CF45" s="120">
        <f t="shared" si="36"/>
        <v>7.8</v>
      </c>
      <c r="CG45" s="120">
        <f t="shared" si="37"/>
        <v>-1.2</v>
      </c>
      <c r="CH45" s="121">
        <f t="shared" si="38"/>
        <v>-0.1333333333</v>
      </c>
      <c r="CI45" s="121">
        <f t="shared" si="39"/>
        <v>0.24375</v>
      </c>
      <c r="CJ45" s="121">
        <f t="shared" si="40"/>
        <v>-0.0375</v>
      </c>
      <c r="CK45" s="122">
        <f t="shared" si="41"/>
        <v>9.75</v>
      </c>
      <c r="CL45" s="123">
        <f t="shared" si="42"/>
        <v>0.75</v>
      </c>
      <c r="CM45" s="101">
        <f t="shared" si="43"/>
        <v>0.08333333333</v>
      </c>
      <c r="CN45" s="101">
        <f t="shared" si="44"/>
        <v>0.3046875</v>
      </c>
      <c r="CO45" s="123">
        <f t="shared" si="45"/>
        <v>-2.690340909</v>
      </c>
      <c r="CP45" s="124">
        <f t="shared" si="46"/>
        <v>9.2</v>
      </c>
      <c r="CQ45" s="124">
        <f t="shared" si="47"/>
        <v>0.2</v>
      </c>
      <c r="CR45" s="125">
        <f t="shared" si="48"/>
        <v>0.02222222222</v>
      </c>
      <c r="CS45" s="125">
        <f t="shared" si="49"/>
        <v>0.2875</v>
      </c>
      <c r="CT45" s="125">
        <f t="shared" si="50"/>
        <v>0.00625</v>
      </c>
      <c r="CU45" s="126">
        <f t="shared" si="51"/>
        <v>8.333333333</v>
      </c>
      <c r="CV45" s="126">
        <f t="shared" si="52"/>
        <v>-0.6666666667</v>
      </c>
      <c r="CW45" s="127">
        <f t="shared" si="53"/>
        <v>-0.07407407407</v>
      </c>
      <c r="CX45" s="127">
        <f t="shared" si="54"/>
        <v>0.2604166667</v>
      </c>
      <c r="CY45" s="127">
        <f t="shared" si="55"/>
        <v>-0.02083333333</v>
      </c>
      <c r="CZ45" s="128">
        <f t="shared" si="71"/>
        <v>6.590909091</v>
      </c>
      <c r="DA45" s="128">
        <f t="shared" si="56"/>
        <v>-2.409090909</v>
      </c>
      <c r="DB45" s="54">
        <f t="shared" si="57"/>
        <v>-0.2676767677</v>
      </c>
      <c r="DC45" s="54">
        <f t="shared" si="58"/>
        <v>0.2059659091</v>
      </c>
      <c r="DD45" s="54">
        <f t="shared" si="59"/>
        <v>-0.07528409091</v>
      </c>
      <c r="DE45" s="129">
        <f t="shared" si="60"/>
        <v>-238.0904545</v>
      </c>
      <c r="DF45" s="130">
        <f t="shared" si="61"/>
        <v>5.677419355</v>
      </c>
      <c r="DG45" s="130">
        <f t="shared" si="62"/>
        <v>-3.322580645</v>
      </c>
      <c r="DH45" s="131">
        <f t="shared" si="63"/>
        <v>-0.3691756272</v>
      </c>
    </row>
    <row r="46" ht="15.75" customHeight="1">
      <c r="A46" s="132" t="s">
        <v>97</v>
      </c>
      <c r="B46" s="100">
        <v>94.0</v>
      </c>
      <c r="C46" s="100">
        <v>55.0</v>
      </c>
      <c r="D46" s="101">
        <f t="shared" si="1"/>
        <v>0.585106383</v>
      </c>
      <c r="E46" s="102">
        <v>23.0</v>
      </c>
      <c r="F46" s="102">
        <v>21.0</v>
      </c>
      <c r="G46" s="102">
        <v>18.0</v>
      </c>
      <c r="H46" s="102">
        <v>17.0</v>
      </c>
      <c r="I46" s="102">
        <v>17.0</v>
      </c>
      <c r="J46" s="102">
        <v>17.0</v>
      </c>
      <c r="K46" s="102">
        <v>19.0</v>
      </c>
      <c r="L46" s="102">
        <v>15.0</v>
      </c>
      <c r="M46" s="102">
        <v>21.0</v>
      </c>
      <c r="N46" s="102">
        <v>19.0</v>
      </c>
      <c r="O46" s="34">
        <v>24.0</v>
      </c>
      <c r="P46" s="34">
        <v>24.0</v>
      </c>
      <c r="Q46" s="34">
        <v>27.0</v>
      </c>
      <c r="R46" s="34">
        <v>24.0</v>
      </c>
      <c r="S46" s="34">
        <v>26.0</v>
      </c>
      <c r="T46" s="34">
        <v>27.0</v>
      </c>
      <c r="U46" s="34">
        <v>24.0</v>
      </c>
      <c r="V46" s="34">
        <v>28.0</v>
      </c>
      <c r="W46" s="34">
        <v>29.0</v>
      </c>
      <c r="X46" s="34">
        <v>33.0</v>
      </c>
      <c r="Y46" s="103">
        <v>37.0</v>
      </c>
      <c r="Z46" s="104">
        <v>39.0</v>
      </c>
      <c r="AA46" s="104">
        <v>37.0</v>
      </c>
      <c r="AB46" s="104">
        <v>34.0</v>
      </c>
      <c r="AC46" s="104">
        <v>34.0</v>
      </c>
      <c r="AD46" s="104">
        <v>34.0</v>
      </c>
      <c r="AE46" s="104">
        <v>35.0</v>
      </c>
      <c r="AF46" s="104">
        <v>26.0</v>
      </c>
      <c r="AG46" s="104">
        <v>29.0</v>
      </c>
      <c r="AH46" s="104">
        <v>28.0</v>
      </c>
      <c r="AI46" s="104">
        <v>27.0</v>
      </c>
      <c r="AJ46" s="104">
        <v>26.0</v>
      </c>
      <c r="AK46" s="106">
        <v>33.0</v>
      </c>
      <c r="AL46" s="106">
        <v>35.0</v>
      </c>
      <c r="AM46" s="106">
        <v>33.0</v>
      </c>
      <c r="AN46" s="156">
        <v>40.0</v>
      </c>
      <c r="AO46" s="106">
        <v>40.0</v>
      </c>
      <c r="AP46" s="106">
        <v>36.0</v>
      </c>
      <c r="AQ46" s="107">
        <v>35.0</v>
      </c>
      <c r="AR46" s="107">
        <v>28.0</v>
      </c>
      <c r="AS46" s="107">
        <v>26.0</v>
      </c>
      <c r="AT46" s="106">
        <v>28.0</v>
      </c>
      <c r="AU46" s="106">
        <v>29.0</v>
      </c>
      <c r="AV46" s="106">
        <v>31.0</v>
      </c>
      <c r="AW46" s="16">
        <v>23.0</v>
      </c>
      <c r="AX46" s="16">
        <f t="shared" si="2"/>
        <v>-32</v>
      </c>
      <c r="AY46" s="17">
        <f t="shared" si="3"/>
        <v>-0.5818181818</v>
      </c>
      <c r="AZ46" s="17">
        <f t="shared" si="4"/>
        <v>0.2446808511</v>
      </c>
      <c r="BA46" s="17">
        <f t="shared" si="5"/>
        <v>-0.3404255319</v>
      </c>
      <c r="BB46" s="108">
        <f t="shared" si="6"/>
        <v>18</v>
      </c>
      <c r="BC46" s="108">
        <f t="shared" si="7"/>
        <v>-37</v>
      </c>
      <c r="BD46" s="109">
        <f t="shared" si="8"/>
        <v>-0.6727272727</v>
      </c>
      <c r="BE46" s="110">
        <f t="shared" si="9"/>
        <v>0.1914893617</v>
      </c>
      <c r="BF46" s="109">
        <f t="shared" si="10"/>
        <v>-0.3936170213</v>
      </c>
      <c r="BG46" s="111">
        <f t="shared" si="11"/>
        <v>18.5</v>
      </c>
      <c r="BH46" s="111">
        <f t="shared" si="12"/>
        <v>-36.5</v>
      </c>
      <c r="BI46" s="22">
        <f t="shared" si="13"/>
        <v>-0.6636363636</v>
      </c>
      <c r="BJ46" s="22">
        <f t="shared" si="14"/>
        <v>0.1968085106</v>
      </c>
      <c r="BK46" s="22">
        <f t="shared" si="15"/>
        <v>-0.3882978723</v>
      </c>
      <c r="BL46" s="112">
        <f t="shared" si="64"/>
        <v>24.75</v>
      </c>
      <c r="BM46" s="112">
        <f t="shared" si="17"/>
        <v>-30.25</v>
      </c>
      <c r="BN46" s="113">
        <f t="shared" si="18"/>
        <v>-0.55</v>
      </c>
      <c r="BO46" s="113">
        <f t="shared" si="19"/>
        <v>0.2632978723</v>
      </c>
      <c r="BP46" s="113">
        <f t="shared" si="20"/>
        <v>-0.3218085106</v>
      </c>
      <c r="BQ46" s="114">
        <f t="shared" si="21"/>
        <v>26.8</v>
      </c>
      <c r="BR46" s="114">
        <f t="shared" si="22"/>
        <v>-28.2</v>
      </c>
      <c r="BS46" s="115">
        <f t="shared" si="23"/>
        <v>-0.5127272727</v>
      </c>
      <c r="BT46" s="115">
        <f t="shared" si="24"/>
        <v>0.285106383</v>
      </c>
      <c r="BU46" s="115">
        <f t="shared" si="25"/>
        <v>-0.3</v>
      </c>
      <c r="BV46" s="116">
        <f t="shared" si="26"/>
        <v>36.5</v>
      </c>
      <c r="BW46" s="116">
        <f t="shared" si="27"/>
        <v>-18.5</v>
      </c>
      <c r="BX46" s="117">
        <f t="shared" si="28"/>
        <v>-0.3363636364</v>
      </c>
      <c r="BY46" s="117">
        <f t="shared" si="29"/>
        <v>0.3882978723</v>
      </c>
      <c r="BZ46" s="117">
        <f t="shared" si="30"/>
        <v>-0.1968085106</v>
      </c>
      <c r="CA46" s="118">
        <f t="shared" si="31"/>
        <v>34.25</v>
      </c>
      <c r="CB46" s="118">
        <f t="shared" si="32"/>
        <v>-20.75</v>
      </c>
      <c r="CC46" s="119">
        <f t="shared" si="33"/>
        <v>-0.3772727273</v>
      </c>
      <c r="CD46" s="119">
        <f t="shared" si="34"/>
        <v>0.3643617021</v>
      </c>
      <c r="CE46" s="119">
        <f t="shared" si="35"/>
        <v>-0.2207446809</v>
      </c>
      <c r="CF46" s="120">
        <f t="shared" si="36"/>
        <v>27.2</v>
      </c>
      <c r="CG46" s="120">
        <f t="shared" si="37"/>
        <v>-27.8</v>
      </c>
      <c r="CH46" s="121">
        <f t="shared" si="38"/>
        <v>-0.5054545455</v>
      </c>
      <c r="CI46" s="121">
        <f t="shared" si="39"/>
        <v>0.2893617021</v>
      </c>
      <c r="CJ46" s="121">
        <f t="shared" si="40"/>
        <v>-0.2957446809</v>
      </c>
      <c r="CK46" s="122">
        <f t="shared" si="41"/>
        <v>35.25</v>
      </c>
      <c r="CL46" s="123">
        <f t="shared" si="42"/>
        <v>-19.75</v>
      </c>
      <c r="CM46" s="101">
        <f t="shared" si="43"/>
        <v>-0.3590909091</v>
      </c>
      <c r="CN46" s="101">
        <f t="shared" si="44"/>
        <v>0.375</v>
      </c>
      <c r="CO46" s="123">
        <f t="shared" si="45"/>
        <v>-27.56237911</v>
      </c>
      <c r="CP46" s="124">
        <f t="shared" si="46"/>
        <v>33</v>
      </c>
      <c r="CQ46" s="124">
        <f t="shared" si="47"/>
        <v>-22</v>
      </c>
      <c r="CR46" s="125">
        <f t="shared" si="48"/>
        <v>-0.4</v>
      </c>
      <c r="CS46" s="125">
        <f t="shared" si="49"/>
        <v>0.3510638298</v>
      </c>
      <c r="CT46" s="125">
        <f t="shared" si="50"/>
        <v>-0.2340425532</v>
      </c>
      <c r="CU46" s="126">
        <f t="shared" si="51"/>
        <v>29.33333333</v>
      </c>
      <c r="CV46" s="126">
        <f t="shared" si="52"/>
        <v>-25.66666667</v>
      </c>
      <c r="CW46" s="127">
        <f t="shared" si="53"/>
        <v>-0.4666666667</v>
      </c>
      <c r="CX46" s="127">
        <f t="shared" si="54"/>
        <v>0.3120567376</v>
      </c>
      <c r="CY46" s="127">
        <f t="shared" si="55"/>
        <v>-0.2730496454</v>
      </c>
      <c r="CZ46" s="128">
        <f t="shared" si="71"/>
        <v>28.02272727</v>
      </c>
      <c r="DA46" s="128">
        <f t="shared" si="56"/>
        <v>-26.97727273</v>
      </c>
      <c r="DB46" s="54">
        <f t="shared" si="57"/>
        <v>-0.4904958678</v>
      </c>
      <c r="DC46" s="54">
        <f t="shared" si="58"/>
        <v>0.2981141199</v>
      </c>
      <c r="DD46" s="54">
        <f t="shared" si="59"/>
        <v>-0.2869922631</v>
      </c>
      <c r="DE46" s="129">
        <f t="shared" si="60"/>
        <v>-2666.163864</v>
      </c>
      <c r="DF46" s="130">
        <f t="shared" si="61"/>
        <v>26.32258065</v>
      </c>
      <c r="DG46" s="130">
        <f t="shared" si="62"/>
        <v>-28.67741935</v>
      </c>
      <c r="DH46" s="131">
        <f t="shared" si="63"/>
        <v>-0.5214076246</v>
      </c>
    </row>
    <row r="47" ht="15.75" customHeight="1">
      <c r="A47" s="132" t="s">
        <v>98</v>
      </c>
      <c r="B47" s="100">
        <v>514.0</v>
      </c>
      <c r="C47" s="100">
        <v>99.0</v>
      </c>
      <c r="D47" s="101">
        <f t="shared" si="1"/>
        <v>0.1926070039</v>
      </c>
      <c r="E47" s="102">
        <v>38.0</v>
      </c>
      <c r="F47" s="102">
        <v>34.0</v>
      </c>
      <c r="G47" s="102">
        <v>27.0</v>
      </c>
      <c r="H47" s="102">
        <v>25.0</v>
      </c>
      <c r="I47" s="102">
        <v>27.0</v>
      </c>
      <c r="J47" s="102">
        <v>33.0</v>
      </c>
      <c r="K47" s="102">
        <v>33.0</v>
      </c>
      <c r="L47" s="102">
        <v>20.0</v>
      </c>
      <c r="M47" s="102">
        <v>28.0</v>
      </c>
      <c r="N47" s="102">
        <v>28.0</v>
      </c>
      <c r="O47" s="34">
        <v>45.0</v>
      </c>
      <c r="P47" s="34">
        <v>51.0</v>
      </c>
      <c r="Q47" s="34">
        <v>37.0</v>
      </c>
      <c r="R47" s="34">
        <v>36.0</v>
      </c>
      <c r="S47" s="34">
        <v>40.0</v>
      </c>
      <c r="T47" s="34">
        <v>41.0</v>
      </c>
      <c r="U47" s="34">
        <v>53.0</v>
      </c>
      <c r="V47" s="34">
        <v>48.0</v>
      </c>
      <c r="W47" s="34">
        <v>51.0</v>
      </c>
      <c r="X47" s="34">
        <v>58.0</v>
      </c>
      <c r="Y47" s="103">
        <v>59.0</v>
      </c>
      <c r="Z47" s="104">
        <v>51.0</v>
      </c>
      <c r="AA47" s="104">
        <v>60.0</v>
      </c>
      <c r="AB47" s="104">
        <v>58.0</v>
      </c>
      <c r="AC47" s="104">
        <v>66.0</v>
      </c>
      <c r="AD47" s="104">
        <v>53.0</v>
      </c>
      <c r="AE47" s="104">
        <v>57.0</v>
      </c>
      <c r="AF47" s="104">
        <v>63.0</v>
      </c>
      <c r="AG47" s="104">
        <v>68.0</v>
      </c>
      <c r="AH47" s="104">
        <v>42.0</v>
      </c>
      <c r="AI47" s="104">
        <v>62.0</v>
      </c>
      <c r="AJ47" s="104">
        <v>61.0</v>
      </c>
      <c r="AK47" s="106">
        <v>58.0</v>
      </c>
      <c r="AL47" s="106">
        <v>54.0</v>
      </c>
      <c r="AM47" s="106">
        <v>48.0</v>
      </c>
      <c r="AN47" s="106">
        <v>46.0</v>
      </c>
      <c r="AO47" s="106">
        <v>50.0</v>
      </c>
      <c r="AP47" s="106">
        <v>44.0</v>
      </c>
      <c r="AQ47" s="106">
        <v>48.0</v>
      </c>
      <c r="AR47" s="106">
        <v>42.0</v>
      </c>
      <c r="AS47" s="106">
        <v>50.0</v>
      </c>
      <c r="AT47" s="106">
        <v>47.0</v>
      </c>
      <c r="AU47" s="106">
        <v>47.0</v>
      </c>
      <c r="AV47" s="106">
        <v>48.0</v>
      </c>
      <c r="AW47" s="16">
        <v>38.0</v>
      </c>
      <c r="AX47" s="16">
        <f t="shared" si="2"/>
        <v>-61</v>
      </c>
      <c r="AY47" s="17">
        <f t="shared" si="3"/>
        <v>-0.6161616162</v>
      </c>
      <c r="AZ47" s="17">
        <f t="shared" si="4"/>
        <v>0.07392996109</v>
      </c>
      <c r="BA47" s="17">
        <f t="shared" si="5"/>
        <v>-0.1186770428</v>
      </c>
      <c r="BB47" s="108">
        <f t="shared" si="6"/>
        <v>29.2</v>
      </c>
      <c r="BC47" s="108">
        <f t="shared" si="7"/>
        <v>-69.8</v>
      </c>
      <c r="BD47" s="109">
        <f t="shared" si="8"/>
        <v>-0.7050505051</v>
      </c>
      <c r="BE47" s="110">
        <f t="shared" si="9"/>
        <v>0.05680933852</v>
      </c>
      <c r="BF47" s="109">
        <f t="shared" si="10"/>
        <v>-0.1357976654</v>
      </c>
      <c r="BG47" s="111">
        <f t="shared" si="11"/>
        <v>27.25</v>
      </c>
      <c r="BH47" s="111">
        <f t="shared" si="12"/>
        <v>-71.75</v>
      </c>
      <c r="BI47" s="22">
        <f t="shared" si="13"/>
        <v>-0.7247474747</v>
      </c>
      <c r="BJ47" s="22">
        <f t="shared" si="14"/>
        <v>0.0530155642</v>
      </c>
      <c r="BK47" s="22">
        <f t="shared" si="15"/>
        <v>-0.1395914397</v>
      </c>
      <c r="BL47" s="112">
        <f t="shared" si="64"/>
        <v>42.25</v>
      </c>
      <c r="BM47" s="112">
        <f t="shared" si="17"/>
        <v>-56.75</v>
      </c>
      <c r="BN47" s="113">
        <f t="shared" si="18"/>
        <v>-0.5732323232</v>
      </c>
      <c r="BO47" s="113">
        <f t="shared" si="19"/>
        <v>0.08219844358</v>
      </c>
      <c r="BP47" s="113">
        <f t="shared" si="20"/>
        <v>-0.1104085603</v>
      </c>
      <c r="BQ47" s="114">
        <f t="shared" si="21"/>
        <v>46.6</v>
      </c>
      <c r="BR47" s="114">
        <f t="shared" si="22"/>
        <v>-52.4</v>
      </c>
      <c r="BS47" s="115">
        <f t="shared" si="23"/>
        <v>-0.5292929293</v>
      </c>
      <c r="BT47" s="115">
        <f t="shared" si="24"/>
        <v>0.0906614786</v>
      </c>
      <c r="BU47" s="115">
        <f t="shared" si="25"/>
        <v>-0.1019455253</v>
      </c>
      <c r="BV47" s="116">
        <f t="shared" si="26"/>
        <v>57</v>
      </c>
      <c r="BW47" s="116">
        <f t="shared" si="27"/>
        <v>-42</v>
      </c>
      <c r="BX47" s="117">
        <f t="shared" si="28"/>
        <v>-0.4242424242</v>
      </c>
      <c r="BY47" s="117">
        <f t="shared" si="29"/>
        <v>0.1108949416</v>
      </c>
      <c r="BZ47" s="117">
        <f t="shared" si="30"/>
        <v>-0.08171206226</v>
      </c>
      <c r="CA47" s="118">
        <f t="shared" si="31"/>
        <v>58.5</v>
      </c>
      <c r="CB47" s="118">
        <f t="shared" si="32"/>
        <v>-40.5</v>
      </c>
      <c r="CC47" s="119">
        <f t="shared" si="33"/>
        <v>-0.4090909091</v>
      </c>
      <c r="CD47" s="119">
        <f t="shared" si="34"/>
        <v>0.1138132296</v>
      </c>
      <c r="CE47" s="119">
        <f t="shared" si="35"/>
        <v>-0.07879377432</v>
      </c>
      <c r="CF47" s="120">
        <f t="shared" si="36"/>
        <v>59.2</v>
      </c>
      <c r="CG47" s="120">
        <f t="shared" si="37"/>
        <v>-39.8</v>
      </c>
      <c r="CH47" s="121">
        <f t="shared" si="38"/>
        <v>-0.402020202</v>
      </c>
      <c r="CI47" s="121">
        <f t="shared" si="39"/>
        <v>0.1151750973</v>
      </c>
      <c r="CJ47" s="121">
        <f t="shared" si="40"/>
        <v>-0.07743190661</v>
      </c>
      <c r="CK47" s="122">
        <f t="shared" si="41"/>
        <v>51.5</v>
      </c>
      <c r="CL47" s="123">
        <f t="shared" si="42"/>
        <v>-47.5</v>
      </c>
      <c r="CM47" s="101">
        <f t="shared" si="43"/>
        <v>-0.4797979798</v>
      </c>
      <c r="CN47" s="101">
        <f t="shared" si="44"/>
        <v>0.1001945525</v>
      </c>
      <c r="CO47" s="123">
        <f t="shared" si="45"/>
        <v>-52.942607</v>
      </c>
      <c r="CP47" s="124">
        <f t="shared" si="46"/>
        <v>46.8</v>
      </c>
      <c r="CQ47" s="124">
        <f t="shared" si="47"/>
        <v>-52.2</v>
      </c>
      <c r="CR47" s="125">
        <f t="shared" si="48"/>
        <v>-0.5272727273</v>
      </c>
      <c r="CS47" s="125">
        <f t="shared" si="49"/>
        <v>0.09105058366</v>
      </c>
      <c r="CT47" s="125">
        <f t="shared" si="50"/>
        <v>-0.1015564202</v>
      </c>
      <c r="CU47" s="126">
        <f t="shared" si="51"/>
        <v>47.33333333</v>
      </c>
      <c r="CV47" s="126">
        <f t="shared" si="52"/>
        <v>-51.66666667</v>
      </c>
      <c r="CW47" s="127">
        <f t="shared" si="53"/>
        <v>-0.5218855219</v>
      </c>
      <c r="CX47" s="127">
        <f t="shared" si="54"/>
        <v>0.09208819715</v>
      </c>
      <c r="CY47" s="127">
        <f t="shared" si="55"/>
        <v>-0.1005188067</v>
      </c>
      <c r="CZ47" s="128">
        <f t="shared" si="71"/>
        <v>46.25</v>
      </c>
      <c r="DA47" s="128">
        <f t="shared" si="56"/>
        <v>-52.75</v>
      </c>
      <c r="DB47" s="54">
        <f t="shared" si="57"/>
        <v>-0.5328282828</v>
      </c>
      <c r="DC47" s="54">
        <f t="shared" si="58"/>
        <v>0.08998054475</v>
      </c>
      <c r="DD47" s="54">
        <f t="shared" si="59"/>
        <v>-0.1026264591</v>
      </c>
      <c r="DE47" s="129">
        <f t="shared" si="60"/>
        <v>-5213.2825</v>
      </c>
      <c r="DF47" s="130">
        <f t="shared" si="61"/>
        <v>45.64516129</v>
      </c>
      <c r="DG47" s="130">
        <f t="shared" si="62"/>
        <v>-53.35483871</v>
      </c>
      <c r="DH47" s="131">
        <f t="shared" si="63"/>
        <v>-0.5389377647</v>
      </c>
    </row>
    <row r="48" ht="15.75" customHeight="1">
      <c r="A48" s="132" t="s">
        <v>27</v>
      </c>
      <c r="B48" s="100">
        <v>220.0</v>
      </c>
      <c r="C48" s="100">
        <v>167.6</v>
      </c>
      <c r="D48" s="101">
        <f t="shared" si="1"/>
        <v>0.7618181818</v>
      </c>
      <c r="E48" s="102">
        <v>168.0</v>
      </c>
      <c r="F48" s="102">
        <v>128.0</v>
      </c>
      <c r="G48" s="102">
        <v>111.0</v>
      </c>
      <c r="H48" s="102">
        <v>96.0</v>
      </c>
      <c r="I48" s="157">
        <v>96.0</v>
      </c>
      <c r="J48" s="157">
        <v>71.0</v>
      </c>
      <c r="K48" s="157">
        <v>75.0</v>
      </c>
      <c r="L48" s="157">
        <v>74.0</v>
      </c>
      <c r="M48" s="157">
        <v>75.0</v>
      </c>
      <c r="N48" s="157">
        <v>74.0</v>
      </c>
      <c r="O48" s="158">
        <v>69.0</v>
      </c>
      <c r="P48" s="158">
        <v>68.0</v>
      </c>
      <c r="Q48" s="158">
        <v>64.0</v>
      </c>
      <c r="R48" s="158">
        <v>74.0</v>
      </c>
      <c r="S48" s="158">
        <v>89.0</v>
      </c>
      <c r="T48" s="158">
        <v>89.0</v>
      </c>
      <c r="U48" s="158">
        <v>98.0</v>
      </c>
      <c r="V48" s="158">
        <v>108.0</v>
      </c>
      <c r="W48" s="158">
        <v>99.0</v>
      </c>
      <c r="X48" s="158">
        <v>99.0</v>
      </c>
      <c r="Y48" s="103">
        <v>112.0</v>
      </c>
      <c r="Z48" s="104">
        <v>100.0</v>
      </c>
      <c r="AA48" s="104">
        <v>100.0</v>
      </c>
      <c r="AB48" s="104">
        <v>116.0</v>
      </c>
      <c r="AC48" s="104">
        <v>126.0</v>
      </c>
      <c r="AD48" s="104">
        <v>124.0</v>
      </c>
      <c r="AE48" s="104">
        <v>124.0</v>
      </c>
      <c r="AF48" s="104">
        <v>96.0</v>
      </c>
      <c r="AG48" s="104">
        <v>100.0</v>
      </c>
      <c r="AH48" s="104">
        <v>124.0</v>
      </c>
      <c r="AI48" s="104">
        <v>86.0</v>
      </c>
      <c r="AJ48" s="104">
        <v>99.0</v>
      </c>
      <c r="AK48" s="106">
        <v>100.0</v>
      </c>
      <c r="AL48" s="106">
        <v>134.0</v>
      </c>
      <c r="AM48" s="106">
        <v>134.0</v>
      </c>
      <c r="AN48" s="106">
        <v>143.0</v>
      </c>
      <c r="AO48" s="106">
        <v>138.0</v>
      </c>
      <c r="AP48" s="106">
        <v>133.0</v>
      </c>
      <c r="AQ48" s="106">
        <v>131.0</v>
      </c>
      <c r="AR48" s="106">
        <v>126.0</v>
      </c>
      <c r="AS48" s="106">
        <v>125.0</v>
      </c>
      <c r="AT48" s="106">
        <v>110.0</v>
      </c>
      <c r="AU48" s="106">
        <v>88.0</v>
      </c>
      <c r="AV48" s="106">
        <v>93.0</v>
      </c>
      <c r="AW48" s="16">
        <v>168.0</v>
      </c>
      <c r="AX48" s="16">
        <f t="shared" si="2"/>
        <v>0.4</v>
      </c>
      <c r="AY48" s="17">
        <f t="shared" si="3"/>
        <v>0.002386634845</v>
      </c>
      <c r="AZ48" s="17">
        <f t="shared" si="4"/>
        <v>0.7636363636</v>
      </c>
      <c r="BA48" s="17">
        <f t="shared" si="5"/>
        <v>0.001818181818</v>
      </c>
      <c r="BB48" s="108">
        <f t="shared" si="6"/>
        <v>100.4</v>
      </c>
      <c r="BC48" s="108">
        <f t="shared" si="7"/>
        <v>-67.2</v>
      </c>
      <c r="BD48" s="109">
        <f t="shared" si="8"/>
        <v>-0.4009546539</v>
      </c>
      <c r="BE48" s="110">
        <f t="shared" si="9"/>
        <v>0.4563636364</v>
      </c>
      <c r="BF48" s="109">
        <f t="shared" si="10"/>
        <v>-0.3054545455</v>
      </c>
      <c r="BG48" s="111">
        <f t="shared" si="11"/>
        <v>74.5</v>
      </c>
      <c r="BH48" s="111">
        <f t="shared" si="12"/>
        <v>-93.1</v>
      </c>
      <c r="BI48" s="22">
        <f t="shared" si="13"/>
        <v>-0.5554892601</v>
      </c>
      <c r="BJ48" s="22">
        <f t="shared" si="14"/>
        <v>0.3386363636</v>
      </c>
      <c r="BK48" s="22">
        <f t="shared" si="15"/>
        <v>-0.4231818182</v>
      </c>
      <c r="BL48" s="112">
        <f t="shared" si="64"/>
        <v>68.75</v>
      </c>
      <c r="BM48" s="112">
        <f t="shared" si="17"/>
        <v>-98.85</v>
      </c>
      <c r="BN48" s="113">
        <f t="shared" si="18"/>
        <v>-0.589797136</v>
      </c>
      <c r="BO48" s="113">
        <f t="shared" si="19"/>
        <v>0.3125</v>
      </c>
      <c r="BP48" s="113">
        <f t="shared" si="20"/>
        <v>-0.4493181818</v>
      </c>
      <c r="BQ48" s="114">
        <f t="shared" si="21"/>
        <v>96.6</v>
      </c>
      <c r="BR48" s="114">
        <f t="shared" si="22"/>
        <v>-71</v>
      </c>
      <c r="BS48" s="115">
        <f t="shared" si="23"/>
        <v>-0.423627685</v>
      </c>
      <c r="BT48" s="115">
        <f t="shared" si="24"/>
        <v>0.4390909091</v>
      </c>
      <c r="BU48" s="115">
        <f t="shared" si="25"/>
        <v>-0.3227272727</v>
      </c>
      <c r="BV48" s="116">
        <f t="shared" si="26"/>
        <v>102.75</v>
      </c>
      <c r="BW48" s="116">
        <f t="shared" si="27"/>
        <v>-64.85</v>
      </c>
      <c r="BX48" s="117">
        <f t="shared" si="28"/>
        <v>-0.3869331742</v>
      </c>
      <c r="BY48" s="117">
        <f t="shared" si="29"/>
        <v>0.4670454545</v>
      </c>
      <c r="BZ48" s="117">
        <f t="shared" si="30"/>
        <v>-0.2947727273</v>
      </c>
      <c r="CA48" s="118">
        <f t="shared" si="31"/>
        <v>122.5</v>
      </c>
      <c r="CB48" s="118">
        <f t="shared" si="32"/>
        <v>-45.1</v>
      </c>
      <c r="CC48" s="119">
        <f t="shared" si="33"/>
        <v>-0.2690930788</v>
      </c>
      <c r="CD48" s="119">
        <f t="shared" si="34"/>
        <v>0.5568181818</v>
      </c>
      <c r="CE48" s="119">
        <f t="shared" si="35"/>
        <v>-0.205</v>
      </c>
      <c r="CF48" s="120">
        <f t="shared" si="36"/>
        <v>101</v>
      </c>
      <c r="CG48" s="120">
        <f t="shared" si="37"/>
        <v>-66.6</v>
      </c>
      <c r="CH48" s="121">
        <f t="shared" si="38"/>
        <v>-0.3973747017</v>
      </c>
      <c r="CI48" s="121">
        <f t="shared" si="39"/>
        <v>0.4590909091</v>
      </c>
      <c r="CJ48" s="121">
        <f t="shared" si="40"/>
        <v>-0.3027272727</v>
      </c>
      <c r="CK48" s="122">
        <f t="shared" si="41"/>
        <v>127.75</v>
      </c>
      <c r="CL48" s="123">
        <f t="shared" si="42"/>
        <v>-39.85</v>
      </c>
      <c r="CM48" s="101">
        <f t="shared" si="43"/>
        <v>-0.2377684964</v>
      </c>
      <c r="CN48" s="101">
        <f t="shared" si="44"/>
        <v>0.5806818182</v>
      </c>
      <c r="CO48" s="123">
        <f t="shared" si="45"/>
        <v>-64.11181818</v>
      </c>
      <c r="CP48" s="124">
        <f t="shared" si="46"/>
        <v>130.6</v>
      </c>
      <c r="CQ48" s="124">
        <f t="shared" si="47"/>
        <v>-37</v>
      </c>
      <c r="CR48" s="125">
        <f t="shared" si="48"/>
        <v>-0.2207637232</v>
      </c>
      <c r="CS48" s="125">
        <f t="shared" si="49"/>
        <v>0.5936363636</v>
      </c>
      <c r="CT48" s="125">
        <f t="shared" si="50"/>
        <v>-0.1681818182</v>
      </c>
      <c r="CU48" s="126">
        <f t="shared" si="51"/>
        <v>97</v>
      </c>
      <c r="CV48" s="126">
        <f t="shared" si="52"/>
        <v>-70.6</v>
      </c>
      <c r="CW48" s="127">
        <f t="shared" si="53"/>
        <v>-0.4212410501</v>
      </c>
      <c r="CX48" s="127">
        <f t="shared" si="54"/>
        <v>0.4409090909</v>
      </c>
      <c r="CY48" s="127">
        <f t="shared" si="55"/>
        <v>-0.3209090909</v>
      </c>
      <c r="CZ48" s="128">
        <f t="shared" si="71"/>
        <v>104.25</v>
      </c>
      <c r="DA48" s="128">
        <f t="shared" si="56"/>
        <v>-63.35</v>
      </c>
      <c r="DB48" s="54">
        <f t="shared" si="57"/>
        <v>-0.3779832936</v>
      </c>
      <c r="DC48" s="54">
        <f t="shared" si="58"/>
        <v>0.4738636364</v>
      </c>
      <c r="DD48" s="54">
        <f t="shared" si="59"/>
        <v>-0.2879545455</v>
      </c>
      <c r="DE48" s="129">
        <f t="shared" si="60"/>
        <v>-6260.8805</v>
      </c>
      <c r="DF48" s="130">
        <f t="shared" si="61"/>
        <v>95.61290323</v>
      </c>
      <c r="DG48" s="130">
        <f t="shared" si="62"/>
        <v>-71.98709677</v>
      </c>
      <c r="DH48" s="131">
        <f t="shared" si="63"/>
        <v>-0.4295172839</v>
      </c>
    </row>
    <row r="49" ht="15.75" customHeight="1">
      <c r="A49" s="99" t="s">
        <v>18</v>
      </c>
      <c r="B49" s="100">
        <v>763.0</v>
      </c>
      <c r="C49" s="100">
        <v>754.0</v>
      </c>
      <c r="D49" s="101">
        <f t="shared" si="1"/>
        <v>0.9882044561</v>
      </c>
      <c r="E49" s="102">
        <v>657.0</v>
      </c>
      <c r="F49" s="102">
        <v>621.0</v>
      </c>
      <c r="G49" s="102">
        <v>528.0</v>
      </c>
      <c r="H49" s="102">
        <v>486.0</v>
      </c>
      <c r="I49" s="102">
        <v>465.0</v>
      </c>
      <c r="J49" s="102">
        <v>478.0</v>
      </c>
      <c r="K49" s="102">
        <v>487.0</v>
      </c>
      <c r="L49" s="159">
        <v>487.0</v>
      </c>
      <c r="M49" s="159">
        <v>450.0</v>
      </c>
      <c r="N49" s="159">
        <v>450.0</v>
      </c>
      <c r="O49" s="102">
        <v>475.0</v>
      </c>
      <c r="P49" s="160">
        <v>507.0</v>
      </c>
      <c r="Q49" s="34">
        <v>506.0</v>
      </c>
      <c r="R49" s="34">
        <v>515.0</v>
      </c>
      <c r="S49" s="34">
        <v>499.0</v>
      </c>
      <c r="T49" s="34">
        <v>507.0</v>
      </c>
      <c r="U49" s="34">
        <v>521.0</v>
      </c>
      <c r="V49" s="159">
        <v>521.0</v>
      </c>
      <c r="W49" s="159">
        <v>521.0</v>
      </c>
      <c r="X49" s="159">
        <v>521.0</v>
      </c>
      <c r="Y49" s="133">
        <v>521.0</v>
      </c>
      <c r="Z49" s="133">
        <v>521.0</v>
      </c>
      <c r="AA49" s="133">
        <v>521.0</v>
      </c>
      <c r="AB49" s="133">
        <v>565.0</v>
      </c>
      <c r="AC49" s="133">
        <v>518.0</v>
      </c>
      <c r="AD49" s="133"/>
      <c r="AE49" s="133"/>
      <c r="AF49" s="133"/>
      <c r="AG49" s="133"/>
      <c r="AH49" s="133"/>
      <c r="AI49" s="133"/>
      <c r="AJ49" s="133"/>
      <c r="AK49" s="133"/>
      <c r="AL49" s="133"/>
      <c r="AM49" s="133"/>
      <c r="AN49" s="133"/>
      <c r="AO49" s="133"/>
      <c r="AP49" s="133"/>
      <c r="AQ49" s="133"/>
      <c r="AR49" s="133"/>
      <c r="AS49" s="133"/>
      <c r="AT49" s="133"/>
      <c r="AU49" s="133"/>
      <c r="AV49" s="133"/>
      <c r="AW49" s="16">
        <v>657.0</v>
      </c>
      <c r="AX49" s="16">
        <f t="shared" si="2"/>
        <v>-97</v>
      </c>
      <c r="AY49" s="17">
        <f t="shared" si="3"/>
        <v>-0.1286472149</v>
      </c>
      <c r="AZ49" s="17">
        <f t="shared" si="4"/>
        <v>0.8610747051</v>
      </c>
      <c r="BA49" s="17">
        <f t="shared" si="5"/>
        <v>-0.127129751</v>
      </c>
      <c r="BB49" s="108">
        <f t="shared" si="6"/>
        <v>515.6</v>
      </c>
      <c r="BC49" s="108">
        <f t="shared" si="7"/>
        <v>-238.4</v>
      </c>
      <c r="BD49" s="109">
        <f t="shared" si="8"/>
        <v>-0.3161803714</v>
      </c>
      <c r="BE49" s="110">
        <f t="shared" si="9"/>
        <v>0.6757536042</v>
      </c>
      <c r="BF49" s="109">
        <f t="shared" si="10"/>
        <v>-0.3124508519</v>
      </c>
      <c r="BG49" s="111">
        <f t="shared" si="11"/>
        <v>468.5</v>
      </c>
      <c r="BH49" s="111">
        <f t="shared" si="12"/>
        <v>-285.5</v>
      </c>
      <c r="BI49" s="22">
        <f t="shared" si="13"/>
        <v>-0.3786472149</v>
      </c>
      <c r="BJ49" s="22">
        <f t="shared" si="14"/>
        <v>0.6140235911</v>
      </c>
      <c r="BK49" s="22">
        <f t="shared" si="15"/>
        <v>-0.374180865</v>
      </c>
      <c r="BL49" s="112">
        <f t="shared" si="64"/>
        <v>500.75</v>
      </c>
      <c r="BM49" s="112">
        <f t="shared" si="17"/>
        <v>-253.25</v>
      </c>
      <c r="BN49" s="113">
        <f t="shared" si="18"/>
        <v>-0.3358753316</v>
      </c>
      <c r="BO49" s="113">
        <f t="shared" si="19"/>
        <v>0.6562909567</v>
      </c>
      <c r="BP49" s="113">
        <f t="shared" si="20"/>
        <v>-0.3319134993</v>
      </c>
      <c r="BQ49" s="114">
        <f t="shared" si="21"/>
        <v>513.8</v>
      </c>
      <c r="BR49" s="114">
        <f t="shared" si="22"/>
        <v>-240.2</v>
      </c>
      <c r="BS49" s="115">
        <f t="shared" si="23"/>
        <v>-0.3185676393</v>
      </c>
      <c r="BT49" s="115">
        <f t="shared" si="24"/>
        <v>0.6733944954</v>
      </c>
      <c r="BU49" s="115">
        <f t="shared" si="25"/>
        <v>-0.3148099607</v>
      </c>
      <c r="BV49" s="116">
        <f t="shared" si="26"/>
        <v>521</v>
      </c>
      <c r="BW49" s="116">
        <f t="shared" si="27"/>
        <v>-233</v>
      </c>
      <c r="BX49" s="117">
        <f t="shared" si="28"/>
        <v>-0.3090185676</v>
      </c>
      <c r="BY49" s="117">
        <f t="shared" si="29"/>
        <v>0.6828309305</v>
      </c>
      <c r="BZ49" s="117">
        <f t="shared" si="30"/>
        <v>-0.3053735256</v>
      </c>
      <c r="CA49" s="118">
        <f t="shared" si="31"/>
        <v>541.5</v>
      </c>
      <c r="CB49" s="118">
        <f t="shared" si="32"/>
        <v>-212.5</v>
      </c>
      <c r="CC49" s="119">
        <f t="shared" si="33"/>
        <v>-0.2818302387</v>
      </c>
      <c r="CD49" s="119">
        <f t="shared" si="34"/>
        <v>0.7096985583</v>
      </c>
      <c r="CE49" s="119">
        <f t="shared" si="35"/>
        <v>-0.2785058978</v>
      </c>
      <c r="CF49" s="120" t="str">
        <f t="shared" si="36"/>
        <v>#DIV/0!</v>
      </c>
      <c r="CG49" s="120" t="str">
        <f t="shared" si="37"/>
        <v>#DIV/0!</v>
      </c>
      <c r="CH49" s="121" t="str">
        <f t="shared" si="38"/>
        <v>#DIV/0!</v>
      </c>
      <c r="CI49" s="121" t="str">
        <f t="shared" si="39"/>
        <v>#DIV/0!</v>
      </c>
      <c r="CJ49" s="121" t="str">
        <f t="shared" si="40"/>
        <v>#DIV/0!</v>
      </c>
      <c r="CK49" s="122" t="str">
        <f t="shared" si="41"/>
        <v>#DIV/0!</v>
      </c>
      <c r="CL49" s="123" t="str">
        <f t="shared" si="42"/>
        <v>#DIV/0!</v>
      </c>
      <c r="CM49" s="101" t="str">
        <f t="shared" si="43"/>
        <v>#DIV/0!</v>
      </c>
      <c r="CN49" s="101" t="str">
        <f t="shared" si="44"/>
        <v>#DIV/0!</v>
      </c>
      <c r="CO49" s="123">
        <f t="shared" si="45"/>
        <v>-241.0682045</v>
      </c>
      <c r="CP49" s="124" t="str">
        <f t="shared" si="46"/>
        <v>#DIV/0!</v>
      </c>
      <c r="CQ49" s="124" t="str">
        <f t="shared" si="47"/>
        <v>#DIV/0!</v>
      </c>
      <c r="CR49" s="125" t="str">
        <f t="shared" si="48"/>
        <v>#DIV/0!</v>
      </c>
      <c r="CS49" s="125" t="str">
        <f t="shared" si="49"/>
        <v>#DIV/0!</v>
      </c>
      <c r="CT49" s="125" t="str">
        <f t="shared" si="50"/>
        <v>#DIV/0!</v>
      </c>
      <c r="CU49" s="126" t="str">
        <f t="shared" si="51"/>
        <v>#DIV/0!</v>
      </c>
      <c r="CV49" s="126" t="str">
        <f t="shared" si="52"/>
        <v>#DIV/0!</v>
      </c>
      <c r="CW49" s="127" t="str">
        <f t="shared" si="53"/>
        <v>#DIV/0!</v>
      </c>
      <c r="CX49" s="127" t="str">
        <f t="shared" si="54"/>
        <v>#DIV/0!</v>
      </c>
      <c r="CY49" s="127" t="str">
        <f t="shared" si="55"/>
        <v>#DIV/0!</v>
      </c>
      <c r="CZ49" s="128">
        <f>AVERAGE(E49:AC49)</f>
        <v>513.92</v>
      </c>
      <c r="DA49" s="128">
        <f t="shared" si="56"/>
        <v>-240.08</v>
      </c>
      <c r="DB49" s="54">
        <f t="shared" si="57"/>
        <v>-0.3184084881</v>
      </c>
      <c r="DC49" s="54">
        <f t="shared" si="58"/>
        <v>0.6735517693</v>
      </c>
      <c r="DD49" s="54">
        <f t="shared" si="59"/>
        <v>-0.3146526868</v>
      </c>
      <c r="DE49" s="129">
        <f t="shared" si="60"/>
        <v>-23727.1064</v>
      </c>
      <c r="DF49" s="130">
        <f t="shared" si="61"/>
        <v>507.9583333</v>
      </c>
      <c r="DG49" s="130">
        <f t="shared" si="62"/>
        <v>-246.0416667</v>
      </c>
      <c r="DH49" s="131">
        <f t="shared" si="63"/>
        <v>-0.3263152078</v>
      </c>
    </row>
    <row r="50" ht="15.75" customHeight="1">
      <c r="A50" s="132" t="s">
        <v>99</v>
      </c>
      <c r="B50" s="161">
        <f t="shared" ref="B50:C50" si="72">SUM(B3:B49)</f>
        <v>15465</v>
      </c>
      <c r="C50" s="162">
        <f t="shared" si="72"/>
        <v>12567.78</v>
      </c>
      <c r="D50" s="101">
        <f t="shared" si="1"/>
        <v>0.8126595538</v>
      </c>
      <c r="E50" s="163">
        <f t="shared" ref="E50:AW50" si="73">SUM(E3:E49)</f>
        <v>8914</v>
      </c>
      <c r="F50" s="164">
        <f t="shared" si="73"/>
        <v>7915</v>
      </c>
      <c r="G50" s="164">
        <f t="shared" si="73"/>
        <v>7348</v>
      </c>
      <c r="H50" s="164">
        <f t="shared" si="73"/>
        <v>7058</v>
      </c>
      <c r="I50" s="164">
        <f t="shared" si="73"/>
        <v>7055</v>
      </c>
      <c r="J50" s="164">
        <f t="shared" si="73"/>
        <v>7001</v>
      </c>
      <c r="K50" s="164">
        <f t="shared" si="73"/>
        <v>6814</v>
      </c>
      <c r="L50" s="164">
        <f t="shared" si="73"/>
        <v>6659</v>
      </c>
      <c r="M50" s="164">
        <f t="shared" si="73"/>
        <v>6908</v>
      </c>
      <c r="N50" s="164">
        <f t="shared" si="73"/>
        <v>6917</v>
      </c>
      <c r="O50" s="164">
        <f t="shared" si="73"/>
        <v>6855</v>
      </c>
      <c r="P50" s="164">
        <f t="shared" si="73"/>
        <v>6809</v>
      </c>
      <c r="Q50" s="164">
        <f t="shared" si="73"/>
        <v>6886</v>
      </c>
      <c r="R50" s="164">
        <f t="shared" si="73"/>
        <v>6896</v>
      </c>
      <c r="S50" s="164">
        <f t="shared" si="73"/>
        <v>6879</v>
      </c>
      <c r="T50" s="164">
        <f t="shared" si="73"/>
        <v>6976</v>
      </c>
      <c r="U50" s="164">
        <f t="shared" si="73"/>
        <v>7021</v>
      </c>
      <c r="V50" s="164">
        <f t="shared" si="73"/>
        <v>7115</v>
      </c>
      <c r="W50" s="164">
        <f t="shared" si="73"/>
        <v>7202</v>
      </c>
      <c r="X50" s="164">
        <f t="shared" si="73"/>
        <v>7409</v>
      </c>
      <c r="Y50" s="164">
        <f t="shared" si="73"/>
        <v>7741</v>
      </c>
      <c r="Z50" s="164">
        <f t="shared" si="73"/>
        <v>7828</v>
      </c>
      <c r="AA50" s="164">
        <f t="shared" si="73"/>
        <v>8088</v>
      </c>
      <c r="AB50" s="164">
        <f t="shared" si="73"/>
        <v>8162</v>
      </c>
      <c r="AC50" s="164">
        <f t="shared" si="73"/>
        <v>8235</v>
      </c>
      <c r="AD50" s="164">
        <f t="shared" si="73"/>
        <v>7876</v>
      </c>
      <c r="AE50" s="164">
        <f t="shared" si="73"/>
        <v>7988</v>
      </c>
      <c r="AF50" s="164">
        <f t="shared" si="73"/>
        <v>7990</v>
      </c>
      <c r="AG50" s="164">
        <f t="shared" si="73"/>
        <v>8070</v>
      </c>
      <c r="AH50" s="164">
        <f t="shared" si="73"/>
        <v>8108</v>
      </c>
      <c r="AI50" s="164">
        <f t="shared" si="73"/>
        <v>8244</v>
      </c>
      <c r="AJ50" s="164">
        <f t="shared" si="73"/>
        <v>8146</v>
      </c>
      <c r="AK50" s="164">
        <f t="shared" si="73"/>
        <v>8273</v>
      </c>
      <c r="AL50" s="164">
        <f t="shared" si="73"/>
        <v>8420</v>
      </c>
      <c r="AM50" s="164">
        <f t="shared" si="73"/>
        <v>8271</v>
      </c>
      <c r="AN50" s="164">
        <f t="shared" si="73"/>
        <v>8209</v>
      </c>
      <c r="AO50" s="164">
        <f t="shared" si="73"/>
        <v>8304</v>
      </c>
      <c r="AP50" s="164">
        <f t="shared" si="73"/>
        <v>8347</v>
      </c>
      <c r="AQ50" s="164">
        <f t="shared" si="73"/>
        <v>8347</v>
      </c>
      <c r="AR50" s="164">
        <f t="shared" si="73"/>
        <v>8120</v>
      </c>
      <c r="AS50" s="164">
        <f t="shared" si="73"/>
        <v>8149</v>
      </c>
      <c r="AT50" s="164">
        <f t="shared" si="73"/>
        <v>8280</v>
      </c>
      <c r="AU50" s="164">
        <f t="shared" si="73"/>
        <v>8259</v>
      </c>
      <c r="AV50" s="164">
        <f t="shared" si="73"/>
        <v>8316</v>
      </c>
      <c r="AW50" s="16">
        <f t="shared" si="73"/>
        <v>8914</v>
      </c>
      <c r="AX50" s="16">
        <f t="shared" si="2"/>
        <v>-3653.78</v>
      </c>
      <c r="AY50" s="17">
        <f t="shared" si="3"/>
        <v>-0.2907259675</v>
      </c>
      <c r="AZ50" s="17">
        <f t="shared" si="4"/>
        <v>0.5763983188</v>
      </c>
      <c r="BA50" s="17">
        <f t="shared" si="5"/>
        <v>-0.236261235</v>
      </c>
      <c r="BB50" s="108">
        <f t="shared" ref="BB50:BC50" si="74">sum(BB3:BB49)</f>
        <v>7275.4</v>
      </c>
      <c r="BC50" s="108">
        <f t="shared" si="74"/>
        <v>-5292.38</v>
      </c>
      <c r="BD50" s="109">
        <f t="shared" si="8"/>
        <v>-0.4211069895</v>
      </c>
      <c r="BE50" s="110">
        <f t="shared" si="9"/>
        <v>0.4704429357</v>
      </c>
      <c r="BF50" s="109">
        <f t="shared" si="10"/>
        <v>-0.3422166182</v>
      </c>
      <c r="BG50" s="111">
        <f t="shared" ref="BG50:BH50" si="75">sum(BG3:BG49)</f>
        <v>6824.5</v>
      </c>
      <c r="BH50" s="111">
        <f t="shared" si="75"/>
        <v>-5743.28</v>
      </c>
      <c r="BI50" s="22">
        <f t="shared" si="13"/>
        <v>-0.4569844475</v>
      </c>
      <c r="BJ50" s="22">
        <f t="shared" si="14"/>
        <v>0.4412867766</v>
      </c>
      <c r="BK50" s="22">
        <f t="shared" si="15"/>
        <v>-0.3713727772</v>
      </c>
      <c r="BL50" s="112">
        <f t="shared" ref="BL50:BM50" si="76">sum(BL3:BL49)</f>
        <v>6861.5</v>
      </c>
      <c r="BM50" s="112">
        <f t="shared" si="76"/>
        <v>-5706.28</v>
      </c>
      <c r="BN50" s="113">
        <f t="shared" si="18"/>
        <v>-0.4540404113</v>
      </c>
      <c r="BO50" s="113">
        <f t="shared" si="19"/>
        <v>0.4436792758</v>
      </c>
      <c r="BP50" s="113">
        <f t="shared" si="20"/>
        <v>-0.368980278</v>
      </c>
      <c r="BQ50" s="114">
        <f t="shared" ref="BQ50:BR50" si="77">sum(BQ3:BQ49)</f>
        <v>7038.6</v>
      </c>
      <c r="BR50" s="114">
        <f t="shared" si="77"/>
        <v>-5529.18</v>
      </c>
      <c r="BS50" s="115">
        <f t="shared" si="23"/>
        <v>-0.4399488215</v>
      </c>
      <c r="BT50" s="115">
        <f t="shared" si="24"/>
        <v>0.4551309408</v>
      </c>
      <c r="BU50" s="115">
        <f t="shared" si="25"/>
        <v>-0.357528613</v>
      </c>
      <c r="BV50" s="116">
        <f t="shared" ref="BV50:BW50" si="78">sum(BV3:BV49)</f>
        <v>7766.5</v>
      </c>
      <c r="BW50" s="116">
        <f t="shared" si="78"/>
        <v>-4801.28</v>
      </c>
      <c r="BX50" s="117">
        <f t="shared" si="28"/>
        <v>-0.3820308758</v>
      </c>
      <c r="BY50" s="117">
        <f t="shared" si="29"/>
        <v>0.5021985128</v>
      </c>
      <c r="BZ50" s="117">
        <f t="shared" si="30"/>
        <v>-0.3104610411</v>
      </c>
      <c r="CA50" s="118">
        <f t="shared" si="31"/>
        <v>8065.25</v>
      </c>
      <c r="CB50" s="118">
        <f>sum(CB3:CB49)</f>
        <v>-4231.78</v>
      </c>
      <c r="CC50" s="119">
        <f t="shared" si="33"/>
        <v>-0.336716588</v>
      </c>
      <c r="CD50" s="119">
        <f t="shared" si="34"/>
        <v>0.5215163272</v>
      </c>
      <c r="CE50" s="119">
        <f t="shared" si="35"/>
        <v>-0.2911432266</v>
      </c>
      <c r="CF50" s="120">
        <f t="shared" si="36"/>
        <v>8111.6</v>
      </c>
      <c r="CG50" s="120">
        <f t="shared" si="37"/>
        <v>-4456.18</v>
      </c>
      <c r="CH50" s="121">
        <f t="shared" si="38"/>
        <v>-0.35457177</v>
      </c>
      <c r="CI50" s="121">
        <f t="shared" si="39"/>
        <v>0.5245134174</v>
      </c>
      <c r="CJ50" s="121">
        <f t="shared" si="40"/>
        <v>-0.2881461364</v>
      </c>
      <c r="CK50" s="122">
        <f t="shared" si="41"/>
        <v>8293.25</v>
      </c>
      <c r="CL50" s="123">
        <f t="shared" si="42"/>
        <v>-4274.53</v>
      </c>
      <c r="CM50" s="101">
        <f t="shared" si="43"/>
        <v>-0.3401181434</v>
      </c>
      <c r="CN50" s="101">
        <f t="shared" si="44"/>
        <v>0.5362592952</v>
      </c>
      <c r="CO50" s="123">
        <f t="shared" si="45"/>
        <v>-4720.15215</v>
      </c>
      <c r="CP50" s="124">
        <f t="shared" si="46"/>
        <v>8253.4</v>
      </c>
      <c r="CQ50" s="124">
        <f t="shared" si="47"/>
        <v>-4314.38</v>
      </c>
      <c r="CR50" s="125">
        <f t="shared" si="48"/>
        <v>-0.34328895</v>
      </c>
      <c r="CS50" s="125">
        <f t="shared" si="49"/>
        <v>0.5336825089</v>
      </c>
      <c r="CT50" s="125">
        <f t="shared" si="50"/>
        <v>-0.2789770449</v>
      </c>
      <c r="CU50" s="126">
        <f t="shared" si="51"/>
        <v>8285</v>
      </c>
      <c r="CV50" s="126">
        <f t="shared" si="52"/>
        <v>-4282.78</v>
      </c>
      <c r="CW50" s="127">
        <f t="shared" si="53"/>
        <v>-0.3407745839</v>
      </c>
      <c r="CX50" s="127">
        <f t="shared" si="54"/>
        <v>0.5357258325</v>
      </c>
      <c r="CY50" s="127">
        <f t="shared" si="55"/>
        <v>-0.2769337213</v>
      </c>
      <c r="CZ50" s="128">
        <f>AVERAGE(E50:AV50)</f>
        <v>7691.090909</v>
      </c>
      <c r="DA50" s="165">
        <f>SUM(DA3:DA49)</f>
        <v>-4719.33949</v>
      </c>
      <c r="DB50" s="166">
        <f t="shared" si="57"/>
        <v>-0.3755109884</v>
      </c>
      <c r="DC50" s="166">
        <f t="shared" si="58"/>
        <v>0.4973223996</v>
      </c>
      <c r="DD50" s="54">
        <f t="shared" si="59"/>
        <v>-0.3153371543</v>
      </c>
      <c r="DE50" s="129">
        <f t="shared" si="60"/>
        <v>-466412.3218</v>
      </c>
      <c r="DF50" s="130">
        <f t="shared" si="61"/>
        <v>7425.774194</v>
      </c>
      <c r="DG50" s="130">
        <f t="shared" si="62"/>
        <v>-5142.005806</v>
      </c>
      <c r="DH50" s="131">
        <f t="shared" si="63"/>
        <v>-0.4091419333</v>
      </c>
    </row>
    <row r="51" ht="15.75" customHeight="1">
      <c r="A51" s="167"/>
      <c r="B51" s="168"/>
      <c r="C51" s="168"/>
      <c r="D51" s="168"/>
      <c r="E51" s="167"/>
      <c r="F51" s="167"/>
      <c r="G51" s="167"/>
      <c r="H51" s="167"/>
      <c r="I51" s="167"/>
      <c r="J51" s="167"/>
      <c r="K51" s="167"/>
      <c r="L51" s="167"/>
      <c r="M51" s="167"/>
      <c r="N51" s="167"/>
      <c r="O51" s="167"/>
      <c r="P51" s="167"/>
      <c r="Q51" s="167"/>
      <c r="R51" s="167"/>
      <c r="S51" s="167"/>
      <c r="T51" s="167"/>
      <c r="U51" s="167"/>
      <c r="V51" s="167"/>
      <c r="W51" s="167"/>
      <c r="X51" s="167"/>
      <c r="Y51" s="79"/>
      <c r="Z51" s="79"/>
      <c r="AA51" s="79"/>
      <c r="AB51" s="79"/>
      <c r="AC51" s="79"/>
      <c r="AD51" s="169"/>
      <c r="AE51" s="169"/>
      <c r="AF51" s="169"/>
      <c r="AG51" s="169"/>
      <c r="AH51" s="169"/>
      <c r="AI51" s="169"/>
      <c r="AJ51" s="169"/>
      <c r="AK51" s="170"/>
      <c r="AL51" s="171"/>
      <c r="AM51" s="171"/>
      <c r="AN51" s="171"/>
      <c r="AO51" s="171"/>
      <c r="AP51" s="172"/>
      <c r="AQ51" s="172"/>
      <c r="AR51" s="172"/>
      <c r="AS51" s="172"/>
      <c r="AT51" s="172"/>
      <c r="AU51" s="172"/>
      <c r="AV51" s="172"/>
      <c r="AW51" s="16"/>
      <c r="AX51" s="16"/>
      <c r="AY51" s="17"/>
      <c r="AZ51" s="17"/>
      <c r="BA51" s="17"/>
      <c r="BB51" s="173"/>
      <c r="BC51" s="173"/>
      <c r="BD51" s="109"/>
      <c r="BE51" s="110"/>
      <c r="BF51" s="109"/>
      <c r="BG51" s="174"/>
      <c r="BH51" s="174"/>
      <c r="BI51" s="22"/>
      <c r="BJ51" s="22"/>
      <c r="BK51" s="22"/>
      <c r="BL51" s="175"/>
      <c r="BM51" s="175"/>
      <c r="BN51" s="113"/>
      <c r="BO51" s="113"/>
      <c r="BP51" s="113"/>
      <c r="BQ51" s="176"/>
      <c r="BR51" s="176"/>
      <c r="BS51" s="176"/>
      <c r="BT51" s="115"/>
      <c r="BU51" s="115"/>
      <c r="BV51" s="177"/>
      <c r="BW51" s="177"/>
      <c r="BX51" s="177"/>
      <c r="BY51" s="117"/>
      <c r="BZ51" s="117"/>
      <c r="CA51" s="118"/>
      <c r="CB51" s="178"/>
      <c r="CC51" s="178"/>
      <c r="CD51" s="119"/>
      <c r="CE51" s="119"/>
      <c r="CF51" s="120"/>
      <c r="CG51" s="120"/>
      <c r="CH51" s="121"/>
      <c r="CI51" s="121"/>
      <c r="CJ51" s="121"/>
      <c r="CK51" s="122"/>
      <c r="CL51" s="123"/>
      <c r="CM51" s="101"/>
      <c r="CN51" s="101"/>
      <c r="CO51" s="123"/>
      <c r="CP51" s="124"/>
      <c r="CQ51" s="124"/>
      <c r="CR51" s="125"/>
      <c r="CS51" s="125"/>
      <c r="CT51" s="125"/>
      <c r="CU51" s="126"/>
      <c r="CV51" s="126"/>
      <c r="CW51" s="127"/>
      <c r="CX51" s="127"/>
      <c r="CY51" s="127"/>
      <c r="CZ51" s="128"/>
      <c r="DA51" s="179"/>
      <c r="DB51" s="179"/>
      <c r="DC51" s="179"/>
      <c r="DD51" s="179"/>
      <c r="DE51" s="129"/>
      <c r="DF51" s="130"/>
      <c r="DG51" s="20"/>
      <c r="DH51" s="131"/>
    </row>
    <row r="52" ht="15.75" customHeight="1">
      <c r="A52" s="167"/>
      <c r="B52" s="71" t="s">
        <v>1</v>
      </c>
      <c r="C52" s="180">
        <v>43647.0</v>
      </c>
      <c r="D52" s="72" t="s">
        <v>47</v>
      </c>
      <c r="E52" s="181">
        <v>43916.0</v>
      </c>
      <c r="F52" s="181">
        <v>43923.0</v>
      </c>
      <c r="G52" s="75">
        <v>43930.0</v>
      </c>
      <c r="H52" s="75">
        <v>43937.0</v>
      </c>
      <c r="I52" s="75">
        <v>43944.0</v>
      </c>
      <c r="J52" s="75">
        <v>43951.0</v>
      </c>
      <c r="K52" s="76">
        <v>43958.0</v>
      </c>
      <c r="L52" s="76">
        <v>43965.0</v>
      </c>
      <c r="M52" s="76">
        <v>43972.0</v>
      </c>
      <c r="N52" s="76">
        <v>43979.0</v>
      </c>
      <c r="O52" s="77">
        <v>43986.0</v>
      </c>
      <c r="P52" s="77">
        <v>43993.0</v>
      </c>
      <c r="Q52" s="77">
        <v>44000.0</v>
      </c>
      <c r="R52" s="77">
        <v>44007.0</v>
      </c>
      <c r="S52" s="77">
        <v>44014.0</v>
      </c>
      <c r="T52" s="77">
        <v>44021.0</v>
      </c>
      <c r="U52" s="77">
        <v>44028.0</v>
      </c>
      <c r="V52" s="77">
        <v>44035.0</v>
      </c>
      <c r="W52" s="77">
        <v>44042.0</v>
      </c>
      <c r="X52" s="77">
        <v>44049.0</v>
      </c>
      <c r="Y52" s="79">
        <v>44056.0</v>
      </c>
      <c r="Z52" s="79">
        <v>44063.0</v>
      </c>
      <c r="AA52" s="79">
        <v>44070.0</v>
      </c>
      <c r="AB52" s="79">
        <v>44077.0</v>
      </c>
      <c r="AC52" s="79">
        <v>44084.0</v>
      </c>
      <c r="AD52" s="81" t="s">
        <v>43</v>
      </c>
      <c r="AE52" s="79">
        <v>44098.0</v>
      </c>
      <c r="AF52" s="79">
        <v>44105.0</v>
      </c>
      <c r="AG52" s="79">
        <v>44112.0</v>
      </c>
      <c r="AH52" s="79">
        <v>44119.0</v>
      </c>
      <c r="AI52" s="79">
        <v>44126.0</v>
      </c>
      <c r="AJ52" s="79">
        <v>44133.0</v>
      </c>
      <c r="AK52" s="79">
        <v>44140.0</v>
      </c>
      <c r="AL52" s="82">
        <v>44147.0</v>
      </c>
      <c r="AM52" s="83">
        <v>44154.0</v>
      </c>
      <c r="AN52" s="84">
        <v>44160.0</v>
      </c>
      <c r="AO52" s="84">
        <v>44168.0</v>
      </c>
      <c r="AP52" s="85">
        <v>44175.0</v>
      </c>
      <c r="AQ52" s="86">
        <v>44182.0</v>
      </c>
      <c r="AR52" s="86">
        <v>44189.0</v>
      </c>
      <c r="AS52" s="86">
        <v>44196.0</v>
      </c>
      <c r="AT52" s="86">
        <v>44203.0</v>
      </c>
      <c r="AU52" s="86">
        <v>44210.0</v>
      </c>
      <c r="AV52" s="86">
        <v>44217.0</v>
      </c>
      <c r="AW52" s="87" t="s">
        <v>44</v>
      </c>
      <c r="AX52" s="87" t="s">
        <v>45</v>
      </c>
      <c r="AY52" s="87" t="s">
        <v>46</v>
      </c>
      <c r="AZ52" s="87" t="s">
        <v>47</v>
      </c>
      <c r="BA52" s="87" t="s">
        <v>48</v>
      </c>
      <c r="BB52" s="88" t="s">
        <v>49</v>
      </c>
      <c r="BC52" s="88" t="s">
        <v>100</v>
      </c>
      <c r="BD52" s="182" t="s">
        <v>101</v>
      </c>
      <c r="BE52" s="182" t="s">
        <v>52</v>
      </c>
      <c r="BF52" s="182" t="s">
        <v>48</v>
      </c>
      <c r="BG52" s="89" t="s">
        <v>54</v>
      </c>
      <c r="BH52" s="89" t="s">
        <v>100</v>
      </c>
      <c r="BI52" s="183" t="s">
        <v>101</v>
      </c>
      <c r="BJ52" s="183" t="s">
        <v>52</v>
      </c>
      <c r="BK52" s="183" t="s">
        <v>48</v>
      </c>
      <c r="BL52" s="90" t="s">
        <v>55</v>
      </c>
      <c r="BM52" s="90" t="s">
        <v>100</v>
      </c>
      <c r="BN52" s="184" t="s">
        <v>101</v>
      </c>
      <c r="BO52" s="184" t="s">
        <v>52</v>
      </c>
      <c r="BP52" s="184" t="s">
        <v>48</v>
      </c>
      <c r="BQ52" s="91" t="s">
        <v>56</v>
      </c>
      <c r="BR52" s="91" t="s">
        <v>100</v>
      </c>
      <c r="BS52" s="91" t="s">
        <v>101</v>
      </c>
      <c r="BT52" s="185" t="s">
        <v>52</v>
      </c>
      <c r="BU52" s="185" t="s">
        <v>48</v>
      </c>
      <c r="BV52" s="92" t="s">
        <v>57</v>
      </c>
      <c r="BW52" s="92" t="s">
        <v>100</v>
      </c>
      <c r="BX52" s="92" t="s">
        <v>101</v>
      </c>
      <c r="BY52" s="186" t="s">
        <v>52</v>
      </c>
      <c r="BZ52" s="186" t="s">
        <v>48</v>
      </c>
      <c r="CA52" s="187" t="s">
        <v>102</v>
      </c>
      <c r="CB52" s="93" t="s">
        <v>100</v>
      </c>
      <c r="CC52" s="93" t="s">
        <v>101</v>
      </c>
      <c r="CD52" s="188" t="s">
        <v>52</v>
      </c>
      <c r="CE52" s="188" t="s">
        <v>48</v>
      </c>
      <c r="CF52" s="189" t="s">
        <v>59</v>
      </c>
      <c r="CG52" s="190" t="s">
        <v>50</v>
      </c>
      <c r="CH52" s="191" t="s">
        <v>51</v>
      </c>
      <c r="CI52" s="191" t="s">
        <v>47</v>
      </c>
      <c r="CJ52" s="191" t="s">
        <v>48</v>
      </c>
      <c r="CK52" s="73" t="s">
        <v>60</v>
      </c>
      <c r="CL52" s="73" t="s">
        <v>50</v>
      </c>
      <c r="CM52" s="73" t="s">
        <v>51</v>
      </c>
      <c r="CN52" s="73" t="s">
        <v>47</v>
      </c>
      <c r="CO52" s="73" t="s">
        <v>53</v>
      </c>
      <c r="CP52" s="95" t="s">
        <v>61</v>
      </c>
      <c r="CQ52" s="95" t="s">
        <v>45</v>
      </c>
      <c r="CR52" s="95" t="s">
        <v>46</v>
      </c>
      <c r="CS52" s="95" t="s">
        <v>47</v>
      </c>
      <c r="CT52" s="95" t="s">
        <v>48</v>
      </c>
      <c r="CU52" s="96" t="s">
        <v>62</v>
      </c>
      <c r="CV52" s="96" t="s">
        <v>45</v>
      </c>
      <c r="CW52" s="96" t="s">
        <v>46</v>
      </c>
      <c r="CX52" s="96" t="s">
        <v>47</v>
      </c>
      <c r="CY52" s="96" t="s">
        <v>48</v>
      </c>
      <c r="CZ52" s="97" t="s">
        <v>63</v>
      </c>
      <c r="DA52" s="97" t="s">
        <v>100</v>
      </c>
      <c r="DB52" s="97" t="s">
        <v>101</v>
      </c>
      <c r="DC52" s="192" t="s">
        <v>52</v>
      </c>
      <c r="DD52" s="192" t="s">
        <v>48</v>
      </c>
      <c r="DE52" s="129"/>
      <c r="DF52" s="130"/>
      <c r="DG52" s="20"/>
      <c r="DH52" s="131"/>
    </row>
    <row r="53" ht="15.75" customHeight="1">
      <c r="A53" s="132" t="s">
        <v>103</v>
      </c>
      <c r="B53" s="100">
        <v>55.0</v>
      </c>
      <c r="C53" s="100">
        <v>39.0</v>
      </c>
      <c r="D53" s="101">
        <f t="shared" ref="D53:D60" si="79">C53/B53</f>
        <v>0.7090909091</v>
      </c>
      <c r="E53" s="102">
        <v>35.0</v>
      </c>
      <c r="F53" s="102">
        <v>29.0</v>
      </c>
      <c r="G53" s="102">
        <v>31.0</v>
      </c>
      <c r="H53" s="102">
        <v>31.0</v>
      </c>
      <c r="I53" s="102">
        <v>28.0</v>
      </c>
      <c r="J53" s="102">
        <v>29.0</v>
      </c>
      <c r="K53" s="102">
        <v>29.0</v>
      </c>
      <c r="L53" s="102">
        <v>33.0</v>
      </c>
      <c r="M53" s="102">
        <v>37.0</v>
      </c>
      <c r="N53" s="102">
        <v>34.0</v>
      </c>
      <c r="O53" s="34">
        <v>38.0</v>
      </c>
      <c r="P53" s="34">
        <v>36.0</v>
      </c>
      <c r="Q53" s="34">
        <v>8.0</v>
      </c>
      <c r="R53" s="34">
        <v>29.0</v>
      </c>
      <c r="S53" s="34">
        <v>26.0</v>
      </c>
      <c r="T53" s="34">
        <v>26.0</v>
      </c>
      <c r="U53" s="34">
        <v>25.0</v>
      </c>
      <c r="V53" s="34">
        <v>32.0</v>
      </c>
      <c r="W53" s="34">
        <v>37.0</v>
      </c>
      <c r="X53" s="34">
        <v>43.0</v>
      </c>
      <c r="Y53" s="155"/>
      <c r="Z53" s="155"/>
      <c r="AA53" s="104">
        <v>39.0</v>
      </c>
      <c r="AB53" s="104">
        <v>41.0</v>
      </c>
      <c r="AC53" s="104">
        <v>41.0</v>
      </c>
      <c r="AD53" s="104">
        <v>46.0</v>
      </c>
      <c r="AE53" s="104">
        <v>43.0</v>
      </c>
      <c r="AF53" s="104">
        <v>43.0</v>
      </c>
      <c r="AG53" s="104">
        <v>43.0</v>
      </c>
      <c r="AH53" s="104">
        <v>49.0</v>
      </c>
      <c r="AI53" s="104">
        <v>42.0</v>
      </c>
      <c r="AJ53" s="104">
        <v>45.0</v>
      </c>
      <c r="AK53" s="104">
        <v>49.0</v>
      </c>
      <c r="AL53" s="104">
        <v>49.0</v>
      </c>
      <c r="AM53" s="104">
        <v>48.0</v>
      </c>
      <c r="AN53" s="144">
        <v>58.0</v>
      </c>
      <c r="AO53" s="104">
        <v>58.0</v>
      </c>
      <c r="AP53" s="104">
        <v>75.0</v>
      </c>
      <c r="AQ53" s="144">
        <v>70.0</v>
      </c>
      <c r="AR53" s="144">
        <v>71.0</v>
      </c>
      <c r="AS53" s="144">
        <v>70.0</v>
      </c>
      <c r="AT53" s="104">
        <v>65.0</v>
      </c>
      <c r="AU53" s="104">
        <v>61.0</v>
      </c>
      <c r="AV53" s="104">
        <v>67.0</v>
      </c>
      <c r="AW53" s="16">
        <v>35.0</v>
      </c>
      <c r="AX53" s="16">
        <f t="shared" ref="AX53:AX60" si="80">AW53-C53</f>
        <v>-4</v>
      </c>
      <c r="AY53" s="17">
        <f t="shared" ref="AY53:AY60" si="81">AX53/C53</f>
        <v>-0.1025641026</v>
      </c>
      <c r="AZ53" s="17">
        <f t="shared" ref="AZ53:AZ60" si="82">AW53/B53</f>
        <v>0.6363636364</v>
      </c>
      <c r="BA53" s="17">
        <f t="shared" ref="BA53:BA60" si="83">AZ53-D53</f>
        <v>-0.07272727273</v>
      </c>
      <c r="BB53" s="108">
        <f t="shared" ref="BB53:BB59" si="84">AVERAGE(F53:J53)</f>
        <v>29.6</v>
      </c>
      <c r="BC53" s="108">
        <f t="shared" ref="BC53:BC59" si="85">BB53-C53</f>
        <v>-9.4</v>
      </c>
      <c r="BD53" s="109">
        <f t="shared" ref="BD53:BD60" si="86">BC53/C53</f>
        <v>-0.241025641</v>
      </c>
      <c r="BE53" s="110">
        <f t="shared" ref="BE53:BE60" si="87">BB53/B53</f>
        <v>0.5381818182</v>
      </c>
      <c r="BF53" s="109">
        <f t="shared" ref="BF53:BF60" si="88">BE53-D53</f>
        <v>-0.1709090909</v>
      </c>
      <c r="BG53" s="111">
        <f t="shared" ref="BG53:BG59" si="89">average(K53:N53)</f>
        <v>33.25</v>
      </c>
      <c r="BH53" s="111">
        <f t="shared" ref="BH53:BH59" si="90">BG53-C53</f>
        <v>-5.75</v>
      </c>
      <c r="BI53" s="22">
        <f t="shared" ref="BI53:BI60" si="91">BH53/C53</f>
        <v>-0.1474358974</v>
      </c>
      <c r="BJ53" s="22">
        <f t="shared" ref="BJ53:BJ60" si="92">BG53/B53</f>
        <v>0.6045454545</v>
      </c>
      <c r="BK53" s="22">
        <f t="shared" ref="BK53:BK60" si="93">BJ53-D53</f>
        <v>-0.1045454545</v>
      </c>
      <c r="BL53" s="112">
        <f t="shared" ref="BL53:BL59" si="94">average(O53:R53)</f>
        <v>27.75</v>
      </c>
      <c r="BM53" s="112">
        <f t="shared" ref="BM53:BM59" si="95">BL53-C53</f>
        <v>-11.25</v>
      </c>
      <c r="BN53" s="113">
        <f t="shared" ref="BN53:BN60" si="96">BM53/C53</f>
        <v>-0.2884615385</v>
      </c>
      <c r="BO53" s="113">
        <f t="shared" ref="BO53:BO60" si="97">BL53/B53</f>
        <v>0.5045454545</v>
      </c>
      <c r="BP53" s="113">
        <f t="shared" ref="BP53:BP60" si="98">BO53-D53</f>
        <v>-0.2045454545</v>
      </c>
      <c r="BQ53" s="114">
        <f t="shared" ref="BQ53:BQ59" si="99">average(S53:W53)</f>
        <v>29.2</v>
      </c>
      <c r="BR53" s="114">
        <f t="shared" ref="BR53:BR59" si="100">BQ53-C53</f>
        <v>-9.8</v>
      </c>
      <c r="BS53" s="115">
        <f t="shared" ref="BS53:BS60" si="101">BR53/C53</f>
        <v>-0.2512820513</v>
      </c>
      <c r="BT53" s="115">
        <f t="shared" ref="BT53:BT60" si="102">BQ53/B53</f>
        <v>0.5309090909</v>
      </c>
      <c r="BU53" s="115">
        <f t="shared" ref="BU53:BU60" si="103">BT53-D53</f>
        <v>-0.1781818182</v>
      </c>
      <c r="BV53" s="116">
        <f t="shared" ref="BV53:BV59" si="104">average(X53:AA53)</f>
        <v>41</v>
      </c>
      <c r="BW53" s="116">
        <f t="shared" ref="BW53:BW59" si="105">BV53-C53</f>
        <v>2</v>
      </c>
      <c r="BX53" s="117">
        <f t="shared" ref="BX53:BX60" si="106">BW53/C53</f>
        <v>0.05128205128</v>
      </c>
      <c r="BY53" s="117">
        <f t="shared" ref="BY53:BY60" si="107">BV53/B53</f>
        <v>0.7454545455</v>
      </c>
      <c r="BZ53" s="117">
        <f t="shared" ref="BZ53:BZ60" si="108">BY53-D53</f>
        <v>0.03636363636</v>
      </c>
      <c r="CA53" s="118">
        <f t="shared" ref="CA53:CA60" si="109">average(AB53:AE53)</f>
        <v>42.75</v>
      </c>
      <c r="CB53" s="118">
        <f t="shared" ref="CB53:CB59" si="110">CA53-C53</f>
        <v>3.75</v>
      </c>
      <c r="CC53" s="119">
        <f t="shared" ref="CC53:CC60" si="111">CB53/C53</f>
        <v>0.09615384615</v>
      </c>
      <c r="CD53" s="119">
        <f t="shared" ref="CD53:CD60" si="112">CA53/B53</f>
        <v>0.7772727273</v>
      </c>
      <c r="CE53" s="119">
        <f t="shared" ref="CE53:CE60" si="113">CD53-D53</f>
        <v>0.06818181818</v>
      </c>
      <c r="CF53" s="120">
        <f t="shared" ref="CF53:CF60" si="114">average(AF53:AJ53)</f>
        <v>44.4</v>
      </c>
      <c r="CG53" s="120">
        <f t="shared" ref="CG53:CG60" si="115">CF53-C53</f>
        <v>5.4</v>
      </c>
      <c r="CH53" s="121">
        <f t="shared" ref="CH53:CH60" si="116">CG53/C53</f>
        <v>0.1384615385</v>
      </c>
      <c r="CI53" s="121">
        <f t="shared" ref="CI53:CI60" si="117">CF53/B53</f>
        <v>0.8072727273</v>
      </c>
      <c r="CJ53" s="121">
        <f t="shared" ref="CJ53:CJ60" si="118">CI53-D53</f>
        <v>0.09818181818</v>
      </c>
      <c r="CK53" s="122">
        <f t="shared" ref="CK53:CK60" si="119">AVERAGE(AK53:AN53)</f>
        <v>51</v>
      </c>
      <c r="CL53" s="123">
        <f t="shared" ref="CL53:CL60" si="120">CK53-C53</f>
        <v>12</v>
      </c>
      <c r="CM53" s="101">
        <f t="shared" ref="CM53:CM60" si="121">CL53/C53</f>
        <v>0.3076923077</v>
      </c>
      <c r="CN53" s="101">
        <f t="shared" ref="CN53:CN60" si="122">CK53/B53</f>
        <v>0.9272727273</v>
      </c>
      <c r="CO53" s="123">
        <f t="shared" ref="CO53:CO60" si="123">DA53-D53</f>
        <v>2.886147186</v>
      </c>
      <c r="CP53" s="124">
        <f t="shared" ref="CP53:CP60" si="124">AVERAGE(AO53:AS53)</f>
        <v>68.8</v>
      </c>
      <c r="CQ53" s="124">
        <f t="shared" ref="CQ53:CQ60" si="125">CP53-C53</f>
        <v>29.8</v>
      </c>
      <c r="CR53" s="125">
        <f t="shared" ref="CR53:CR60" si="126">CQ53/C53</f>
        <v>0.7641025641</v>
      </c>
      <c r="CS53" s="125">
        <f t="shared" ref="CS53:CS60" si="127">CP53/B53</f>
        <v>1.250909091</v>
      </c>
      <c r="CT53" s="125">
        <f t="shared" ref="CT53:CT60" si="128">CS53-D53</f>
        <v>0.5418181818</v>
      </c>
      <c r="CU53" s="126">
        <f t="shared" ref="CU53:CU60" si="129">AVERAGE(AT53:AV53)</f>
        <v>64.33333333</v>
      </c>
      <c r="CV53" s="126">
        <f t="shared" ref="CV53:CV60" si="130">CU53-C53</f>
        <v>25.33333333</v>
      </c>
      <c r="CW53" s="127">
        <f t="shared" ref="CW53:CW60" si="131">CV53/C53</f>
        <v>0.6495726496</v>
      </c>
      <c r="CX53" s="127">
        <f t="shared" ref="CX53:CX60" si="132">CU53/B53</f>
        <v>1.16969697</v>
      </c>
      <c r="CY53" s="127">
        <f t="shared" ref="CY53:CY60" si="133">CX53-D53</f>
        <v>0.4606060606</v>
      </c>
      <c r="CZ53" s="128">
        <f t="shared" ref="CZ53:CZ60" si="134">AVERAGE(E53:AV53)</f>
        <v>42.5952381</v>
      </c>
      <c r="DA53" s="128">
        <f t="shared" ref="DA53:DA59" si="135">CZ53-C53</f>
        <v>3.595238095</v>
      </c>
      <c r="DB53" s="54">
        <f t="shared" ref="DB53:DB60" si="136">DA53/C53</f>
        <v>0.09218559219</v>
      </c>
      <c r="DC53" s="54">
        <f t="shared" ref="DC53:DC60" si="137">CZ53/B53</f>
        <v>0.7744588745</v>
      </c>
      <c r="DD53" s="54">
        <f t="shared" ref="DD53:DD60" si="138">DC53-D53</f>
        <v>0.06536796537</v>
      </c>
      <c r="DE53" s="129">
        <f t="shared" ref="DE53:DE60" si="139">DA53*98.83</f>
        <v>355.317381</v>
      </c>
      <c r="DF53" s="130">
        <f t="shared" ref="DF53:DF60" si="140"> AVERAGE(F53:AJ53)</f>
        <v>34.93103448</v>
      </c>
      <c r="DG53" s="130">
        <f t="shared" ref="DG53:DG60" si="141">DF53-C53</f>
        <v>-4.068965517</v>
      </c>
      <c r="DH53" s="131">
        <f t="shared" ref="DH53:DH60" si="142">DG53/C53</f>
        <v>-0.1043324492</v>
      </c>
      <c r="DI53" s="9"/>
      <c r="DJ53" s="193"/>
    </row>
    <row r="54" ht="15.75" customHeight="1">
      <c r="A54" s="132" t="s">
        <v>104</v>
      </c>
      <c r="B54" s="100">
        <v>18.0</v>
      </c>
      <c r="C54" s="100">
        <v>18.0</v>
      </c>
      <c r="D54" s="101">
        <f t="shared" si="79"/>
        <v>1</v>
      </c>
      <c r="E54" s="102">
        <v>7.0</v>
      </c>
      <c r="F54" s="102">
        <v>6.0</v>
      </c>
      <c r="G54" s="102">
        <v>6.0</v>
      </c>
      <c r="H54" s="102">
        <v>5.0</v>
      </c>
      <c r="I54" s="102">
        <v>4.0</v>
      </c>
      <c r="J54" s="102">
        <v>6.0</v>
      </c>
      <c r="K54" s="102">
        <v>7.0</v>
      </c>
      <c r="L54" s="102">
        <v>7.0</v>
      </c>
      <c r="M54" s="102">
        <v>7.0</v>
      </c>
      <c r="N54" s="102">
        <v>7.0</v>
      </c>
      <c r="O54" s="34">
        <v>6.0</v>
      </c>
      <c r="P54" s="34">
        <v>6.0</v>
      </c>
      <c r="Q54" s="34">
        <v>9.0</v>
      </c>
      <c r="R54" s="34">
        <v>6.0</v>
      </c>
      <c r="S54" s="34">
        <v>9.0</v>
      </c>
      <c r="T54" s="34">
        <v>10.0</v>
      </c>
      <c r="U54" s="34">
        <v>13.0</v>
      </c>
      <c r="V54" s="34">
        <v>13.0</v>
      </c>
      <c r="W54" s="34">
        <v>11.0</v>
      </c>
      <c r="X54" s="34">
        <v>10.0</v>
      </c>
      <c r="Y54" s="103">
        <v>10.0</v>
      </c>
      <c r="Z54" s="104">
        <v>9.0</v>
      </c>
      <c r="AA54" s="104">
        <v>9.0</v>
      </c>
      <c r="AB54" s="104">
        <v>15.0</v>
      </c>
      <c r="AC54" s="104">
        <v>14.0</v>
      </c>
      <c r="AD54" s="104">
        <v>16.0</v>
      </c>
      <c r="AE54" s="104">
        <v>15.0</v>
      </c>
      <c r="AF54" s="104">
        <v>14.0</v>
      </c>
      <c r="AG54" s="104">
        <v>12.0</v>
      </c>
      <c r="AH54" s="104">
        <v>15.0</v>
      </c>
      <c r="AI54" s="104">
        <v>6.0</v>
      </c>
      <c r="AJ54" s="104">
        <v>6.0</v>
      </c>
      <c r="AK54" s="104">
        <v>6.0</v>
      </c>
      <c r="AL54" s="104">
        <v>9.0</v>
      </c>
      <c r="AM54" s="104">
        <v>8.0</v>
      </c>
      <c r="AN54" s="104">
        <v>8.0</v>
      </c>
      <c r="AO54" s="104">
        <v>8.0</v>
      </c>
      <c r="AP54" s="104">
        <v>16.0</v>
      </c>
      <c r="AQ54" s="104">
        <v>10.0</v>
      </c>
      <c r="AR54" s="104">
        <v>10.0</v>
      </c>
      <c r="AS54" s="104">
        <v>10.0</v>
      </c>
      <c r="AT54" s="104">
        <v>8.0</v>
      </c>
      <c r="AU54" s="104">
        <v>10.0</v>
      </c>
      <c r="AV54" s="104">
        <v>6.0</v>
      </c>
      <c r="AW54" s="16">
        <v>7.0</v>
      </c>
      <c r="AX54" s="16">
        <f t="shared" si="80"/>
        <v>-11</v>
      </c>
      <c r="AY54" s="17">
        <f t="shared" si="81"/>
        <v>-0.6111111111</v>
      </c>
      <c r="AZ54" s="17">
        <f t="shared" si="82"/>
        <v>0.3888888889</v>
      </c>
      <c r="BA54" s="17">
        <f t="shared" si="83"/>
        <v>-0.6111111111</v>
      </c>
      <c r="BB54" s="108">
        <f t="shared" si="84"/>
        <v>5.4</v>
      </c>
      <c r="BC54" s="108">
        <f t="shared" si="85"/>
        <v>-12.6</v>
      </c>
      <c r="BD54" s="109">
        <f t="shared" si="86"/>
        <v>-0.7</v>
      </c>
      <c r="BE54" s="110">
        <f t="shared" si="87"/>
        <v>0.3</v>
      </c>
      <c r="BF54" s="109">
        <f t="shared" si="88"/>
        <v>-0.7</v>
      </c>
      <c r="BG54" s="111">
        <f t="shared" si="89"/>
        <v>7</v>
      </c>
      <c r="BH54" s="111">
        <f t="shared" si="90"/>
        <v>-11</v>
      </c>
      <c r="BI54" s="22">
        <f t="shared" si="91"/>
        <v>-0.6111111111</v>
      </c>
      <c r="BJ54" s="22">
        <f t="shared" si="92"/>
        <v>0.3888888889</v>
      </c>
      <c r="BK54" s="22">
        <f t="shared" si="93"/>
        <v>-0.6111111111</v>
      </c>
      <c r="BL54" s="112">
        <f t="shared" si="94"/>
        <v>6.75</v>
      </c>
      <c r="BM54" s="112">
        <f t="shared" si="95"/>
        <v>-11.25</v>
      </c>
      <c r="BN54" s="113">
        <f t="shared" si="96"/>
        <v>-0.625</v>
      </c>
      <c r="BO54" s="113">
        <f t="shared" si="97"/>
        <v>0.375</v>
      </c>
      <c r="BP54" s="113">
        <f t="shared" si="98"/>
        <v>-0.625</v>
      </c>
      <c r="BQ54" s="114">
        <f t="shared" si="99"/>
        <v>11.2</v>
      </c>
      <c r="BR54" s="114">
        <f t="shared" si="100"/>
        <v>-6.8</v>
      </c>
      <c r="BS54" s="115">
        <f t="shared" si="101"/>
        <v>-0.3777777778</v>
      </c>
      <c r="BT54" s="115">
        <f t="shared" si="102"/>
        <v>0.6222222222</v>
      </c>
      <c r="BU54" s="115">
        <f t="shared" si="103"/>
        <v>-0.3777777778</v>
      </c>
      <c r="BV54" s="116">
        <f t="shared" si="104"/>
        <v>9.5</v>
      </c>
      <c r="BW54" s="116">
        <f t="shared" si="105"/>
        <v>-8.5</v>
      </c>
      <c r="BX54" s="117">
        <f t="shared" si="106"/>
        <v>-0.4722222222</v>
      </c>
      <c r="BY54" s="117">
        <f t="shared" si="107"/>
        <v>0.5277777778</v>
      </c>
      <c r="BZ54" s="117">
        <f t="shared" si="108"/>
        <v>-0.4722222222</v>
      </c>
      <c r="CA54" s="118">
        <f t="shared" si="109"/>
        <v>15</v>
      </c>
      <c r="CB54" s="118">
        <f t="shared" si="110"/>
        <v>-3</v>
      </c>
      <c r="CC54" s="119">
        <f t="shared" si="111"/>
        <v>-0.1666666667</v>
      </c>
      <c r="CD54" s="119">
        <f t="shared" si="112"/>
        <v>0.8333333333</v>
      </c>
      <c r="CE54" s="119">
        <f t="shared" si="113"/>
        <v>-0.1666666667</v>
      </c>
      <c r="CF54" s="120">
        <f t="shared" si="114"/>
        <v>10.6</v>
      </c>
      <c r="CG54" s="120">
        <f t="shared" si="115"/>
        <v>-7.4</v>
      </c>
      <c r="CH54" s="121">
        <f t="shared" si="116"/>
        <v>-0.4111111111</v>
      </c>
      <c r="CI54" s="121">
        <f t="shared" si="117"/>
        <v>0.5888888889</v>
      </c>
      <c r="CJ54" s="121">
        <f t="shared" si="118"/>
        <v>-0.4111111111</v>
      </c>
      <c r="CK54" s="122">
        <f t="shared" si="119"/>
        <v>7.75</v>
      </c>
      <c r="CL54" s="123">
        <f t="shared" si="120"/>
        <v>-10.25</v>
      </c>
      <c r="CM54" s="101">
        <f t="shared" si="121"/>
        <v>-0.5694444444</v>
      </c>
      <c r="CN54" s="101">
        <f t="shared" si="122"/>
        <v>0.4305555556</v>
      </c>
      <c r="CO54" s="123">
        <f t="shared" si="123"/>
        <v>-9.795454545</v>
      </c>
      <c r="CP54" s="124">
        <f t="shared" si="124"/>
        <v>10.8</v>
      </c>
      <c r="CQ54" s="124">
        <f t="shared" si="125"/>
        <v>-7.2</v>
      </c>
      <c r="CR54" s="125">
        <f t="shared" si="126"/>
        <v>-0.4</v>
      </c>
      <c r="CS54" s="125">
        <f t="shared" si="127"/>
        <v>0.6</v>
      </c>
      <c r="CT54" s="125">
        <f t="shared" si="128"/>
        <v>-0.4</v>
      </c>
      <c r="CU54" s="126">
        <f t="shared" si="129"/>
        <v>8</v>
      </c>
      <c r="CV54" s="126">
        <f t="shared" si="130"/>
        <v>-10</v>
      </c>
      <c r="CW54" s="127">
        <f t="shared" si="131"/>
        <v>-0.5555555556</v>
      </c>
      <c r="CX54" s="127">
        <f t="shared" si="132"/>
        <v>0.4444444444</v>
      </c>
      <c r="CY54" s="127">
        <f t="shared" si="133"/>
        <v>-0.5555555556</v>
      </c>
      <c r="CZ54" s="128">
        <f t="shared" si="134"/>
        <v>9.204545455</v>
      </c>
      <c r="DA54" s="128">
        <f t="shared" si="135"/>
        <v>-8.795454545</v>
      </c>
      <c r="DB54" s="54">
        <f t="shared" si="136"/>
        <v>-0.4886363636</v>
      </c>
      <c r="DC54" s="54">
        <f t="shared" si="137"/>
        <v>0.5113636364</v>
      </c>
      <c r="DD54" s="54">
        <f t="shared" si="138"/>
        <v>-0.4886363636</v>
      </c>
      <c r="DE54" s="129">
        <f t="shared" si="139"/>
        <v>-869.2547727</v>
      </c>
      <c r="DF54" s="130">
        <f t="shared" si="140"/>
        <v>9.322580645</v>
      </c>
      <c r="DG54" s="130">
        <f t="shared" si="141"/>
        <v>-8.677419355</v>
      </c>
      <c r="DH54" s="131">
        <f t="shared" si="142"/>
        <v>-0.482078853</v>
      </c>
    </row>
    <row r="55" ht="15.75" customHeight="1">
      <c r="A55" s="132" t="s">
        <v>105</v>
      </c>
      <c r="B55" s="100">
        <v>50.0</v>
      </c>
      <c r="C55" s="100">
        <v>10.0</v>
      </c>
      <c r="D55" s="101">
        <f t="shared" si="79"/>
        <v>0.2</v>
      </c>
      <c r="E55" s="102">
        <v>7.0</v>
      </c>
      <c r="F55" s="102">
        <v>6.0</v>
      </c>
      <c r="G55" s="102">
        <v>7.0</v>
      </c>
      <c r="H55" s="102">
        <v>6.0</v>
      </c>
      <c r="I55" s="102">
        <v>8.0</v>
      </c>
      <c r="J55" s="102">
        <v>6.0</v>
      </c>
      <c r="K55" s="102">
        <v>6.0</v>
      </c>
      <c r="L55" s="102">
        <v>6.0</v>
      </c>
      <c r="M55" s="34">
        <v>8.0</v>
      </c>
      <c r="N55" s="34">
        <v>7.0</v>
      </c>
      <c r="O55" s="34">
        <v>6.0</v>
      </c>
      <c r="P55" s="34">
        <v>6.0</v>
      </c>
      <c r="Q55" s="34">
        <v>7.0</v>
      </c>
      <c r="R55" s="34">
        <v>7.0</v>
      </c>
      <c r="S55" s="34">
        <v>8.0</v>
      </c>
      <c r="T55" s="142">
        <v>19.0</v>
      </c>
      <c r="U55" s="142">
        <v>20.0</v>
      </c>
      <c r="V55" s="142">
        <v>21.0</v>
      </c>
      <c r="W55" s="142">
        <v>22.0</v>
      </c>
      <c r="X55" s="142">
        <v>23.0</v>
      </c>
      <c r="Y55" s="142">
        <v>22.0</v>
      </c>
      <c r="Z55" s="142">
        <v>21.0</v>
      </c>
      <c r="AA55" s="142">
        <v>20.0</v>
      </c>
      <c r="AB55" s="142">
        <v>22.0</v>
      </c>
      <c r="AC55" s="142">
        <v>23.0</v>
      </c>
      <c r="AD55" s="133">
        <v>9.0</v>
      </c>
      <c r="AE55" s="133">
        <v>9.0</v>
      </c>
      <c r="AF55" s="133">
        <v>10.0</v>
      </c>
      <c r="AG55" s="133">
        <v>10.0</v>
      </c>
      <c r="AH55" s="133">
        <v>12.0</v>
      </c>
      <c r="AI55" s="133">
        <v>12.0</v>
      </c>
      <c r="AJ55" s="133">
        <v>12.0</v>
      </c>
      <c r="AK55" s="104">
        <v>19.0</v>
      </c>
      <c r="AL55" s="104">
        <v>13.0</v>
      </c>
      <c r="AM55" s="104">
        <v>17.0</v>
      </c>
      <c r="AN55" s="104">
        <v>13.0</v>
      </c>
      <c r="AO55" s="104">
        <v>14.0</v>
      </c>
      <c r="AP55" s="104">
        <v>15.0</v>
      </c>
      <c r="AQ55" s="104">
        <v>15.0</v>
      </c>
      <c r="AR55" s="104">
        <v>16.0</v>
      </c>
      <c r="AS55" s="104">
        <v>17.0</v>
      </c>
      <c r="AT55" s="144">
        <v>25.0</v>
      </c>
      <c r="AU55" s="144">
        <v>27.0</v>
      </c>
      <c r="AV55" s="104">
        <v>24.0</v>
      </c>
      <c r="AW55" s="16">
        <v>7.0</v>
      </c>
      <c r="AX55" s="16">
        <f t="shared" si="80"/>
        <v>-3</v>
      </c>
      <c r="AY55" s="17">
        <f t="shared" si="81"/>
        <v>-0.3</v>
      </c>
      <c r="AZ55" s="17">
        <f t="shared" si="82"/>
        <v>0.14</v>
      </c>
      <c r="BA55" s="17">
        <f t="shared" si="83"/>
        <v>-0.06</v>
      </c>
      <c r="BB55" s="108">
        <f t="shared" si="84"/>
        <v>6.6</v>
      </c>
      <c r="BC55" s="108">
        <f t="shared" si="85"/>
        <v>-3.4</v>
      </c>
      <c r="BD55" s="109">
        <f t="shared" si="86"/>
        <v>-0.34</v>
      </c>
      <c r="BE55" s="110">
        <f t="shared" si="87"/>
        <v>0.132</v>
      </c>
      <c r="BF55" s="109">
        <f t="shared" si="88"/>
        <v>-0.068</v>
      </c>
      <c r="BG55" s="111">
        <f t="shared" si="89"/>
        <v>6.75</v>
      </c>
      <c r="BH55" s="111">
        <f t="shared" si="90"/>
        <v>-3.25</v>
      </c>
      <c r="BI55" s="22">
        <f t="shared" si="91"/>
        <v>-0.325</v>
      </c>
      <c r="BJ55" s="22">
        <f t="shared" si="92"/>
        <v>0.135</v>
      </c>
      <c r="BK55" s="22">
        <f t="shared" si="93"/>
        <v>-0.065</v>
      </c>
      <c r="BL55" s="112">
        <f t="shared" si="94"/>
        <v>6.5</v>
      </c>
      <c r="BM55" s="112">
        <f t="shared" si="95"/>
        <v>-3.5</v>
      </c>
      <c r="BN55" s="113">
        <f t="shared" si="96"/>
        <v>-0.35</v>
      </c>
      <c r="BO55" s="113">
        <f t="shared" si="97"/>
        <v>0.13</v>
      </c>
      <c r="BP55" s="113">
        <f t="shared" si="98"/>
        <v>-0.07</v>
      </c>
      <c r="BQ55" s="114">
        <f t="shared" si="99"/>
        <v>18</v>
      </c>
      <c r="BR55" s="114">
        <f t="shared" si="100"/>
        <v>8</v>
      </c>
      <c r="BS55" s="115">
        <f t="shared" si="101"/>
        <v>0.8</v>
      </c>
      <c r="BT55" s="115">
        <f t="shared" si="102"/>
        <v>0.36</v>
      </c>
      <c r="BU55" s="115">
        <f t="shared" si="103"/>
        <v>0.16</v>
      </c>
      <c r="BV55" s="116">
        <f t="shared" si="104"/>
        <v>21.5</v>
      </c>
      <c r="BW55" s="116">
        <f t="shared" si="105"/>
        <v>11.5</v>
      </c>
      <c r="BX55" s="117">
        <f t="shared" si="106"/>
        <v>1.15</v>
      </c>
      <c r="BY55" s="117">
        <f t="shared" si="107"/>
        <v>0.43</v>
      </c>
      <c r="BZ55" s="117">
        <f t="shared" si="108"/>
        <v>0.23</v>
      </c>
      <c r="CA55" s="118">
        <f t="shared" si="109"/>
        <v>15.75</v>
      </c>
      <c r="CB55" s="118">
        <f t="shared" si="110"/>
        <v>5.75</v>
      </c>
      <c r="CC55" s="119">
        <f t="shared" si="111"/>
        <v>0.575</v>
      </c>
      <c r="CD55" s="119">
        <f t="shared" si="112"/>
        <v>0.315</v>
      </c>
      <c r="CE55" s="119">
        <f t="shared" si="113"/>
        <v>0.115</v>
      </c>
      <c r="CF55" s="120">
        <f t="shared" si="114"/>
        <v>11.2</v>
      </c>
      <c r="CG55" s="120">
        <f t="shared" si="115"/>
        <v>1.2</v>
      </c>
      <c r="CH55" s="121">
        <f t="shared" si="116"/>
        <v>0.12</v>
      </c>
      <c r="CI55" s="121">
        <f t="shared" si="117"/>
        <v>0.224</v>
      </c>
      <c r="CJ55" s="121">
        <f t="shared" si="118"/>
        <v>0.024</v>
      </c>
      <c r="CK55" s="122">
        <f t="shared" si="119"/>
        <v>15.5</v>
      </c>
      <c r="CL55" s="123">
        <f t="shared" si="120"/>
        <v>5.5</v>
      </c>
      <c r="CM55" s="101">
        <f t="shared" si="121"/>
        <v>0.55</v>
      </c>
      <c r="CN55" s="101">
        <f t="shared" si="122"/>
        <v>0.31</v>
      </c>
      <c r="CO55" s="123">
        <f t="shared" si="123"/>
        <v>3.504545455</v>
      </c>
      <c r="CP55" s="124">
        <f t="shared" si="124"/>
        <v>15.4</v>
      </c>
      <c r="CQ55" s="124">
        <f t="shared" si="125"/>
        <v>5.4</v>
      </c>
      <c r="CR55" s="125">
        <f t="shared" si="126"/>
        <v>0.54</v>
      </c>
      <c r="CS55" s="125">
        <f t="shared" si="127"/>
        <v>0.308</v>
      </c>
      <c r="CT55" s="125">
        <f t="shared" si="128"/>
        <v>0.108</v>
      </c>
      <c r="CU55" s="126">
        <f t="shared" si="129"/>
        <v>25.33333333</v>
      </c>
      <c r="CV55" s="126">
        <f t="shared" si="130"/>
        <v>15.33333333</v>
      </c>
      <c r="CW55" s="127">
        <f t="shared" si="131"/>
        <v>1.533333333</v>
      </c>
      <c r="CX55" s="127">
        <f t="shared" si="132"/>
        <v>0.5066666667</v>
      </c>
      <c r="CY55" s="127">
        <f t="shared" si="133"/>
        <v>0.3066666667</v>
      </c>
      <c r="CZ55" s="128">
        <f t="shared" si="134"/>
        <v>13.70454545</v>
      </c>
      <c r="DA55" s="128">
        <f t="shared" si="135"/>
        <v>3.704545455</v>
      </c>
      <c r="DB55" s="54">
        <f t="shared" si="136"/>
        <v>0.3704545455</v>
      </c>
      <c r="DC55" s="54">
        <f t="shared" si="137"/>
        <v>0.2740909091</v>
      </c>
      <c r="DD55" s="54">
        <f t="shared" si="138"/>
        <v>0.07409090909</v>
      </c>
      <c r="DE55" s="129">
        <f t="shared" si="139"/>
        <v>366.1202273</v>
      </c>
      <c r="DF55" s="130">
        <f t="shared" si="140"/>
        <v>12.29032258</v>
      </c>
      <c r="DG55" s="130">
        <f t="shared" si="141"/>
        <v>2.290322581</v>
      </c>
      <c r="DH55" s="131">
        <f t="shared" si="142"/>
        <v>0.2290322581</v>
      </c>
    </row>
    <row r="56" ht="15.75" customHeight="1">
      <c r="A56" s="132" t="s">
        <v>106</v>
      </c>
      <c r="B56" s="100">
        <v>35.0</v>
      </c>
      <c r="C56" s="100">
        <v>32.0</v>
      </c>
      <c r="D56" s="101">
        <f t="shared" si="79"/>
        <v>0.9142857143</v>
      </c>
      <c r="E56" s="102">
        <v>12.0</v>
      </c>
      <c r="F56" s="102">
        <v>11.0</v>
      </c>
      <c r="G56" s="102">
        <v>12.0</v>
      </c>
      <c r="H56" s="102">
        <v>13.0</v>
      </c>
      <c r="I56" s="102">
        <v>15.0</v>
      </c>
      <c r="J56" s="102">
        <v>13.0</v>
      </c>
      <c r="K56" s="102">
        <v>13.0</v>
      </c>
      <c r="L56" s="102">
        <v>14.0</v>
      </c>
      <c r="M56" s="102">
        <v>11.0</v>
      </c>
      <c r="N56" s="102">
        <v>13.0</v>
      </c>
      <c r="O56" s="34">
        <v>14.0</v>
      </c>
      <c r="P56" s="34">
        <v>17.0</v>
      </c>
      <c r="Q56" s="34">
        <v>14.0</v>
      </c>
      <c r="R56" s="34">
        <v>15.0</v>
      </c>
      <c r="S56" s="34">
        <v>16.0</v>
      </c>
      <c r="T56" s="34">
        <v>19.0</v>
      </c>
      <c r="U56" s="34">
        <v>18.0</v>
      </c>
      <c r="V56" s="34">
        <v>18.0</v>
      </c>
      <c r="W56" s="34">
        <v>19.0</v>
      </c>
      <c r="X56" s="34">
        <v>16.0</v>
      </c>
      <c r="Y56" s="103">
        <v>17.0</v>
      </c>
      <c r="Z56" s="104">
        <v>17.0</v>
      </c>
      <c r="AA56" s="104">
        <v>21.0</v>
      </c>
      <c r="AB56" s="104">
        <v>16.0</v>
      </c>
      <c r="AC56" s="104">
        <v>18.0</v>
      </c>
      <c r="AD56" s="104">
        <v>18.0</v>
      </c>
      <c r="AE56" s="104">
        <v>18.0</v>
      </c>
      <c r="AF56" s="104">
        <v>17.0</v>
      </c>
      <c r="AG56" s="104">
        <v>17.0</v>
      </c>
      <c r="AH56" s="104">
        <v>17.0</v>
      </c>
      <c r="AI56" s="104">
        <v>18.0</v>
      </c>
      <c r="AJ56" s="104">
        <v>21.0</v>
      </c>
      <c r="AK56" s="104">
        <v>21.0</v>
      </c>
      <c r="AL56" s="104">
        <v>22.0</v>
      </c>
      <c r="AM56" s="104">
        <v>22.0</v>
      </c>
      <c r="AN56" s="104">
        <v>21.0</v>
      </c>
      <c r="AO56" s="104">
        <v>20.0</v>
      </c>
      <c r="AP56" s="104">
        <v>19.0</v>
      </c>
      <c r="AQ56" s="104">
        <v>21.0</v>
      </c>
      <c r="AR56" s="104">
        <v>15.0</v>
      </c>
      <c r="AS56" s="104">
        <v>15.0</v>
      </c>
      <c r="AT56" s="104">
        <v>14.0</v>
      </c>
      <c r="AU56" s="104">
        <v>14.0</v>
      </c>
      <c r="AV56" s="104">
        <v>15.0</v>
      </c>
      <c r="AW56" s="16">
        <v>12.0</v>
      </c>
      <c r="AX56" s="16">
        <f t="shared" si="80"/>
        <v>-20</v>
      </c>
      <c r="AY56" s="17">
        <f t="shared" si="81"/>
        <v>-0.625</v>
      </c>
      <c r="AZ56" s="17">
        <f t="shared" si="82"/>
        <v>0.3428571429</v>
      </c>
      <c r="BA56" s="17">
        <f t="shared" si="83"/>
        <v>-0.5714285714</v>
      </c>
      <c r="BB56" s="108">
        <f t="shared" si="84"/>
        <v>12.8</v>
      </c>
      <c r="BC56" s="108">
        <f t="shared" si="85"/>
        <v>-19.2</v>
      </c>
      <c r="BD56" s="109">
        <f t="shared" si="86"/>
        <v>-0.6</v>
      </c>
      <c r="BE56" s="110">
        <f t="shared" si="87"/>
        <v>0.3657142857</v>
      </c>
      <c r="BF56" s="109">
        <f t="shared" si="88"/>
        <v>-0.5485714286</v>
      </c>
      <c r="BG56" s="111">
        <f t="shared" si="89"/>
        <v>12.75</v>
      </c>
      <c r="BH56" s="111">
        <f t="shared" si="90"/>
        <v>-19.25</v>
      </c>
      <c r="BI56" s="22">
        <f t="shared" si="91"/>
        <v>-0.6015625</v>
      </c>
      <c r="BJ56" s="22">
        <f t="shared" si="92"/>
        <v>0.3642857143</v>
      </c>
      <c r="BK56" s="22">
        <f t="shared" si="93"/>
        <v>-0.55</v>
      </c>
      <c r="BL56" s="112">
        <f t="shared" si="94"/>
        <v>15</v>
      </c>
      <c r="BM56" s="112">
        <f t="shared" si="95"/>
        <v>-17</v>
      </c>
      <c r="BN56" s="113">
        <f t="shared" si="96"/>
        <v>-0.53125</v>
      </c>
      <c r="BO56" s="113">
        <f t="shared" si="97"/>
        <v>0.4285714286</v>
      </c>
      <c r="BP56" s="113">
        <f t="shared" si="98"/>
        <v>-0.4857142857</v>
      </c>
      <c r="BQ56" s="114">
        <f t="shared" si="99"/>
        <v>18</v>
      </c>
      <c r="BR56" s="114">
        <f t="shared" si="100"/>
        <v>-14</v>
      </c>
      <c r="BS56" s="115">
        <f t="shared" si="101"/>
        <v>-0.4375</v>
      </c>
      <c r="BT56" s="115">
        <f t="shared" si="102"/>
        <v>0.5142857143</v>
      </c>
      <c r="BU56" s="115">
        <f t="shared" si="103"/>
        <v>-0.4</v>
      </c>
      <c r="BV56" s="116">
        <f t="shared" si="104"/>
        <v>17.75</v>
      </c>
      <c r="BW56" s="116">
        <f t="shared" si="105"/>
        <v>-14.25</v>
      </c>
      <c r="BX56" s="117">
        <f t="shared" si="106"/>
        <v>-0.4453125</v>
      </c>
      <c r="BY56" s="117">
        <f t="shared" si="107"/>
        <v>0.5071428571</v>
      </c>
      <c r="BZ56" s="117">
        <f t="shared" si="108"/>
        <v>-0.4071428571</v>
      </c>
      <c r="CA56" s="118">
        <f t="shared" si="109"/>
        <v>17.5</v>
      </c>
      <c r="CB56" s="118">
        <f t="shared" si="110"/>
        <v>-14.5</v>
      </c>
      <c r="CC56" s="119">
        <f t="shared" si="111"/>
        <v>-0.453125</v>
      </c>
      <c r="CD56" s="119">
        <f t="shared" si="112"/>
        <v>0.5</v>
      </c>
      <c r="CE56" s="119">
        <f t="shared" si="113"/>
        <v>-0.4142857143</v>
      </c>
      <c r="CF56" s="120">
        <f t="shared" si="114"/>
        <v>18</v>
      </c>
      <c r="CG56" s="120">
        <f t="shared" si="115"/>
        <v>-14</v>
      </c>
      <c r="CH56" s="121">
        <f t="shared" si="116"/>
        <v>-0.4375</v>
      </c>
      <c r="CI56" s="121">
        <f t="shared" si="117"/>
        <v>0.5142857143</v>
      </c>
      <c r="CJ56" s="121">
        <f t="shared" si="118"/>
        <v>-0.4</v>
      </c>
      <c r="CK56" s="122">
        <f t="shared" si="119"/>
        <v>21.5</v>
      </c>
      <c r="CL56" s="123">
        <f t="shared" si="120"/>
        <v>-10.5</v>
      </c>
      <c r="CM56" s="101">
        <f t="shared" si="121"/>
        <v>-0.328125</v>
      </c>
      <c r="CN56" s="101">
        <f t="shared" si="122"/>
        <v>0.6142857143</v>
      </c>
      <c r="CO56" s="123">
        <f t="shared" si="123"/>
        <v>-16.39155844</v>
      </c>
      <c r="CP56" s="124">
        <f t="shared" si="124"/>
        <v>18</v>
      </c>
      <c r="CQ56" s="124">
        <f t="shared" si="125"/>
        <v>-14</v>
      </c>
      <c r="CR56" s="125">
        <f t="shared" si="126"/>
        <v>-0.4375</v>
      </c>
      <c r="CS56" s="125">
        <f t="shared" si="127"/>
        <v>0.5142857143</v>
      </c>
      <c r="CT56" s="125">
        <f t="shared" si="128"/>
        <v>-0.4</v>
      </c>
      <c r="CU56" s="126">
        <f t="shared" si="129"/>
        <v>14.33333333</v>
      </c>
      <c r="CV56" s="126">
        <f t="shared" si="130"/>
        <v>-17.66666667</v>
      </c>
      <c r="CW56" s="127">
        <f t="shared" si="131"/>
        <v>-0.5520833333</v>
      </c>
      <c r="CX56" s="127">
        <f t="shared" si="132"/>
        <v>0.4095238095</v>
      </c>
      <c r="CY56" s="127">
        <f t="shared" si="133"/>
        <v>-0.5047619048</v>
      </c>
      <c r="CZ56" s="128">
        <f t="shared" si="134"/>
        <v>16.52272727</v>
      </c>
      <c r="DA56" s="128">
        <f t="shared" si="135"/>
        <v>-15.47727273</v>
      </c>
      <c r="DB56" s="54">
        <f t="shared" si="136"/>
        <v>-0.4836647727</v>
      </c>
      <c r="DC56" s="54">
        <f t="shared" si="137"/>
        <v>0.4720779221</v>
      </c>
      <c r="DD56" s="54">
        <f t="shared" si="138"/>
        <v>-0.4422077922</v>
      </c>
      <c r="DE56" s="129">
        <f t="shared" si="139"/>
        <v>-1529.618864</v>
      </c>
      <c r="DF56" s="130">
        <f t="shared" si="140"/>
        <v>16</v>
      </c>
      <c r="DG56" s="130">
        <f t="shared" si="141"/>
        <v>-16</v>
      </c>
      <c r="DH56" s="131">
        <f t="shared" si="142"/>
        <v>-0.5</v>
      </c>
    </row>
    <row r="57" ht="15.75" customHeight="1">
      <c r="A57" s="132" t="s">
        <v>107</v>
      </c>
      <c r="B57" s="100">
        <v>21.0</v>
      </c>
      <c r="C57" s="100">
        <v>11.0</v>
      </c>
      <c r="D57" s="101">
        <f t="shared" si="79"/>
        <v>0.5238095238</v>
      </c>
      <c r="E57" s="102">
        <v>11.0</v>
      </c>
      <c r="F57" s="102">
        <v>11.0</v>
      </c>
      <c r="G57" s="102">
        <v>11.0</v>
      </c>
      <c r="H57" s="102">
        <v>8.0</v>
      </c>
      <c r="I57" s="102">
        <v>9.0</v>
      </c>
      <c r="J57" s="102">
        <v>11.0</v>
      </c>
      <c r="K57" s="102">
        <v>9.0</v>
      </c>
      <c r="L57" s="102">
        <v>10.0</v>
      </c>
      <c r="M57" s="102">
        <v>11.0</v>
      </c>
      <c r="N57" s="102">
        <v>10.0</v>
      </c>
      <c r="O57" s="34">
        <v>9.0</v>
      </c>
      <c r="P57" s="34">
        <v>10.0</v>
      </c>
      <c r="Q57" s="34">
        <v>14.0</v>
      </c>
      <c r="R57" s="34">
        <v>15.0</v>
      </c>
      <c r="S57" s="34">
        <v>15.0</v>
      </c>
      <c r="T57" s="34">
        <v>14.0</v>
      </c>
      <c r="U57" s="34">
        <v>12.0</v>
      </c>
      <c r="V57" s="34">
        <v>14.0</v>
      </c>
      <c r="W57" s="34">
        <v>17.0</v>
      </c>
      <c r="X57" s="34">
        <v>13.0</v>
      </c>
      <c r="Y57" s="103">
        <v>13.0</v>
      </c>
      <c r="Z57" s="104">
        <v>13.0</v>
      </c>
      <c r="AA57" s="104">
        <v>10.0</v>
      </c>
      <c r="AB57" s="104">
        <v>9.0</v>
      </c>
      <c r="AC57" s="104">
        <v>11.0</v>
      </c>
      <c r="AD57" s="104">
        <v>13.0</v>
      </c>
      <c r="AE57" s="104">
        <v>16.0</v>
      </c>
      <c r="AF57" s="104">
        <v>19.0</v>
      </c>
      <c r="AG57" s="104">
        <v>11.0</v>
      </c>
      <c r="AH57" s="104">
        <v>11.0</v>
      </c>
      <c r="AI57" s="104">
        <v>11.0</v>
      </c>
      <c r="AJ57" s="104">
        <v>9.0</v>
      </c>
      <c r="AK57" s="104">
        <v>10.0</v>
      </c>
      <c r="AL57" s="104">
        <v>11.0</v>
      </c>
      <c r="AM57" s="104">
        <v>11.0</v>
      </c>
      <c r="AN57" s="144">
        <v>15.0</v>
      </c>
      <c r="AO57" s="104">
        <v>12.0</v>
      </c>
      <c r="AP57" s="104">
        <v>16.0</v>
      </c>
      <c r="AQ57" s="144">
        <v>19.0</v>
      </c>
      <c r="AR57" s="144">
        <v>15.0</v>
      </c>
      <c r="AS57" s="144">
        <v>15.0</v>
      </c>
      <c r="AT57" s="104">
        <v>13.0</v>
      </c>
      <c r="AU57" s="104">
        <v>15.0</v>
      </c>
      <c r="AV57" s="104">
        <v>16.0</v>
      </c>
      <c r="AW57" s="16">
        <v>11.0</v>
      </c>
      <c r="AX57" s="16">
        <f t="shared" si="80"/>
        <v>0</v>
      </c>
      <c r="AY57" s="17">
        <f t="shared" si="81"/>
        <v>0</v>
      </c>
      <c r="AZ57" s="17">
        <f t="shared" si="82"/>
        <v>0.5238095238</v>
      </c>
      <c r="BA57" s="17">
        <f t="shared" si="83"/>
        <v>0</v>
      </c>
      <c r="BB57" s="108">
        <f t="shared" si="84"/>
        <v>10</v>
      </c>
      <c r="BC57" s="108">
        <f t="shared" si="85"/>
        <v>-1</v>
      </c>
      <c r="BD57" s="109">
        <f t="shared" si="86"/>
        <v>-0.09090909091</v>
      </c>
      <c r="BE57" s="110">
        <f t="shared" si="87"/>
        <v>0.4761904762</v>
      </c>
      <c r="BF57" s="109">
        <f t="shared" si="88"/>
        <v>-0.04761904762</v>
      </c>
      <c r="BG57" s="111">
        <f t="shared" si="89"/>
        <v>10</v>
      </c>
      <c r="BH57" s="111">
        <f t="shared" si="90"/>
        <v>-1</v>
      </c>
      <c r="BI57" s="22">
        <f t="shared" si="91"/>
        <v>-0.09090909091</v>
      </c>
      <c r="BJ57" s="22">
        <f t="shared" si="92"/>
        <v>0.4761904762</v>
      </c>
      <c r="BK57" s="22">
        <f t="shared" si="93"/>
        <v>-0.04761904762</v>
      </c>
      <c r="BL57" s="112">
        <f t="shared" si="94"/>
        <v>12</v>
      </c>
      <c r="BM57" s="112">
        <f t="shared" si="95"/>
        <v>1</v>
      </c>
      <c r="BN57" s="113">
        <f t="shared" si="96"/>
        <v>0.09090909091</v>
      </c>
      <c r="BO57" s="113">
        <f t="shared" si="97"/>
        <v>0.5714285714</v>
      </c>
      <c r="BP57" s="113">
        <f t="shared" si="98"/>
        <v>0.04761904762</v>
      </c>
      <c r="BQ57" s="114">
        <f t="shared" si="99"/>
        <v>14.4</v>
      </c>
      <c r="BR57" s="114">
        <f t="shared" si="100"/>
        <v>3.4</v>
      </c>
      <c r="BS57" s="115">
        <f t="shared" si="101"/>
        <v>0.3090909091</v>
      </c>
      <c r="BT57" s="115">
        <f t="shared" si="102"/>
        <v>0.6857142857</v>
      </c>
      <c r="BU57" s="115">
        <f t="shared" si="103"/>
        <v>0.1619047619</v>
      </c>
      <c r="BV57" s="116">
        <f t="shared" si="104"/>
        <v>12.25</v>
      </c>
      <c r="BW57" s="116">
        <f t="shared" si="105"/>
        <v>1.25</v>
      </c>
      <c r="BX57" s="117">
        <f t="shared" si="106"/>
        <v>0.1136363636</v>
      </c>
      <c r="BY57" s="117">
        <f t="shared" si="107"/>
        <v>0.5833333333</v>
      </c>
      <c r="BZ57" s="117">
        <f t="shared" si="108"/>
        <v>0.05952380952</v>
      </c>
      <c r="CA57" s="118">
        <f t="shared" si="109"/>
        <v>12.25</v>
      </c>
      <c r="CB57" s="118">
        <f t="shared" si="110"/>
        <v>1.25</v>
      </c>
      <c r="CC57" s="119">
        <f t="shared" si="111"/>
        <v>0.1136363636</v>
      </c>
      <c r="CD57" s="119">
        <f t="shared" si="112"/>
        <v>0.5833333333</v>
      </c>
      <c r="CE57" s="119">
        <f t="shared" si="113"/>
        <v>0.05952380952</v>
      </c>
      <c r="CF57" s="120">
        <f t="shared" si="114"/>
        <v>12.2</v>
      </c>
      <c r="CG57" s="120">
        <f t="shared" si="115"/>
        <v>1.2</v>
      </c>
      <c r="CH57" s="121">
        <f t="shared" si="116"/>
        <v>0.1090909091</v>
      </c>
      <c r="CI57" s="121">
        <f t="shared" si="117"/>
        <v>0.580952381</v>
      </c>
      <c r="CJ57" s="121">
        <f t="shared" si="118"/>
        <v>0.05714285714</v>
      </c>
      <c r="CK57" s="122">
        <f t="shared" si="119"/>
        <v>11.75</v>
      </c>
      <c r="CL57" s="123">
        <f t="shared" si="120"/>
        <v>0.75</v>
      </c>
      <c r="CM57" s="101">
        <f t="shared" si="121"/>
        <v>0.06818181818</v>
      </c>
      <c r="CN57" s="101">
        <f t="shared" si="122"/>
        <v>0.5595238095</v>
      </c>
      <c r="CO57" s="123">
        <f t="shared" si="123"/>
        <v>0.9307359307</v>
      </c>
      <c r="CP57" s="124">
        <f t="shared" si="124"/>
        <v>15.4</v>
      </c>
      <c r="CQ57" s="124">
        <f t="shared" si="125"/>
        <v>4.4</v>
      </c>
      <c r="CR57" s="125">
        <f t="shared" si="126"/>
        <v>0.4</v>
      </c>
      <c r="CS57" s="125">
        <f t="shared" si="127"/>
        <v>0.7333333333</v>
      </c>
      <c r="CT57" s="125">
        <f t="shared" si="128"/>
        <v>0.2095238095</v>
      </c>
      <c r="CU57" s="126">
        <f t="shared" si="129"/>
        <v>14.66666667</v>
      </c>
      <c r="CV57" s="126">
        <f t="shared" si="130"/>
        <v>3.666666667</v>
      </c>
      <c r="CW57" s="127">
        <f t="shared" si="131"/>
        <v>0.3333333333</v>
      </c>
      <c r="CX57" s="127">
        <f t="shared" si="132"/>
        <v>0.6984126984</v>
      </c>
      <c r="CY57" s="127">
        <f t="shared" si="133"/>
        <v>0.1746031746</v>
      </c>
      <c r="CZ57" s="128">
        <f t="shared" si="134"/>
        <v>12.45454545</v>
      </c>
      <c r="DA57" s="128">
        <f t="shared" si="135"/>
        <v>1.454545455</v>
      </c>
      <c r="DB57" s="54">
        <f t="shared" si="136"/>
        <v>0.132231405</v>
      </c>
      <c r="DC57" s="54">
        <f t="shared" si="137"/>
        <v>0.5930735931</v>
      </c>
      <c r="DD57" s="54">
        <f t="shared" si="138"/>
        <v>0.06926406926</v>
      </c>
      <c r="DE57" s="129">
        <f t="shared" si="139"/>
        <v>143.7527273</v>
      </c>
      <c r="DF57" s="130">
        <f t="shared" si="140"/>
        <v>11.90322581</v>
      </c>
      <c r="DG57" s="130">
        <f t="shared" si="141"/>
        <v>0.9032258065</v>
      </c>
      <c r="DH57" s="131">
        <f t="shared" si="142"/>
        <v>0.08211143695</v>
      </c>
    </row>
    <row r="58" ht="15.75" customHeight="1">
      <c r="A58" s="132" t="s">
        <v>108</v>
      </c>
      <c r="B58" s="100">
        <v>42.0</v>
      </c>
      <c r="C58" s="100">
        <v>18.0</v>
      </c>
      <c r="D58" s="101">
        <f t="shared" si="79"/>
        <v>0.4285714286</v>
      </c>
      <c r="E58" s="102">
        <v>19.0</v>
      </c>
      <c r="F58" s="102">
        <v>18.0</v>
      </c>
      <c r="G58" s="102">
        <v>17.0</v>
      </c>
      <c r="H58" s="102">
        <v>15.0</v>
      </c>
      <c r="I58" s="102">
        <v>14.0</v>
      </c>
      <c r="J58" s="102">
        <v>14.0</v>
      </c>
      <c r="K58" s="102">
        <v>13.0</v>
      </c>
      <c r="L58" s="102">
        <v>14.0</v>
      </c>
      <c r="M58" s="102">
        <v>16.0</v>
      </c>
      <c r="N58" s="102">
        <v>16.0</v>
      </c>
      <c r="O58" s="102">
        <v>15.0</v>
      </c>
      <c r="P58" s="34">
        <v>15.0</v>
      </c>
      <c r="Q58" s="34">
        <v>12.0</v>
      </c>
      <c r="R58" s="34">
        <v>15.0</v>
      </c>
      <c r="S58" s="34">
        <v>16.0</v>
      </c>
      <c r="T58" s="34">
        <v>19.0</v>
      </c>
      <c r="U58" s="34">
        <v>20.0</v>
      </c>
      <c r="V58" s="34">
        <v>17.0</v>
      </c>
      <c r="W58" s="34">
        <v>20.0</v>
      </c>
      <c r="X58" s="34">
        <v>21.0</v>
      </c>
      <c r="Y58" s="103">
        <v>22.0</v>
      </c>
      <c r="Z58" s="104">
        <v>22.0</v>
      </c>
      <c r="AA58" s="104">
        <v>22.0</v>
      </c>
      <c r="AB58" s="104">
        <v>26.0</v>
      </c>
      <c r="AC58" s="104">
        <v>19.0</v>
      </c>
      <c r="AD58" s="104">
        <v>19.0</v>
      </c>
      <c r="AE58" s="104">
        <v>22.0</v>
      </c>
      <c r="AF58" s="104">
        <v>20.0</v>
      </c>
      <c r="AG58" s="104">
        <v>22.0</v>
      </c>
      <c r="AH58" s="104">
        <v>21.0</v>
      </c>
      <c r="AI58" s="104">
        <v>21.0</v>
      </c>
      <c r="AJ58" s="104">
        <v>24.0</v>
      </c>
      <c r="AK58" s="104">
        <v>24.0</v>
      </c>
      <c r="AL58" s="104">
        <v>22.0</v>
      </c>
      <c r="AM58" s="104">
        <v>24.0</v>
      </c>
      <c r="AN58" s="144">
        <v>24.0</v>
      </c>
      <c r="AO58" s="144">
        <v>23.0</v>
      </c>
      <c r="AP58" s="144">
        <v>23.0</v>
      </c>
      <c r="AQ58" s="144">
        <v>21.0</v>
      </c>
      <c r="AR58" s="144">
        <v>24.0</v>
      </c>
      <c r="AS58" s="144">
        <v>24.0</v>
      </c>
      <c r="AT58" s="104">
        <v>26.0</v>
      </c>
      <c r="AU58" s="144">
        <v>21.0</v>
      </c>
      <c r="AV58" s="104">
        <v>16.0</v>
      </c>
      <c r="AW58" s="16">
        <v>19.0</v>
      </c>
      <c r="AX58" s="16">
        <f t="shared" si="80"/>
        <v>1</v>
      </c>
      <c r="AY58" s="17">
        <f t="shared" si="81"/>
        <v>0.05555555556</v>
      </c>
      <c r="AZ58" s="17">
        <f t="shared" si="82"/>
        <v>0.4523809524</v>
      </c>
      <c r="BA58" s="17">
        <f t="shared" si="83"/>
        <v>0.02380952381</v>
      </c>
      <c r="BB58" s="108">
        <f t="shared" si="84"/>
        <v>15.6</v>
      </c>
      <c r="BC58" s="108">
        <f t="shared" si="85"/>
        <v>-2.4</v>
      </c>
      <c r="BD58" s="109">
        <f t="shared" si="86"/>
        <v>-0.1333333333</v>
      </c>
      <c r="BE58" s="110">
        <f t="shared" si="87"/>
        <v>0.3714285714</v>
      </c>
      <c r="BF58" s="109">
        <f t="shared" si="88"/>
        <v>-0.05714285714</v>
      </c>
      <c r="BG58" s="111">
        <f t="shared" si="89"/>
        <v>14.75</v>
      </c>
      <c r="BH58" s="111">
        <f t="shared" si="90"/>
        <v>-3.25</v>
      </c>
      <c r="BI58" s="22">
        <f t="shared" si="91"/>
        <v>-0.1805555556</v>
      </c>
      <c r="BJ58" s="22">
        <f t="shared" si="92"/>
        <v>0.3511904762</v>
      </c>
      <c r="BK58" s="22">
        <f t="shared" si="93"/>
        <v>-0.07738095238</v>
      </c>
      <c r="BL58" s="112">
        <f t="shared" si="94"/>
        <v>14.25</v>
      </c>
      <c r="BM58" s="112">
        <f t="shared" si="95"/>
        <v>-3.75</v>
      </c>
      <c r="BN58" s="113">
        <f t="shared" si="96"/>
        <v>-0.2083333333</v>
      </c>
      <c r="BO58" s="113">
        <f t="shared" si="97"/>
        <v>0.3392857143</v>
      </c>
      <c r="BP58" s="113">
        <f t="shared" si="98"/>
        <v>-0.08928571429</v>
      </c>
      <c r="BQ58" s="114">
        <f t="shared" si="99"/>
        <v>18.4</v>
      </c>
      <c r="BR58" s="114">
        <f t="shared" si="100"/>
        <v>0.4</v>
      </c>
      <c r="BS58" s="115">
        <f t="shared" si="101"/>
        <v>0.02222222222</v>
      </c>
      <c r="BT58" s="115">
        <f t="shared" si="102"/>
        <v>0.4380952381</v>
      </c>
      <c r="BU58" s="115">
        <f t="shared" si="103"/>
        <v>0.009523809524</v>
      </c>
      <c r="BV58" s="116">
        <f t="shared" si="104"/>
        <v>21.75</v>
      </c>
      <c r="BW58" s="116">
        <f t="shared" si="105"/>
        <v>3.75</v>
      </c>
      <c r="BX58" s="117">
        <f t="shared" si="106"/>
        <v>0.2083333333</v>
      </c>
      <c r="BY58" s="117">
        <f t="shared" si="107"/>
        <v>0.5178571429</v>
      </c>
      <c r="BZ58" s="117">
        <f t="shared" si="108"/>
        <v>0.08928571429</v>
      </c>
      <c r="CA58" s="118">
        <f t="shared" si="109"/>
        <v>21.5</v>
      </c>
      <c r="CB58" s="118">
        <f t="shared" si="110"/>
        <v>3.5</v>
      </c>
      <c r="CC58" s="119">
        <f t="shared" si="111"/>
        <v>0.1944444444</v>
      </c>
      <c r="CD58" s="119">
        <f t="shared" si="112"/>
        <v>0.5119047619</v>
      </c>
      <c r="CE58" s="119">
        <f t="shared" si="113"/>
        <v>0.08333333333</v>
      </c>
      <c r="CF58" s="120">
        <f t="shared" si="114"/>
        <v>21.6</v>
      </c>
      <c r="CG58" s="120">
        <f t="shared" si="115"/>
        <v>3.6</v>
      </c>
      <c r="CH58" s="121">
        <f t="shared" si="116"/>
        <v>0.2</v>
      </c>
      <c r="CI58" s="121">
        <f t="shared" si="117"/>
        <v>0.5142857143</v>
      </c>
      <c r="CJ58" s="121">
        <f t="shared" si="118"/>
        <v>0.08571428571</v>
      </c>
      <c r="CK58" s="122">
        <f t="shared" si="119"/>
        <v>23.5</v>
      </c>
      <c r="CL58" s="123">
        <f t="shared" si="120"/>
        <v>5.5</v>
      </c>
      <c r="CM58" s="101">
        <f t="shared" si="121"/>
        <v>0.3055555556</v>
      </c>
      <c r="CN58" s="101">
        <f t="shared" si="122"/>
        <v>0.5595238095</v>
      </c>
      <c r="CO58" s="123">
        <f t="shared" si="123"/>
        <v>1.071428571</v>
      </c>
      <c r="CP58" s="124">
        <f t="shared" si="124"/>
        <v>23</v>
      </c>
      <c r="CQ58" s="124">
        <f t="shared" si="125"/>
        <v>5</v>
      </c>
      <c r="CR58" s="125">
        <f t="shared" si="126"/>
        <v>0.2777777778</v>
      </c>
      <c r="CS58" s="125">
        <f t="shared" si="127"/>
        <v>0.5476190476</v>
      </c>
      <c r="CT58" s="125">
        <f t="shared" si="128"/>
        <v>0.119047619</v>
      </c>
      <c r="CU58" s="126">
        <f t="shared" si="129"/>
        <v>21</v>
      </c>
      <c r="CV58" s="126">
        <f t="shared" si="130"/>
        <v>3</v>
      </c>
      <c r="CW58" s="127">
        <f t="shared" si="131"/>
        <v>0.1666666667</v>
      </c>
      <c r="CX58" s="127">
        <f t="shared" si="132"/>
        <v>0.5</v>
      </c>
      <c r="CY58" s="127">
        <f t="shared" si="133"/>
        <v>0.07142857143</v>
      </c>
      <c r="CZ58" s="128">
        <f t="shared" si="134"/>
        <v>19.5</v>
      </c>
      <c r="DA58" s="128">
        <f t="shared" si="135"/>
        <v>1.5</v>
      </c>
      <c r="DB58" s="54">
        <f t="shared" si="136"/>
        <v>0.08333333333</v>
      </c>
      <c r="DC58" s="54">
        <f t="shared" si="137"/>
        <v>0.4642857143</v>
      </c>
      <c r="DD58" s="54">
        <f t="shared" si="138"/>
        <v>0.03571428571</v>
      </c>
      <c r="DE58" s="129">
        <f t="shared" si="139"/>
        <v>148.245</v>
      </c>
      <c r="DF58" s="130">
        <f t="shared" si="140"/>
        <v>18.29032258</v>
      </c>
      <c r="DG58" s="130">
        <f t="shared" si="141"/>
        <v>0.2903225806</v>
      </c>
      <c r="DH58" s="131">
        <f t="shared" si="142"/>
        <v>0.01612903226</v>
      </c>
    </row>
    <row r="59" ht="15.75" customHeight="1">
      <c r="A59" s="132" t="s">
        <v>109</v>
      </c>
      <c r="B59" s="100">
        <v>60.0</v>
      </c>
      <c r="C59" s="100">
        <v>49.0</v>
      </c>
      <c r="D59" s="101">
        <f t="shared" si="79"/>
        <v>0.8166666667</v>
      </c>
      <c r="E59" s="102">
        <v>5.0</v>
      </c>
      <c r="F59" s="102">
        <v>7.0</v>
      </c>
      <c r="G59" s="102">
        <v>2.0</v>
      </c>
      <c r="H59" s="102">
        <v>1.0</v>
      </c>
      <c r="I59" s="102">
        <v>5.0</v>
      </c>
      <c r="J59" s="102">
        <v>5.0</v>
      </c>
      <c r="K59" s="102">
        <v>5.0</v>
      </c>
      <c r="L59" s="102">
        <v>16.0</v>
      </c>
      <c r="M59" s="102">
        <v>11.0</v>
      </c>
      <c r="N59" s="102">
        <v>6.0</v>
      </c>
      <c r="O59" s="34">
        <v>1.0</v>
      </c>
      <c r="P59" s="34">
        <v>12.0</v>
      </c>
      <c r="Q59" s="34">
        <v>6.0</v>
      </c>
      <c r="R59" s="34">
        <v>6.0</v>
      </c>
      <c r="S59" s="34">
        <v>3.0</v>
      </c>
      <c r="T59" s="34">
        <v>6.0</v>
      </c>
      <c r="U59" s="34">
        <v>3.0</v>
      </c>
      <c r="V59" s="34">
        <v>7.0</v>
      </c>
      <c r="W59" s="34">
        <v>11.0</v>
      </c>
      <c r="X59" s="34">
        <v>4.0</v>
      </c>
      <c r="Y59" s="142">
        <v>4.0</v>
      </c>
      <c r="Z59" s="142">
        <v>14.0</v>
      </c>
      <c r="AA59" s="142">
        <v>11.0</v>
      </c>
      <c r="AB59" s="142">
        <v>13.0</v>
      </c>
      <c r="AC59" s="142">
        <v>4.0</v>
      </c>
      <c r="AD59" s="145">
        <v>14.0</v>
      </c>
      <c r="AE59" s="145">
        <v>12.0</v>
      </c>
      <c r="AF59" s="145">
        <v>11.0</v>
      </c>
      <c r="AG59" s="145">
        <v>13.0</v>
      </c>
      <c r="AH59" s="145">
        <v>10.0</v>
      </c>
      <c r="AI59" s="145">
        <v>9.0</v>
      </c>
      <c r="AJ59" s="145">
        <v>10.0</v>
      </c>
      <c r="AK59" s="144">
        <v>13.0</v>
      </c>
      <c r="AL59" s="144">
        <v>3.0</v>
      </c>
      <c r="AM59" s="144">
        <v>14.0</v>
      </c>
      <c r="AN59" s="144">
        <v>11.0</v>
      </c>
      <c r="AO59" s="144">
        <v>9.0</v>
      </c>
      <c r="AP59" s="144">
        <v>9.0</v>
      </c>
      <c r="AQ59" s="144">
        <v>5.0</v>
      </c>
      <c r="AR59" s="144">
        <v>6.0</v>
      </c>
      <c r="AS59" s="144">
        <v>8.0</v>
      </c>
      <c r="AT59" s="144">
        <v>12.0</v>
      </c>
      <c r="AU59" s="144">
        <v>14.0</v>
      </c>
      <c r="AV59" s="144">
        <v>16.0</v>
      </c>
      <c r="AW59" s="16">
        <v>5.0</v>
      </c>
      <c r="AX59" s="16">
        <f t="shared" si="80"/>
        <v>-44</v>
      </c>
      <c r="AY59" s="17">
        <f t="shared" si="81"/>
        <v>-0.8979591837</v>
      </c>
      <c r="AZ59" s="17">
        <f t="shared" si="82"/>
        <v>0.08333333333</v>
      </c>
      <c r="BA59" s="17">
        <f t="shared" si="83"/>
        <v>-0.7333333333</v>
      </c>
      <c r="BB59" s="108">
        <f t="shared" si="84"/>
        <v>4</v>
      </c>
      <c r="BC59" s="108">
        <f t="shared" si="85"/>
        <v>-45</v>
      </c>
      <c r="BD59" s="109">
        <f t="shared" si="86"/>
        <v>-0.9183673469</v>
      </c>
      <c r="BE59" s="110">
        <f t="shared" si="87"/>
        <v>0.06666666667</v>
      </c>
      <c r="BF59" s="109">
        <f t="shared" si="88"/>
        <v>-0.75</v>
      </c>
      <c r="BG59" s="111">
        <f t="shared" si="89"/>
        <v>9.5</v>
      </c>
      <c r="BH59" s="111">
        <f t="shared" si="90"/>
        <v>-39.5</v>
      </c>
      <c r="BI59" s="22">
        <f t="shared" si="91"/>
        <v>-0.806122449</v>
      </c>
      <c r="BJ59" s="22">
        <f t="shared" si="92"/>
        <v>0.1583333333</v>
      </c>
      <c r="BK59" s="22">
        <f t="shared" si="93"/>
        <v>-0.6583333333</v>
      </c>
      <c r="BL59" s="112">
        <f t="shared" si="94"/>
        <v>6.25</v>
      </c>
      <c r="BM59" s="112">
        <f t="shared" si="95"/>
        <v>-42.75</v>
      </c>
      <c r="BN59" s="113">
        <f t="shared" si="96"/>
        <v>-0.8724489796</v>
      </c>
      <c r="BO59" s="113">
        <f t="shared" si="97"/>
        <v>0.1041666667</v>
      </c>
      <c r="BP59" s="113">
        <f t="shared" si="98"/>
        <v>-0.7125</v>
      </c>
      <c r="BQ59" s="114">
        <f t="shared" si="99"/>
        <v>6</v>
      </c>
      <c r="BR59" s="114">
        <f t="shared" si="100"/>
        <v>-43</v>
      </c>
      <c r="BS59" s="115">
        <f t="shared" si="101"/>
        <v>-0.8775510204</v>
      </c>
      <c r="BT59" s="115">
        <f t="shared" si="102"/>
        <v>0.1</v>
      </c>
      <c r="BU59" s="115">
        <f t="shared" si="103"/>
        <v>-0.7166666667</v>
      </c>
      <c r="BV59" s="116">
        <f t="shared" si="104"/>
        <v>8.25</v>
      </c>
      <c r="BW59" s="116">
        <f t="shared" si="105"/>
        <v>-40.75</v>
      </c>
      <c r="BX59" s="117">
        <f t="shared" si="106"/>
        <v>-0.8316326531</v>
      </c>
      <c r="BY59" s="117">
        <f t="shared" si="107"/>
        <v>0.1375</v>
      </c>
      <c r="BZ59" s="117">
        <f t="shared" si="108"/>
        <v>-0.6791666667</v>
      </c>
      <c r="CA59" s="118">
        <f t="shared" si="109"/>
        <v>10.75</v>
      </c>
      <c r="CB59" s="118">
        <f t="shared" si="110"/>
        <v>-38.25</v>
      </c>
      <c r="CC59" s="119">
        <f t="shared" si="111"/>
        <v>-0.7806122449</v>
      </c>
      <c r="CD59" s="119">
        <f t="shared" si="112"/>
        <v>0.1791666667</v>
      </c>
      <c r="CE59" s="119">
        <f t="shared" si="113"/>
        <v>-0.6375</v>
      </c>
      <c r="CF59" s="120">
        <f t="shared" si="114"/>
        <v>10.6</v>
      </c>
      <c r="CG59" s="120">
        <f t="shared" si="115"/>
        <v>-38.4</v>
      </c>
      <c r="CH59" s="121">
        <f t="shared" si="116"/>
        <v>-0.7836734694</v>
      </c>
      <c r="CI59" s="121">
        <f t="shared" si="117"/>
        <v>0.1766666667</v>
      </c>
      <c r="CJ59" s="121">
        <f t="shared" si="118"/>
        <v>-0.64</v>
      </c>
      <c r="CK59" s="122">
        <f t="shared" si="119"/>
        <v>10.25</v>
      </c>
      <c r="CL59" s="123">
        <f t="shared" si="120"/>
        <v>-38.75</v>
      </c>
      <c r="CM59" s="101">
        <f t="shared" si="121"/>
        <v>-0.7908163265</v>
      </c>
      <c r="CN59" s="101">
        <f t="shared" si="122"/>
        <v>0.1708333333</v>
      </c>
      <c r="CO59" s="123">
        <f t="shared" si="123"/>
        <v>-41.47575758</v>
      </c>
      <c r="CP59" s="124">
        <f t="shared" si="124"/>
        <v>7.4</v>
      </c>
      <c r="CQ59" s="124">
        <f t="shared" si="125"/>
        <v>-41.6</v>
      </c>
      <c r="CR59" s="125">
        <f t="shared" si="126"/>
        <v>-0.8489795918</v>
      </c>
      <c r="CS59" s="125">
        <f t="shared" si="127"/>
        <v>0.1233333333</v>
      </c>
      <c r="CT59" s="125">
        <f t="shared" si="128"/>
        <v>-0.6933333333</v>
      </c>
      <c r="CU59" s="126">
        <f t="shared" si="129"/>
        <v>14</v>
      </c>
      <c r="CV59" s="126">
        <f t="shared" si="130"/>
        <v>-35</v>
      </c>
      <c r="CW59" s="127">
        <f t="shared" si="131"/>
        <v>-0.7142857143</v>
      </c>
      <c r="CX59" s="127">
        <f t="shared" si="132"/>
        <v>0.2333333333</v>
      </c>
      <c r="CY59" s="127">
        <f t="shared" si="133"/>
        <v>-0.5833333333</v>
      </c>
      <c r="CZ59" s="128">
        <f t="shared" si="134"/>
        <v>8.340909091</v>
      </c>
      <c r="DA59" s="128">
        <f t="shared" si="135"/>
        <v>-40.65909091</v>
      </c>
      <c r="DB59" s="54">
        <f t="shared" si="136"/>
        <v>-0.8297773655</v>
      </c>
      <c r="DC59" s="54">
        <f t="shared" si="137"/>
        <v>0.1390151515</v>
      </c>
      <c r="DD59" s="54">
        <f t="shared" si="138"/>
        <v>-0.6776515152</v>
      </c>
      <c r="DE59" s="129">
        <f t="shared" si="139"/>
        <v>-4018.337955</v>
      </c>
      <c r="DF59" s="130">
        <f t="shared" si="140"/>
        <v>7.806451613</v>
      </c>
      <c r="DG59" s="130">
        <f t="shared" si="141"/>
        <v>-41.19354839</v>
      </c>
      <c r="DH59" s="131">
        <f t="shared" si="142"/>
        <v>-0.840684661</v>
      </c>
    </row>
    <row r="60" ht="15.75" customHeight="1">
      <c r="A60" s="132" t="s">
        <v>99</v>
      </c>
      <c r="B60" s="100">
        <f t="shared" ref="B60:C60" si="143">SUM(B53:B59)</f>
        <v>281</v>
      </c>
      <c r="C60" s="100">
        <f t="shared" si="143"/>
        <v>177</v>
      </c>
      <c r="D60" s="101">
        <f t="shared" si="79"/>
        <v>0.6298932384</v>
      </c>
      <c r="E60" s="102">
        <f t="shared" ref="E60:AW60" si="144">SUM(E53:E59)</f>
        <v>96</v>
      </c>
      <c r="F60" s="102">
        <f t="shared" si="144"/>
        <v>88</v>
      </c>
      <c r="G60" s="102">
        <f t="shared" si="144"/>
        <v>86</v>
      </c>
      <c r="H60" s="102">
        <f t="shared" si="144"/>
        <v>79</v>
      </c>
      <c r="I60" s="102">
        <f t="shared" si="144"/>
        <v>83</v>
      </c>
      <c r="J60" s="102">
        <f t="shared" si="144"/>
        <v>84</v>
      </c>
      <c r="K60" s="102">
        <f t="shared" si="144"/>
        <v>82</v>
      </c>
      <c r="L60" s="102">
        <f t="shared" si="144"/>
        <v>100</v>
      </c>
      <c r="M60" s="102">
        <f t="shared" si="144"/>
        <v>101</v>
      </c>
      <c r="N60" s="102">
        <f t="shared" si="144"/>
        <v>93</v>
      </c>
      <c r="O60" s="102">
        <f t="shared" si="144"/>
        <v>89</v>
      </c>
      <c r="P60" s="102">
        <f t="shared" si="144"/>
        <v>102</v>
      </c>
      <c r="Q60" s="102">
        <f t="shared" si="144"/>
        <v>70</v>
      </c>
      <c r="R60" s="102">
        <f t="shared" si="144"/>
        <v>93</v>
      </c>
      <c r="S60" s="102">
        <f t="shared" si="144"/>
        <v>93</v>
      </c>
      <c r="T60" s="102">
        <f t="shared" si="144"/>
        <v>113</v>
      </c>
      <c r="U60" s="102">
        <f t="shared" si="144"/>
        <v>111</v>
      </c>
      <c r="V60" s="102">
        <f t="shared" si="144"/>
        <v>122</v>
      </c>
      <c r="W60" s="102">
        <f t="shared" si="144"/>
        <v>137</v>
      </c>
      <c r="X60" s="102">
        <f t="shared" si="144"/>
        <v>130</v>
      </c>
      <c r="Y60" s="148">
        <f t="shared" si="144"/>
        <v>88</v>
      </c>
      <c r="Z60" s="148">
        <f t="shared" si="144"/>
        <v>96</v>
      </c>
      <c r="AA60" s="148">
        <f t="shared" si="144"/>
        <v>132</v>
      </c>
      <c r="AB60" s="148">
        <f t="shared" si="144"/>
        <v>142</v>
      </c>
      <c r="AC60" s="148">
        <f t="shared" si="144"/>
        <v>130</v>
      </c>
      <c r="AD60" s="148">
        <f t="shared" si="144"/>
        <v>135</v>
      </c>
      <c r="AE60" s="148">
        <f t="shared" si="144"/>
        <v>135</v>
      </c>
      <c r="AF60" s="148">
        <f t="shared" si="144"/>
        <v>134</v>
      </c>
      <c r="AG60" s="148">
        <f t="shared" si="144"/>
        <v>128</v>
      </c>
      <c r="AH60" s="148">
        <f t="shared" si="144"/>
        <v>135</v>
      </c>
      <c r="AI60" s="148">
        <f t="shared" si="144"/>
        <v>119</v>
      </c>
      <c r="AJ60" s="148">
        <f t="shared" si="144"/>
        <v>127</v>
      </c>
      <c r="AK60" s="104">
        <f t="shared" si="144"/>
        <v>142</v>
      </c>
      <c r="AL60" s="104">
        <f t="shared" si="144"/>
        <v>129</v>
      </c>
      <c r="AM60" s="104">
        <f t="shared" si="144"/>
        <v>144</v>
      </c>
      <c r="AN60" s="104">
        <f t="shared" si="144"/>
        <v>150</v>
      </c>
      <c r="AO60" s="104">
        <f t="shared" si="144"/>
        <v>144</v>
      </c>
      <c r="AP60" s="104">
        <f t="shared" si="144"/>
        <v>173</v>
      </c>
      <c r="AQ60" s="104">
        <f t="shared" si="144"/>
        <v>161</v>
      </c>
      <c r="AR60" s="104">
        <f t="shared" si="144"/>
        <v>157</v>
      </c>
      <c r="AS60" s="104">
        <f t="shared" si="144"/>
        <v>159</v>
      </c>
      <c r="AT60" s="104">
        <f t="shared" si="144"/>
        <v>163</v>
      </c>
      <c r="AU60" s="104">
        <f t="shared" si="144"/>
        <v>162</v>
      </c>
      <c r="AV60" s="104">
        <f t="shared" si="144"/>
        <v>160</v>
      </c>
      <c r="AW60" s="16">
        <f t="shared" si="144"/>
        <v>96</v>
      </c>
      <c r="AX60" s="16">
        <f t="shared" si="80"/>
        <v>-81</v>
      </c>
      <c r="AY60" s="17">
        <f t="shared" si="81"/>
        <v>-0.4576271186</v>
      </c>
      <c r="AZ60" s="17">
        <f t="shared" si="82"/>
        <v>0.3416370107</v>
      </c>
      <c r="BA60" s="17">
        <f t="shared" si="83"/>
        <v>-0.2882562278</v>
      </c>
      <c r="BB60" s="108">
        <f t="shared" ref="BB60:BC60" si="145">SUM(BB53:BB59)</f>
        <v>84</v>
      </c>
      <c r="BC60" s="108">
        <f t="shared" si="145"/>
        <v>-93</v>
      </c>
      <c r="BD60" s="109">
        <f t="shared" si="86"/>
        <v>-0.5254237288</v>
      </c>
      <c r="BE60" s="110">
        <f t="shared" si="87"/>
        <v>0.2989323843</v>
      </c>
      <c r="BF60" s="109">
        <f t="shared" si="88"/>
        <v>-0.3309608541</v>
      </c>
      <c r="BG60" s="111">
        <f t="shared" ref="BG60:BH60" si="146">SUM(BG53:BG59)</f>
        <v>94</v>
      </c>
      <c r="BH60" s="111">
        <f t="shared" si="146"/>
        <v>-83</v>
      </c>
      <c r="BI60" s="22">
        <f t="shared" si="91"/>
        <v>-0.4689265537</v>
      </c>
      <c r="BJ60" s="22">
        <f t="shared" si="92"/>
        <v>0.334519573</v>
      </c>
      <c r="BK60" s="22">
        <f t="shared" si="93"/>
        <v>-0.2953736655</v>
      </c>
      <c r="BL60" s="112">
        <f t="shared" ref="BL60:BM60" si="147">SUM(BL53:BL59)</f>
        <v>88.5</v>
      </c>
      <c r="BM60" s="112">
        <f t="shared" si="147"/>
        <v>-88.5</v>
      </c>
      <c r="BN60" s="113">
        <f t="shared" si="96"/>
        <v>-0.5</v>
      </c>
      <c r="BO60" s="113">
        <f t="shared" si="97"/>
        <v>0.3149466192</v>
      </c>
      <c r="BP60" s="113">
        <f t="shared" si="98"/>
        <v>-0.3149466192</v>
      </c>
      <c r="BQ60" s="114">
        <f t="shared" ref="BQ60:BR60" si="148">SUM(BQ53:BQ59)</f>
        <v>115.2</v>
      </c>
      <c r="BR60" s="114">
        <f t="shared" si="148"/>
        <v>-61.8</v>
      </c>
      <c r="BS60" s="115">
        <f t="shared" si="101"/>
        <v>-0.3491525424</v>
      </c>
      <c r="BT60" s="115">
        <f t="shared" si="102"/>
        <v>0.4099644128</v>
      </c>
      <c r="BU60" s="115">
        <f t="shared" si="103"/>
        <v>-0.2199288256</v>
      </c>
      <c r="BV60" s="116">
        <f t="shared" ref="BV60:BW60" si="149">SUM(BV53:BV59)</f>
        <v>132</v>
      </c>
      <c r="BW60" s="116">
        <f t="shared" si="149"/>
        <v>-45</v>
      </c>
      <c r="BX60" s="117">
        <f t="shared" si="106"/>
        <v>-0.2542372881</v>
      </c>
      <c r="BY60" s="117">
        <f t="shared" si="107"/>
        <v>0.4697508897</v>
      </c>
      <c r="BZ60" s="117">
        <f t="shared" si="108"/>
        <v>-0.1601423488</v>
      </c>
      <c r="CA60" s="118">
        <f t="shared" si="109"/>
        <v>135.5</v>
      </c>
      <c r="CB60" s="118">
        <f>SUM(CB53:CB59)</f>
        <v>-41.5</v>
      </c>
      <c r="CC60" s="119">
        <f t="shared" si="111"/>
        <v>-0.2344632768</v>
      </c>
      <c r="CD60" s="119">
        <f t="shared" si="112"/>
        <v>0.4822064057</v>
      </c>
      <c r="CE60" s="119">
        <f t="shared" si="113"/>
        <v>-0.1476868327</v>
      </c>
      <c r="CF60" s="120">
        <f t="shared" si="114"/>
        <v>128.6</v>
      </c>
      <c r="CG60" s="120">
        <f t="shared" si="115"/>
        <v>-48.4</v>
      </c>
      <c r="CH60" s="121">
        <f t="shared" si="116"/>
        <v>-0.2734463277</v>
      </c>
      <c r="CI60" s="121">
        <f t="shared" si="117"/>
        <v>0.4576512456</v>
      </c>
      <c r="CJ60" s="121">
        <f t="shared" si="118"/>
        <v>-0.1722419929</v>
      </c>
      <c r="CK60" s="122">
        <f t="shared" si="119"/>
        <v>141.25</v>
      </c>
      <c r="CL60" s="123">
        <f t="shared" si="120"/>
        <v>-35.75</v>
      </c>
      <c r="CM60" s="101">
        <f t="shared" si="121"/>
        <v>-0.2019774011</v>
      </c>
      <c r="CN60" s="101">
        <f t="shared" si="122"/>
        <v>0.5026690391</v>
      </c>
      <c r="CO60" s="123">
        <f t="shared" si="123"/>
        <v>-55.30738242</v>
      </c>
      <c r="CP60" s="124">
        <f t="shared" si="124"/>
        <v>158.8</v>
      </c>
      <c r="CQ60" s="124">
        <f t="shared" si="125"/>
        <v>-18.2</v>
      </c>
      <c r="CR60" s="125">
        <f t="shared" si="126"/>
        <v>-0.1028248588</v>
      </c>
      <c r="CS60" s="125">
        <f t="shared" si="127"/>
        <v>0.5651245552</v>
      </c>
      <c r="CT60" s="125">
        <f t="shared" si="128"/>
        <v>-0.06476868327</v>
      </c>
      <c r="CU60" s="126">
        <f t="shared" si="129"/>
        <v>161.6666667</v>
      </c>
      <c r="CV60" s="126">
        <f t="shared" si="130"/>
        <v>-15.33333333</v>
      </c>
      <c r="CW60" s="127">
        <f t="shared" si="131"/>
        <v>-0.08662900188</v>
      </c>
      <c r="CX60" s="127">
        <f t="shared" si="132"/>
        <v>0.5753262159</v>
      </c>
      <c r="CY60" s="127">
        <f t="shared" si="133"/>
        <v>-0.05456702254</v>
      </c>
      <c r="CZ60" s="128">
        <f t="shared" si="134"/>
        <v>120.3863636</v>
      </c>
      <c r="DA60" s="128">
        <f>SUM(DA53:DA59)</f>
        <v>-54.67748918</v>
      </c>
      <c r="DB60" s="54">
        <f t="shared" si="136"/>
        <v>-0.3089123682</v>
      </c>
      <c r="DC60" s="54">
        <f t="shared" si="137"/>
        <v>0.4284212229</v>
      </c>
      <c r="DD60" s="54">
        <f t="shared" si="138"/>
        <v>-0.2014720155</v>
      </c>
      <c r="DE60" s="129">
        <f t="shared" si="139"/>
        <v>-5403.776255</v>
      </c>
      <c r="DF60" s="130">
        <f t="shared" si="140"/>
        <v>108.2903226</v>
      </c>
      <c r="DG60" s="130">
        <f t="shared" si="141"/>
        <v>-68.70967742</v>
      </c>
      <c r="DH60" s="131">
        <f t="shared" si="142"/>
        <v>-0.3881902679</v>
      </c>
    </row>
    <row r="61" ht="15.75" customHeight="1">
      <c r="A61" s="132"/>
      <c r="B61" s="194"/>
      <c r="C61" s="194"/>
      <c r="D61" s="194"/>
      <c r="E61" s="195"/>
      <c r="F61" s="195"/>
      <c r="G61" s="195"/>
      <c r="H61" s="195"/>
      <c r="I61" s="195"/>
      <c r="J61" s="195"/>
      <c r="K61" s="195"/>
      <c r="L61" s="195"/>
      <c r="M61" s="195"/>
      <c r="N61" s="195"/>
      <c r="O61" s="195"/>
      <c r="P61" s="195"/>
      <c r="Q61" s="195"/>
      <c r="R61" s="195"/>
      <c r="S61" s="195"/>
      <c r="T61" s="195"/>
      <c r="U61" s="195"/>
      <c r="V61" s="195"/>
      <c r="W61" s="195"/>
      <c r="X61" s="195"/>
      <c r="Y61" s="195"/>
      <c r="Z61" s="195"/>
      <c r="AA61" s="195"/>
      <c r="AB61" s="195"/>
      <c r="AC61" s="195"/>
      <c r="AD61" s="196"/>
      <c r="AE61" s="196"/>
      <c r="AF61" s="196"/>
      <c r="AG61" s="196"/>
      <c r="AH61" s="196"/>
      <c r="AI61" s="196"/>
      <c r="AJ61" s="196"/>
      <c r="AK61" s="197"/>
      <c r="AL61" s="197"/>
      <c r="AM61" s="197"/>
      <c r="AN61" s="197"/>
      <c r="AO61" s="197"/>
      <c r="AP61" s="197"/>
      <c r="AQ61" s="197"/>
      <c r="AR61" s="197"/>
      <c r="AS61" s="197"/>
      <c r="AT61" s="197"/>
      <c r="AU61" s="197"/>
      <c r="AV61" s="197"/>
      <c r="AW61" s="16"/>
      <c r="AX61" s="16"/>
      <c r="AY61" s="17"/>
      <c r="AZ61" s="17"/>
      <c r="BA61" s="17"/>
      <c r="BB61" s="198"/>
      <c r="BC61" s="198"/>
      <c r="BD61" s="109"/>
      <c r="BE61" s="110"/>
      <c r="BF61" s="109"/>
      <c r="BG61" s="199"/>
      <c r="BH61" s="199"/>
      <c r="BI61" s="22"/>
      <c r="BJ61" s="22"/>
      <c r="BK61" s="22"/>
      <c r="BL61" s="200"/>
      <c r="BM61" s="200"/>
      <c r="BN61" s="113"/>
      <c r="BO61" s="113"/>
      <c r="BP61" s="113"/>
      <c r="BQ61" s="201"/>
      <c r="BR61" s="201"/>
      <c r="BS61" s="201"/>
      <c r="BT61" s="115"/>
      <c r="BU61" s="115"/>
      <c r="BV61" s="202"/>
      <c r="BW61" s="202"/>
      <c r="BX61" s="202"/>
      <c r="BY61" s="117"/>
      <c r="BZ61" s="117"/>
      <c r="CA61" s="118"/>
      <c r="CB61" s="203"/>
      <c r="CC61" s="203"/>
      <c r="CD61" s="119"/>
      <c r="CE61" s="119"/>
      <c r="CF61" s="120"/>
      <c r="CG61" s="120"/>
      <c r="CH61" s="121"/>
      <c r="CI61" s="121"/>
      <c r="CJ61" s="121"/>
      <c r="CK61" s="122"/>
      <c r="CL61" s="123"/>
      <c r="CM61" s="101"/>
      <c r="CN61" s="101"/>
      <c r="CO61" s="123"/>
      <c r="CP61" s="124"/>
      <c r="CQ61" s="124"/>
      <c r="CR61" s="125"/>
      <c r="CS61" s="125"/>
      <c r="CT61" s="125"/>
      <c r="CU61" s="126"/>
      <c r="CV61" s="126"/>
      <c r="CW61" s="127"/>
      <c r="CX61" s="127"/>
      <c r="CY61" s="127"/>
      <c r="CZ61" s="128"/>
      <c r="DA61" s="204"/>
      <c r="DB61" s="204"/>
      <c r="DC61" s="204"/>
      <c r="DD61" s="204"/>
      <c r="DE61" s="129"/>
      <c r="DF61" s="130"/>
      <c r="DG61" s="20"/>
      <c r="DH61" s="131"/>
    </row>
    <row r="62" ht="15.75" customHeight="1">
      <c r="A62" s="132"/>
      <c r="B62" s="205" t="s">
        <v>1</v>
      </c>
      <c r="C62" s="205" t="s">
        <v>110</v>
      </c>
      <c r="D62" s="206" t="s">
        <v>47</v>
      </c>
      <c r="E62" s="207">
        <v>43916.0</v>
      </c>
      <c r="F62" s="207">
        <v>43923.0</v>
      </c>
      <c r="G62" s="207">
        <v>43930.0</v>
      </c>
      <c r="H62" s="207">
        <v>43937.0</v>
      </c>
      <c r="I62" s="75">
        <v>43944.0</v>
      </c>
      <c r="J62" s="75">
        <v>43951.0</v>
      </c>
      <c r="K62" s="76">
        <v>43958.0</v>
      </c>
      <c r="L62" s="76">
        <v>43965.0</v>
      </c>
      <c r="M62" s="76">
        <v>43972.0</v>
      </c>
      <c r="N62" s="76">
        <v>43979.0</v>
      </c>
      <c r="O62" s="77">
        <v>43986.0</v>
      </c>
      <c r="P62" s="77">
        <v>43993.0</v>
      </c>
      <c r="Q62" s="77">
        <v>44000.0</v>
      </c>
      <c r="R62" s="77">
        <v>44007.0</v>
      </c>
      <c r="S62" s="77">
        <v>44014.0</v>
      </c>
      <c r="T62" s="77">
        <v>44021.0</v>
      </c>
      <c r="U62" s="77">
        <v>44028.0</v>
      </c>
      <c r="V62" s="77">
        <v>44035.0</v>
      </c>
      <c r="W62" s="77">
        <v>44042.0</v>
      </c>
      <c r="X62" s="77">
        <v>44049.0</v>
      </c>
      <c r="Y62" s="79">
        <v>44056.0</v>
      </c>
      <c r="Z62" s="79">
        <v>44063.0</v>
      </c>
      <c r="AA62" s="79">
        <v>44070.0</v>
      </c>
      <c r="AB62" s="79">
        <v>44077.0</v>
      </c>
      <c r="AC62" s="79">
        <v>44084.0</v>
      </c>
      <c r="AD62" s="81" t="s">
        <v>43</v>
      </c>
      <c r="AE62" s="79">
        <v>44098.0</v>
      </c>
      <c r="AF62" s="79">
        <v>44105.0</v>
      </c>
      <c r="AG62" s="79">
        <v>44112.0</v>
      </c>
      <c r="AH62" s="79">
        <v>44119.0</v>
      </c>
      <c r="AI62" s="79">
        <v>44126.0</v>
      </c>
      <c r="AJ62" s="79">
        <v>44133.0</v>
      </c>
      <c r="AK62" s="79">
        <v>44140.0</v>
      </c>
      <c r="AL62" s="82">
        <v>44147.0</v>
      </c>
      <c r="AM62" s="83">
        <v>44154.0</v>
      </c>
      <c r="AN62" s="84">
        <v>44160.0</v>
      </c>
      <c r="AO62" s="84">
        <v>44168.0</v>
      </c>
      <c r="AP62" s="85">
        <v>44175.0</v>
      </c>
      <c r="AQ62" s="86">
        <v>44182.0</v>
      </c>
      <c r="AR62" s="86">
        <v>44189.0</v>
      </c>
      <c r="AS62" s="86">
        <v>44196.0</v>
      </c>
      <c r="AT62" s="86">
        <v>44203.0</v>
      </c>
      <c r="AU62" s="86">
        <v>44210.0</v>
      </c>
      <c r="AV62" s="86">
        <v>44217.0</v>
      </c>
      <c r="AW62" s="87" t="s">
        <v>44</v>
      </c>
      <c r="AX62" s="87" t="s">
        <v>45</v>
      </c>
      <c r="AY62" s="87" t="s">
        <v>46</v>
      </c>
      <c r="AZ62" s="87" t="s">
        <v>47</v>
      </c>
      <c r="BA62" s="87" t="s">
        <v>48</v>
      </c>
      <c r="BB62" s="88" t="s">
        <v>49</v>
      </c>
      <c r="BC62" s="88" t="s">
        <v>100</v>
      </c>
      <c r="BD62" s="182" t="s">
        <v>101</v>
      </c>
      <c r="BE62" s="182" t="s">
        <v>52</v>
      </c>
      <c r="BF62" s="182" t="s">
        <v>48</v>
      </c>
      <c r="BG62" s="89" t="s">
        <v>54</v>
      </c>
      <c r="BH62" s="89" t="s">
        <v>100</v>
      </c>
      <c r="BI62" s="183" t="s">
        <v>101</v>
      </c>
      <c r="BJ62" s="183" t="s">
        <v>52</v>
      </c>
      <c r="BK62" s="183" t="s">
        <v>48</v>
      </c>
      <c r="BL62" s="90" t="s">
        <v>55</v>
      </c>
      <c r="BM62" s="90" t="s">
        <v>100</v>
      </c>
      <c r="BN62" s="184" t="s">
        <v>101</v>
      </c>
      <c r="BO62" s="184" t="s">
        <v>52</v>
      </c>
      <c r="BP62" s="184" t="s">
        <v>48</v>
      </c>
      <c r="BQ62" s="91" t="s">
        <v>56</v>
      </c>
      <c r="BR62" s="91" t="s">
        <v>100</v>
      </c>
      <c r="BS62" s="91" t="s">
        <v>101</v>
      </c>
      <c r="BT62" s="185" t="s">
        <v>52</v>
      </c>
      <c r="BU62" s="185" t="s">
        <v>48</v>
      </c>
      <c r="BV62" s="92" t="s">
        <v>100</v>
      </c>
      <c r="BW62" s="92" t="s">
        <v>101</v>
      </c>
      <c r="BX62" s="186" t="s">
        <v>52</v>
      </c>
      <c r="BY62" s="186" t="s">
        <v>48</v>
      </c>
      <c r="BZ62" s="117"/>
      <c r="CA62" s="187" t="s">
        <v>102</v>
      </c>
      <c r="CB62" s="93" t="s">
        <v>100</v>
      </c>
      <c r="CC62" s="93" t="s">
        <v>101</v>
      </c>
      <c r="CD62" s="188" t="s">
        <v>52</v>
      </c>
      <c r="CE62" s="188" t="s">
        <v>48</v>
      </c>
      <c r="CF62" s="189" t="s">
        <v>59</v>
      </c>
      <c r="CG62" s="189" t="s">
        <v>50</v>
      </c>
      <c r="CH62" s="208" t="s">
        <v>51</v>
      </c>
      <c r="CI62" s="191" t="s">
        <v>47</v>
      </c>
      <c r="CJ62" s="191" t="s">
        <v>48</v>
      </c>
      <c r="CK62" s="73" t="s">
        <v>60</v>
      </c>
      <c r="CL62" s="73" t="s">
        <v>50</v>
      </c>
      <c r="CM62" s="73" t="s">
        <v>51</v>
      </c>
      <c r="CN62" s="73" t="s">
        <v>47</v>
      </c>
      <c r="CO62" s="73" t="s">
        <v>53</v>
      </c>
      <c r="CP62" s="95" t="s">
        <v>61</v>
      </c>
      <c r="CQ62" s="95" t="s">
        <v>45</v>
      </c>
      <c r="CR62" s="95" t="s">
        <v>46</v>
      </c>
      <c r="CS62" s="95" t="s">
        <v>47</v>
      </c>
      <c r="CT62" s="95" t="s">
        <v>48</v>
      </c>
      <c r="CU62" s="96" t="s">
        <v>62</v>
      </c>
      <c r="CV62" s="96" t="s">
        <v>45</v>
      </c>
      <c r="CW62" s="96" t="s">
        <v>46</v>
      </c>
      <c r="CX62" s="96" t="s">
        <v>47</v>
      </c>
      <c r="CY62" s="96" t="s">
        <v>48</v>
      </c>
      <c r="CZ62" s="97" t="s">
        <v>63</v>
      </c>
      <c r="DA62" s="97" t="s">
        <v>100</v>
      </c>
      <c r="DB62" s="97" t="s">
        <v>101</v>
      </c>
      <c r="DC62" s="192" t="s">
        <v>52</v>
      </c>
      <c r="DD62" s="192" t="s">
        <v>48</v>
      </c>
      <c r="DE62" s="129"/>
      <c r="DF62" s="130"/>
      <c r="DG62" s="20"/>
      <c r="DH62" s="131"/>
    </row>
    <row r="63" ht="15.75" customHeight="1">
      <c r="A63" s="132" t="s">
        <v>111</v>
      </c>
      <c r="B63" s="100">
        <f t="shared" ref="B63:C63" si="150">SUM(B50,B60)</f>
        <v>15746</v>
      </c>
      <c r="C63" s="123">
        <f t="shared" si="150"/>
        <v>12744.78</v>
      </c>
      <c r="D63" s="101">
        <f>C63/B63</f>
        <v>0.8093979423</v>
      </c>
      <c r="E63" s="102">
        <f>SUM(E50,E60)</f>
        <v>9010</v>
      </c>
      <c r="F63" s="148">
        <f t="shared" ref="F63:G63" si="151">SUM(F50, F60)</f>
        <v>8003</v>
      </c>
      <c r="G63" s="148">
        <f t="shared" si="151"/>
        <v>7434</v>
      </c>
      <c r="H63" s="148">
        <f t="shared" ref="H63:AW63" si="152">SUM(H50,H60)</f>
        <v>7137</v>
      </c>
      <c r="I63" s="148">
        <f t="shared" si="152"/>
        <v>7138</v>
      </c>
      <c r="J63" s="148">
        <f t="shared" si="152"/>
        <v>7085</v>
      </c>
      <c r="K63" s="148">
        <f t="shared" si="152"/>
        <v>6896</v>
      </c>
      <c r="L63" s="148">
        <f t="shared" si="152"/>
        <v>6759</v>
      </c>
      <c r="M63" s="148">
        <f t="shared" si="152"/>
        <v>7009</v>
      </c>
      <c r="N63" s="148">
        <f t="shared" si="152"/>
        <v>7010</v>
      </c>
      <c r="O63" s="148">
        <f t="shared" si="152"/>
        <v>6944</v>
      </c>
      <c r="P63" s="148">
        <f t="shared" si="152"/>
        <v>6911</v>
      </c>
      <c r="Q63" s="148">
        <f t="shared" si="152"/>
        <v>6956</v>
      </c>
      <c r="R63" s="148">
        <f t="shared" si="152"/>
        <v>6989</v>
      </c>
      <c r="S63" s="148">
        <f t="shared" si="152"/>
        <v>6972</v>
      </c>
      <c r="T63" s="148">
        <f t="shared" si="152"/>
        <v>7089</v>
      </c>
      <c r="U63" s="148">
        <f t="shared" si="152"/>
        <v>7132</v>
      </c>
      <c r="V63" s="148">
        <f t="shared" si="152"/>
        <v>7237</v>
      </c>
      <c r="W63" s="148">
        <f t="shared" si="152"/>
        <v>7339</v>
      </c>
      <c r="X63" s="148">
        <f t="shared" si="152"/>
        <v>7539</v>
      </c>
      <c r="Y63" s="148">
        <f t="shared" si="152"/>
        <v>7829</v>
      </c>
      <c r="Z63" s="148">
        <f t="shared" si="152"/>
        <v>7924</v>
      </c>
      <c r="AA63" s="148">
        <f t="shared" si="152"/>
        <v>8220</v>
      </c>
      <c r="AB63" s="148">
        <f t="shared" si="152"/>
        <v>8304</v>
      </c>
      <c r="AC63" s="148">
        <f t="shared" si="152"/>
        <v>8365</v>
      </c>
      <c r="AD63" s="148">
        <f t="shared" si="152"/>
        <v>8011</v>
      </c>
      <c r="AE63" s="148">
        <f t="shared" si="152"/>
        <v>8123</v>
      </c>
      <c r="AF63" s="148">
        <f t="shared" si="152"/>
        <v>8124</v>
      </c>
      <c r="AG63" s="148">
        <f t="shared" si="152"/>
        <v>8198</v>
      </c>
      <c r="AH63" s="148">
        <f t="shared" si="152"/>
        <v>8243</v>
      </c>
      <c r="AI63" s="148">
        <f t="shared" si="152"/>
        <v>8363</v>
      </c>
      <c r="AJ63" s="148">
        <f t="shared" si="152"/>
        <v>8273</v>
      </c>
      <c r="AK63" s="148">
        <f t="shared" si="152"/>
        <v>8415</v>
      </c>
      <c r="AL63" s="148">
        <f t="shared" si="152"/>
        <v>8549</v>
      </c>
      <c r="AM63" s="148">
        <f t="shared" si="152"/>
        <v>8415</v>
      </c>
      <c r="AN63" s="148">
        <f t="shared" si="152"/>
        <v>8359</v>
      </c>
      <c r="AO63" s="148">
        <f t="shared" si="152"/>
        <v>8448</v>
      </c>
      <c r="AP63" s="148">
        <f t="shared" si="152"/>
        <v>8520</v>
      </c>
      <c r="AQ63" s="148">
        <f t="shared" si="152"/>
        <v>8508</v>
      </c>
      <c r="AR63" s="148">
        <f t="shared" si="152"/>
        <v>8277</v>
      </c>
      <c r="AS63" s="148">
        <f t="shared" si="152"/>
        <v>8308</v>
      </c>
      <c r="AT63" s="148">
        <f t="shared" si="152"/>
        <v>8443</v>
      </c>
      <c r="AU63" s="148">
        <f t="shared" si="152"/>
        <v>8421</v>
      </c>
      <c r="AV63" s="148">
        <f t="shared" si="152"/>
        <v>8476</v>
      </c>
      <c r="AW63" s="16">
        <f t="shared" si="152"/>
        <v>9010</v>
      </c>
      <c r="AX63" s="16">
        <f>AW63-C63</f>
        <v>-3734.78</v>
      </c>
      <c r="AY63" s="17">
        <f>AX63/C63</f>
        <v>-0.2930438972</v>
      </c>
      <c r="AZ63" s="17">
        <f>AW63/B63</f>
        <v>0.5722088149</v>
      </c>
      <c r="BA63" s="17">
        <f>AZ63-D63</f>
        <v>-0.2371891274</v>
      </c>
      <c r="BB63" s="108">
        <f t="shared" ref="BB63:BC63" si="153">SUM(BB50,BB60)</f>
        <v>7359.4</v>
      </c>
      <c r="BC63" s="108">
        <f t="shared" si="153"/>
        <v>-5385.38</v>
      </c>
      <c r="BD63" s="109">
        <f>BC63/C63</f>
        <v>-0.4225557444</v>
      </c>
      <c r="BE63" s="110">
        <f>BB63/B63</f>
        <v>0.4673821923</v>
      </c>
      <c r="BF63" s="109">
        <f>BE63-D63</f>
        <v>-0.34201575</v>
      </c>
      <c r="BG63" s="111">
        <f t="shared" ref="BG63:BH63" si="154">SUM(BG50,BG60)</f>
        <v>6918.5</v>
      </c>
      <c r="BH63" s="111">
        <f t="shared" si="154"/>
        <v>-5826.28</v>
      </c>
      <c r="BI63" s="22">
        <f>BH63/C63</f>
        <v>-0.4571503</v>
      </c>
      <c r="BJ63" s="22">
        <f>BG63/B63</f>
        <v>0.4393814302</v>
      </c>
      <c r="BK63" s="22">
        <f>BJ63-D63</f>
        <v>-0.3700165121</v>
      </c>
      <c r="BL63" s="112">
        <f t="shared" ref="BL63:BM63" si="155">SUM(BL50,BL60)</f>
        <v>6950</v>
      </c>
      <c r="BM63" s="112">
        <f t="shared" si="155"/>
        <v>-5794.78</v>
      </c>
      <c r="BN63" s="113">
        <f>BM63/C63</f>
        <v>-0.4546786998</v>
      </c>
      <c r="BO63" s="113">
        <f>BL63/B63</f>
        <v>0.4413819383</v>
      </c>
      <c r="BP63" s="113">
        <f>BO63-D63</f>
        <v>-0.3680160041</v>
      </c>
      <c r="BQ63" s="114">
        <f t="shared" ref="BQ63:BR63" si="156">SUM(BQ50,BQ60)</f>
        <v>7153.8</v>
      </c>
      <c r="BR63" s="114">
        <f t="shared" si="156"/>
        <v>-5590.98</v>
      </c>
      <c r="BS63" s="115">
        <f>BR63/C63</f>
        <v>-0.4386878393</v>
      </c>
      <c r="BT63" s="115">
        <f>BQ63/B63</f>
        <v>0.4543249079</v>
      </c>
      <c r="BU63" s="115">
        <f>BT63-D63</f>
        <v>-0.3550730344</v>
      </c>
      <c r="BV63" s="116">
        <f t="shared" ref="BV63:BW63" si="157">SUM(BV50,BV60)</f>
        <v>7898.5</v>
      </c>
      <c r="BW63" s="116">
        <f t="shared" si="157"/>
        <v>-4846.28</v>
      </c>
      <c r="BX63" s="117">
        <f>BW63/C63</f>
        <v>-0.3802560735</v>
      </c>
      <c r="BY63" s="117">
        <f>BV63/B63</f>
        <v>0.5016194589</v>
      </c>
      <c r="BZ63" s="117">
        <f>BY63-D63</f>
        <v>-0.3077784834</v>
      </c>
      <c r="CA63" s="118">
        <f>average(AB63:AE63)</f>
        <v>8200.75</v>
      </c>
      <c r="CB63" s="118">
        <f>SUM(CB50,CB60)</f>
        <v>-4273.28</v>
      </c>
      <c r="CC63" s="119">
        <f>CB63/C63</f>
        <v>-0.33529649</v>
      </c>
      <c r="CD63" s="119">
        <f>CA63/B63</f>
        <v>0.5208148101</v>
      </c>
      <c r="CE63" s="119">
        <f>CD63-D63</f>
        <v>-0.2885831322</v>
      </c>
      <c r="CF63" s="120">
        <f>average(AF63:AJ63)</f>
        <v>8240.2</v>
      </c>
      <c r="CG63" s="120">
        <f>CF63-C63</f>
        <v>-4504.58</v>
      </c>
      <c r="CH63" s="121">
        <f>CG63/C63</f>
        <v>-0.3534450967</v>
      </c>
      <c r="CI63" s="121">
        <f>CF63/B63</f>
        <v>0.5233202083</v>
      </c>
      <c r="CJ63" s="121">
        <f>CI63-D63</f>
        <v>-0.286077734</v>
      </c>
      <c r="CK63" s="122">
        <f>AVERAGE(AK63:AN63)</f>
        <v>8434.5</v>
      </c>
      <c r="CL63" s="123">
        <f>CK63-C63</f>
        <v>-4310.28</v>
      </c>
      <c r="CM63" s="101">
        <f>CL63/C63</f>
        <v>-0.3381996394</v>
      </c>
      <c r="CN63" s="101">
        <f>CK63/B63</f>
        <v>0.5356598501</v>
      </c>
      <c r="CO63" s="123">
        <f>DA63-D63</f>
        <v>-4774.826377</v>
      </c>
      <c r="CP63" s="124">
        <f>AVERAGE(AO63:AS63)</f>
        <v>8412.2</v>
      </c>
      <c r="CQ63" s="124">
        <f>CP63-C63</f>
        <v>-4332.58</v>
      </c>
      <c r="CR63" s="125">
        <f>CQ63/C63</f>
        <v>-0.3399493754</v>
      </c>
      <c r="CS63" s="125">
        <f>CP63/B63</f>
        <v>0.5342436174</v>
      </c>
      <c r="CT63" s="125">
        <f>CS63-D63</f>
        <v>-0.2751543249</v>
      </c>
      <c r="CU63" s="126">
        <f>AVERAGE(AT63:AV63)</f>
        <v>8446.666667</v>
      </c>
      <c r="CV63" s="126">
        <f>CU63-C63</f>
        <v>-4298.113333</v>
      </c>
      <c r="CW63" s="127">
        <f>CV63/C63</f>
        <v>-0.3372450002</v>
      </c>
      <c r="CX63" s="127">
        <f>CU63/B63</f>
        <v>0.5364325331</v>
      </c>
      <c r="CY63" s="127">
        <f>CX63-D63</f>
        <v>-0.2729654092</v>
      </c>
      <c r="CZ63" s="128">
        <f>AVERAGE(E63:AV63)</f>
        <v>7811.477273</v>
      </c>
      <c r="DA63" s="128">
        <f>SUM(DA50,DA60)</f>
        <v>-4774.016979</v>
      </c>
      <c r="DB63" s="54">
        <f>DA63/C63</f>
        <v>-0.3745860642</v>
      </c>
      <c r="DC63" s="54">
        <f>CZ63/B63</f>
        <v>0.4960928028</v>
      </c>
      <c r="DD63" s="54">
        <f>DC63-D63</f>
        <v>-0.3133051395</v>
      </c>
      <c r="DE63" s="129">
        <f>DA63*98.83</f>
        <v>-471816.0981</v>
      </c>
      <c r="DF63" s="130">
        <f> AVERAGE(E63:AS63)</f>
        <v>7765</v>
      </c>
      <c r="DG63" s="130">
        <f>DF63-C63</f>
        <v>-4979.78</v>
      </c>
      <c r="DH63" s="131">
        <f>DG63/C63</f>
        <v>-0.3907309502</v>
      </c>
    </row>
    <row r="64" ht="15.75" customHeight="1">
      <c r="A64" s="69"/>
      <c r="B64" s="69"/>
      <c r="AL64" s="209"/>
      <c r="AM64" s="209"/>
      <c r="AN64" s="209"/>
      <c r="AO64" s="209"/>
      <c r="AP64" s="195"/>
      <c r="AQ64" s="195"/>
      <c r="AR64" s="195"/>
      <c r="AS64" s="195"/>
      <c r="AT64" s="195"/>
      <c r="AU64" s="195"/>
      <c r="AV64" s="195"/>
    </row>
    <row r="65" ht="15.75" customHeight="1">
      <c r="A65" s="69"/>
      <c r="B65" s="69"/>
      <c r="G65" s="28"/>
      <c r="I65" s="28"/>
      <c r="J65" s="28"/>
      <c r="AL65" s="209"/>
      <c r="AM65" s="209"/>
      <c r="AN65" s="209"/>
      <c r="AO65" s="209"/>
      <c r="AP65" s="195"/>
      <c r="AQ65" s="195"/>
      <c r="AR65" s="195"/>
      <c r="AS65" s="195"/>
      <c r="AT65" s="195"/>
      <c r="AU65" s="195"/>
      <c r="AV65" s="195"/>
      <c r="CB65" s="131"/>
      <c r="DE65" s="129"/>
    </row>
    <row r="66" ht="15.75" customHeight="1">
      <c r="G66" s="28"/>
      <c r="I66" s="28"/>
      <c r="J66" s="28"/>
      <c r="AL66" s="209"/>
      <c r="AM66" s="209"/>
      <c r="AN66" s="209"/>
      <c r="AO66" s="209"/>
      <c r="AP66" s="195"/>
      <c r="AQ66" s="195"/>
      <c r="AR66" s="195"/>
      <c r="AS66" s="195"/>
      <c r="AT66" s="195"/>
      <c r="AU66" s="195"/>
      <c r="AV66" s="195"/>
    </row>
    <row r="67" ht="15.75" customHeight="1">
      <c r="AL67" s="209"/>
      <c r="AM67" s="209"/>
      <c r="AN67" s="209"/>
      <c r="AO67" s="209"/>
      <c r="AP67" s="195"/>
      <c r="AQ67" s="195"/>
      <c r="AR67" s="195"/>
      <c r="AS67" s="195"/>
      <c r="AT67" s="195"/>
      <c r="AU67" s="195"/>
      <c r="AV67" s="195"/>
      <c r="BX67" s="210" t="str">
        <f>CA70</f>
        <v/>
      </c>
      <c r="CB67" s="131"/>
    </row>
    <row r="68" ht="15.75" customHeight="1">
      <c r="AD68" s="211"/>
      <c r="AE68" s="211"/>
      <c r="AF68" s="211"/>
      <c r="AG68" s="211"/>
      <c r="AH68" s="211"/>
      <c r="AI68" s="211"/>
      <c r="AJ68" s="211"/>
      <c r="AK68" s="211"/>
      <c r="AL68" s="209"/>
      <c r="AM68" s="209"/>
      <c r="AN68" s="209"/>
      <c r="AO68" s="209"/>
      <c r="AP68" s="195"/>
      <c r="AQ68" s="195"/>
      <c r="AR68" s="195"/>
      <c r="AS68" s="195"/>
      <c r="AT68" s="195"/>
      <c r="AU68" s="195"/>
      <c r="AV68" s="195"/>
      <c r="CA68" s="131"/>
    </row>
    <row r="69" ht="15.75" customHeight="1">
      <c r="B69" s="212"/>
      <c r="C69" s="213"/>
      <c r="AD69" s="211"/>
      <c r="AE69" s="211"/>
      <c r="AF69" s="211"/>
      <c r="AG69" s="211"/>
      <c r="AH69" s="211"/>
      <c r="AI69" s="211"/>
      <c r="AJ69" s="211"/>
      <c r="AK69" s="211"/>
      <c r="AL69" s="209"/>
      <c r="AM69" s="209"/>
      <c r="AN69" s="209"/>
      <c r="AO69" s="209"/>
      <c r="AP69" s="195"/>
      <c r="AQ69" s="195"/>
      <c r="AR69" s="195"/>
      <c r="AS69" s="195"/>
      <c r="AT69" s="195"/>
      <c r="AU69" s="195"/>
      <c r="AV69" s="195"/>
    </row>
    <row r="70" ht="15.75" customHeight="1">
      <c r="B70" s="212"/>
      <c r="J70" s="214" t="s">
        <v>112</v>
      </c>
      <c r="K70" s="194"/>
      <c r="L70" s="214" t="s">
        <v>113</v>
      </c>
      <c r="M70" s="194"/>
      <c r="N70" s="214" t="s">
        <v>114</v>
      </c>
      <c r="AL70" s="209"/>
      <c r="AM70" s="209"/>
      <c r="AN70" s="209"/>
      <c r="AO70" s="209"/>
      <c r="AP70" s="195"/>
      <c r="AQ70" s="195"/>
      <c r="AR70" s="195"/>
      <c r="AS70" s="195"/>
      <c r="AT70" s="195"/>
      <c r="AU70" s="195"/>
      <c r="AV70" s="195"/>
      <c r="BX70" s="131"/>
      <c r="CB70" s="131"/>
    </row>
    <row r="71" ht="15.75" customHeight="1">
      <c r="AL71" s="209"/>
      <c r="AM71" s="209"/>
      <c r="AN71" s="209"/>
      <c r="AO71" s="209"/>
    </row>
    <row r="72" ht="15.75" customHeight="1">
      <c r="AL72" s="209"/>
      <c r="AM72" s="209"/>
      <c r="AN72" s="209"/>
      <c r="AO72" s="209"/>
    </row>
    <row r="73" ht="15.75" customHeight="1">
      <c r="H73" s="131"/>
      <c r="AL73" s="209"/>
      <c r="AM73" s="209"/>
      <c r="AN73" s="209"/>
      <c r="AO73" s="209"/>
      <c r="CA73" s="215"/>
    </row>
    <row r="74" ht="15.75" customHeight="1">
      <c r="AL74" s="209"/>
      <c r="AM74" s="209"/>
      <c r="AN74" s="209"/>
      <c r="AO74" s="209"/>
    </row>
    <row r="75" ht="15.75" customHeight="1">
      <c r="AL75" s="209"/>
      <c r="AM75" s="209"/>
      <c r="AN75" s="209"/>
      <c r="AO75" s="209"/>
    </row>
    <row r="76" ht="15.75" customHeight="1">
      <c r="AL76" s="209"/>
      <c r="AM76" s="209"/>
      <c r="AN76" s="209"/>
      <c r="AO76" s="209"/>
    </row>
    <row r="77" ht="15.75" customHeight="1">
      <c r="J77" s="131"/>
      <c r="AL77" s="209"/>
      <c r="AM77" s="209"/>
      <c r="AN77" s="209"/>
      <c r="AO77" s="209"/>
    </row>
    <row r="78" ht="15.75" customHeight="1">
      <c r="AL78" s="209"/>
      <c r="AM78" s="209"/>
      <c r="AN78" s="209"/>
      <c r="AO78" s="209"/>
    </row>
    <row r="79" ht="15.75" customHeight="1">
      <c r="AL79" s="209"/>
      <c r="AM79" s="209"/>
      <c r="AN79" s="209"/>
      <c r="AO79" s="209"/>
    </row>
    <row r="80" ht="15.75" customHeight="1">
      <c r="AL80" s="209"/>
      <c r="AM80" s="209"/>
      <c r="AN80" s="209"/>
      <c r="AO80" s="209"/>
    </row>
    <row r="81" ht="15.75" customHeight="1">
      <c r="AL81" s="209"/>
      <c r="AM81" s="209"/>
      <c r="AN81" s="209"/>
      <c r="AO81" s="209"/>
    </row>
    <row r="82" ht="15.75" customHeight="1">
      <c r="AL82" s="209"/>
      <c r="AM82" s="209"/>
      <c r="AN82" s="209"/>
      <c r="AO82" s="209"/>
    </row>
    <row r="83" ht="15.75" customHeight="1">
      <c r="AL83" s="209"/>
      <c r="AM83" s="209"/>
      <c r="AN83" s="209"/>
      <c r="AO83" s="209"/>
    </row>
    <row r="84" ht="15.75" customHeight="1">
      <c r="AL84" s="209"/>
      <c r="AM84" s="209"/>
      <c r="AN84" s="209"/>
      <c r="AO84" s="209"/>
    </row>
    <row r="85" ht="15.75" customHeight="1">
      <c r="AL85" s="209"/>
      <c r="AM85" s="209"/>
      <c r="AN85" s="209"/>
      <c r="AO85" s="209"/>
    </row>
    <row r="86" ht="15.75" customHeight="1">
      <c r="AL86" s="209"/>
      <c r="AM86" s="209"/>
      <c r="AN86" s="209"/>
      <c r="AO86" s="209"/>
    </row>
    <row r="87" ht="15.75" customHeight="1">
      <c r="AL87" s="209"/>
      <c r="AM87" s="209"/>
      <c r="AN87" s="209"/>
      <c r="AO87" s="209"/>
    </row>
    <row r="88" ht="15.75" customHeight="1">
      <c r="AL88" s="209"/>
      <c r="AM88" s="209"/>
      <c r="AN88" s="209"/>
      <c r="AO88" s="209"/>
    </row>
    <row r="89" ht="15.75" customHeight="1">
      <c r="AL89" s="209"/>
      <c r="AM89" s="209"/>
      <c r="AN89" s="209"/>
      <c r="AO89" s="209"/>
    </row>
    <row r="90" ht="15.75" customHeight="1">
      <c r="AL90" s="209"/>
      <c r="AM90" s="209"/>
      <c r="AN90" s="209"/>
      <c r="AO90" s="209"/>
    </row>
    <row r="91" ht="15.75" customHeight="1">
      <c r="AL91" s="209"/>
      <c r="AM91" s="209"/>
      <c r="AN91" s="209"/>
      <c r="AO91" s="209"/>
    </row>
    <row r="92" ht="15.75" customHeight="1">
      <c r="AL92" s="209"/>
      <c r="AM92" s="209"/>
      <c r="AN92" s="209"/>
      <c r="AO92" s="209"/>
    </row>
    <row r="93" ht="15.75" customHeight="1">
      <c r="AL93" s="209"/>
      <c r="AM93" s="209"/>
      <c r="AN93" s="209"/>
      <c r="AO93" s="209"/>
    </row>
    <row r="94" ht="15.75" customHeight="1">
      <c r="AL94" s="209"/>
      <c r="AM94" s="209"/>
      <c r="AN94" s="209"/>
      <c r="AO94" s="209"/>
    </row>
    <row r="95" ht="15.75" customHeight="1">
      <c r="AL95" s="209"/>
      <c r="AM95" s="209"/>
      <c r="AN95" s="209"/>
      <c r="AO95" s="209"/>
    </row>
    <row r="96" ht="15.75" customHeight="1">
      <c r="AL96" s="209"/>
      <c r="AM96" s="209"/>
      <c r="AN96" s="209"/>
      <c r="AO96" s="209"/>
    </row>
    <row r="97" ht="15.75" customHeight="1">
      <c r="AL97" s="209"/>
      <c r="AM97" s="209"/>
      <c r="AN97" s="209"/>
      <c r="AO97" s="209"/>
    </row>
    <row r="98" ht="15.75" customHeight="1">
      <c r="AL98" s="209"/>
      <c r="AM98" s="209"/>
      <c r="AN98" s="209"/>
      <c r="AO98" s="209"/>
    </row>
    <row r="99" ht="15.75" customHeight="1">
      <c r="AL99" s="209"/>
      <c r="AM99" s="209"/>
      <c r="AN99" s="209"/>
      <c r="AO99" s="209"/>
    </row>
    <row r="100" ht="15.75" customHeight="1">
      <c r="AL100" s="209"/>
      <c r="AM100" s="209"/>
      <c r="AN100" s="209"/>
      <c r="AO100" s="209"/>
    </row>
    <row r="101" ht="15.75" customHeight="1">
      <c r="AL101" s="209"/>
      <c r="AM101" s="209"/>
      <c r="AN101" s="209"/>
      <c r="AO101" s="209"/>
    </row>
    <row r="102" ht="15.75" customHeight="1">
      <c r="AL102" s="209"/>
      <c r="AM102" s="209"/>
      <c r="AN102" s="209"/>
      <c r="AO102" s="209"/>
    </row>
    <row r="103" ht="15.75" customHeight="1">
      <c r="AL103" s="209"/>
      <c r="AM103" s="209"/>
      <c r="AN103" s="209"/>
      <c r="AO103" s="209"/>
    </row>
    <row r="104" ht="15.75" customHeight="1">
      <c r="AL104" s="209"/>
      <c r="AM104" s="209"/>
      <c r="AN104" s="209"/>
      <c r="AO104" s="209"/>
    </row>
    <row r="105" ht="15.75" customHeight="1">
      <c r="AL105" s="209"/>
      <c r="AM105" s="209"/>
      <c r="AN105" s="209"/>
      <c r="AO105" s="209"/>
    </row>
    <row r="106" ht="15.75" customHeight="1">
      <c r="AL106" s="209"/>
      <c r="AM106" s="209"/>
      <c r="AN106" s="209"/>
      <c r="AO106" s="209"/>
    </row>
    <row r="107" ht="15.75" customHeight="1">
      <c r="AL107" s="209"/>
      <c r="AM107" s="209"/>
      <c r="AN107" s="209"/>
      <c r="AO107" s="209"/>
    </row>
    <row r="108" ht="15.75" customHeight="1">
      <c r="AL108" s="209"/>
      <c r="AM108" s="209"/>
      <c r="AN108" s="209"/>
      <c r="AO108" s="209"/>
    </row>
    <row r="109" ht="15.75" customHeight="1">
      <c r="AL109" s="209"/>
      <c r="AM109" s="209"/>
      <c r="AN109" s="209"/>
      <c r="AO109" s="209"/>
    </row>
    <row r="110" ht="15.75" customHeight="1">
      <c r="AL110" s="209"/>
      <c r="AM110" s="209"/>
      <c r="AN110" s="209"/>
      <c r="AO110" s="209"/>
    </row>
    <row r="111" ht="15.75" customHeight="1">
      <c r="AL111" s="209"/>
      <c r="AM111" s="209"/>
      <c r="AN111" s="209"/>
      <c r="AO111" s="209"/>
    </row>
    <row r="112" ht="15.75" customHeight="1">
      <c r="AL112" s="209"/>
      <c r="AM112" s="209"/>
      <c r="AN112" s="209"/>
      <c r="AO112" s="209"/>
    </row>
    <row r="113" ht="15.75" customHeight="1">
      <c r="AL113" s="209"/>
      <c r="AM113" s="209"/>
      <c r="AN113" s="209"/>
      <c r="AO113" s="209"/>
    </row>
    <row r="114" ht="15.75" customHeight="1">
      <c r="AL114" s="209"/>
      <c r="AM114" s="209"/>
      <c r="AN114" s="209"/>
      <c r="AO114" s="209"/>
    </row>
    <row r="115" ht="15.75" customHeight="1">
      <c r="AL115" s="209"/>
      <c r="AM115" s="209"/>
      <c r="AN115" s="209"/>
      <c r="AO115" s="209"/>
    </row>
    <row r="116" ht="15.75" customHeight="1">
      <c r="AL116" s="209"/>
      <c r="AM116" s="209"/>
      <c r="AN116" s="209"/>
      <c r="AO116" s="209"/>
    </row>
    <row r="117" ht="15.75" customHeight="1">
      <c r="AL117" s="209"/>
      <c r="AM117" s="209"/>
      <c r="AN117" s="209"/>
      <c r="AO117" s="209"/>
    </row>
    <row r="118" ht="15.75" customHeight="1">
      <c r="AL118" s="209"/>
      <c r="AM118" s="209"/>
      <c r="AN118" s="209"/>
      <c r="AO118" s="209"/>
    </row>
    <row r="119" ht="15.75" customHeight="1">
      <c r="AL119" s="209"/>
      <c r="AM119" s="209"/>
      <c r="AN119" s="209"/>
      <c r="AO119" s="209"/>
    </row>
    <row r="120" ht="15.75" customHeight="1">
      <c r="AL120" s="209"/>
      <c r="AM120" s="209"/>
      <c r="AN120" s="209"/>
      <c r="AO120" s="209"/>
    </row>
    <row r="121" ht="15.75" customHeight="1">
      <c r="AL121" s="209"/>
      <c r="AM121" s="209"/>
      <c r="AN121" s="209"/>
      <c r="AO121" s="209"/>
    </row>
    <row r="122" ht="15.75" customHeight="1">
      <c r="AL122" s="209"/>
      <c r="AM122" s="209"/>
      <c r="AN122" s="209"/>
      <c r="AO122" s="209"/>
    </row>
    <row r="123" ht="15.75" customHeight="1">
      <c r="AL123" s="209"/>
      <c r="AM123" s="209"/>
      <c r="AN123" s="209"/>
      <c r="AO123" s="209"/>
    </row>
    <row r="124" ht="15.75" customHeight="1">
      <c r="AL124" s="209"/>
      <c r="AM124" s="209"/>
      <c r="AN124" s="209"/>
      <c r="AO124" s="209"/>
    </row>
    <row r="125" ht="15.75" customHeight="1">
      <c r="AL125" s="209"/>
      <c r="AM125" s="209"/>
      <c r="AN125" s="209"/>
      <c r="AO125" s="209"/>
    </row>
    <row r="126" ht="15.75" customHeight="1">
      <c r="AL126" s="209"/>
      <c r="AM126" s="209"/>
      <c r="AN126" s="209"/>
      <c r="AO126" s="209"/>
    </row>
    <row r="127" ht="15.75" customHeight="1">
      <c r="AL127" s="209"/>
      <c r="AM127" s="209"/>
      <c r="AN127" s="209"/>
      <c r="AO127" s="209"/>
    </row>
    <row r="128" ht="15.75" customHeight="1">
      <c r="AL128" s="209"/>
      <c r="AM128" s="209"/>
      <c r="AN128" s="209"/>
      <c r="AO128" s="209"/>
    </row>
    <row r="129" ht="15.75" customHeight="1">
      <c r="AL129" s="209"/>
      <c r="AM129" s="209"/>
      <c r="AN129" s="209"/>
      <c r="AO129" s="209"/>
    </row>
    <row r="130" ht="15.75" customHeight="1">
      <c r="AL130" s="209"/>
      <c r="AM130" s="209"/>
      <c r="AN130" s="209"/>
      <c r="AO130" s="209"/>
    </row>
    <row r="131" ht="15.75" customHeight="1">
      <c r="AL131" s="209"/>
      <c r="AM131" s="209"/>
      <c r="AN131" s="209"/>
      <c r="AO131" s="209"/>
    </row>
    <row r="132" ht="15.75" customHeight="1">
      <c r="AL132" s="209"/>
      <c r="AM132" s="209"/>
      <c r="AN132" s="209"/>
      <c r="AO132" s="209"/>
    </row>
    <row r="133" ht="15.75" customHeight="1">
      <c r="AL133" s="209"/>
      <c r="AM133" s="209"/>
      <c r="AN133" s="209"/>
      <c r="AO133" s="209"/>
    </row>
    <row r="134" ht="15.75" customHeight="1">
      <c r="AL134" s="209"/>
      <c r="AM134" s="209"/>
      <c r="AN134" s="209"/>
      <c r="AO134" s="209"/>
    </row>
    <row r="135" ht="15.75" customHeight="1">
      <c r="AL135" s="209"/>
      <c r="AM135" s="209"/>
      <c r="AN135" s="209"/>
      <c r="AO135" s="209"/>
    </row>
    <row r="136" ht="15.75" customHeight="1">
      <c r="AL136" s="209"/>
      <c r="AM136" s="209"/>
      <c r="AN136" s="209"/>
      <c r="AO136" s="209"/>
    </row>
    <row r="137" ht="15.75" customHeight="1">
      <c r="AL137" s="209"/>
      <c r="AM137" s="209"/>
      <c r="AN137" s="209"/>
      <c r="AO137" s="209"/>
    </row>
    <row r="138" ht="15.75" customHeight="1">
      <c r="AL138" s="209"/>
      <c r="AM138" s="209"/>
      <c r="AN138" s="209"/>
      <c r="AO138" s="209"/>
    </row>
    <row r="139" ht="15.75" customHeight="1">
      <c r="AL139" s="209"/>
      <c r="AM139" s="209"/>
      <c r="AN139" s="209"/>
      <c r="AO139" s="209"/>
    </row>
    <row r="140" ht="15.75" customHeight="1">
      <c r="AL140" s="209"/>
      <c r="AM140" s="209"/>
      <c r="AN140" s="209"/>
      <c r="AO140" s="209"/>
    </row>
    <row r="141" ht="15.75" customHeight="1">
      <c r="AL141" s="209"/>
      <c r="AM141" s="209"/>
      <c r="AN141" s="209"/>
      <c r="AO141" s="209"/>
    </row>
    <row r="142" ht="15.75" customHeight="1">
      <c r="AL142" s="209"/>
      <c r="AM142" s="209"/>
      <c r="AN142" s="209"/>
      <c r="AO142" s="209"/>
    </row>
    <row r="143" ht="15.75" customHeight="1">
      <c r="AL143" s="209"/>
      <c r="AM143" s="209"/>
      <c r="AN143" s="209"/>
      <c r="AO143" s="209"/>
    </row>
    <row r="144" ht="15.75" customHeight="1">
      <c r="AL144" s="209"/>
      <c r="AM144" s="209"/>
      <c r="AN144" s="209"/>
      <c r="AO144" s="209"/>
    </row>
    <row r="145" ht="15.75" customHeight="1">
      <c r="AL145" s="209"/>
      <c r="AM145" s="209"/>
      <c r="AN145" s="209"/>
      <c r="AO145" s="209"/>
    </row>
    <row r="146" ht="15.75" customHeight="1">
      <c r="AL146" s="209"/>
      <c r="AM146" s="209"/>
      <c r="AN146" s="209"/>
      <c r="AO146" s="209"/>
    </row>
    <row r="147" ht="15.75" customHeight="1">
      <c r="AL147" s="209"/>
      <c r="AM147" s="209"/>
      <c r="AN147" s="209"/>
      <c r="AO147" s="209"/>
    </row>
    <row r="148" ht="15.75" customHeight="1">
      <c r="AL148" s="209"/>
      <c r="AM148" s="209"/>
      <c r="AN148" s="209"/>
      <c r="AO148" s="209"/>
    </row>
    <row r="149" ht="15.75" customHeight="1">
      <c r="AL149" s="209"/>
      <c r="AM149" s="209"/>
      <c r="AN149" s="209"/>
      <c r="AO149" s="209"/>
    </row>
    <row r="150" ht="15.75" customHeight="1">
      <c r="AL150" s="209"/>
      <c r="AM150" s="209"/>
      <c r="AN150" s="209"/>
      <c r="AO150" s="209"/>
    </row>
    <row r="151" ht="15.75" customHeight="1">
      <c r="AL151" s="209"/>
      <c r="AM151" s="209"/>
      <c r="AN151" s="209"/>
      <c r="AO151" s="209"/>
    </row>
    <row r="152" ht="15.75" customHeight="1">
      <c r="AL152" s="209"/>
      <c r="AM152" s="209"/>
      <c r="AN152" s="209"/>
      <c r="AO152" s="209"/>
    </row>
    <row r="153" ht="15.75" customHeight="1">
      <c r="AL153" s="209"/>
      <c r="AM153" s="209"/>
      <c r="AN153" s="209"/>
      <c r="AO153" s="209"/>
    </row>
    <row r="154" ht="15.75" customHeight="1">
      <c r="AL154" s="209"/>
      <c r="AM154" s="209"/>
      <c r="AN154" s="209"/>
      <c r="AO154" s="209"/>
    </row>
    <row r="155" ht="15.75" customHeight="1">
      <c r="AL155" s="209"/>
      <c r="AM155" s="209"/>
      <c r="AN155" s="209"/>
      <c r="AO155" s="209"/>
    </row>
    <row r="156" ht="15.75" customHeight="1">
      <c r="AL156" s="209"/>
      <c r="AM156" s="209"/>
      <c r="AN156" s="209"/>
      <c r="AO156" s="209"/>
    </row>
    <row r="157" ht="15.75" customHeight="1">
      <c r="AL157" s="209"/>
      <c r="AM157" s="209"/>
      <c r="AN157" s="209"/>
      <c r="AO157" s="209"/>
    </row>
    <row r="158" ht="15.75" customHeight="1">
      <c r="AL158" s="209"/>
      <c r="AM158" s="209"/>
      <c r="AN158" s="209"/>
      <c r="AO158" s="209"/>
    </row>
    <row r="159" ht="15.75" customHeight="1">
      <c r="AL159" s="209"/>
      <c r="AM159" s="209"/>
      <c r="AN159" s="209"/>
      <c r="AO159" s="209"/>
    </row>
    <row r="160" ht="15.75" customHeight="1">
      <c r="AL160" s="209"/>
      <c r="AM160" s="209"/>
      <c r="AN160" s="209"/>
      <c r="AO160" s="209"/>
    </row>
    <row r="161" ht="15.75" customHeight="1">
      <c r="AL161" s="209"/>
      <c r="AM161" s="209"/>
      <c r="AN161" s="209"/>
      <c r="AO161" s="209"/>
    </row>
    <row r="162" ht="15.75" customHeight="1">
      <c r="AL162" s="209"/>
      <c r="AM162" s="209"/>
      <c r="AN162" s="209"/>
      <c r="AO162" s="209"/>
    </row>
    <row r="163" ht="15.75" customHeight="1">
      <c r="AL163" s="209"/>
      <c r="AM163" s="209"/>
      <c r="AN163" s="209"/>
      <c r="AO163" s="209"/>
    </row>
    <row r="164" ht="15.75" customHeight="1">
      <c r="AL164" s="209"/>
      <c r="AM164" s="209"/>
      <c r="AN164" s="209"/>
      <c r="AO164" s="209"/>
    </row>
    <row r="165" ht="15.75" customHeight="1">
      <c r="AL165" s="209"/>
      <c r="AM165" s="209"/>
      <c r="AN165" s="209"/>
      <c r="AO165" s="209"/>
    </row>
    <row r="166" ht="15.75" customHeight="1">
      <c r="AL166" s="209"/>
      <c r="AM166" s="209"/>
      <c r="AN166" s="209"/>
      <c r="AO166" s="209"/>
    </row>
    <row r="167" ht="15.75" customHeight="1">
      <c r="AL167" s="209"/>
      <c r="AM167" s="209"/>
      <c r="AN167" s="209"/>
      <c r="AO167" s="209"/>
    </row>
    <row r="168" ht="15.75" customHeight="1">
      <c r="AL168" s="209"/>
      <c r="AM168" s="209"/>
      <c r="AN168" s="209"/>
      <c r="AO168" s="209"/>
    </row>
    <row r="169" ht="15.75" customHeight="1">
      <c r="AL169" s="209"/>
      <c r="AM169" s="209"/>
      <c r="AN169" s="209"/>
      <c r="AO169" s="209"/>
    </row>
    <row r="170" ht="15.75" customHeight="1">
      <c r="AL170" s="209"/>
      <c r="AM170" s="209"/>
      <c r="AN170" s="209"/>
      <c r="AO170" s="209"/>
    </row>
    <row r="171" ht="15.75" customHeight="1">
      <c r="AL171" s="209"/>
      <c r="AM171" s="209"/>
      <c r="AN171" s="209"/>
      <c r="AO171" s="209"/>
    </row>
    <row r="172" ht="15.75" customHeight="1">
      <c r="AL172" s="209"/>
      <c r="AM172" s="209"/>
      <c r="AN172" s="209"/>
      <c r="AO172" s="209"/>
    </row>
    <row r="173" ht="15.75" customHeight="1">
      <c r="AL173" s="209"/>
      <c r="AM173" s="209"/>
      <c r="AN173" s="209"/>
      <c r="AO173" s="209"/>
    </row>
    <row r="174" ht="15.75" customHeight="1">
      <c r="AL174" s="209"/>
      <c r="AM174" s="209"/>
      <c r="AN174" s="209"/>
      <c r="AO174" s="209"/>
    </row>
    <row r="175" ht="15.75" customHeight="1">
      <c r="AL175" s="209"/>
      <c r="AM175" s="209"/>
      <c r="AN175" s="209"/>
      <c r="AO175" s="209"/>
    </row>
    <row r="176" ht="15.75" customHeight="1">
      <c r="AL176" s="209"/>
      <c r="AM176" s="209"/>
      <c r="AN176" s="209"/>
      <c r="AO176" s="209"/>
    </row>
    <row r="177" ht="15.75" customHeight="1">
      <c r="AL177" s="209"/>
      <c r="AM177" s="209"/>
      <c r="AN177" s="209"/>
      <c r="AO177" s="209"/>
    </row>
    <row r="178" ht="15.75" customHeight="1">
      <c r="AL178" s="209"/>
      <c r="AM178" s="209"/>
      <c r="AN178" s="209"/>
      <c r="AO178" s="209"/>
    </row>
    <row r="179" ht="15.75" customHeight="1">
      <c r="AL179" s="209"/>
      <c r="AM179" s="209"/>
      <c r="AN179" s="209"/>
      <c r="AO179" s="209"/>
    </row>
    <row r="180" ht="15.75" customHeight="1">
      <c r="AL180" s="209"/>
      <c r="AM180" s="209"/>
      <c r="AN180" s="209"/>
      <c r="AO180" s="209"/>
    </row>
    <row r="181" ht="15.75" customHeight="1">
      <c r="AL181" s="209"/>
      <c r="AM181" s="209"/>
      <c r="AN181" s="209"/>
      <c r="AO181" s="209"/>
    </row>
    <row r="182" ht="15.75" customHeight="1">
      <c r="AL182" s="209"/>
      <c r="AM182" s="209"/>
      <c r="AN182" s="209"/>
      <c r="AO182" s="209"/>
    </row>
    <row r="183" ht="15.75" customHeight="1">
      <c r="AL183" s="209"/>
      <c r="AM183" s="209"/>
      <c r="AN183" s="209"/>
      <c r="AO183" s="209"/>
    </row>
    <row r="184" ht="15.75" customHeight="1">
      <c r="AL184" s="209"/>
      <c r="AM184" s="209"/>
      <c r="AN184" s="209"/>
      <c r="AO184" s="209"/>
    </row>
    <row r="185" ht="15.75" customHeight="1">
      <c r="AL185" s="209"/>
      <c r="AM185" s="209"/>
      <c r="AN185" s="209"/>
      <c r="AO185" s="209"/>
    </row>
    <row r="186" ht="15.75" customHeight="1">
      <c r="AL186" s="209"/>
      <c r="AM186" s="209"/>
      <c r="AN186" s="209"/>
      <c r="AO186" s="209"/>
    </row>
    <row r="187" ht="15.75" customHeight="1">
      <c r="AL187" s="209"/>
      <c r="AM187" s="209"/>
      <c r="AN187" s="209"/>
      <c r="AO187" s="209"/>
    </row>
    <row r="188" ht="15.75" customHeight="1">
      <c r="AL188" s="209"/>
      <c r="AM188" s="209"/>
      <c r="AN188" s="209"/>
      <c r="AO188" s="209"/>
    </row>
    <row r="189" ht="15.75" customHeight="1">
      <c r="AL189" s="209"/>
      <c r="AM189" s="209"/>
      <c r="AN189" s="209"/>
      <c r="AO189" s="209"/>
    </row>
    <row r="190" ht="15.75" customHeight="1">
      <c r="AL190" s="209"/>
      <c r="AM190" s="209"/>
      <c r="AN190" s="209"/>
      <c r="AO190" s="209"/>
    </row>
    <row r="191" ht="15.75" customHeight="1">
      <c r="AL191" s="209"/>
      <c r="AM191" s="209"/>
      <c r="AN191" s="209"/>
      <c r="AO191" s="209"/>
    </row>
    <row r="192" ht="15.75" customHeight="1">
      <c r="AL192" s="209"/>
      <c r="AM192" s="209"/>
      <c r="AN192" s="209"/>
      <c r="AO192" s="209"/>
    </row>
    <row r="193" ht="15.75" customHeight="1">
      <c r="AL193" s="209"/>
      <c r="AM193" s="209"/>
      <c r="AN193" s="209"/>
      <c r="AO193" s="209"/>
    </row>
    <row r="194" ht="15.75" customHeight="1">
      <c r="AL194" s="209"/>
      <c r="AM194" s="209"/>
      <c r="AN194" s="209"/>
      <c r="AO194" s="209"/>
    </row>
    <row r="195" ht="15.75" customHeight="1">
      <c r="AL195" s="209"/>
      <c r="AM195" s="209"/>
      <c r="AN195" s="209"/>
      <c r="AO195" s="209"/>
    </row>
    <row r="196" ht="15.75" customHeight="1">
      <c r="AL196" s="209"/>
      <c r="AM196" s="209"/>
      <c r="AN196" s="209"/>
      <c r="AO196" s="209"/>
    </row>
    <row r="197" ht="15.75" customHeight="1">
      <c r="AL197" s="209"/>
      <c r="AM197" s="209"/>
      <c r="AN197" s="209"/>
      <c r="AO197" s="209"/>
    </row>
    <row r="198" ht="15.75" customHeight="1">
      <c r="AL198" s="209"/>
      <c r="AM198" s="209"/>
      <c r="AN198" s="209"/>
      <c r="AO198" s="209"/>
    </row>
    <row r="199" ht="15.75" customHeight="1">
      <c r="AL199" s="209"/>
      <c r="AM199" s="209"/>
      <c r="AN199" s="209"/>
      <c r="AO199" s="209"/>
    </row>
    <row r="200" ht="15.75" customHeight="1">
      <c r="AL200" s="209"/>
      <c r="AM200" s="209"/>
      <c r="AN200" s="209"/>
      <c r="AO200" s="209"/>
    </row>
    <row r="201" ht="15.75" customHeight="1">
      <c r="AL201" s="209"/>
      <c r="AM201" s="209"/>
      <c r="AN201" s="209"/>
      <c r="AO201" s="209"/>
    </row>
    <row r="202" ht="15.75" customHeight="1">
      <c r="AL202" s="209"/>
      <c r="AM202" s="209"/>
      <c r="AN202" s="209"/>
      <c r="AO202" s="209"/>
    </row>
    <row r="203" ht="15.75" customHeight="1">
      <c r="AL203" s="209"/>
      <c r="AM203" s="209"/>
      <c r="AN203" s="209"/>
      <c r="AO203" s="209"/>
    </row>
    <row r="204" ht="15.75" customHeight="1">
      <c r="AL204" s="209"/>
      <c r="AM204" s="209"/>
      <c r="AN204" s="209"/>
      <c r="AO204" s="209"/>
    </row>
    <row r="205" ht="15.75" customHeight="1">
      <c r="AL205" s="209"/>
      <c r="AM205" s="209"/>
      <c r="AN205" s="209"/>
      <c r="AO205" s="209"/>
    </row>
    <row r="206" ht="15.75" customHeight="1">
      <c r="AL206" s="209"/>
      <c r="AM206" s="209"/>
      <c r="AN206" s="209"/>
      <c r="AO206" s="209"/>
    </row>
    <row r="207" ht="15.75" customHeight="1">
      <c r="AL207" s="209"/>
      <c r="AM207" s="209"/>
      <c r="AN207" s="209"/>
      <c r="AO207" s="209"/>
    </row>
    <row r="208" ht="15.75" customHeight="1">
      <c r="AL208" s="209"/>
      <c r="AM208" s="209"/>
      <c r="AN208" s="209"/>
      <c r="AO208" s="209"/>
    </row>
    <row r="209" ht="15.75" customHeight="1">
      <c r="AL209" s="209"/>
      <c r="AM209" s="209"/>
      <c r="AN209" s="209"/>
      <c r="AO209" s="209"/>
    </row>
    <row r="210" ht="15.75" customHeight="1">
      <c r="AL210" s="209"/>
      <c r="AM210" s="209"/>
      <c r="AN210" s="209"/>
      <c r="AO210" s="209"/>
    </row>
    <row r="211" ht="15.75" customHeight="1">
      <c r="AL211" s="209"/>
      <c r="AM211" s="209"/>
      <c r="AN211" s="209"/>
      <c r="AO211" s="209"/>
    </row>
    <row r="212" ht="15.75" customHeight="1">
      <c r="AL212" s="209"/>
      <c r="AM212" s="209"/>
      <c r="AN212" s="209"/>
      <c r="AO212" s="209"/>
    </row>
    <row r="213" ht="15.75" customHeight="1">
      <c r="AL213" s="209"/>
      <c r="AM213" s="209"/>
      <c r="AN213" s="209"/>
      <c r="AO213" s="209"/>
    </row>
    <row r="214" ht="15.75" customHeight="1">
      <c r="AL214" s="209"/>
      <c r="AM214" s="209"/>
      <c r="AN214" s="209"/>
      <c r="AO214" s="209"/>
    </row>
    <row r="215" ht="15.75" customHeight="1">
      <c r="AL215" s="209"/>
      <c r="AM215" s="209"/>
      <c r="AN215" s="209"/>
      <c r="AO215" s="209"/>
    </row>
    <row r="216" ht="15.75" customHeight="1">
      <c r="AL216" s="209"/>
      <c r="AM216" s="209"/>
      <c r="AN216" s="209"/>
      <c r="AO216" s="209"/>
    </row>
    <row r="217" ht="15.75" customHeight="1">
      <c r="AL217" s="209"/>
      <c r="AM217" s="209"/>
      <c r="AN217" s="209"/>
      <c r="AO217" s="209"/>
    </row>
    <row r="218" ht="15.75" customHeight="1">
      <c r="AL218" s="209"/>
      <c r="AM218" s="209"/>
      <c r="AN218" s="209"/>
      <c r="AO218" s="209"/>
    </row>
    <row r="219" ht="15.75" customHeight="1">
      <c r="AL219" s="209"/>
      <c r="AM219" s="209"/>
      <c r="AN219" s="209"/>
      <c r="AO219" s="209"/>
    </row>
    <row r="220" ht="15.75" customHeight="1">
      <c r="AL220" s="209"/>
      <c r="AM220" s="209"/>
      <c r="AN220" s="209"/>
      <c r="AO220" s="209"/>
    </row>
    <row r="221" ht="15.75" customHeight="1">
      <c r="AL221" s="209"/>
      <c r="AM221" s="209"/>
      <c r="AN221" s="209"/>
      <c r="AO221" s="209"/>
    </row>
    <row r="222" ht="15.75" customHeight="1">
      <c r="AL222" s="209"/>
      <c r="AM222" s="209"/>
      <c r="AN222" s="209"/>
      <c r="AO222" s="209"/>
    </row>
    <row r="223" ht="15.75" customHeight="1">
      <c r="AL223" s="209"/>
      <c r="AM223" s="209"/>
      <c r="AN223" s="209"/>
      <c r="AO223" s="209"/>
    </row>
    <row r="224" ht="15.75" customHeight="1">
      <c r="AL224" s="209"/>
      <c r="AM224" s="209"/>
      <c r="AN224" s="209"/>
      <c r="AO224" s="209"/>
    </row>
    <row r="225" ht="15.75" customHeight="1">
      <c r="AL225" s="209"/>
      <c r="AM225" s="209"/>
      <c r="AN225" s="209"/>
      <c r="AO225" s="209"/>
    </row>
    <row r="226" ht="15.75" customHeight="1">
      <c r="AL226" s="209"/>
      <c r="AM226" s="209"/>
      <c r="AN226" s="209"/>
      <c r="AO226" s="209"/>
    </row>
    <row r="227" ht="15.75" customHeight="1">
      <c r="AL227" s="209"/>
      <c r="AM227" s="209"/>
      <c r="AN227" s="209"/>
      <c r="AO227" s="209"/>
    </row>
    <row r="228" ht="15.75" customHeight="1">
      <c r="AL228" s="209"/>
      <c r="AM228" s="209"/>
      <c r="AN228" s="209"/>
      <c r="AO228" s="209"/>
    </row>
    <row r="229" ht="15.75" customHeight="1">
      <c r="AL229" s="209"/>
      <c r="AM229" s="209"/>
      <c r="AN229" s="209"/>
      <c r="AO229" s="209"/>
    </row>
    <row r="230" ht="15.75" customHeight="1">
      <c r="AL230" s="209"/>
      <c r="AM230" s="209"/>
      <c r="AN230" s="209"/>
      <c r="AO230" s="209"/>
    </row>
    <row r="231" ht="15.75" customHeight="1">
      <c r="AL231" s="209"/>
      <c r="AM231" s="209"/>
      <c r="AN231" s="209"/>
      <c r="AO231" s="209"/>
    </row>
    <row r="232" ht="15.75" customHeight="1">
      <c r="AL232" s="209"/>
      <c r="AM232" s="209"/>
      <c r="AN232" s="209"/>
      <c r="AO232" s="209"/>
    </row>
    <row r="233" ht="15.75" customHeight="1">
      <c r="AL233" s="209"/>
      <c r="AM233" s="209"/>
      <c r="AN233" s="209"/>
      <c r="AO233" s="209"/>
    </row>
    <row r="234" ht="15.75" customHeight="1">
      <c r="AL234" s="209"/>
      <c r="AM234" s="209"/>
      <c r="AN234" s="209"/>
      <c r="AO234" s="209"/>
    </row>
    <row r="235" ht="15.75" customHeight="1">
      <c r="AL235" s="209"/>
      <c r="AM235" s="209"/>
      <c r="AN235" s="209"/>
      <c r="AO235" s="209"/>
    </row>
    <row r="236" ht="15.75" customHeight="1">
      <c r="AL236" s="209"/>
      <c r="AM236" s="209"/>
      <c r="AN236" s="209"/>
      <c r="AO236" s="209"/>
    </row>
    <row r="237" ht="15.75" customHeight="1">
      <c r="AL237" s="209"/>
      <c r="AM237" s="209"/>
      <c r="AN237" s="209"/>
      <c r="AO237" s="209"/>
    </row>
    <row r="238" ht="15.75" customHeight="1">
      <c r="AL238" s="209"/>
      <c r="AM238" s="209"/>
      <c r="AN238" s="209"/>
      <c r="AO238" s="209"/>
    </row>
    <row r="239" ht="15.75" customHeight="1">
      <c r="AL239" s="209"/>
      <c r="AM239" s="209"/>
      <c r="AN239" s="209"/>
      <c r="AO239" s="209"/>
    </row>
    <row r="240" ht="15.75" customHeight="1">
      <c r="AL240" s="209"/>
      <c r="AM240" s="209"/>
      <c r="AN240" s="209"/>
      <c r="AO240" s="209"/>
    </row>
    <row r="241" ht="15.75" customHeight="1">
      <c r="AL241" s="209"/>
      <c r="AM241" s="209"/>
      <c r="AN241" s="209"/>
      <c r="AO241" s="209"/>
    </row>
    <row r="242" ht="15.75" customHeight="1">
      <c r="AL242" s="209"/>
      <c r="AM242" s="209"/>
      <c r="AN242" s="209"/>
      <c r="AO242" s="209"/>
    </row>
    <row r="243" ht="15.75" customHeight="1">
      <c r="AL243" s="209"/>
      <c r="AM243" s="209"/>
      <c r="AN243" s="209"/>
      <c r="AO243" s="209"/>
    </row>
    <row r="244" ht="15.75" customHeight="1">
      <c r="AL244" s="209"/>
      <c r="AM244" s="209"/>
      <c r="AN244" s="209"/>
      <c r="AO244" s="209"/>
    </row>
    <row r="245" ht="15.75" customHeight="1">
      <c r="AL245" s="209"/>
      <c r="AM245" s="209"/>
      <c r="AN245" s="209"/>
      <c r="AO245" s="209"/>
    </row>
    <row r="246" ht="15.75" customHeight="1">
      <c r="AL246" s="209"/>
      <c r="AM246" s="209"/>
      <c r="AN246" s="209"/>
      <c r="AO246" s="209"/>
    </row>
    <row r="247" ht="15.75" customHeight="1">
      <c r="AL247" s="209"/>
      <c r="AM247" s="209"/>
      <c r="AN247" s="209"/>
      <c r="AO247" s="209"/>
    </row>
    <row r="248" ht="15.75" customHeight="1">
      <c r="AL248" s="209"/>
      <c r="AM248" s="209"/>
      <c r="AN248" s="209"/>
      <c r="AO248" s="209"/>
    </row>
    <row r="249" ht="15.75" customHeight="1">
      <c r="AL249" s="209"/>
      <c r="AM249" s="209"/>
      <c r="AN249" s="209"/>
      <c r="AO249" s="209"/>
    </row>
    <row r="250" ht="15.75" customHeight="1">
      <c r="AL250" s="209"/>
      <c r="AM250" s="209"/>
      <c r="AN250" s="209"/>
      <c r="AO250" s="209"/>
    </row>
    <row r="251" ht="15.75" customHeight="1">
      <c r="AL251" s="209"/>
      <c r="AM251" s="209"/>
      <c r="AN251" s="209"/>
      <c r="AO251" s="209"/>
    </row>
    <row r="252" ht="15.75" customHeight="1">
      <c r="AL252" s="209"/>
      <c r="AM252" s="209"/>
      <c r="AN252" s="209"/>
      <c r="AO252" s="209"/>
    </row>
    <row r="253" ht="15.75" customHeight="1">
      <c r="AL253" s="209"/>
      <c r="AM253" s="209"/>
      <c r="AN253" s="209"/>
      <c r="AO253" s="209"/>
    </row>
    <row r="254" ht="15.75" customHeight="1">
      <c r="AL254" s="209"/>
      <c r="AM254" s="209"/>
      <c r="AN254" s="209"/>
      <c r="AO254" s="209"/>
    </row>
    <row r="255" ht="15.75" customHeight="1">
      <c r="AL255" s="209"/>
      <c r="AM255" s="209"/>
      <c r="AN255" s="209"/>
      <c r="AO255" s="209"/>
    </row>
    <row r="256" ht="15.75" customHeight="1">
      <c r="AL256" s="209"/>
      <c r="AM256" s="209"/>
      <c r="AN256" s="209"/>
      <c r="AO256" s="209"/>
    </row>
    <row r="257" ht="15.75" customHeight="1">
      <c r="AL257" s="209"/>
      <c r="AM257" s="209"/>
      <c r="AN257" s="209"/>
      <c r="AO257" s="209"/>
    </row>
    <row r="258" ht="15.75" customHeight="1">
      <c r="AL258" s="209"/>
      <c r="AM258" s="209"/>
      <c r="AN258" s="209"/>
      <c r="AO258" s="209"/>
    </row>
    <row r="259" ht="15.75" customHeight="1">
      <c r="AL259" s="209"/>
      <c r="AM259" s="209"/>
      <c r="AN259" s="209"/>
      <c r="AO259" s="209"/>
    </row>
    <row r="260" ht="15.75" customHeight="1">
      <c r="AL260" s="209"/>
      <c r="AM260" s="209"/>
      <c r="AN260" s="209"/>
      <c r="AO260" s="209"/>
    </row>
    <row r="261" ht="15.75" customHeight="1">
      <c r="AL261" s="209"/>
      <c r="AM261" s="209"/>
      <c r="AN261" s="209"/>
      <c r="AO261" s="209"/>
    </row>
    <row r="262" ht="15.75" customHeight="1">
      <c r="AL262" s="209"/>
      <c r="AM262" s="209"/>
      <c r="AN262" s="209"/>
      <c r="AO262" s="209"/>
    </row>
    <row r="263" ht="15.75" customHeight="1">
      <c r="AL263" s="209"/>
      <c r="AM263" s="209"/>
      <c r="AN263" s="209"/>
      <c r="AO263" s="209"/>
    </row>
    <row r="264" ht="15.75" customHeight="1">
      <c r="AL264" s="209"/>
      <c r="AM264" s="209"/>
      <c r="AN264" s="209"/>
      <c r="AO264" s="209"/>
    </row>
    <row r="265" ht="15.75" customHeight="1">
      <c r="AL265" s="209"/>
      <c r="AM265" s="209"/>
      <c r="AN265" s="209"/>
      <c r="AO265" s="209"/>
    </row>
    <row r="266" ht="15.75" customHeight="1">
      <c r="AL266" s="209"/>
      <c r="AM266" s="209"/>
      <c r="AN266" s="209"/>
      <c r="AO266" s="209"/>
    </row>
    <row r="267" ht="15.75" customHeight="1">
      <c r="AL267" s="209"/>
      <c r="AM267" s="209"/>
      <c r="AN267" s="209"/>
      <c r="AO267" s="209"/>
    </row>
    <row r="268" ht="15.75" customHeight="1">
      <c r="AL268" s="209"/>
      <c r="AM268" s="209"/>
      <c r="AN268" s="209"/>
      <c r="AO268" s="209"/>
    </row>
    <row r="269" ht="15.75" customHeight="1">
      <c r="AL269" s="209"/>
      <c r="AM269" s="209"/>
      <c r="AN269" s="209"/>
      <c r="AO269" s="209"/>
    </row>
    <row r="270" ht="15.75" customHeight="1">
      <c r="AL270" s="209"/>
      <c r="AM270" s="209"/>
      <c r="AN270" s="209"/>
      <c r="AO270" s="209"/>
    </row>
    <row r="271" ht="15.75" customHeight="1">
      <c r="AL271" s="209"/>
      <c r="AM271" s="209"/>
      <c r="AN271" s="209"/>
      <c r="AO271" s="209"/>
    </row>
    <row r="272" ht="15.75" customHeight="1">
      <c r="AL272" s="209"/>
      <c r="AM272" s="209"/>
      <c r="AN272" s="209"/>
      <c r="AO272" s="209"/>
    </row>
    <row r="273" ht="15.75" customHeight="1">
      <c r="AL273" s="209"/>
      <c r="AM273" s="209"/>
      <c r="AN273" s="209"/>
      <c r="AO273" s="209"/>
    </row>
    <row r="274" ht="15.75" customHeight="1">
      <c r="AL274" s="209"/>
      <c r="AM274" s="209"/>
      <c r="AN274" s="209"/>
      <c r="AO274" s="209"/>
    </row>
    <row r="275" ht="15.75" customHeight="1">
      <c r="AL275" s="209"/>
      <c r="AM275" s="209"/>
      <c r="AN275" s="209"/>
      <c r="AO275" s="209"/>
    </row>
    <row r="276" ht="15.75" customHeight="1">
      <c r="AL276" s="209"/>
      <c r="AM276" s="209"/>
      <c r="AN276" s="209"/>
      <c r="AO276" s="209"/>
    </row>
    <row r="277" ht="15.75" customHeight="1">
      <c r="AL277" s="209"/>
      <c r="AM277" s="209"/>
      <c r="AN277" s="209"/>
      <c r="AO277" s="209"/>
    </row>
    <row r="278" ht="15.75" customHeight="1">
      <c r="AL278" s="209"/>
      <c r="AM278" s="209"/>
      <c r="AN278" s="209"/>
      <c r="AO278" s="209"/>
    </row>
    <row r="279" ht="15.75" customHeight="1">
      <c r="AL279" s="209"/>
      <c r="AM279" s="209"/>
      <c r="AN279" s="209"/>
      <c r="AO279" s="209"/>
    </row>
    <row r="280" ht="15.75" customHeight="1">
      <c r="AL280" s="209"/>
      <c r="AM280" s="209"/>
      <c r="AN280" s="209"/>
      <c r="AO280" s="209"/>
    </row>
    <row r="281" ht="15.75" customHeight="1">
      <c r="AL281" s="209"/>
      <c r="AM281" s="209"/>
      <c r="AN281" s="209"/>
      <c r="AO281" s="209"/>
    </row>
    <row r="282" ht="15.75" customHeight="1">
      <c r="AL282" s="209"/>
      <c r="AM282" s="209"/>
      <c r="AN282" s="209"/>
      <c r="AO282" s="209"/>
    </row>
    <row r="283" ht="15.75" customHeight="1">
      <c r="AL283" s="209"/>
      <c r="AM283" s="209"/>
      <c r="AN283" s="209"/>
      <c r="AO283" s="209"/>
    </row>
    <row r="284" ht="15.75" customHeight="1">
      <c r="AL284" s="209"/>
      <c r="AM284" s="209"/>
      <c r="AN284" s="209"/>
      <c r="AO284" s="209"/>
    </row>
    <row r="285" ht="15.75" customHeight="1">
      <c r="AL285" s="209"/>
      <c r="AM285" s="209"/>
      <c r="AN285" s="209"/>
      <c r="AO285" s="209"/>
    </row>
    <row r="286" ht="15.75" customHeight="1">
      <c r="AL286" s="209"/>
      <c r="AM286" s="209"/>
      <c r="AN286" s="209"/>
      <c r="AO286" s="209"/>
    </row>
    <row r="287" ht="15.75" customHeight="1">
      <c r="AL287" s="209"/>
      <c r="AM287" s="209"/>
      <c r="AN287" s="209"/>
      <c r="AO287" s="209"/>
    </row>
    <row r="288" ht="15.75" customHeight="1">
      <c r="AL288" s="209"/>
      <c r="AM288" s="209"/>
      <c r="AN288" s="209"/>
      <c r="AO288" s="209"/>
    </row>
    <row r="289" ht="15.75" customHeight="1">
      <c r="AL289" s="209"/>
      <c r="AM289" s="209"/>
      <c r="AN289" s="209"/>
      <c r="AO289" s="209"/>
    </row>
    <row r="290" ht="15.75" customHeight="1">
      <c r="AL290" s="209"/>
      <c r="AM290" s="209"/>
      <c r="AN290" s="209"/>
      <c r="AO290" s="209"/>
    </row>
    <row r="291" ht="15.75" customHeight="1">
      <c r="AL291" s="209"/>
      <c r="AM291" s="209"/>
      <c r="AN291" s="209"/>
      <c r="AO291" s="209"/>
    </row>
    <row r="292" ht="15.75" customHeight="1">
      <c r="AL292" s="209"/>
      <c r="AM292" s="209"/>
      <c r="AN292" s="209"/>
      <c r="AO292" s="209"/>
    </row>
    <row r="293" ht="15.75" customHeight="1">
      <c r="AL293" s="209"/>
      <c r="AM293" s="209"/>
      <c r="AN293" s="209"/>
      <c r="AO293" s="209"/>
    </row>
    <row r="294" ht="15.75" customHeight="1">
      <c r="AL294" s="209"/>
      <c r="AM294" s="209"/>
      <c r="AN294" s="209"/>
      <c r="AO294" s="209"/>
    </row>
    <row r="295" ht="15.75" customHeight="1">
      <c r="AL295" s="209"/>
      <c r="AM295" s="209"/>
      <c r="AN295" s="209"/>
      <c r="AO295" s="209"/>
    </row>
    <row r="296" ht="15.75" customHeight="1">
      <c r="AL296" s="209"/>
      <c r="AM296" s="209"/>
      <c r="AN296" s="209"/>
      <c r="AO296" s="209"/>
    </row>
    <row r="297" ht="15.75" customHeight="1">
      <c r="AL297" s="209"/>
      <c r="AM297" s="209"/>
      <c r="AN297" s="209"/>
      <c r="AO297" s="209"/>
    </row>
    <row r="298" ht="15.75" customHeight="1">
      <c r="AL298" s="209"/>
      <c r="AM298" s="209"/>
      <c r="AN298" s="209"/>
      <c r="AO298" s="209"/>
    </row>
    <row r="299" ht="15.75" customHeight="1">
      <c r="AL299" s="209"/>
      <c r="AM299" s="209"/>
      <c r="AN299" s="209"/>
      <c r="AO299" s="209"/>
    </row>
    <row r="300" ht="15.75" customHeight="1">
      <c r="AL300" s="209"/>
      <c r="AM300" s="209"/>
      <c r="AN300" s="209"/>
      <c r="AO300" s="209"/>
    </row>
    <row r="301" ht="15.75" customHeight="1">
      <c r="AL301" s="209"/>
      <c r="AM301" s="209"/>
      <c r="AN301" s="209"/>
      <c r="AO301" s="209"/>
    </row>
    <row r="302" ht="15.75" customHeight="1">
      <c r="AL302" s="209"/>
      <c r="AM302" s="209"/>
      <c r="AN302" s="209"/>
      <c r="AO302" s="209"/>
    </row>
    <row r="303" ht="15.75" customHeight="1">
      <c r="AL303" s="209"/>
      <c r="AM303" s="209"/>
      <c r="AN303" s="209"/>
      <c r="AO303" s="209"/>
    </row>
    <row r="304" ht="15.75" customHeight="1">
      <c r="AL304" s="209"/>
      <c r="AM304" s="209"/>
      <c r="AN304" s="209"/>
      <c r="AO304" s="209"/>
    </row>
    <row r="305" ht="15.75" customHeight="1">
      <c r="AL305" s="209"/>
      <c r="AM305" s="209"/>
      <c r="AN305" s="209"/>
      <c r="AO305" s="209"/>
    </row>
    <row r="306" ht="15.75" customHeight="1">
      <c r="AL306" s="209"/>
      <c r="AM306" s="209"/>
      <c r="AN306" s="209"/>
      <c r="AO306" s="209"/>
    </row>
    <row r="307" ht="15.75" customHeight="1">
      <c r="AL307" s="209"/>
      <c r="AM307" s="209"/>
      <c r="AN307" s="209"/>
      <c r="AO307" s="209"/>
    </row>
    <row r="308" ht="15.75" customHeight="1">
      <c r="AL308" s="209"/>
      <c r="AM308" s="209"/>
      <c r="AN308" s="209"/>
      <c r="AO308" s="209"/>
    </row>
    <row r="309" ht="15.75" customHeight="1">
      <c r="AL309" s="209"/>
      <c r="AM309" s="209"/>
      <c r="AN309" s="209"/>
      <c r="AO309" s="209"/>
    </row>
    <row r="310" ht="15.75" customHeight="1">
      <c r="AL310" s="209"/>
      <c r="AM310" s="209"/>
      <c r="AN310" s="209"/>
      <c r="AO310" s="209"/>
    </row>
    <row r="311" ht="15.75" customHeight="1">
      <c r="AL311" s="209"/>
      <c r="AM311" s="209"/>
      <c r="AN311" s="209"/>
      <c r="AO311" s="209"/>
    </row>
    <row r="312" ht="15.75" customHeight="1">
      <c r="AL312" s="209"/>
      <c r="AM312" s="209"/>
      <c r="AN312" s="209"/>
      <c r="AO312" s="209"/>
    </row>
    <row r="313" ht="15.75" customHeight="1">
      <c r="AL313" s="209"/>
      <c r="AM313" s="209"/>
      <c r="AN313" s="209"/>
      <c r="AO313" s="209"/>
    </row>
    <row r="314" ht="15.75" customHeight="1">
      <c r="AL314" s="209"/>
      <c r="AM314" s="209"/>
      <c r="AN314" s="209"/>
      <c r="AO314" s="209"/>
    </row>
    <row r="315" ht="15.75" customHeight="1">
      <c r="AL315" s="209"/>
      <c r="AM315" s="209"/>
      <c r="AN315" s="209"/>
      <c r="AO315" s="209"/>
    </row>
    <row r="316" ht="15.75" customHeight="1">
      <c r="AL316" s="209"/>
      <c r="AM316" s="209"/>
      <c r="AN316" s="209"/>
      <c r="AO316" s="209"/>
    </row>
    <row r="317" ht="15.75" customHeight="1">
      <c r="AL317" s="209"/>
      <c r="AM317" s="209"/>
      <c r="AN317" s="209"/>
      <c r="AO317" s="209"/>
    </row>
    <row r="318" ht="15.75" customHeight="1">
      <c r="AL318" s="209"/>
      <c r="AM318" s="209"/>
      <c r="AN318" s="209"/>
      <c r="AO318" s="209"/>
    </row>
    <row r="319" ht="15.75" customHeight="1">
      <c r="AL319" s="209"/>
      <c r="AM319" s="209"/>
      <c r="AN319" s="209"/>
      <c r="AO319" s="209"/>
    </row>
    <row r="320" ht="15.75" customHeight="1">
      <c r="AL320" s="209"/>
      <c r="AM320" s="209"/>
      <c r="AN320" s="209"/>
      <c r="AO320" s="209"/>
    </row>
    <row r="321" ht="15.75" customHeight="1">
      <c r="AL321" s="209"/>
      <c r="AM321" s="209"/>
      <c r="AN321" s="209"/>
      <c r="AO321" s="209"/>
    </row>
    <row r="322" ht="15.75" customHeight="1">
      <c r="AL322" s="209"/>
      <c r="AM322" s="209"/>
      <c r="AN322" s="209"/>
      <c r="AO322" s="209"/>
    </row>
    <row r="323" ht="15.75" customHeight="1">
      <c r="AL323" s="209"/>
      <c r="AM323" s="209"/>
      <c r="AN323" s="209"/>
      <c r="AO323" s="209"/>
    </row>
    <row r="324" ht="15.75" customHeight="1">
      <c r="AL324" s="209"/>
      <c r="AM324" s="209"/>
      <c r="AN324" s="209"/>
      <c r="AO324" s="209"/>
    </row>
    <row r="325" ht="15.75" customHeight="1">
      <c r="AL325" s="209"/>
      <c r="AM325" s="209"/>
      <c r="AN325" s="209"/>
      <c r="AO325" s="209"/>
    </row>
    <row r="326" ht="15.75" customHeight="1">
      <c r="AL326" s="209"/>
      <c r="AM326" s="209"/>
      <c r="AN326" s="209"/>
      <c r="AO326" s="209"/>
    </row>
    <row r="327" ht="15.75" customHeight="1">
      <c r="AL327" s="209"/>
      <c r="AM327" s="209"/>
      <c r="AN327" s="209"/>
      <c r="AO327" s="209"/>
    </row>
    <row r="328" ht="15.75" customHeight="1">
      <c r="AL328" s="209"/>
      <c r="AM328" s="209"/>
      <c r="AN328" s="209"/>
      <c r="AO328" s="209"/>
    </row>
    <row r="329" ht="15.75" customHeight="1">
      <c r="AL329" s="209"/>
      <c r="AM329" s="209"/>
      <c r="AN329" s="209"/>
      <c r="AO329" s="209"/>
    </row>
    <row r="330" ht="15.75" customHeight="1">
      <c r="AL330" s="209"/>
      <c r="AM330" s="209"/>
      <c r="AN330" s="209"/>
      <c r="AO330" s="209"/>
    </row>
    <row r="331" ht="15.75" customHeight="1">
      <c r="AL331" s="209"/>
      <c r="AM331" s="209"/>
      <c r="AN331" s="209"/>
      <c r="AO331" s="209"/>
    </row>
    <row r="332" ht="15.75" customHeight="1">
      <c r="AL332" s="209"/>
      <c r="AM332" s="209"/>
      <c r="AN332" s="209"/>
      <c r="AO332" s="209"/>
    </row>
    <row r="333" ht="15.75" customHeight="1">
      <c r="AL333" s="209"/>
      <c r="AM333" s="209"/>
      <c r="AN333" s="209"/>
      <c r="AO333" s="209"/>
    </row>
    <row r="334" ht="15.75" customHeight="1">
      <c r="AL334" s="209"/>
      <c r="AM334" s="209"/>
      <c r="AN334" s="209"/>
      <c r="AO334" s="209"/>
    </row>
    <row r="335" ht="15.75" customHeight="1">
      <c r="AL335" s="209"/>
      <c r="AM335" s="209"/>
      <c r="AN335" s="209"/>
      <c r="AO335" s="209"/>
    </row>
    <row r="336" ht="15.75" customHeight="1">
      <c r="AL336" s="209"/>
      <c r="AM336" s="209"/>
      <c r="AN336" s="209"/>
      <c r="AO336" s="209"/>
    </row>
    <row r="337" ht="15.75" customHeight="1">
      <c r="AL337" s="209"/>
      <c r="AM337" s="209"/>
      <c r="AN337" s="209"/>
      <c r="AO337" s="209"/>
    </row>
    <row r="338" ht="15.75" customHeight="1">
      <c r="AL338" s="209"/>
      <c r="AM338" s="209"/>
      <c r="AN338" s="209"/>
      <c r="AO338" s="209"/>
    </row>
    <row r="339" ht="15.75" customHeight="1">
      <c r="AL339" s="209"/>
      <c r="AM339" s="209"/>
      <c r="AN339" s="209"/>
      <c r="AO339" s="209"/>
    </row>
    <row r="340" ht="15.75" customHeight="1">
      <c r="AL340" s="209"/>
      <c r="AM340" s="209"/>
      <c r="AN340" s="209"/>
      <c r="AO340" s="209"/>
    </row>
    <row r="341" ht="15.75" customHeight="1">
      <c r="AL341" s="209"/>
      <c r="AM341" s="209"/>
      <c r="AN341" s="209"/>
      <c r="AO341" s="209"/>
    </row>
    <row r="342" ht="15.75" customHeight="1">
      <c r="AL342" s="209"/>
      <c r="AM342" s="209"/>
      <c r="AN342" s="209"/>
      <c r="AO342" s="209"/>
    </row>
    <row r="343" ht="15.75" customHeight="1">
      <c r="AL343" s="209"/>
      <c r="AM343" s="209"/>
      <c r="AN343" s="209"/>
      <c r="AO343" s="209"/>
    </row>
    <row r="344" ht="15.75" customHeight="1">
      <c r="AL344" s="209"/>
      <c r="AM344" s="209"/>
      <c r="AN344" s="209"/>
      <c r="AO344" s="209"/>
    </row>
    <row r="345" ht="15.75" customHeight="1">
      <c r="AL345" s="209"/>
      <c r="AM345" s="209"/>
      <c r="AN345" s="209"/>
      <c r="AO345" s="209"/>
    </row>
    <row r="346" ht="15.75" customHeight="1">
      <c r="AL346" s="209"/>
      <c r="AM346" s="209"/>
      <c r="AN346" s="209"/>
      <c r="AO346" s="209"/>
    </row>
    <row r="347" ht="15.75" customHeight="1">
      <c r="AL347" s="209"/>
      <c r="AM347" s="209"/>
      <c r="AN347" s="209"/>
      <c r="AO347" s="209"/>
    </row>
    <row r="348" ht="15.75" customHeight="1">
      <c r="AL348" s="209"/>
      <c r="AM348" s="209"/>
      <c r="AN348" s="209"/>
      <c r="AO348" s="209"/>
    </row>
    <row r="349" ht="15.75" customHeight="1">
      <c r="AL349" s="209"/>
      <c r="AM349" s="209"/>
      <c r="AN349" s="209"/>
      <c r="AO349" s="209"/>
    </row>
    <row r="350" ht="15.75" customHeight="1">
      <c r="AL350" s="209"/>
      <c r="AM350" s="209"/>
      <c r="AN350" s="209"/>
      <c r="AO350" s="209"/>
    </row>
    <row r="351" ht="15.75" customHeight="1">
      <c r="AL351" s="209"/>
      <c r="AM351" s="209"/>
      <c r="AN351" s="209"/>
      <c r="AO351" s="209"/>
    </row>
    <row r="352" ht="15.75" customHeight="1">
      <c r="AL352" s="209"/>
      <c r="AM352" s="209"/>
      <c r="AN352" s="209"/>
      <c r="AO352" s="209"/>
    </row>
    <row r="353" ht="15.75" customHeight="1">
      <c r="AL353" s="209"/>
      <c r="AM353" s="209"/>
      <c r="AN353" s="209"/>
      <c r="AO353" s="209"/>
    </row>
    <row r="354" ht="15.75" customHeight="1">
      <c r="AL354" s="209"/>
      <c r="AM354" s="209"/>
      <c r="AN354" s="209"/>
      <c r="AO354" s="209"/>
    </row>
    <row r="355" ht="15.75" customHeight="1">
      <c r="AL355" s="209"/>
      <c r="AM355" s="209"/>
      <c r="AN355" s="209"/>
      <c r="AO355" s="209"/>
    </row>
    <row r="356" ht="15.75" customHeight="1">
      <c r="AL356" s="209"/>
      <c r="AM356" s="209"/>
      <c r="AN356" s="209"/>
      <c r="AO356" s="209"/>
    </row>
    <row r="357" ht="15.75" customHeight="1">
      <c r="AL357" s="209"/>
      <c r="AM357" s="209"/>
      <c r="AN357" s="209"/>
      <c r="AO357" s="209"/>
    </row>
    <row r="358" ht="15.75" customHeight="1">
      <c r="AL358" s="209"/>
      <c r="AM358" s="209"/>
      <c r="AN358" s="209"/>
      <c r="AO358" s="209"/>
    </row>
    <row r="359" ht="15.75" customHeight="1">
      <c r="AL359" s="209"/>
      <c r="AM359" s="209"/>
      <c r="AN359" s="209"/>
      <c r="AO359" s="209"/>
    </row>
    <row r="360" ht="15.75" customHeight="1">
      <c r="AL360" s="209"/>
      <c r="AM360" s="209"/>
      <c r="AN360" s="209"/>
      <c r="AO360" s="209"/>
    </row>
    <row r="361" ht="15.75" customHeight="1">
      <c r="AL361" s="209"/>
      <c r="AM361" s="209"/>
      <c r="AN361" s="209"/>
      <c r="AO361" s="209"/>
    </row>
    <row r="362" ht="15.75" customHeight="1">
      <c r="AL362" s="209"/>
      <c r="AM362" s="209"/>
      <c r="AN362" s="209"/>
      <c r="AO362" s="209"/>
    </row>
    <row r="363" ht="15.75" customHeight="1">
      <c r="AL363" s="209"/>
      <c r="AM363" s="209"/>
      <c r="AN363" s="209"/>
      <c r="AO363" s="209"/>
    </row>
    <row r="364" ht="15.75" customHeight="1">
      <c r="AL364" s="209"/>
      <c r="AM364" s="209"/>
      <c r="AN364" s="209"/>
      <c r="AO364" s="209"/>
    </row>
    <row r="365" ht="15.75" customHeight="1">
      <c r="AL365" s="209"/>
      <c r="AM365" s="209"/>
      <c r="AN365" s="209"/>
      <c r="AO365" s="209"/>
    </row>
    <row r="366" ht="15.75" customHeight="1">
      <c r="AL366" s="209"/>
      <c r="AM366" s="209"/>
      <c r="AN366" s="209"/>
      <c r="AO366" s="209"/>
    </row>
    <row r="367" ht="15.75" customHeight="1">
      <c r="AL367" s="209"/>
      <c r="AM367" s="209"/>
      <c r="AN367" s="209"/>
      <c r="AO367" s="209"/>
    </row>
    <row r="368" ht="15.75" customHeight="1">
      <c r="AL368" s="209"/>
      <c r="AM368" s="209"/>
      <c r="AN368" s="209"/>
      <c r="AO368" s="209"/>
    </row>
    <row r="369" ht="15.75" customHeight="1">
      <c r="AL369" s="209"/>
      <c r="AM369" s="209"/>
      <c r="AN369" s="209"/>
      <c r="AO369" s="209"/>
    </row>
    <row r="370" ht="15.75" customHeight="1">
      <c r="AL370" s="209"/>
      <c r="AM370" s="209"/>
      <c r="AN370" s="209"/>
      <c r="AO370" s="209"/>
    </row>
    <row r="371" ht="15.75" customHeight="1">
      <c r="AL371" s="209"/>
      <c r="AM371" s="209"/>
      <c r="AN371" s="209"/>
      <c r="AO371" s="209"/>
    </row>
    <row r="372" ht="15.75" customHeight="1">
      <c r="AL372" s="209"/>
      <c r="AM372" s="209"/>
      <c r="AN372" s="209"/>
      <c r="AO372" s="209"/>
    </row>
    <row r="373" ht="15.75" customHeight="1">
      <c r="AL373" s="209"/>
      <c r="AM373" s="209"/>
      <c r="AN373" s="209"/>
      <c r="AO373" s="209"/>
    </row>
    <row r="374" ht="15.75" customHeight="1">
      <c r="AL374" s="209"/>
      <c r="AM374" s="209"/>
      <c r="AN374" s="209"/>
      <c r="AO374" s="209"/>
    </row>
    <row r="375" ht="15.75" customHeight="1">
      <c r="AL375" s="209"/>
      <c r="AM375" s="209"/>
      <c r="AN375" s="209"/>
      <c r="AO375" s="209"/>
    </row>
    <row r="376" ht="15.75" customHeight="1">
      <c r="AL376" s="209"/>
      <c r="AM376" s="209"/>
      <c r="AN376" s="209"/>
      <c r="AO376" s="209"/>
    </row>
    <row r="377" ht="15.75" customHeight="1">
      <c r="AL377" s="209"/>
      <c r="AM377" s="209"/>
      <c r="AN377" s="209"/>
      <c r="AO377" s="209"/>
    </row>
    <row r="378" ht="15.75" customHeight="1">
      <c r="AL378" s="209"/>
      <c r="AM378" s="209"/>
      <c r="AN378" s="209"/>
      <c r="AO378" s="209"/>
    </row>
    <row r="379" ht="15.75" customHeight="1">
      <c r="AL379" s="209"/>
      <c r="AM379" s="209"/>
      <c r="AN379" s="209"/>
      <c r="AO379" s="209"/>
    </row>
    <row r="380" ht="15.75" customHeight="1">
      <c r="AL380" s="209"/>
      <c r="AM380" s="209"/>
      <c r="AN380" s="209"/>
      <c r="AO380" s="209"/>
    </row>
    <row r="381" ht="15.75" customHeight="1">
      <c r="AL381" s="209"/>
      <c r="AM381" s="209"/>
      <c r="AN381" s="209"/>
      <c r="AO381" s="209"/>
    </row>
    <row r="382" ht="15.75" customHeight="1">
      <c r="AL382" s="209"/>
      <c r="AM382" s="209"/>
      <c r="AN382" s="209"/>
      <c r="AO382" s="209"/>
    </row>
    <row r="383" ht="15.75" customHeight="1">
      <c r="AL383" s="209"/>
      <c r="AM383" s="209"/>
      <c r="AN383" s="209"/>
      <c r="AO383" s="209"/>
    </row>
    <row r="384" ht="15.75" customHeight="1">
      <c r="AL384" s="209"/>
      <c r="AM384" s="209"/>
      <c r="AN384" s="209"/>
      <c r="AO384" s="209"/>
    </row>
    <row r="385" ht="15.75" customHeight="1">
      <c r="AL385" s="209"/>
      <c r="AM385" s="209"/>
      <c r="AN385" s="209"/>
      <c r="AO385" s="209"/>
    </row>
    <row r="386" ht="15.75" customHeight="1">
      <c r="AL386" s="209"/>
      <c r="AM386" s="209"/>
      <c r="AN386" s="209"/>
      <c r="AO386" s="209"/>
    </row>
    <row r="387" ht="15.75" customHeight="1">
      <c r="AL387" s="209"/>
      <c r="AM387" s="209"/>
      <c r="AN387" s="209"/>
      <c r="AO387" s="209"/>
    </row>
    <row r="388" ht="15.75" customHeight="1">
      <c r="AL388" s="209"/>
      <c r="AM388" s="209"/>
      <c r="AN388" s="209"/>
      <c r="AO388" s="209"/>
    </row>
    <row r="389" ht="15.75" customHeight="1">
      <c r="AL389" s="209"/>
      <c r="AM389" s="209"/>
      <c r="AN389" s="209"/>
      <c r="AO389" s="209"/>
    </row>
    <row r="390" ht="15.75" customHeight="1">
      <c r="AL390" s="209"/>
      <c r="AM390" s="209"/>
      <c r="AN390" s="209"/>
      <c r="AO390" s="209"/>
    </row>
    <row r="391" ht="15.75" customHeight="1">
      <c r="AL391" s="209"/>
      <c r="AM391" s="209"/>
      <c r="AN391" s="209"/>
      <c r="AO391" s="209"/>
    </row>
    <row r="392" ht="15.75" customHeight="1">
      <c r="AL392" s="209"/>
      <c r="AM392" s="209"/>
      <c r="AN392" s="209"/>
      <c r="AO392" s="209"/>
    </row>
    <row r="393" ht="15.75" customHeight="1">
      <c r="AL393" s="209"/>
      <c r="AM393" s="209"/>
      <c r="AN393" s="209"/>
      <c r="AO393" s="209"/>
    </row>
    <row r="394" ht="15.75" customHeight="1">
      <c r="AL394" s="209"/>
      <c r="AM394" s="209"/>
      <c r="AN394" s="209"/>
      <c r="AO394" s="209"/>
    </row>
    <row r="395" ht="15.75" customHeight="1">
      <c r="AL395" s="209"/>
      <c r="AM395" s="209"/>
      <c r="AN395" s="209"/>
      <c r="AO395" s="209"/>
    </row>
    <row r="396" ht="15.75" customHeight="1">
      <c r="AL396" s="209"/>
      <c r="AM396" s="209"/>
      <c r="AN396" s="209"/>
      <c r="AO396" s="209"/>
    </row>
    <row r="397" ht="15.75" customHeight="1">
      <c r="AL397" s="209"/>
      <c r="AM397" s="209"/>
      <c r="AN397" s="209"/>
      <c r="AO397" s="209"/>
    </row>
    <row r="398" ht="15.75" customHeight="1">
      <c r="AL398" s="209"/>
      <c r="AM398" s="209"/>
      <c r="AN398" s="209"/>
      <c r="AO398" s="209"/>
    </row>
    <row r="399" ht="15.75" customHeight="1">
      <c r="AL399" s="209"/>
      <c r="AM399" s="209"/>
      <c r="AN399" s="209"/>
      <c r="AO399" s="209"/>
    </row>
    <row r="400" ht="15.75" customHeight="1">
      <c r="AL400" s="209"/>
      <c r="AM400" s="209"/>
      <c r="AN400" s="209"/>
      <c r="AO400" s="209"/>
    </row>
    <row r="401" ht="15.75" customHeight="1">
      <c r="AL401" s="209"/>
      <c r="AM401" s="209"/>
      <c r="AN401" s="209"/>
      <c r="AO401" s="209"/>
    </row>
    <row r="402" ht="15.75" customHeight="1">
      <c r="AL402" s="209"/>
      <c r="AM402" s="209"/>
      <c r="AN402" s="209"/>
      <c r="AO402" s="209"/>
    </row>
    <row r="403" ht="15.75" customHeight="1">
      <c r="AL403" s="209"/>
      <c r="AM403" s="209"/>
      <c r="AN403" s="209"/>
      <c r="AO403" s="209"/>
    </row>
    <row r="404" ht="15.75" customHeight="1">
      <c r="AL404" s="209"/>
      <c r="AM404" s="209"/>
      <c r="AN404" s="209"/>
      <c r="AO404" s="209"/>
    </row>
    <row r="405" ht="15.75" customHeight="1">
      <c r="AL405" s="209"/>
      <c r="AM405" s="209"/>
      <c r="AN405" s="209"/>
      <c r="AO405" s="209"/>
    </row>
    <row r="406" ht="15.75" customHeight="1">
      <c r="AL406" s="209"/>
      <c r="AM406" s="209"/>
      <c r="AN406" s="209"/>
      <c r="AO406" s="209"/>
    </row>
    <row r="407" ht="15.75" customHeight="1">
      <c r="AL407" s="209"/>
      <c r="AM407" s="209"/>
      <c r="AN407" s="209"/>
      <c r="AO407" s="209"/>
    </row>
    <row r="408" ht="15.75" customHeight="1">
      <c r="AL408" s="209"/>
      <c r="AM408" s="209"/>
      <c r="AN408" s="209"/>
      <c r="AO408" s="209"/>
    </row>
    <row r="409" ht="15.75" customHeight="1">
      <c r="AL409" s="209"/>
      <c r="AM409" s="209"/>
      <c r="AN409" s="209"/>
      <c r="AO409" s="209"/>
    </row>
    <row r="410" ht="15.75" customHeight="1">
      <c r="AL410" s="209"/>
      <c r="AM410" s="209"/>
      <c r="AN410" s="209"/>
      <c r="AO410" s="209"/>
    </row>
    <row r="411" ht="15.75" customHeight="1">
      <c r="AL411" s="209"/>
      <c r="AM411" s="209"/>
      <c r="AN411" s="209"/>
      <c r="AO411" s="209"/>
    </row>
    <row r="412" ht="15.75" customHeight="1">
      <c r="AL412" s="209"/>
      <c r="AM412" s="209"/>
      <c r="AN412" s="209"/>
      <c r="AO412" s="209"/>
    </row>
    <row r="413" ht="15.75" customHeight="1">
      <c r="AL413" s="209"/>
      <c r="AM413" s="209"/>
      <c r="AN413" s="209"/>
      <c r="AO413" s="209"/>
    </row>
    <row r="414" ht="15.75" customHeight="1">
      <c r="AL414" s="209"/>
      <c r="AM414" s="209"/>
      <c r="AN414" s="209"/>
      <c r="AO414" s="209"/>
    </row>
    <row r="415" ht="15.75" customHeight="1">
      <c r="AL415" s="209"/>
      <c r="AM415" s="209"/>
      <c r="AN415" s="209"/>
      <c r="AO415" s="209"/>
    </row>
    <row r="416" ht="15.75" customHeight="1">
      <c r="AL416" s="209"/>
      <c r="AM416" s="209"/>
      <c r="AN416" s="209"/>
      <c r="AO416" s="209"/>
    </row>
    <row r="417" ht="15.75" customHeight="1">
      <c r="AL417" s="209"/>
      <c r="AM417" s="209"/>
      <c r="AN417" s="209"/>
      <c r="AO417" s="209"/>
    </row>
    <row r="418" ht="15.75" customHeight="1">
      <c r="AL418" s="209"/>
      <c r="AM418" s="209"/>
      <c r="AN418" s="209"/>
      <c r="AO418" s="209"/>
    </row>
    <row r="419" ht="15.75" customHeight="1">
      <c r="AL419" s="209"/>
      <c r="AM419" s="209"/>
      <c r="AN419" s="209"/>
      <c r="AO419" s="209"/>
    </row>
    <row r="420" ht="15.75" customHeight="1">
      <c r="AL420" s="209"/>
      <c r="AM420" s="209"/>
      <c r="AN420" s="209"/>
      <c r="AO420" s="209"/>
    </row>
    <row r="421" ht="15.75" customHeight="1">
      <c r="AL421" s="209"/>
      <c r="AM421" s="209"/>
      <c r="AN421" s="209"/>
      <c r="AO421" s="209"/>
    </row>
    <row r="422" ht="15.75" customHeight="1">
      <c r="AL422" s="209"/>
      <c r="AM422" s="209"/>
      <c r="AN422" s="209"/>
      <c r="AO422" s="209"/>
    </row>
    <row r="423" ht="15.75" customHeight="1">
      <c r="AL423" s="209"/>
      <c r="AM423" s="209"/>
      <c r="AN423" s="209"/>
      <c r="AO423" s="209"/>
    </row>
    <row r="424" ht="15.75" customHeight="1">
      <c r="AL424" s="209"/>
      <c r="AM424" s="209"/>
      <c r="AN424" s="209"/>
      <c r="AO424" s="209"/>
    </row>
    <row r="425" ht="15.75" customHeight="1">
      <c r="AL425" s="209"/>
      <c r="AM425" s="209"/>
      <c r="AN425" s="209"/>
      <c r="AO425" s="209"/>
    </row>
    <row r="426" ht="15.75" customHeight="1">
      <c r="AL426" s="209"/>
      <c r="AM426" s="209"/>
      <c r="AN426" s="209"/>
      <c r="AO426" s="209"/>
    </row>
    <row r="427" ht="15.75" customHeight="1">
      <c r="AL427" s="209"/>
      <c r="AM427" s="209"/>
      <c r="AN427" s="209"/>
      <c r="AO427" s="209"/>
    </row>
    <row r="428" ht="15.75" customHeight="1">
      <c r="AL428" s="209"/>
      <c r="AM428" s="209"/>
      <c r="AN428" s="209"/>
      <c r="AO428" s="209"/>
    </row>
    <row r="429" ht="15.75" customHeight="1">
      <c r="AL429" s="209"/>
      <c r="AM429" s="209"/>
      <c r="AN429" s="209"/>
      <c r="AO429" s="209"/>
    </row>
    <row r="430" ht="15.75" customHeight="1">
      <c r="AL430" s="209"/>
      <c r="AM430" s="209"/>
      <c r="AN430" s="209"/>
      <c r="AO430" s="209"/>
    </row>
    <row r="431" ht="15.75" customHeight="1">
      <c r="AL431" s="209"/>
      <c r="AM431" s="209"/>
      <c r="AN431" s="209"/>
      <c r="AO431" s="209"/>
    </row>
    <row r="432" ht="15.75" customHeight="1">
      <c r="AL432" s="209"/>
      <c r="AM432" s="209"/>
      <c r="AN432" s="209"/>
      <c r="AO432" s="209"/>
    </row>
    <row r="433" ht="15.75" customHeight="1">
      <c r="AL433" s="209"/>
      <c r="AM433" s="209"/>
      <c r="AN433" s="209"/>
      <c r="AO433" s="209"/>
    </row>
    <row r="434" ht="15.75" customHeight="1">
      <c r="AL434" s="209"/>
      <c r="AM434" s="209"/>
      <c r="AN434" s="209"/>
      <c r="AO434" s="209"/>
    </row>
    <row r="435" ht="15.75" customHeight="1">
      <c r="AL435" s="209"/>
      <c r="AM435" s="209"/>
      <c r="AN435" s="209"/>
      <c r="AO435" s="209"/>
    </row>
    <row r="436" ht="15.75" customHeight="1">
      <c r="AL436" s="209"/>
      <c r="AM436" s="209"/>
      <c r="AN436" s="209"/>
      <c r="AO436" s="209"/>
    </row>
    <row r="437" ht="15.75" customHeight="1">
      <c r="AL437" s="209"/>
      <c r="AM437" s="209"/>
      <c r="AN437" s="209"/>
      <c r="AO437" s="209"/>
    </row>
    <row r="438" ht="15.75" customHeight="1">
      <c r="AL438" s="209"/>
      <c r="AM438" s="209"/>
      <c r="AN438" s="209"/>
      <c r="AO438" s="209"/>
    </row>
    <row r="439" ht="15.75" customHeight="1">
      <c r="AL439" s="209"/>
      <c r="AM439" s="209"/>
      <c r="AN439" s="209"/>
      <c r="AO439" s="209"/>
    </row>
    <row r="440" ht="15.75" customHeight="1">
      <c r="AL440" s="209"/>
      <c r="AM440" s="209"/>
      <c r="AN440" s="209"/>
      <c r="AO440" s="209"/>
    </row>
    <row r="441" ht="15.75" customHeight="1">
      <c r="AL441" s="209"/>
      <c r="AM441" s="209"/>
      <c r="AN441" s="209"/>
      <c r="AO441" s="209"/>
    </row>
    <row r="442" ht="15.75" customHeight="1">
      <c r="AL442" s="209"/>
      <c r="AM442" s="209"/>
      <c r="AN442" s="209"/>
      <c r="AO442" s="209"/>
    </row>
    <row r="443" ht="15.75" customHeight="1">
      <c r="AL443" s="209"/>
      <c r="AM443" s="209"/>
      <c r="AN443" s="209"/>
      <c r="AO443" s="209"/>
    </row>
    <row r="444" ht="15.75" customHeight="1">
      <c r="AL444" s="209"/>
      <c r="AM444" s="209"/>
      <c r="AN444" s="209"/>
      <c r="AO444" s="209"/>
    </row>
    <row r="445" ht="15.75" customHeight="1">
      <c r="AL445" s="209"/>
      <c r="AM445" s="209"/>
      <c r="AN445" s="209"/>
      <c r="AO445" s="209"/>
    </row>
    <row r="446" ht="15.75" customHeight="1">
      <c r="AL446" s="209"/>
      <c r="AM446" s="209"/>
      <c r="AN446" s="209"/>
      <c r="AO446" s="209"/>
    </row>
    <row r="447" ht="15.75" customHeight="1">
      <c r="AL447" s="209"/>
      <c r="AM447" s="209"/>
      <c r="AN447" s="209"/>
      <c r="AO447" s="209"/>
    </row>
    <row r="448" ht="15.75" customHeight="1">
      <c r="AL448" s="209"/>
      <c r="AM448" s="209"/>
      <c r="AN448" s="209"/>
      <c r="AO448" s="209"/>
    </row>
    <row r="449" ht="15.75" customHeight="1">
      <c r="AL449" s="209"/>
      <c r="AM449" s="209"/>
      <c r="AN449" s="209"/>
      <c r="AO449" s="209"/>
    </row>
    <row r="450" ht="15.75" customHeight="1">
      <c r="AL450" s="209"/>
      <c r="AM450" s="209"/>
      <c r="AN450" s="209"/>
      <c r="AO450" s="209"/>
    </row>
    <row r="451" ht="15.75" customHeight="1">
      <c r="AL451" s="209"/>
      <c r="AM451" s="209"/>
      <c r="AN451" s="209"/>
      <c r="AO451" s="209"/>
    </row>
    <row r="452" ht="15.75" customHeight="1">
      <c r="AL452" s="209"/>
      <c r="AM452" s="209"/>
      <c r="AN452" s="209"/>
      <c r="AO452" s="209"/>
    </row>
    <row r="453" ht="15.75" customHeight="1">
      <c r="AL453" s="209"/>
      <c r="AM453" s="209"/>
      <c r="AN453" s="209"/>
      <c r="AO453" s="209"/>
    </row>
    <row r="454" ht="15.75" customHeight="1">
      <c r="AL454" s="209"/>
      <c r="AM454" s="209"/>
      <c r="AN454" s="209"/>
      <c r="AO454" s="209"/>
    </row>
    <row r="455" ht="15.75" customHeight="1">
      <c r="AL455" s="209"/>
      <c r="AM455" s="209"/>
      <c r="AN455" s="209"/>
      <c r="AO455" s="209"/>
    </row>
    <row r="456" ht="15.75" customHeight="1">
      <c r="AL456" s="209"/>
      <c r="AM456" s="209"/>
      <c r="AN456" s="209"/>
      <c r="AO456" s="209"/>
    </row>
    <row r="457" ht="15.75" customHeight="1">
      <c r="AL457" s="209"/>
      <c r="AM457" s="209"/>
      <c r="AN457" s="209"/>
      <c r="AO457" s="209"/>
    </row>
    <row r="458" ht="15.75" customHeight="1">
      <c r="AL458" s="209"/>
      <c r="AM458" s="209"/>
      <c r="AN458" s="209"/>
      <c r="AO458" s="209"/>
    </row>
    <row r="459" ht="15.75" customHeight="1">
      <c r="AL459" s="209"/>
      <c r="AM459" s="209"/>
      <c r="AN459" s="209"/>
      <c r="AO459" s="209"/>
    </row>
    <row r="460" ht="15.75" customHeight="1">
      <c r="AL460" s="209"/>
      <c r="AM460" s="209"/>
      <c r="AN460" s="209"/>
      <c r="AO460" s="209"/>
    </row>
    <row r="461" ht="15.75" customHeight="1">
      <c r="AL461" s="209"/>
      <c r="AM461" s="209"/>
      <c r="AN461" s="209"/>
      <c r="AO461" s="209"/>
    </row>
    <row r="462" ht="15.75" customHeight="1">
      <c r="AL462" s="209"/>
      <c r="AM462" s="209"/>
      <c r="AN462" s="209"/>
      <c r="AO462" s="209"/>
    </row>
    <row r="463" ht="15.75" customHeight="1">
      <c r="AL463" s="209"/>
      <c r="AM463" s="209"/>
      <c r="AN463" s="209"/>
      <c r="AO463" s="209"/>
    </row>
    <row r="464" ht="15.75" customHeight="1">
      <c r="AL464" s="209"/>
      <c r="AM464" s="209"/>
      <c r="AN464" s="209"/>
      <c r="AO464" s="209"/>
    </row>
    <row r="465" ht="15.75" customHeight="1">
      <c r="AL465" s="209"/>
      <c r="AM465" s="209"/>
      <c r="AN465" s="209"/>
      <c r="AO465" s="209"/>
    </row>
    <row r="466" ht="15.75" customHeight="1">
      <c r="AL466" s="209"/>
      <c r="AM466" s="209"/>
      <c r="AN466" s="209"/>
      <c r="AO466" s="209"/>
    </row>
    <row r="467" ht="15.75" customHeight="1">
      <c r="AL467" s="209"/>
      <c r="AM467" s="209"/>
      <c r="AN467" s="209"/>
      <c r="AO467" s="209"/>
    </row>
    <row r="468" ht="15.75" customHeight="1">
      <c r="AL468" s="209"/>
      <c r="AM468" s="209"/>
      <c r="AN468" s="209"/>
      <c r="AO468" s="209"/>
    </row>
    <row r="469" ht="15.75" customHeight="1">
      <c r="AL469" s="209"/>
      <c r="AM469" s="209"/>
      <c r="AN469" s="209"/>
      <c r="AO469" s="209"/>
    </row>
    <row r="470" ht="15.75" customHeight="1">
      <c r="AL470" s="209"/>
      <c r="AM470" s="209"/>
      <c r="AN470" s="209"/>
      <c r="AO470" s="209"/>
    </row>
    <row r="471" ht="15.75" customHeight="1">
      <c r="AL471" s="209"/>
      <c r="AM471" s="209"/>
      <c r="AN471" s="209"/>
      <c r="AO471" s="209"/>
    </row>
    <row r="472" ht="15.75" customHeight="1">
      <c r="AL472" s="209"/>
      <c r="AM472" s="209"/>
      <c r="AN472" s="209"/>
      <c r="AO472" s="209"/>
    </row>
    <row r="473" ht="15.75" customHeight="1">
      <c r="AL473" s="209"/>
      <c r="AM473" s="209"/>
      <c r="AN473" s="209"/>
      <c r="AO473" s="209"/>
    </row>
    <row r="474" ht="15.75" customHeight="1">
      <c r="AL474" s="209"/>
      <c r="AM474" s="209"/>
      <c r="AN474" s="209"/>
      <c r="AO474" s="209"/>
    </row>
    <row r="475" ht="15.75" customHeight="1">
      <c r="AL475" s="209"/>
      <c r="AM475" s="209"/>
      <c r="AN475" s="209"/>
      <c r="AO475" s="209"/>
    </row>
    <row r="476" ht="15.75" customHeight="1">
      <c r="AL476" s="209"/>
      <c r="AM476" s="209"/>
      <c r="AN476" s="209"/>
      <c r="AO476" s="209"/>
    </row>
    <row r="477" ht="15.75" customHeight="1">
      <c r="AL477" s="209"/>
      <c r="AM477" s="209"/>
      <c r="AN477" s="209"/>
      <c r="AO477" s="209"/>
    </row>
    <row r="478" ht="15.75" customHeight="1">
      <c r="AL478" s="209"/>
      <c r="AM478" s="209"/>
      <c r="AN478" s="209"/>
      <c r="AO478" s="209"/>
    </row>
    <row r="479" ht="15.75" customHeight="1">
      <c r="AL479" s="209"/>
      <c r="AM479" s="209"/>
      <c r="AN479" s="209"/>
      <c r="AO479" s="209"/>
    </row>
    <row r="480" ht="15.75" customHeight="1">
      <c r="AL480" s="209"/>
      <c r="AM480" s="209"/>
      <c r="AN480" s="209"/>
      <c r="AO480" s="209"/>
    </row>
    <row r="481" ht="15.75" customHeight="1">
      <c r="AL481" s="209"/>
      <c r="AM481" s="209"/>
      <c r="AN481" s="209"/>
      <c r="AO481" s="209"/>
    </row>
    <row r="482" ht="15.75" customHeight="1">
      <c r="AL482" s="209"/>
      <c r="AM482" s="209"/>
      <c r="AN482" s="209"/>
      <c r="AO482" s="209"/>
    </row>
    <row r="483" ht="15.75" customHeight="1">
      <c r="AL483" s="209"/>
      <c r="AM483" s="209"/>
      <c r="AN483" s="209"/>
      <c r="AO483" s="209"/>
    </row>
    <row r="484" ht="15.75" customHeight="1">
      <c r="AL484" s="209"/>
      <c r="AM484" s="209"/>
      <c r="AN484" s="209"/>
      <c r="AO484" s="209"/>
    </row>
    <row r="485" ht="15.75" customHeight="1">
      <c r="AL485" s="209"/>
      <c r="AM485" s="209"/>
      <c r="AN485" s="209"/>
      <c r="AO485" s="209"/>
    </row>
    <row r="486" ht="15.75" customHeight="1">
      <c r="AL486" s="209"/>
      <c r="AM486" s="209"/>
      <c r="AN486" s="209"/>
      <c r="AO486" s="209"/>
    </row>
    <row r="487" ht="15.75" customHeight="1">
      <c r="AL487" s="209"/>
      <c r="AM487" s="209"/>
      <c r="AN487" s="209"/>
      <c r="AO487" s="209"/>
    </row>
    <row r="488" ht="15.75" customHeight="1">
      <c r="AL488" s="209"/>
      <c r="AM488" s="209"/>
      <c r="AN488" s="209"/>
      <c r="AO488" s="209"/>
    </row>
    <row r="489" ht="15.75" customHeight="1">
      <c r="AL489" s="209"/>
      <c r="AM489" s="209"/>
      <c r="AN489" s="209"/>
      <c r="AO489" s="209"/>
    </row>
    <row r="490" ht="15.75" customHeight="1">
      <c r="AL490" s="209"/>
      <c r="AM490" s="209"/>
      <c r="AN490" s="209"/>
      <c r="AO490" s="209"/>
    </row>
    <row r="491" ht="15.75" customHeight="1">
      <c r="AL491" s="209"/>
      <c r="AM491" s="209"/>
      <c r="AN491" s="209"/>
      <c r="AO491" s="209"/>
    </row>
    <row r="492" ht="15.75" customHeight="1">
      <c r="AL492" s="209"/>
      <c r="AM492" s="209"/>
      <c r="AN492" s="209"/>
      <c r="AO492" s="209"/>
    </row>
    <row r="493" ht="15.75" customHeight="1">
      <c r="AL493" s="209"/>
      <c r="AM493" s="209"/>
      <c r="AN493" s="209"/>
      <c r="AO493" s="209"/>
    </row>
    <row r="494" ht="15.75" customHeight="1">
      <c r="AL494" s="209"/>
      <c r="AM494" s="209"/>
      <c r="AN494" s="209"/>
      <c r="AO494" s="209"/>
    </row>
    <row r="495" ht="15.75" customHeight="1">
      <c r="AL495" s="209"/>
      <c r="AM495" s="209"/>
      <c r="AN495" s="209"/>
      <c r="AO495" s="209"/>
    </row>
    <row r="496" ht="15.75" customHeight="1">
      <c r="AL496" s="209"/>
      <c r="AM496" s="209"/>
      <c r="AN496" s="209"/>
      <c r="AO496" s="209"/>
    </row>
    <row r="497" ht="15.75" customHeight="1">
      <c r="AL497" s="209"/>
      <c r="AM497" s="209"/>
      <c r="AN497" s="209"/>
      <c r="AO497" s="209"/>
    </row>
    <row r="498" ht="15.75" customHeight="1">
      <c r="AL498" s="209"/>
      <c r="AM498" s="209"/>
      <c r="AN498" s="209"/>
      <c r="AO498" s="209"/>
    </row>
    <row r="499" ht="15.75" customHeight="1">
      <c r="AL499" s="209"/>
      <c r="AM499" s="209"/>
      <c r="AN499" s="209"/>
      <c r="AO499" s="209"/>
    </row>
    <row r="500" ht="15.75" customHeight="1">
      <c r="AL500" s="209"/>
      <c r="AM500" s="209"/>
      <c r="AN500" s="209"/>
      <c r="AO500" s="209"/>
    </row>
    <row r="501" ht="15.75" customHeight="1">
      <c r="AL501" s="209"/>
      <c r="AM501" s="209"/>
      <c r="AN501" s="209"/>
      <c r="AO501" s="209"/>
    </row>
    <row r="502" ht="15.75" customHeight="1">
      <c r="AL502" s="209"/>
      <c r="AM502" s="209"/>
      <c r="AN502" s="209"/>
      <c r="AO502" s="209"/>
    </row>
    <row r="503" ht="15.75" customHeight="1">
      <c r="AL503" s="209"/>
      <c r="AM503" s="209"/>
      <c r="AN503" s="209"/>
      <c r="AO503" s="209"/>
    </row>
    <row r="504" ht="15.75" customHeight="1">
      <c r="AL504" s="209"/>
      <c r="AM504" s="209"/>
      <c r="AN504" s="209"/>
      <c r="AO504" s="209"/>
    </row>
    <row r="505" ht="15.75" customHeight="1">
      <c r="AL505" s="209"/>
      <c r="AM505" s="209"/>
      <c r="AN505" s="209"/>
      <c r="AO505" s="209"/>
    </row>
    <row r="506" ht="15.75" customHeight="1">
      <c r="AL506" s="209"/>
      <c r="AM506" s="209"/>
      <c r="AN506" s="209"/>
      <c r="AO506" s="209"/>
    </row>
    <row r="507" ht="15.75" customHeight="1">
      <c r="AL507" s="209"/>
      <c r="AM507" s="209"/>
      <c r="AN507" s="209"/>
      <c r="AO507" s="209"/>
    </row>
    <row r="508" ht="15.75" customHeight="1">
      <c r="AL508" s="209"/>
      <c r="AM508" s="209"/>
      <c r="AN508" s="209"/>
      <c r="AO508" s="209"/>
    </row>
    <row r="509" ht="15.75" customHeight="1">
      <c r="AL509" s="209"/>
      <c r="AM509" s="209"/>
      <c r="AN509" s="209"/>
      <c r="AO509" s="209"/>
    </row>
    <row r="510" ht="15.75" customHeight="1">
      <c r="AL510" s="209"/>
      <c r="AM510" s="209"/>
      <c r="AN510" s="209"/>
      <c r="AO510" s="209"/>
    </row>
    <row r="511" ht="15.75" customHeight="1">
      <c r="AL511" s="209"/>
      <c r="AM511" s="209"/>
      <c r="AN511" s="209"/>
      <c r="AO511" s="209"/>
    </row>
    <row r="512" ht="15.75" customHeight="1">
      <c r="AL512" s="209"/>
      <c r="AM512" s="209"/>
      <c r="AN512" s="209"/>
      <c r="AO512" s="209"/>
    </row>
    <row r="513" ht="15.75" customHeight="1">
      <c r="AL513" s="209"/>
      <c r="AM513" s="209"/>
      <c r="AN513" s="209"/>
      <c r="AO513" s="209"/>
    </row>
    <row r="514" ht="15.75" customHeight="1">
      <c r="AL514" s="209"/>
      <c r="AM514" s="209"/>
      <c r="AN514" s="209"/>
      <c r="AO514" s="209"/>
    </row>
    <row r="515" ht="15.75" customHeight="1">
      <c r="AL515" s="209"/>
      <c r="AM515" s="209"/>
      <c r="AN515" s="209"/>
      <c r="AO515" s="209"/>
    </row>
    <row r="516" ht="15.75" customHeight="1">
      <c r="AL516" s="209"/>
      <c r="AM516" s="209"/>
      <c r="AN516" s="209"/>
      <c r="AO516" s="209"/>
    </row>
    <row r="517" ht="15.75" customHeight="1">
      <c r="AL517" s="209"/>
      <c r="AM517" s="209"/>
      <c r="AN517" s="209"/>
      <c r="AO517" s="209"/>
    </row>
    <row r="518" ht="15.75" customHeight="1">
      <c r="AL518" s="209"/>
      <c r="AM518" s="209"/>
      <c r="AN518" s="209"/>
      <c r="AO518" s="209"/>
    </row>
    <row r="519" ht="15.75" customHeight="1">
      <c r="AL519" s="209"/>
      <c r="AM519" s="209"/>
      <c r="AN519" s="209"/>
      <c r="AO519" s="209"/>
    </row>
    <row r="520" ht="15.75" customHeight="1">
      <c r="AL520" s="209"/>
      <c r="AM520" s="209"/>
      <c r="AN520" s="209"/>
      <c r="AO520" s="209"/>
    </row>
    <row r="521" ht="15.75" customHeight="1">
      <c r="AL521" s="209"/>
      <c r="AM521" s="209"/>
      <c r="AN521" s="209"/>
      <c r="AO521" s="209"/>
    </row>
    <row r="522" ht="15.75" customHeight="1">
      <c r="AL522" s="209"/>
      <c r="AM522" s="209"/>
      <c r="AN522" s="209"/>
      <c r="AO522" s="209"/>
    </row>
    <row r="523" ht="15.75" customHeight="1">
      <c r="AL523" s="209"/>
      <c r="AM523" s="209"/>
      <c r="AN523" s="209"/>
      <c r="AO523" s="209"/>
    </row>
    <row r="524" ht="15.75" customHeight="1">
      <c r="AL524" s="209"/>
      <c r="AM524" s="209"/>
      <c r="AN524" s="209"/>
      <c r="AO524" s="209"/>
    </row>
    <row r="525" ht="15.75" customHeight="1">
      <c r="AL525" s="209"/>
      <c r="AM525" s="209"/>
      <c r="AN525" s="209"/>
      <c r="AO525" s="209"/>
    </row>
    <row r="526" ht="15.75" customHeight="1">
      <c r="AL526" s="209"/>
      <c r="AM526" s="209"/>
      <c r="AN526" s="209"/>
      <c r="AO526" s="209"/>
    </row>
    <row r="527" ht="15.75" customHeight="1">
      <c r="AL527" s="209"/>
      <c r="AM527" s="209"/>
      <c r="AN527" s="209"/>
      <c r="AO527" s="209"/>
    </row>
    <row r="528" ht="15.75" customHeight="1">
      <c r="AL528" s="209"/>
      <c r="AM528" s="209"/>
      <c r="AN528" s="209"/>
      <c r="AO528" s="209"/>
    </row>
    <row r="529" ht="15.75" customHeight="1">
      <c r="AL529" s="209"/>
      <c r="AM529" s="209"/>
      <c r="AN529" s="209"/>
      <c r="AO529" s="209"/>
    </row>
    <row r="530" ht="15.75" customHeight="1">
      <c r="AL530" s="209"/>
      <c r="AM530" s="209"/>
      <c r="AN530" s="209"/>
      <c r="AO530" s="209"/>
    </row>
    <row r="531" ht="15.75" customHeight="1">
      <c r="AL531" s="209"/>
      <c r="AM531" s="209"/>
      <c r="AN531" s="209"/>
      <c r="AO531" s="209"/>
    </row>
    <row r="532" ht="15.75" customHeight="1">
      <c r="AL532" s="209"/>
      <c r="AM532" s="209"/>
      <c r="AN532" s="209"/>
      <c r="AO532" s="209"/>
    </row>
    <row r="533" ht="15.75" customHeight="1">
      <c r="AL533" s="209"/>
      <c r="AM533" s="209"/>
      <c r="AN533" s="209"/>
      <c r="AO533" s="209"/>
    </row>
    <row r="534" ht="15.75" customHeight="1">
      <c r="AL534" s="209"/>
      <c r="AM534" s="209"/>
      <c r="AN534" s="209"/>
      <c r="AO534" s="209"/>
    </row>
    <row r="535" ht="15.75" customHeight="1">
      <c r="AL535" s="209"/>
      <c r="AM535" s="209"/>
      <c r="AN535" s="209"/>
      <c r="AO535" s="209"/>
    </row>
    <row r="536" ht="15.75" customHeight="1">
      <c r="AL536" s="209"/>
      <c r="AM536" s="209"/>
      <c r="AN536" s="209"/>
      <c r="AO536" s="209"/>
    </row>
    <row r="537" ht="15.75" customHeight="1">
      <c r="AL537" s="209"/>
      <c r="AM537" s="209"/>
      <c r="AN537" s="209"/>
      <c r="AO537" s="209"/>
    </row>
    <row r="538" ht="15.75" customHeight="1">
      <c r="AL538" s="209"/>
      <c r="AM538" s="209"/>
      <c r="AN538" s="209"/>
      <c r="AO538" s="209"/>
    </row>
    <row r="539" ht="15.75" customHeight="1">
      <c r="AL539" s="209"/>
      <c r="AM539" s="209"/>
      <c r="AN539" s="209"/>
      <c r="AO539" s="209"/>
    </row>
    <row r="540" ht="15.75" customHeight="1">
      <c r="AL540" s="209"/>
      <c r="AM540" s="209"/>
      <c r="AN540" s="209"/>
      <c r="AO540" s="209"/>
    </row>
    <row r="541" ht="15.75" customHeight="1">
      <c r="AL541" s="209"/>
      <c r="AM541" s="209"/>
      <c r="AN541" s="209"/>
      <c r="AO541" s="209"/>
    </row>
    <row r="542" ht="15.75" customHeight="1">
      <c r="AL542" s="209"/>
      <c r="AM542" s="209"/>
      <c r="AN542" s="209"/>
      <c r="AO542" s="209"/>
    </row>
    <row r="543" ht="15.75" customHeight="1">
      <c r="AL543" s="209"/>
      <c r="AM543" s="209"/>
      <c r="AN543" s="209"/>
      <c r="AO543" s="209"/>
    </row>
    <row r="544" ht="15.75" customHeight="1">
      <c r="AL544" s="209"/>
      <c r="AM544" s="209"/>
      <c r="AN544" s="209"/>
      <c r="AO544" s="209"/>
    </row>
    <row r="545" ht="15.75" customHeight="1">
      <c r="AL545" s="209"/>
      <c r="AM545" s="209"/>
      <c r="AN545" s="209"/>
      <c r="AO545" s="209"/>
    </row>
    <row r="546" ht="15.75" customHeight="1">
      <c r="AL546" s="209"/>
      <c r="AM546" s="209"/>
      <c r="AN546" s="209"/>
      <c r="AO546" s="209"/>
    </row>
    <row r="547" ht="15.75" customHeight="1">
      <c r="AL547" s="209"/>
      <c r="AM547" s="209"/>
      <c r="AN547" s="209"/>
      <c r="AO547" s="209"/>
    </row>
    <row r="548" ht="15.75" customHeight="1">
      <c r="AL548" s="209"/>
      <c r="AM548" s="209"/>
      <c r="AN548" s="209"/>
      <c r="AO548" s="209"/>
    </row>
    <row r="549" ht="15.75" customHeight="1">
      <c r="AL549" s="209"/>
      <c r="AM549" s="209"/>
      <c r="AN549" s="209"/>
      <c r="AO549" s="209"/>
    </row>
    <row r="550" ht="15.75" customHeight="1">
      <c r="AL550" s="209"/>
      <c r="AM550" s="209"/>
      <c r="AN550" s="209"/>
      <c r="AO550" s="209"/>
    </row>
    <row r="551" ht="15.75" customHeight="1">
      <c r="AL551" s="209"/>
      <c r="AM551" s="209"/>
      <c r="AN551" s="209"/>
      <c r="AO551" s="209"/>
    </row>
    <row r="552" ht="15.75" customHeight="1">
      <c r="AL552" s="209"/>
      <c r="AM552" s="209"/>
      <c r="AN552" s="209"/>
      <c r="AO552" s="209"/>
    </row>
    <row r="553" ht="15.75" customHeight="1">
      <c r="AL553" s="209"/>
      <c r="AM553" s="209"/>
      <c r="AN553" s="209"/>
      <c r="AO553" s="209"/>
    </row>
    <row r="554" ht="15.75" customHeight="1">
      <c r="AL554" s="209"/>
      <c r="AM554" s="209"/>
      <c r="AN554" s="209"/>
      <c r="AO554" s="209"/>
    </row>
    <row r="555" ht="15.75" customHeight="1">
      <c r="AL555" s="209"/>
      <c r="AM555" s="209"/>
      <c r="AN555" s="209"/>
      <c r="AO555" s="209"/>
    </row>
    <row r="556" ht="15.75" customHeight="1">
      <c r="AL556" s="209"/>
      <c r="AM556" s="209"/>
      <c r="AN556" s="209"/>
      <c r="AO556" s="209"/>
    </row>
    <row r="557" ht="15.75" customHeight="1">
      <c r="AL557" s="209"/>
      <c r="AM557" s="209"/>
      <c r="AN557" s="209"/>
      <c r="AO557" s="209"/>
    </row>
    <row r="558" ht="15.75" customHeight="1">
      <c r="AL558" s="209"/>
      <c r="AM558" s="209"/>
      <c r="AN558" s="209"/>
      <c r="AO558" s="209"/>
    </row>
    <row r="559" ht="15.75" customHeight="1">
      <c r="AL559" s="209"/>
      <c r="AM559" s="209"/>
      <c r="AN559" s="209"/>
      <c r="AO559" s="209"/>
    </row>
    <row r="560" ht="15.75" customHeight="1">
      <c r="AL560" s="209"/>
      <c r="AM560" s="209"/>
      <c r="AN560" s="209"/>
      <c r="AO560" s="209"/>
    </row>
    <row r="561" ht="15.75" customHeight="1">
      <c r="AL561" s="209"/>
      <c r="AM561" s="209"/>
      <c r="AN561" s="209"/>
      <c r="AO561" s="209"/>
    </row>
    <row r="562" ht="15.75" customHeight="1">
      <c r="AL562" s="209"/>
      <c r="AM562" s="209"/>
      <c r="AN562" s="209"/>
      <c r="AO562" s="209"/>
    </row>
    <row r="563" ht="15.75" customHeight="1">
      <c r="AL563" s="209"/>
      <c r="AM563" s="209"/>
      <c r="AN563" s="209"/>
      <c r="AO563" s="209"/>
    </row>
    <row r="564" ht="15.75" customHeight="1">
      <c r="AL564" s="209"/>
      <c r="AM564" s="209"/>
      <c r="AN564" s="209"/>
      <c r="AO564" s="209"/>
    </row>
    <row r="565" ht="15.75" customHeight="1">
      <c r="AL565" s="209"/>
      <c r="AM565" s="209"/>
      <c r="AN565" s="209"/>
      <c r="AO565" s="209"/>
    </row>
    <row r="566" ht="15.75" customHeight="1">
      <c r="AL566" s="209"/>
      <c r="AM566" s="209"/>
      <c r="AN566" s="209"/>
      <c r="AO566" s="209"/>
    </row>
    <row r="567" ht="15.75" customHeight="1">
      <c r="AL567" s="209"/>
      <c r="AM567" s="209"/>
      <c r="AN567" s="209"/>
      <c r="AO567" s="209"/>
    </row>
    <row r="568" ht="15.75" customHeight="1">
      <c r="AL568" s="209"/>
      <c r="AM568" s="209"/>
      <c r="AN568" s="209"/>
      <c r="AO568" s="209"/>
    </row>
    <row r="569" ht="15.75" customHeight="1">
      <c r="AL569" s="209"/>
      <c r="AM569" s="209"/>
      <c r="AN569" s="209"/>
      <c r="AO569" s="209"/>
    </row>
    <row r="570" ht="15.75" customHeight="1">
      <c r="AL570" s="209"/>
      <c r="AM570" s="209"/>
      <c r="AN570" s="209"/>
      <c r="AO570" s="209"/>
    </row>
    <row r="571" ht="15.75" customHeight="1">
      <c r="AL571" s="209"/>
      <c r="AM571" s="209"/>
      <c r="AN571" s="209"/>
      <c r="AO571" s="209"/>
    </row>
    <row r="572" ht="15.75" customHeight="1">
      <c r="AL572" s="209"/>
      <c r="AM572" s="209"/>
      <c r="AN572" s="209"/>
      <c r="AO572" s="209"/>
    </row>
    <row r="573" ht="15.75" customHeight="1">
      <c r="AL573" s="209"/>
      <c r="AM573" s="209"/>
      <c r="AN573" s="209"/>
      <c r="AO573" s="209"/>
    </row>
    <row r="574" ht="15.75" customHeight="1">
      <c r="AL574" s="209"/>
      <c r="AM574" s="209"/>
      <c r="AN574" s="209"/>
      <c r="AO574" s="209"/>
    </row>
    <row r="575" ht="15.75" customHeight="1">
      <c r="AL575" s="209"/>
      <c r="AM575" s="209"/>
      <c r="AN575" s="209"/>
      <c r="AO575" s="209"/>
    </row>
    <row r="576" ht="15.75" customHeight="1">
      <c r="AL576" s="209"/>
      <c r="AM576" s="209"/>
      <c r="AN576" s="209"/>
      <c r="AO576" s="209"/>
    </row>
    <row r="577" ht="15.75" customHeight="1">
      <c r="AL577" s="209"/>
      <c r="AM577" s="209"/>
      <c r="AN577" s="209"/>
      <c r="AO577" s="209"/>
    </row>
    <row r="578" ht="15.75" customHeight="1">
      <c r="AL578" s="209"/>
      <c r="AM578" s="209"/>
      <c r="AN578" s="209"/>
      <c r="AO578" s="209"/>
    </row>
    <row r="579" ht="15.75" customHeight="1">
      <c r="AL579" s="209"/>
      <c r="AM579" s="209"/>
      <c r="AN579" s="209"/>
      <c r="AO579" s="209"/>
    </row>
    <row r="580" ht="15.75" customHeight="1">
      <c r="AL580" s="209"/>
      <c r="AM580" s="209"/>
      <c r="AN580" s="209"/>
      <c r="AO580" s="209"/>
    </row>
    <row r="581" ht="15.75" customHeight="1">
      <c r="AL581" s="209"/>
      <c r="AM581" s="209"/>
      <c r="AN581" s="209"/>
      <c r="AO581" s="209"/>
    </row>
    <row r="582" ht="15.75" customHeight="1">
      <c r="AL582" s="209"/>
      <c r="AM582" s="209"/>
      <c r="AN582" s="209"/>
      <c r="AO582" s="209"/>
    </row>
    <row r="583" ht="15.75" customHeight="1">
      <c r="AL583" s="209"/>
      <c r="AM583" s="209"/>
      <c r="AN583" s="209"/>
      <c r="AO583" s="209"/>
    </row>
    <row r="584" ht="15.75" customHeight="1">
      <c r="AL584" s="209"/>
      <c r="AM584" s="209"/>
      <c r="AN584" s="209"/>
      <c r="AO584" s="209"/>
    </row>
    <row r="585" ht="15.75" customHeight="1">
      <c r="AL585" s="209"/>
      <c r="AM585" s="209"/>
      <c r="AN585" s="209"/>
      <c r="AO585" s="209"/>
    </row>
    <row r="586" ht="15.75" customHeight="1">
      <c r="AL586" s="209"/>
      <c r="AM586" s="209"/>
      <c r="AN586" s="209"/>
      <c r="AO586" s="209"/>
    </row>
    <row r="587" ht="15.75" customHeight="1">
      <c r="AL587" s="209"/>
      <c r="AM587" s="209"/>
      <c r="AN587" s="209"/>
      <c r="AO587" s="209"/>
    </row>
    <row r="588" ht="15.75" customHeight="1">
      <c r="AL588" s="209"/>
      <c r="AM588" s="209"/>
      <c r="AN588" s="209"/>
      <c r="AO588" s="209"/>
    </row>
    <row r="589" ht="15.75" customHeight="1">
      <c r="AL589" s="209"/>
      <c r="AM589" s="209"/>
      <c r="AN589" s="209"/>
      <c r="AO589" s="209"/>
    </row>
    <row r="590" ht="15.75" customHeight="1">
      <c r="AL590" s="209"/>
      <c r="AM590" s="209"/>
      <c r="AN590" s="209"/>
      <c r="AO590" s="209"/>
    </row>
    <row r="591" ht="15.75" customHeight="1">
      <c r="AL591" s="209"/>
      <c r="AM591" s="209"/>
      <c r="AN591" s="209"/>
      <c r="AO591" s="209"/>
    </row>
    <row r="592" ht="15.75" customHeight="1">
      <c r="AL592" s="209"/>
      <c r="AM592" s="209"/>
      <c r="AN592" s="209"/>
      <c r="AO592" s="209"/>
    </row>
    <row r="593" ht="15.75" customHeight="1">
      <c r="AL593" s="209"/>
      <c r="AM593" s="209"/>
      <c r="AN593" s="209"/>
      <c r="AO593" s="209"/>
    </row>
    <row r="594" ht="15.75" customHeight="1">
      <c r="AL594" s="209"/>
      <c r="AM594" s="209"/>
      <c r="AN594" s="209"/>
      <c r="AO594" s="209"/>
    </row>
    <row r="595" ht="15.75" customHeight="1">
      <c r="AL595" s="209"/>
      <c r="AM595" s="209"/>
      <c r="AN595" s="209"/>
      <c r="AO595" s="209"/>
    </row>
    <row r="596" ht="15.75" customHeight="1">
      <c r="AL596" s="209"/>
      <c r="AM596" s="209"/>
      <c r="AN596" s="209"/>
      <c r="AO596" s="209"/>
    </row>
    <row r="597" ht="15.75" customHeight="1">
      <c r="AL597" s="209"/>
      <c r="AM597" s="209"/>
      <c r="AN597" s="209"/>
      <c r="AO597" s="209"/>
    </row>
    <row r="598" ht="15.75" customHeight="1">
      <c r="AL598" s="209"/>
      <c r="AM598" s="209"/>
      <c r="AN598" s="209"/>
      <c r="AO598" s="209"/>
    </row>
    <row r="599" ht="15.75" customHeight="1">
      <c r="AL599" s="209"/>
      <c r="AM599" s="209"/>
      <c r="AN599" s="209"/>
      <c r="AO599" s="209"/>
    </row>
    <row r="600" ht="15.75" customHeight="1">
      <c r="AL600" s="209"/>
      <c r="AM600" s="209"/>
      <c r="AN600" s="209"/>
      <c r="AO600" s="209"/>
    </row>
    <row r="601" ht="15.75" customHeight="1">
      <c r="AL601" s="209"/>
      <c r="AM601" s="209"/>
      <c r="AN601" s="209"/>
      <c r="AO601" s="209"/>
    </row>
    <row r="602" ht="15.75" customHeight="1">
      <c r="AL602" s="209"/>
      <c r="AM602" s="209"/>
      <c r="AN602" s="209"/>
      <c r="AO602" s="209"/>
    </row>
    <row r="603" ht="15.75" customHeight="1">
      <c r="AL603" s="209"/>
      <c r="AM603" s="209"/>
      <c r="AN603" s="209"/>
      <c r="AO603" s="209"/>
    </row>
    <row r="604" ht="15.75" customHeight="1">
      <c r="AL604" s="209"/>
      <c r="AM604" s="209"/>
      <c r="AN604" s="209"/>
      <c r="AO604" s="209"/>
    </row>
    <row r="605" ht="15.75" customHeight="1">
      <c r="AL605" s="209"/>
      <c r="AM605" s="209"/>
      <c r="AN605" s="209"/>
      <c r="AO605" s="209"/>
    </row>
    <row r="606" ht="15.75" customHeight="1">
      <c r="AL606" s="209"/>
      <c r="AM606" s="209"/>
      <c r="AN606" s="209"/>
      <c r="AO606" s="209"/>
    </row>
    <row r="607" ht="15.75" customHeight="1">
      <c r="AL607" s="209"/>
      <c r="AM607" s="209"/>
      <c r="AN607" s="209"/>
      <c r="AO607" s="209"/>
    </row>
    <row r="608" ht="15.75" customHeight="1">
      <c r="AL608" s="209"/>
      <c r="AM608" s="209"/>
      <c r="AN608" s="209"/>
      <c r="AO608" s="209"/>
    </row>
    <row r="609" ht="15.75" customHeight="1">
      <c r="AL609" s="209"/>
      <c r="AM609" s="209"/>
      <c r="AN609" s="209"/>
      <c r="AO609" s="209"/>
    </row>
    <row r="610" ht="15.75" customHeight="1">
      <c r="AL610" s="209"/>
      <c r="AM610" s="209"/>
      <c r="AN610" s="209"/>
      <c r="AO610" s="209"/>
    </row>
    <row r="611" ht="15.75" customHeight="1">
      <c r="AL611" s="209"/>
      <c r="AM611" s="209"/>
      <c r="AN611" s="209"/>
      <c r="AO611" s="209"/>
    </row>
    <row r="612" ht="15.75" customHeight="1">
      <c r="AL612" s="209"/>
      <c r="AM612" s="209"/>
      <c r="AN612" s="209"/>
      <c r="AO612" s="209"/>
    </row>
    <row r="613" ht="15.75" customHeight="1">
      <c r="AL613" s="209"/>
      <c r="AM613" s="209"/>
      <c r="AN613" s="209"/>
      <c r="AO613" s="209"/>
    </row>
    <row r="614" ht="15.75" customHeight="1">
      <c r="AL614" s="209"/>
      <c r="AM614" s="209"/>
      <c r="AN614" s="209"/>
      <c r="AO614" s="209"/>
    </row>
    <row r="615" ht="15.75" customHeight="1">
      <c r="AL615" s="209"/>
      <c r="AM615" s="209"/>
      <c r="AN615" s="209"/>
      <c r="AO615" s="209"/>
    </row>
    <row r="616" ht="15.75" customHeight="1">
      <c r="AL616" s="209"/>
      <c r="AM616" s="209"/>
      <c r="AN616" s="209"/>
      <c r="AO616" s="209"/>
    </row>
    <row r="617" ht="15.75" customHeight="1">
      <c r="AL617" s="209"/>
      <c r="AM617" s="209"/>
      <c r="AN617" s="209"/>
      <c r="AO617" s="209"/>
    </row>
    <row r="618" ht="15.75" customHeight="1">
      <c r="AL618" s="209"/>
      <c r="AM618" s="209"/>
      <c r="AN618" s="209"/>
      <c r="AO618" s="209"/>
    </row>
    <row r="619" ht="15.75" customHeight="1">
      <c r="AL619" s="209"/>
      <c r="AM619" s="209"/>
      <c r="AN619" s="209"/>
      <c r="AO619" s="209"/>
    </row>
    <row r="620" ht="15.75" customHeight="1">
      <c r="AL620" s="209"/>
      <c r="AM620" s="209"/>
      <c r="AN620" s="209"/>
      <c r="AO620" s="209"/>
    </row>
    <row r="621" ht="15.75" customHeight="1">
      <c r="AL621" s="209"/>
      <c r="AM621" s="209"/>
      <c r="AN621" s="209"/>
      <c r="AO621" s="209"/>
    </row>
    <row r="622" ht="15.75" customHeight="1">
      <c r="AL622" s="209"/>
      <c r="AM622" s="209"/>
      <c r="AN622" s="209"/>
      <c r="AO622" s="209"/>
    </row>
    <row r="623" ht="15.75" customHeight="1">
      <c r="AL623" s="209"/>
      <c r="AM623" s="209"/>
      <c r="AN623" s="209"/>
      <c r="AO623" s="209"/>
    </row>
    <row r="624" ht="15.75" customHeight="1">
      <c r="AL624" s="209"/>
      <c r="AM624" s="209"/>
      <c r="AN624" s="209"/>
      <c r="AO624" s="209"/>
    </row>
    <row r="625" ht="15.75" customHeight="1">
      <c r="AL625" s="209"/>
      <c r="AM625" s="209"/>
      <c r="AN625" s="209"/>
      <c r="AO625" s="209"/>
    </row>
    <row r="626" ht="15.75" customHeight="1">
      <c r="AL626" s="209"/>
      <c r="AM626" s="209"/>
      <c r="AN626" s="209"/>
      <c r="AO626" s="209"/>
    </row>
    <row r="627" ht="15.75" customHeight="1">
      <c r="AL627" s="209"/>
      <c r="AM627" s="209"/>
      <c r="AN627" s="209"/>
      <c r="AO627" s="209"/>
    </row>
    <row r="628" ht="15.75" customHeight="1">
      <c r="AL628" s="209"/>
      <c r="AM628" s="209"/>
      <c r="AN628" s="209"/>
      <c r="AO628" s="209"/>
    </row>
    <row r="629" ht="15.75" customHeight="1">
      <c r="AL629" s="209"/>
      <c r="AM629" s="209"/>
      <c r="AN629" s="209"/>
      <c r="AO629" s="209"/>
    </row>
    <row r="630" ht="15.75" customHeight="1">
      <c r="AL630" s="209"/>
      <c r="AM630" s="209"/>
      <c r="AN630" s="209"/>
      <c r="AO630" s="209"/>
    </row>
    <row r="631" ht="15.75" customHeight="1">
      <c r="AL631" s="209"/>
      <c r="AM631" s="209"/>
      <c r="AN631" s="209"/>
      <c r="AO631" s="209"/>
    </row>
    <row r="632" ht="15.75" customHeight="1">
      <c r="AL632" s="209"/>
      <c r="AM632" s="209"/>
      <c r="AN632" s="209"/>
      <c r="AO632" s="209"/>
    </row>
    <row r="633" ht="15.75" customHeight="1">
      <c r="AL633" s="209"/>
      <c r="AM633" s="209"/>
      <c r="AN633" s="209"/>
      <c r="AO633" s="209"/>
    </row>
    <row r="634" ht="15.75" customHeight="1">
      <c r="AL634" s="209"/>
      <c r="AM634" s="209"/>
      <c r="AN634" s="209"/>
      <c r="AO634" s="209"/>
    </row>
    <row r="635" ht="15.75" customHeight="1">
      <c r="AL635" s="209"/>
      <c r="AM635" s="209"/>
      <c r="AN635" s="209"/>
      <c r="AO635" s="209"/>
    </row>
    <row r="636" ht="15.75" customHeight="1">
      <c r="AL636" s="209"/>
      <c r="AM636" s="209"/>
      <c r="AN636" s="209"/>
      <c r="AO636" s="209"/>
    </row>
    <row r="637" ht="15.75" customHeight="1">
      <c r="AL637" s="209"/>
      <c r="AM637" s="209"/>
      <c r="AN637" s="209"/>
      <c r="AO637" s="209"/>
    </row>
    <row r="638" ht="15.75" customHeight="1">
      <c r="AL638" s="209"/>
      <c r="AM638" s="209"/>
      <c r="AN638" s="209"/>
      <c r="AO638" s="209"/>
    </row>
    <row r="639" ht="15.75" customHeight="1">
      <c r="AL639" s="209"/>
      <c r="AM639" s="209"/>
      <c r="AN639" s="209"/>
      <c r="AO639" s="209"/>
    </row>
    <row r="640" ht="15.75" customHeight="1">
      <c r="AL640" s="209"/>
      <c r="AM640" s="209"/>
      <c r="AN640" s="209"/>
      <c r="AO640" s="209"/>
    </row>
    <row r="641" ht="15.75" customHeight="1">
      <c r="AL641" s="209"/>
      <c r="AM641" s="209"/>
      <c r="AN641" s="209"/>
      <c r="AO641" s="209"/>
    </row>
    <row r="642" ht="15.75" customHeight="1">
      <c r="AL642" s="209"/>
      <c r="AM642" s="209"/>
      <c r="AN642" s="209"/>
      <c r="AO642" s="209"/>
    </row>
    <row r="643" ht="15.75" customHeight="1">
      <c r="AL643" s="209"/>
      <c r="AM643" s="209"/>
      <c r="AN643" s="209"/>
      <c r="AO643" s="209"/>
    </row>
    <row r="644" ht="15.75" customHeight="1">
      <c r="AL644" s="209"/>
      <c r="AM644" s="209"/>
      <c r="AN644" s="209"/>
      <c r="AO644" s="209"/>
    </row>
    <row r="645" ht="15.75" customHeight="1">
      <c r="AL645" s="209"/>
      <c r="AM645" s="209"/>
      <c r="AN645" s="209"/>
      <c r="AO645" s="209"/>
    </row>
    <row r="646" ht="15.75" customHeight="1">
      <c r="AL646" s="209"/>
      <c r="AM646" s="209"/>
      <c r="AN646" s="209"/>
      <c r="AO646" s="209"/>
    </row>
    <row r="647" ht="15.75" customHeight="1">
      <c r="AL647" s="209"/>
      <c r="AM647" s="209"/>
      <c r="AN647" s="209"/>
      <c r="AO647" s="209"/>
    </row>
    <row r="648" ht="15.75" customHeight="1">
      <c r="AL648" s="209"/>
      <c r="AM648" s="209"/>
      <c r="AN648" s="209"/>
      <c r="AO648" s="209"/>
    </row>
    <row r="649" ht="15.75" customHeight="1">
      <c r="AL649" s="209"/>
      <c r="AM649" s="209"/>
      <c r="AN649" s="209"/>
      <c r="AO649" s="209"/>
    </row>
    <row r="650" ht="15.75" customHeight="1">
      <c r="AL650" s="209"/>
      <c r="AM650" s="209"/>
      <c r="AN650" s="209"/>
      <c r="AO650" s="209"/>
    </row>
    <row r="651" ht="15.75" customHeight="1">
      <c r="AL651" s="209"/>
      <c r="AM651" s="209"/>
      <c r="AN651" s="209"/>
      <c r="AO651" s="209"/>
    </row>
    <row r="652" ht="15.75" customHeight="1">
      <c r="AL652" s="209"/>
      <c r="AM652" s="209"/>
      <c r="AN652" s="209"/>
      <c r="AO652" s="209"/>
    </row>
    <row r="653" ht="15.75" customHeight="1">
      <c r="AL653" s="209"/>
      <c r="AM653" s="209"/>
      <c r="AN653" s="209"/>
      <c r="AO653" s="209"/>
    </row>
    <row r="654" ht="15.75" customHeight="1">
      <c r="AL654" s="209"/>
      <c r="AM654" s="209"/>
      <c r="AN654" s="209"/>
      <c r="AO654" s="209"/>
    </row>
    <row r="655" ht="15.75" customHeight="1">
      <c r="AL655" s="209"/>
      <c r="AM655" s="209"/>
      <c r="AN655" s="209"/>
      <c r="AO655" s="209"/>
    </row>
    <row r="656" ht="15.75" customHeight="1">
      <c r="AL656" s="209"/>
      <c r="AM656" s="209"/>
      <c r="AN656" s="209"/>
      <c r="AO656" s="209"/>
    </row>
    <row r="657" ht="15.75" customHeight="1">
      <c r="AL657" s="209"/>
      <c r="AM657" s="209"/>
      <c r="AN657" s="209"/>
      <c r="AO657" s="209"/>
    </row>
    <row r="658" ht="15.75" customHeight="1">
      <c r="AL658" s="209"/>
      <c r="AM658" s="209"/>
      <c r="AN658" s="209"/>
      <c r="AO658" s="209"/>
    </row>
    <row r="659" ht="15.75" customHeight="1">
      <c r="AL659" s="209"/>
      <c r="AM659" s="209"/>
      <c r="AN659" s="209"/>
      <c r="AO659" s="209"/>
    </row>
    <row r="660" ht="15.75" customHeight="1">
      <c r="AL660" s="209"/>
      <c r="AM660" s="209"/>
      <c r="AN660" s="209"/>
      <c r="AO660" s="209"/>
    </row>
    <row r="661" ht="15.75" customHeight="1">
      <c r="AL661" s="209"/>
      <c r="AM661" s="209"/>
      <c r="AN661" s="209"/>
      <c r="AO661" s="209"/>
    </row>
    <row r="662" ht="15.75" customHeight="1">
      <c r="AL662" s="209"/>
      <c r="AM662" s="209"/>
      <c r="AN662" s="209"/>
      <c r="AO662" s="209"/>
    </row>
    <row r="663" ht="15.75" customHeight="1">
      <c r="AL663" s="209"/>
      <c r="AM663" s="209"/>
      <c r="AN663" s="209"/>
      <c r="AO663" s="209"/>
    </row>
    <row r="664" ht="15.75" customHeight="1">
      <c r="AL664" s="209"/>
      <c r="AM664" s="209"/>
      <c r="AN664" s="209"/>
      <c r="AO664" s="209"/>
    </row>
    <row r="665" ht="15.75" customHeight="1">
      <c r="AL665" s="209"/>
      <c r="AM665" s="209"/>
      <c r="AN665" s="209"/>
      <c r="AO665" s="209"/>
    </row>
    <row r="666" ht="15.75" customHeight="1">
      <c r="AL666" s="209"/>
      <c r="AM666" s="209"/>
      <c r="AN666" s="209"/>
      <c r="AO666" s="209"/>
    </row>
    <row r="667" ht="15.75" customHeight="1">
      <c r="AL667" s="209"/>
      <c r="AM667" s="209"/>
      <c r="AN667" s="209"/>
      <c r="AO667" s="209"/>
    </row>
    <row r="668" ht="15.75" customHeight="1">
      <c r="AL668" s="209"/>
      <c r="AM668" s="209"/>
      <c r="AN668" s="209"/>
      <c r="AO668" s="209"/>
    </row>
    <row r="669" ht="15.75" customHeight="1">
      <c r="AL669" s="209"/>
      <c r="AM669" s="209"/>
      <c r="AN669" s="209"/>
      <c r="AO669" s="209"/>
    </row>
    <row r="670" ht="15.75" customHeight="1">
      <c r="AL670" s="209"/>
      <c r="AM670" s="209"/>
      <c r="AN670" s="209"/>
      <c r="AO670" s="209"/>
    </row>
    <row r="671" ht="15.75" customHeight="1">
      <c r="AL671" s="209"/>
      <c r="AM671" s="209"/>
      <c r="AN671" s="209"/>
      <c r="AO671" s="209"/>
    </row>
    <row r="672" ht="15.75" customHeight="1">
      <c r="AL672" s="209"/>
      <c r="AM672" s="209"/>
      <c r="AN672" s="209"/>
      <c r="AO672" s="209"/>
    </row>
    <row r="673" ht="15.75" customHeight="1">
      <c r="AL673" s="209"/>
      <c r="AM673" s="209"/>
      <c r="AN673" s="209"/>
      <c r="AO673" s="209"/>
    </row>
    <row r="674" ht="15.75" customHeight="1">
      <c r="AL674" s="209"/>
      <c r="AM674" s="209"/>
      <c r="AN674" s="209"/>
      <c r="AO674" s="209"/>
    </row>
    <row r="675" ht="15.75" customHeight="1">
      <c r="AL675" s="209"/>
      <c r="AM675" s="209"/>
      <c r="AN675" s="209"/>
      <c r="AO675" s="209"/>
    </row>
    <row r="676" ht="15.75" customHeight="1">
      <c r="AL676" s="209"/>
      <c r="AM676" s="209"/>
      <c r="AN676" s="209"/>
      <c r="AO676" s="209"/>
    </row>
    <row r="677" ht="15.75" customHeight="1">
      <c r="AL677" s="209"/>
      <c r="AM677" s="209"/>
      <c r="AN677" s="209"/>
      <c r="AO677" s="209"/>
    </row>
    <row r="678" ht="15.75" customHeight="1">
      <c r="AL678" s="209"/>
      <c r="AM678" s="209"/>
      <c r="AN678" s="209"/>
      <c r="AO678" s="209"/>
    </row>
    <row r="679" ht="15.75" customHeight="1">
      <c r="AL679" s="209"/>
      <c r="AM679" s="209"/>
      <c r="AN679" s="209"/>
      <c r="AO679" s="209"/>
    </row>
    <row r="680" ht="15.75" customHeight="1">
      <c r="AL680" s="209"/>
      <c r="AM680" s="209"/>
      <c r="AN680" s="209"/>
      <c r="AO680" s="209"/>
    </row>
    <row r="681" ht="15.75" customHeight="1">
      <c r="AL681" s="209"/>
      <c r="AM681" s="209"/>
      <c r="AN681" s="209"/>
      <c r="AO681" s="209"/>
    </row>
    <row r="682" ht="15.75" customHeight="1">
      <c r="AL682" s="209"/>
      <c r="AM682" s="209"/>
      <c r="AN682" s="209"/>
      <c r="AO682" s="209"/>
    </row>
    <row r="683" ht="15.75" customHeight="1">
      <c r="AL683" s="209"/>
      <c r="AM683" s="209"/>
      <c r="AN683" s="209"/>
      <c r="AO683" s="209"/>
    </row>
    <row r="684" ht="15.75" customHeight="1">
      <c r="AL684" s="209"/>
      <c r="AM684" s="209"/>
      <c r="AN684" s="209"/>
      <c r="AO684" s="209"/>
    </row>
    <row r="685" ht="15.75" customHeight="1">
      <c r="AL685" s="209"/>
      <c r="AM685" s="209"/>
      <c r="AN685" s="209"/>
      <c r="AO685" s="209"/>
    </row>
    <row r="686" ht="15.75" customHeight="1">
      <c r="AL686" s="209"/>
      <c r="AM686" s="209"/>
      <c r="AN686" s="209"/>
      <c r="AO686" s="209"/>
    </row>
    <row r="687" ht="15.75" customHeight="1">
      <c r="AL687" s="209"/>
      <c r="AM687" s="209"/>
      <c r="AN687" s="209"/>
      <c r="AO687" s="209"/>
    </row>
    <row r="688" ht="15.75" customHeight="1">
      <c r="AL688" s="209"/>
      <c r="AM688" s="209"/>
      <c r="AN688" s="209"/>
      <c r="AO688" s="209"/>
    </row>
    <row r="689" ht="15.75" customHeight="1">
      <c r="AL689" s="209"/>
      <c r="AM689" s="209"/>
      <c r="AN689" s="209"/>
      <c r="AO689" s="209"/>
    </row>
    <row r="690" ht="15.75" customHeight="1">
      <c r="AL690" s="209"/>
      <c r="AM690" s="209"/>
      <c r="AN690" s="209"/>
      <c r="AO690" s="209"/>
    </row>
    <row r="691" ht="15.75" customHeight="1">
      <c r="AL691" s="209"/>
      <c r="AM691" s="209"/>
      <c r="AN691" s="209"/>
      <c r="AO691" s="209"/>
    </row>
    <row r="692" ht="15.75" customHeight="1">
      <c r="AL692" s="209"/>
      <c r="AM692" s="209"/>
      <c r="AN692" s="209"/>
      <c r="AO692" s="209"/>
    </row>
    <row r="693" ht="15.75" customHeight="1">
      <c r="AL693" s="209"/>
      <c r="AM693" s="209"/>
      <c r="AN693" s="209"/>
      <c r="AO693" s="209"/>
    </row>
    <row r="694" ht="15.75" customHeight="1">
      <c r="AL694" s="209"/>
      <c r="AM694" s="209"/>
      <c r="AN694" s="209"/>
      <c r="AO694" s="209"/>
    </row>
    <row r="695" ht="15.75" customHeight="1">
      <c r="AL695" s="209"/>
      <c r="AM695" s="209"/>
      <c r="AN695" s="209"/>
      <c r="AO695" s="209"/>
    </row>
    <row r="696" ht="15.75" customHeight="1">
      <c r="AL696" s="209"/>
      <c r="AM696" s="209"/>
      <c r="AN696" s="209"/>
      <c r="AO696" s="209"/>
    </row>
    <row r="697" ht="15.75" customHeight="1">
      <c r="AL697" s="209"/>
      <c r="AM697" s="209"/>
      <c r="AN697" s="209"/>
      <c r="AO697" s="209"/>
    </row>
    <row r="698" ht="15.75" customHeight="1">
      <c r="AL698" s="209"/>
      <c r="AM698" s="209"/>
      <c r="AN698" s="209"/>
      <c r="AO698" s="209"/>
    </row>
    <row r="699" ht="15.75" customHeight="1">
      <c r="AL699" s="209"/>
      <c r="AM699" s="209"/>
      <c r="AN699" s="209"/>
      <c r="AO699" s="209"/>
    </row>
    <row r="700" ht="15.75" customHeight="1">
      <c r="AL700" s="209"/>
      <c r="AM700" s="209"/>
      <c r="AN700" s="209"/>
      <c r="AO700" s="209"/>
    </row>
    <row r="701" ht="15.75" customHeight="1">
      <c r="AL701" s="209"/>
      <c r="AM701" s="209"/>
      <c r="AN701" s="209"/>
      <c r="AO701" s="209"/>
    </row>
    <row r="702" ht="15.75" customHeight="1">
      <c r="AL702" s="209"/>
      <c r="AM702" s="209"/>
      <c r="AN702" s="209"/>
      <c r="AO702" s="209"/>
    </row>
    <row r="703" ht="15.75" customHeight="1">
      <c r="AL703" s="209"/>
      <c r="AM703" s="209"/>
      <c r="AN703" s="209"/>
      <c r="AO703" s="209"/>
    </row>
    <row r="704" ht="15.75" customHeight="1">
      <c r="AL704" s="209"/>
      <c r="AM704" s="209"/>
      <c r="AN704" s="209"/>
      <c r="AO704" s="209"/>
    </row>
    <row r="705" ht="15.75" customHeight="1">
      <c r="AL705" s="209"/>
      <c r="AM705" s="209"/>
      <c r="AN705" s="209"/>
      <c r="AO705" s="209"/>
    </row>
    <row r="706" ht="15.75" customHeight="1">
      <c r="AL706" s="209"/>
      <c r="AM706" s="209"/>
      <c r="AN706" s="209"/>
      <c r="AO706" s="209"/>
    </row>
    <row r="707" ht="15.75" customHeight="1">
      <c r="AL707" s="209"/>
      <c r="AM707" s="209"/>
      <c r="AN707" s="209"/>
      <c r="AO707" s="209"/>
    </row>
    <row r="708" ht="15.75" customHeight="1">
      <c r="AL708" s="209"/>
      <c r="AM708" s="209"/>
      <c r="AN708" s="209"/>
      <c r="AO708" s="209"/>
    </row>
    <row r="709" ht="15.75" customHeight="1">
      <c r="AL709" s="209"/>
      <c r="AM709" s="209"/>
      <c r="AN709" s="209"/>
      <c r="AO709" s="209"/>
    </row>
    <row r="710" ht="15.75" customHeight="1">
      <c r="AL710" s="209"/>
      <c r="AM710" s="209"/>
      <c r="AN710" s="209"/>
      <c r="AO710" s="209"/>
    </row>
    <row r="711" ht="15.75" customHeight="1">
      <c r="AL711" s="209"/>
      <c r="AM711" s="209"/>
      <c r="AN711" s="209"/>
      <c r="AO711" s="209"/>
    </row>
    <row r="712" ht="15.75" customHeight="1">
      <c r="AL712" s="209"/>
      <c r="AM712" s="209"/>
      <c r="AN712" s="209"/>
      <c r="AO712" s="209"/>
    </row>
    <row r="713" ht="15.75" customHeight="1">
      <c r="AL713" s="209"/>
      <c r="AM713" s="209"/>
      <c r="AN713" s="209"/>
      <c r="AO713" s="209"/>
    </row>
    <row r="714" ht="15.75" customHeight="1">
      <c r="AL714" s="209"/>
      <c r="AM714" s="209"/>
      <c r="AN714" s="209"/>
      <c r="AO714" s="209"/>
    </row>
    <row r="715" ht="15.75" customHeight="1">
      <c r="AL715" s="209"/>
      <c r="AM715" s="209"/>
      <c r="AN715" s="209"/>
      <c r="AO715" s="209"/>
    </row>
    <row r="716" ht="15.75" customHeight="1">
      <c r="AL716" s="209"/>
      <c r="AM716" s="209"/>
      <c r="AN716" s="209"/>
      <c r="AO716" s="209"/>
    </row>
    <row r="717" ht="15.75" customHeight="1">
      <c r="AL717" s="209"/>
      <c r="AM717" s="209"/>
      <c r="AN717" s="209"/>
      <c r="AO717" s="209"/>
    </row>
    <row r="718" ht="15.75" customHeight="1">
      <c r="AL718" s="209"/>
      <c r="AM718" s="209"/>
      <c r="AN718" s="209"/>
      <c r="AO718" s="209"/>
    </row>
    <row r="719" ht="15.75" customHeight="1">
      <c r="AL719" s="209"/>
      <c r="AM719" s="209"/>
      <c r="AN719" s="209"/>
      <c r="AO719" s="209"/>
    </row>
    <row r="720" ht="15.75" customHeight="1">
      <c r="AL720" s="209"/>
      <c r="AM720" s="209"/>
      <c r="AN720" s="209"/>
      <c r="AO720" s="209"/>
    </row>
    <row r="721" ht="15.75" customHeight="1">
      <c r="AL721" s="209"/>
      <c r="AM721" s="209"/>
      <c r="AN721" s="209"/>
      <c r="AO721" s="209"/>
    </row>
    <row r="722" ht="15.75" customHeight="1">
      <c r="AL722" s="209"/>
      <c r="AM722" s="209"/>
      <c r="AN722" s="209"/>
      <c r="AO722" s="209"/>
    </row>
    <row r="723" ht="15.75" customHeight="1">
      <c r="AL723" s="209"/>
      <c r="AM723" s="209"/>
      <c r="AN723" s="209"/>
      <c r="AO723" s="209"/>
    </row>
    <row r="724" ht="15.75" customHeight="1">
      <c r="AL724" s="209"/>
      <c r="AM724" s="209"/>
      <c r="AN724" s="209"/>
      <c r="AO724" s="209"/>
    </row>
    <row r="725" ht="15.75" customHeight="1">
      <c r="AL725" s="209"/>
      <c r="AM725" s="209"/>
      <c r="AN725" s="209"/>
      <c r="AO725" s="209"/>
    </row>
    <row r="726" ht="15.75" customHeight="1">
      <c r="AL726" s="209"/>
      <c r="AM726" s="209"/>
      <c r="AN726" s="209"/>
      <c r="AO726" s="209"/>
    </row>
    <row r="727" ht="15.75" customHeight="1">
      <c r="AL727" s="209"/>
      <c r="AM727" s="209"/>
      <c r="AN727" s="209"/>
      <c r="AO727" s="209"/>
    </row>
    <row r="728" ht="15.75" customHeight="1">
      <c r="AL728" s="209"/>
      <c r="AM728" s="209"/>
      <c r="AN728" s="209"/>
      <c r="AO728" s="209"/>
    </row>
    <row r="729" ht="15.75" customHeight="1">
      <c r="AL729" s="209"/>
      <c r="AM729" s="209"/>
      <c r="AN729" s="209"/>
      <c r="AO729" s="209"/>
    </row>
    <row r="730" ht="15.75" customHeight="1">
      <c r="AL730" s="209"/>
      <c r="AM730" s="209"/>
      <c r="AN730" s="209"/>
      <c r="AO730" s="209"/>
    </row>
    <row r="731" ht="15.75" customHeight="1">
      <c r="AL731" s="209"/>
      <c r="AM731" s="209"/>
      <c r="AN731" s="209"/>
      <c r="AO731" s="209"/>
    </row>
    <row r="732" ht="15.75" customHeight="1">
      <c r="AL732" s="209"/>
      <c r="AM732" s="209"/>
      <c r="AN732" s="209"/>
      <c r="AO732" s="209"/>
    </row>
    <row r="733" ht="15.75" customHeight="1">
      <c r="AL733" s="209"/>
      <c r="AM733" s="209"/>
      <c r="AN733" s="209"/>
      <c r="AO733" s="209"/>
    </row>
    <row r="734" ht="15.75" customHeight="1">
      <c r="AL734" s="209"/>
      <c r="AM734" s="209"/>
      <c r="AN734" s="209"/>
      <c r="AO734" s="209"/>
    </row>
    <row r="735" ht="15.75" customHeight="1">
      <c r="AL735" s="209"/>
      <c r="AM735" s="209"/>
      <c r="AN735" s="209"/>
      <c r="AO735" s="209"/>
    </row>
    <row r="736" ht="15.75" customHeight="1">
      <c r="AL736" s="209"/>
      <c r="AM736" s="209"/>
      <c r="AN736" s="209"/>
      <c r="AO736" s="209"/>
    </row>
    <row r="737" ht="15.75" customHeight="1">
      <c r="AL737" s="209"/>
      <c r="AM737" s="209"/>
      <c r="AN737" s="209"/>
      <c r="AO737" s="209"/>
    </row>
    <row r="738" ht="15.75" customHeight="1">
      <c r="AL738" s="209"/>
      <c r="AM738" s="209"/>
      <c r="AN738" s="209"/>
      <c r="AO738" s="209"/>
    </row>
    <row r="739" ht="15.75" customHeight="1">
      <c r="AL739" s="209"/>
      <c r="AM739" s="209"/>
      <c r="AN739" s="209"/>
      <c r="AO739" s="209"/>
    </row>
    <row r="740" ht="15.75" customHeight="1">
      <c r="AL740" s="209"/>
      <c r="AM740" s="209"/>
      <c r="AN740" s="209"/>
      <c r="AO740" s="209"/>
    </row>
    <row r="741" ht="15.75" customHeight="1">
      <c r="AL741" s="209"/>
      <c r="AM741" s="209"/>
      <c r="AN741" s="209"/>
      <c r="AO741" s="209"/>
    </row>
    <row r="742" ht="15.75" customHeight="1">
      <c r="AL742" s="209"/>
      <c r="AM742" s="209"/>
      <c r="AN742" s="209"/>
      <c r="AO742" s="209"/>
    </row>
    <row r="743" ht="15.75" customHeight="1">
      <c r="AL743" s="209"/>
      <c r="AM743" s="209"/>
      <c r="AN743" s="209"/>
      <c r="AO743" s="209"/>
    </row>
    <row r="744" ht="15.75" customHeight="1">
      <c r="AL744" s="209"/>
      <c r="AM744" s="209"/>
      <c r="AN744" s="209"/>
      <c r="AO744" s="209"/>
    </row>
    <row r="745" ht="15.75" customHeight="1">
      <c r="AL745" s="209"/>
      <c r="AM745" s="209"/>
      <c r="AN745" s="209"/>
      <c r="AO745" s="209"/>
    </row>
    <row r="746" ht="15.75" customHeight="1">
      <c r="AL746" s="209"/>
      <c r="AM746" s="209"/>
      <c r="AN746" s="209"/>
      <c r="AO746" s="209"/>
    </row>
    <row r="747" ht="15.75" customHeight="1">
      <c r="AL747" s="209"/>
      <c r="AM747" s="209"/>
      <c r="AN747" s="209"/>
      <c r="AO747" s="209"/>
    </row>
    <row r="748" ht="15.75" customHeight="1">
      <c r="AL748" s="209"/>
      <c r="AM748" s="209"/>
      <c r="AN748" s="209"/>
      <c r="AO748" s="209"/>
    </row>
    <row r="749" ht="15.75" customHeight="1">
      <c r="AL749" s="209"/>
      <c r="AM749" s="209"/>
      <c r="AN749" s="209"/>
      <c r="AO749" s="209"/>
    </row>
    <row r="750" ht="15.75" customHeight="1">
      <c r="AL750" s="209"/>
      <c r="AM750" s="209"/>
      <c r="AN750" s="209"/>
      <c r="AO750" s="209"/>
    </row>
    <row r="751" ht="15.75" customHeight="1">
      <c r="AL751" s="209"/>
      <c r="AM751" s="209"/>
      <c r="AN751" s="209"/>
      <c r="AO751" s="209"/>
    </row>
    <row r="752" ht="15.75" customHeight="1">
      <c r="AL752" s="209"/>
      <c r="AM752" s="209"/>
      <c r="AN752" s="209"/>
      <c r="AO752" s="209"/>
    </row>
    <row r="753" ht="15.75" customHeight="1">
      <c r="AL753" s="209"/>
      <c r="AM753" s="209"/>
      <c r="AN753" s="209"/>
      <c r="AO753" s="209"/>
    </row>
    <row r="754" ht="15.75" customHeight="1">
      <c r="AL754" s="209"/>
      <c r="AM754" s="209"/>
      <c r="AN754" s="209"/>
      <c r="AO754" s="209"/>
    </row>
    <row r="755" ht="15.75" customHeight="1">
      <c r="AL755" s="209"/>
      <c r="AM755" s="209"/>
      <c r="AN755" s="209"/>
      <c r="AO755" s="209"/>
    </row>
    <row r="756" ht="15.75" customHeight="1">
      <c r="AL756" s="209"/>
      <c r="AM756" s="209"/>
      <c r="AN756" s="209"/>
      <c r="AO756" s="209"/>
    </row>
    <row r="757" ht="15.75" customHeight="1">
      <c r="AL757" s="209"/>
      <c r="AM757" s="209"/>
      <c r="AN757" s="209"/>
      <c r="AO757" s="209"/>
    </row>
    <row r="758" ht="15.75" customHeight="1">
      <c r="AL758" s="209"/>
      <c r="AM758" s="209"/>
      <c r="AN758" s="209"/>
      <c r="AO758" s="209"/>
    </row>
    <row r="759" ht="15.75" customHeight="1">
      <c r="AL759" s="209"/>
      <c r="AM759" s="209"/>
      <c r="AN759" s="209"/>
      <c r="AO759" s="209"/>
    </row>
    <row r="760" ht="15.75" customHeight="1">
      <c r="AL760" s="209"/>
      <c r="AM760" s="209"/>
      <c r="AN760" s="209"/>
      <c r="AO760" s="209"/>
    </row>
    <row r="761" ht="15.75" customHeight="1">
      <c r="AL761" s="209"/>
      <c r="AM761" s="209"/>
      <c r="AN761" s="209"/>
      <c r="AO761" s="209"/>
    </row>
    <row r="762" ht="15.75" customHeight="1">
      <c r="AL762" s="209"/>
      <c r="AM762" s="209"/>
      <c r="AN762" s="209"/>
      <c r="AO762" s="209"/>
    </row>
    <row r="763" ht="15.75" customHeight="1">
      <c r="AL763" s="209"/>
      <c r="AM763" s="209"/>
      <c r="AN763" s="209"/>
      <c r="AO763" s="209"/>
    </row>
    <row r="764" ht="15.75" customHeight="1">
      <c r="AL764" s="209"/>
      <c r="AM764" s="209"/>
      <c r="AN764" s="209"/>
      <c r="AO764" s="209"/>
    </row>
    <row r="765" ht="15.75" customHeight="1">
      <c r="AL765" s="209"/>
      <c r="AM765" s="209"/>
      <c r="AN765" s="209"/>
      <c r="AO765" s="209"/>
    </row>
    <row r="766" ht="15.75" customHeight="1">
      <c r="AL766" s="209"/>
      <c r="AM766" s="209"/>
      <c r="AN766" s="209"/>
      <c r="AO766" s="209"/>
    </row>
    <row r="767" ht="15.75" customHeight="1">
      <c r="AL767" s="209"/>
      <c r="AM767" s="209"/>
      <c r="AN767" s="209"/>
      <c r="AO767" s="209"/>
    </row>
    <row r="768" ht="15.75" customHeight="1">
      <c r="AL768" s="209"/>
      <c r="AM768" s="209"/>
      <c r="AN768" s="209"/>
      <c r="AO768" s="209"/>
    </row>
    <row r="769" ht="15.75" customHeight="1">
      <c r="AL769" s="209"/>
      <c r="AM769" s="209"/>
      <c r="AN769" s="209"/>
      <c r="AO769" s="209"/>
    </row>
    <row r="770" ht="15.75" customHeight="1">
      <c r="AL770" s="209"/>
      <c r="AM770" s="209"/>
      <c r="AN770" s="209"/>
      <c r="AO770" s="209"/>
    </row>
    <row r="771" ht="15.75" customHeight="1">
      <c r="AL771" s="209"/>
      <c r="AM771" s="209"/>
      <c r="AN771" s="209"/>
      <c r="AO771" s="209"/>
    </row>
    <row r="772" ht="15.75" customHeight="1">
      <c r="AL772" s="209"/>
      <c r="AM772" s="209"/>
      <c r="AN772" s="209"/>
      <c r="AO772" s="209"/>
    </row>
    <row r="773" ht="15.75" customHeight="1">
      <c r="AL773" s="209"/>
      <c r="AM773" s="209"/>
      <c r="AN773" s="209"/>
      <c r="AO773" s="209"/>
    </row>
    <row r="774" ht="15.75" customHeight="1">
      <c r="AL774" s="209"/>
      <c r="AM774" s="209"/>
      <c r="AN774" s="209"/>
      <c r="AO774" s="209"/>
    </row>
    <row r="775" ht="15.75" customHeight="1">
      <c r="AL775" s="209"/>
      <c r="AM775" s="209"/>
      <c r="AN775" s="209"/>
      <c r="AO775" s="209"/>
    </row>
    <row r="776" ht="15.75" customHeight="1">
      <c r="AL776" s="209"/>
      <c r="AM776" s="209"/>
      <c r="AN776" s="209"/>
      <c r="AO776" s="209"/>
    </row>
    <row r="777" ht="15.75" customHeight="1">
      <c r="AL777" s="209"/>
      <c r="AM777" s="209"/>
      <c r="AN777" s="209"/>
      <c r="AO777" s="209"/>
    </row>
    <row r="778" ht="15.75" customHeight="1">
      <c r="AL778" s="209"/>
      <c r="AM778" s="209"/>
      <c r="AN778" s="209"/>
      <c r="AO778" s="209"/>
    </row>
    <row r="779" ht="15.75" customHeight="1">
      <c r="AL779" s="209"/>
      <c r="AM779" s="209"/>
      <c r="AN779" s="209"/>
      <c r="AO779" s="209"/>
    </row>
    <row r="780" ht="15.75" customHeight="1">
      <c r="AL780" s="209"/>
      <c r="AM780" s="209"/>
      <c r="AN780" s="209"/>
      <c r="AO780" s="209"/>
    </row>
    <row r="781" ht="15.75" customHeight="1">
      <c r="AL781" s="209"/>
      <c r="AM781" s="209"/>
      <c r="AN781" s="209"/>
      <c r="AO781" s="209"/>
    </row>
    <row r="782" ht="15.75" customHeight="1">
      <c r="AL782" s="209"/>
      <c r="AM782" s="209"/>
      <c r="AN782" s="209"/>
      <c r="AO782" s="209"/>
    </row>
    <row r="783" ht="15.75" customHeight="1">
      <c r="AL783" s="209"/>
      <c r="AM783" s="209"/>
      <c r="AN783" s="209"/>
      <c r="AO783" s="209"/>
    </row>
    <row r="784" ht="15.75" customHeight="1">
      <c r="AL784" s="209"/>
      <c r="AM784" s="209"/>
      <c r="AN784" s="209"/>
      <c r="AO784" s="209"/>
    </row>
    <row r="785" ht="15.75" customHeight="1">
      <c r="AL785" s="209"/>
      <c r="AM785" s="209"/>
      <c r="AN785" s="209"/>
      <c r="AO785" s="209"/>
    </row>
    <row r="786" ht="15.75" customHeight="1">
      <c r="AL786" s="209"/>
      <c r="AM786" s="209"/>
      <c r="AN786" s="209"/>
      <c r="AO786" s="209"/>
    </row>
    <row r="787" ht="15.75" customHeight="1">
      <c r="AL787" s="209"/>
      <c r="AM787" s="209"/>
      <c r="AN787" s="209"/>
      <c r="AO787" s="209"/>
    </row>
    <row r="788" ht="15.75" customHeight="1">
      <c r="AL788" s="209"/>
      <c r="AM788" s="209"/>
      <c r="AN788" s="209"/>
      <c r="AO788" s="209"/>
    </row>
    <row r="789" ht="15.75" customHeight="1">
      <c r="AL789" s="209"/>
      <c r="AM789" s="209"/>
      <c r="AN789" s="209"/>
      <c r="AO789" s="209"/>
    </row>
    <row r="790" ht="15.75" customHeight="1">
      <c r="AL790" s="209"/>
      <c r="AM790" s="209"/>
      <c r="AN790" s="209"/>
      <c r="AO790" s="209"/>
    </row>
    <row r="791" ht="15.75" customHeight="1">
      <c r="AL791" s="209"/>
      <c r="AM791" s="209"/>
      <c r="AN791" s="209"/>
      <c r="AO791" s="209"/>
    </row>
    <row r="792" ht="15.75" customHeight="1">
      <c r="AL792" s="209"/>
      <c r="AM792" s="209"/>
      <c r="AN792" s="209"/>
      <c r="AO792" s="209"/>
    </row>
    <row r="793" ht="15.75" customHeight="1">
      <c r="AL793" s="209"/>
      <c r="AM793" s="209"/>
      <c r="AN793" s="209"/>
      <c r="AO793" s="209"/>
    </row>
    <row r="794" ht="15.75" customHeight="1">
      <c r="AL794" s="209"/>
      <c r="AM794" s="209"/>
      <c r="AN794" s="209"/>
      <c r="AO794" s="209"/>
    </row>
    <row r="795" ht="15.75" customHeight="1">
      <c r="AL795" s="209"/>
      <c r="AM795" s="209"/>
      <c r="AN795" s="209"/>
      <c r="AO795" s="209"/>
    </row>
    <row r="796" ht="15.75" customHeight="1">
      <c r="AL796" s="209"/>
      <c r="AM796" s="209"/>
      <c r="AN796" s="209"/>
      <c r="AO796" s="209"/>
    </row>
    <row r="797" ht="15.75" customHeight="1">
      <c r="AL797" s="209"/>
      <c r="AM797" s="209"/>
      <c r="AN797" s="209"/>
      <c r="AO797" s="209"/>
    </row>
    <row r="798" ht="15.75" customHeight="1">
      <c r="AL798" s="209"/>
      <c r="AM798" s="209"/>
      <c r="AN798" s="209"/>
      <c r="AO798" s="209"/>
    </row>
    <row r="799" ht="15.75" customHeight="1">
      <c r="AL799" s="209"/>
      <c r="AM799" s="209"/>
      <c r="AN799" s="209"/>
      <c r="AO799" s="209"/>
    </row>
    <row r="800" ht="15.75" customHeight="1">
      <c r="AL800" s="209"/>
      <c r="AM800" s="209"/>
      <c r="AN800" s="209"/>
      <c r="AO800" s="209"/>
    </row>
    <row r="801" ht="15.75" customHeight="1">
      <c r="AL801" s="209"/>
      <c r="AM801" s="209"/>
      <c r="AN801" s="209"/>
      <c r="AO801" s="209"/>
    </row>
    <row r="802" ht="15.75" customHeight="1">
      <c r="AL802" s="209"/>
      <c r="AM802" s="209"/>
      <c r="AN802" s="209"/>
      <c r="AO802" s="209"/>
    </row>
    <row r="803" ht="15.75" customHeight="1">
      <c r="AL803" s="209"/>
      <c r="AM803" s="209"/>
      <c r="AN803" s="209"/>
      <c r="AO803" s="209"/>
    </row>
    <row r="804" ht="15.75" customHeight="1">
      <c r="AL804" s="209"/>
      <c r="AM804" s="209"/>
      <c r="AN804" s="209"/>
      <c r="AO804" s="209"/>
    </row>
    <row r="805" ht="15.75" customHeight="1">
      <c r="AL805" s="209"/>
      <c r="AM805" s="209"/>
      <c r="AN805" s="209"/>
      <c r="AO805" s="209"/>
    </row>
    <row r="806" ht="15.75" customHeight="1">
      <c r="AL806" s="209"/>
      <c r="AM806" s="209"/>
      <c r="AN806" s="209"/>
      <c r="AO806" s="209"/>
    </row>
    <row r="807" ht="15.75" customHeight="1">
      <c r="AL807" s="209"/>
      <c r="AM807" s="209"/>
      <c r="AN807" s="209"/>
      <c r="AO807" s="209"/>
    </row>
    <row r="808" ht="15.75" customHeight="1">
      <c r="AL808" s="209"/>
      <c r="AM808" s="209"/>
      <c r="AN808" s="209"/>
      <c r="AO808" s="209"/>
    </row>
    <row r="809" ht="15.75" customHeight="1">
      <c r="AL809" s="209"/>
      <c r="AM809" s="209"/>
      <c r="AN809" s="209"/>
      <c r="AO809" s="209"/>
    </row>
    <row r="810" ht="15.75" customHeight="1">
      <c r="AL810" s="209"/>
      <c r="AM810" s="209"/>
      <c r="AN810" s="209"/>
      <c r="AO810" s="209"/>
    </row>
    <row r="811" ht="15.75" customHeight="1">
      <c r="AL811" s="209"/>
      <c r="AM811" s="209"/>
      <c r="AN811" s="209"/>
      <c r="AO811" s="209"/>
    </row>
    <row r="812" ht="15.75" customHeight="1">
      <c r="AL812" s="209"/>
      <c r="AM812" s="209"/>
      <c r="AN812" s="209"/>
      <c r="AO812" s="209"/>
    </row>
    <row r="813" ht="15.75" customHeight="1">
      <c r="AL813" s="209"/>
      <c r="AM813" s="209"/>
      <c r="AN813" s="209"/>
      <c r="AO813" s="209"/>
    </row>
    <row r="814" ht="15.75" customHeight="1">
      <c r="AL814" s="209"/>
      <c r="AM814" s="209"/>
      <c r="AN814" s="209"/>
      <c r="AO814" s="209"/>
    </row>
    <row r="815" ht="15.75" customHeight="1">
      <c r="AL815" s="209"/>
      <c r="AM815" s="209"/>
      <c r="AN815" s="209"/>
      <c r="AO815" s="209"/>
    </row>
    <row r="816" ht="15.75" customHeight="1">
      <c r="AL816" s="209"/>
      <c r="AM816" s="209"/>
      <c r="AN816" s="209"/>
      <c r="AO816" s="209"/>
    </row>
    <row r="817" ht="15.75" customHeight="1">
      <c r="AL817" s="209"/>
      <c r="AM817" s="209"/>
      <c r="AN817" s="209"/>
      <c r="AO817" s="209"/>
    </row>
    <row r="818" ht="15.75" customHeight="1">
      <c r="AL818" s="209"/>
      <c r="AM818" s="209"/>
      <c r="AN818" s="209"/>
      <c r="AO818" s="209"/>
    </row>
    <row r="819" ht="15.75" customHeight="1">
      <c r="AL819" s="209"/>
      <c r="AM819" s="209"/>
      <c r="AN819" s="209"/>
      <c r="AO819" s="209"/>
    </row>
    <row r="820" ht="15.75" customHeight="1">
      <c r="AL820" s="209"/>
      <c r="AM820" s="209"/>
      <c r="AN820" s="209"/>
      <c r="AO820" s="209"/>
    </row>
    <row r="821" ht="15.75" customHeight="1">
      <c r="AL821" s="209"/>
      <c r="AM821" s="209"/>
      <c r="AN821" s="209"/>
      <c r="AO821" s="209"/>
    </row>
    <row r="822" ht="15.75" customHeight="1">
      <c r="AL822" s="209"/>
      <c r="AM822" s="209"/>
      <c r="AN822" s="209"/>
      <c r="AO822" s="209"/>
    </row>
    <row r="823" ht="15.75" customHeight="1">
      <c r="AL823" s="209"/>
      <c r="AM823" s="209"/>
      <c r="AN823" s="209"/>
      <c r="AO823" s="209"/>
    </row>
    <row r="824" ht="15.75" customHeight="1">
      <c r="AL824" s="209"/>
      <c r="AM824" s="209"/>
      <c r="AN824" s="209"/>
      <c r="AO824" s="209"/>
    </row>
    <row r="825" ht="15.75" customHeight="1">
      <c r="AL825" s="209"/>
      <c r="AM825" s="209"/>
      <c r="AN825" s="209"/>
      <c r="AO825" s="209"/>
    </row>
    <row r="826" ht="15.75" customHeight="1">
      <c r="AL826" s="209"/>
      <c r="AM826" s="209"/>
      <c r="AN826" s="209"/>
      <c r="AO826" s="209"/>
    </row>
    <row r="827" ht="15.75" customHeight="1">
      <c r="AL827" s="209"/>
      <c r="AM827" s="209"/>
      <c r="AN827" s="209"/>
      <c r="AO827" s="209"/>
    </row>
    <row r="828" ht="15.75" customHeight="1">
      <c r="AL828" s="209"/>
      <c r="AM828" s="209"/>
      <c r="AN828" s="209"/>
      <c r="AO828" s="209"/>
    </row>
    <row r="829" ht="15.75" customHeight="1">
      <c r="AL829" s="209"/>
      <c r="AM829" s="209"/>
      <c r="AN829" s="209"/>
      <c r="AO829" s="209"/>
    </row>
    <row r="830" ht="15.75" customHeight="1">
      <c r="AL830" s="209"/>
      <c r="AM830" s="209"/>
      <c r="AN830" s="209"/>
      <c r="AO830" s="209"/>
    </row>
    <row r="831" ht="15.75" customHeight="1">
      <c r="AL831" s="209"/>
      <c r="AM831" s="209"/>
      <c r="AN831" s="209"/>
      <c r="AO831" s="209"/>
    </row>
    <row r="832" ht="15.75" customHeight="1">
      <c r="AL832" s="209"/>
      <c r="AM832" s="209"/>
      <c r="AN832" s="209"/>
      <c r="AO832" s="209"/>
    </row>
    <row r="833" ht="15.75" customHeight="1">
      <c r="AL833" s="209"/>
      <c r="AM833" s="209"/>
      <c r="AN833" s="209"/>
      <c r="AO833" s="209"/>
    </row>
    <row r="834" ht="15.75" customHeight="1">
      <c r="AL834" s="209"/>
      <c r="AM834" s="209"/>
      <c r="AN834" s="209"/>
      <c r="AO834" s="209"/>
    </row>
    <row r="835" ht="15.75" customHeight="1">
      <c r="AL835" s="209"/>
      <c r="AM835" s="209"/>
      <c r="AN835" s="209"/>
      <c r="AO835" s="209"/>
    </row>
    <row r="836" ht="15.75" customHeight="1">
      <c r="AL836" s="209"/>
      <c r="AM836" s="209"/>
      <c r="AN836" s="209"/>
      <c r="AO836" s="209"/>
    </row>
    <row r="837" ht="15.75" customHeight="1">
      <c r="AL837" s="209"/>
      <c r="AM837" s="209"/>
      <c r="AN837" s="209"/>
      <c r="AO837" s="209"/>
    </row>
    <row r="838" ht="15.75" customHeight="1">
      <c r="AL838" s="209"/>
      <c r="AM838" s="209"/>
      <c r="AN838" s="209"/>
      <c r="AO838" s="209"/>
    </row>
    <row r="839" ht="15.75" customHeight="1">
      <c r="AL839" s="209"/>
      <c r="AM839" s="209"/>
      <c r="AN839" s="209"/>
      <c r="AO839" s="209"/>
    </row>
    <row r="840" ht="15.75" customHeight="1">
      <c r="AL840" s="209"/>
      <c r="AM840" s="209"/>
      <c r="AN840" s="209"/>
      <c r="AO840" s="209"/>
    </row>
    <row r="841" ht="15.75" customHeight="1">
      <c r="AL841" s="209"/>
      <c r="AM841" s="209"/>
      <c r="AN841" s="209"/>
      <c r="AO841" s="209"/>
    </row>
    <row r="842" ht="15.75" customHeight="1">
      <c r="AL842" s="209"/>
      <c r="AM842" s="209"/>
      <c r="AN842" s="209"/>
      <c r="AO842" s="209"/>
    </row>
    <row r="843" ht="15.75" customHeight="1">
      <c r="AL843" s="209"/>
      <c r="AM843" s="209"/>
      <c r="AN843" s="209"/>
      <c r="AO843" s="209"/>
    </row>
    <row r="844" ht="15.75" customHeight="1">
      <c r="AL844" s="209"/>
      <c r="AM844" s="209"/>
      <c r="AN844" s="209"/>
      <c r="AO844" s="209"/>
    </row>
    <row r="845" ht="15.75" customHeight="1">
      <c r="AL845" s="209"/>
      <c r="AM845" s="209"/>
      <c r="AN845" s="209"/>
      <c r="AO845" s="209"/>
    </row>
    <row r="846" ht="15.75" customHeight="1">
      <c r="AL846" s="209"/>
      <c r="AM846" s="209"/>
      <c r="AN846" s="209"/>
      <c r="AO846" s="209"/>
    </row>
    <row r="847" ht="15.75" customHeight="1">
      <c r="AL847" s="209"/>
      <c r="AM847" s="209"/>
      <c r="AN847" s="209"/>
      <c r="AO847" s="209"/>
    </row>
    <row r="848" ht="15.75" customHeight="1">
      <c r="AL848" s="209"/>
      <c r="AM848" s="209"/>
      <c r="AN848" s="209"/>
      <c r="AO848" s="209"/>
    </row>
    <row r="849" ht="15.75" customHeight="1">
      <c r="AL849" s="209"/>
      <c r="AM849" s="209"/>
      <c r="AN849" s="209"/>
      <c r="AO849" s="209"/>
    </row>
    <row r="850" ht="15.75" customHeight="1">
      <c r="AL850" s="209"/>
      <c r="AM850" s="209"/>
      <c r="AN850" s="209"/>
      <c r="AO850" s="209"/>
    </row>
    <row r="851" ht="15.75" customHeight="1">
      <c r="AL851" s="209"/>
      <c r="AM851" s="209"/>
      <c r="AN851" s="209"/>
      <c r="AO851" s="209"/>
    </row>
    <row r="852" ht="15.75" customHeight="1">
      <c r="AL852" s="209"/>
      <c r="AM852" s="209"/>
      <c r="AN852" s="209"/>
      <c r="AO852" s="209"/>
    </row>
    <row r="853" ht="15.75" customHeight="1">
      <c r="AL853" s="209"/>
      <c r="AM853" s="209"/>
      <c r="AN853" s="209"/>
      <c r="AO853" s="209"/>
    </row>
    <row r="854" ht="15.75" customHeight="1">
      <c r="AL854" s="209"/>
      <c r="AM854" s="209"/>
      <c r="AN854" s="209"/>
      <c r="AO854" s="209"/>
    </row>
    <row r="855" ht="15.75" customHeight="1">
      <c r="AL855" s="209"/>
      <c r="AM855" s="209"/>
      <c r="AN855" s="209"/>
      <c r="AO855" s="209"/>
    </row>
    <row r="856" ht="15.75" customHeight="1">
      <c r="AL856" s="209"/>
      <c r="AM856" s="209"/>
      <c r="AN856" s="209"/>
      <c r="AO856" s="209"/>
    </row>
    <row r="857" ht="15.75" customHeight="1">
      <c r="AL857" s="209"/>
      <c r="AM857" s="209"/>
      <c r="AN857" s="209"/>
      <c r="AO857" s="209"/>
    </row>
    <row r="858" ht="15.75" customHeight="1">
      <c r="AL858" s="209"/>
      <c r="AM858" s="209"/>
      <c r="AN858" s="209"/>
      <c r="AO858" s="209"/>
    </row>
    <row r="859" ht="15.75" customHeight="1">
      <c r="AL859" s="209"/>
      <c r="AM859" s="209"/>
      <c r="AN859" s="209"/>
      <c r="AO859" s="209"/>
    </row>
    <row r="860" ht="15.75" customHeight="1">
      <c r="AL860" s="209"/>
      <c r="AM860" s="209"/>
      <c r="AN860" s="209"/>
      <c r="AO860" s="209"/>
    </row>
    <row r="861" ht="15.75" customHeight="1">
      <c r="AL861" s="209"/>
      <c r="AM861" s="209"/>
      <c r="AN861" s="209"/>
      <c r="AO861" s="209"/>
    </row>
    <row r="862" ht="15.75" customHeight="1">
      <c r="AL862" s="209"/>
      <c r="AM862" s="209"/>
      <c r="AN862" s="209"/>
      <c r="AO862" s="209"/>
    </row>
    <row r="863" ht="15.75" customHeight="1">
      <c r="AL863" s="209"/>
      <c r="AM863" s="209"/>
      <c r="AN863" s="209"/>
      <c r="AO863" s="209"/>
    </row>
    <row r="864" ht="15.75" customHeight="1">
      <c r="AL864" s="209"/>
      <c r="AM864" s="209"/>
      <c r="AN864" s="209"/>
      <c r="AO864" s="209"/>
    </row>
    <row r="865" ht="15.75" customHeight="1">
      <c r="AL865" s="209"/>
      <c r="AM865" s="209"/>
      <c r="AN865" s="209"/>
      <c r="AO865" s="209"/>
    </row>
    <row r="866" ht="15.75" customHeight="1">
      <c r="AL866" s="209"/>
      <c r="AM866" s="209"/>
      <c r="AN866" s="209"/>
      <c r="AO866" s="209"/>
    </row>
    <row r="867" ht="15.75" customHeight="1">
      <c r="AL867" s="209"/>
      <c r="AM867" s="209"/>
      <c r="AN867" s="209"/>
      <c r="AO867" s="209"/>
    </row>
    <row r="868" ht="15.75" customHeight="1">
      <c r="AL868" s="209"/>
      <c r="AM868" s="209"/>
      <c r="AN868" s="209"/>
      <c r="AO868" s="209"/>
    </row>
    <row r="869" ht="15.75" customHeight="1">
      <c r="AL869" s="209"/>
      <c r="AM869" s="209"/>
      <c r="AN869" s="209"/>
      <c r="AO869" s="209"/>
    </row>
    <row r="870" ht="15.75" customHeight="1">
      <c r="AL870" s="209"/>
      <c r="AM870" s="209"/>
      <c r="AN870" s="209"/>
      <c r="AO870" s="209"/>
    </row>
    <row r="871" ht="15.75" customHeight="1">
      <c r="AL871" s="209"/>
      <c r="AM871" s="209"/>
      <c r="AN871" s="209"/>
      <c r="AO871" s="209"/>
    </row>
    <row r="872" ht="15.75" customHeight="1">
      <c r="AL872" s="209"/>
      <c r="AM872" s="209"/>
      <c r="AN872" s="209"/>
      <c r="AO872" s="209"/>
    </row>
    <row r="873" ht="15.75" customHeight="1">
      <c r="AL873" s="209"/>
      <c r="AM873" s="209"/>
      <c r="AN873" s="209"/>
      <c r="AO873" s="209"/>
    </row>
    <row r="874" ht="15.75" customHeight="1">
      <c r="AL874" s="209"/>
      <c r="AM874" s="209"/>
      <c r="AN874" s="209"/>
      <c r="AO874" s="209"/>
    </row>
    <row r="875" ht="15.75" customHeight="1">
      <c r="AL875" s="209"/>
      <c r="AM875" s="209"/>
      <c r="AN875" s="209"/>
      <c r="AO875" s="209"/>
    </row>
    <row r="876" ht="15.75" customHeight="1">
      <c r="AL876" s="209"/>
      <c r="AM876" s="209"/>
      <c r="AN876" s="209"/>
      <c r="AO876" s="209"/>
    </row>
    <row r="877" ht="15.75" customHeight="1">
      <c r="AL877" s="209"/>
      <c r="AM877" s="209"/>
      <c r="AN877" s="209"/>
      <c r="AO877" s="209"/>
    </row>
    <row r="878" ht="15.75" customHeight="1">
      <c r="AL878" s="209"/>
      <c r="AM878" s="209"/>
      <c r="AN878" s="209"/>
      <c r="AO878" s="209"/>
    </row>
    <row r="879" ht="15.75" customHeight="1">
      <c r="AL879" s="209"/>
      <c r="AM879" s="209"/>
      <c r="AN879" s="209"/>
      <c r="AO879" s="209"/>
    </row>
    <row r="880" ht="15.75" customHeight="1">
      <c r="AL880" s="209"/>
      <c r="AM880" s="209"/>
      <c r="AN880" s="209"/>
      <c r="AO880" s="209"/>
    </row>
    <row r="881" ht="15.75" customHeight="1">
      <c r="AL881" s="209"/>
      <c r="AM881" s="209"/>
      <c r="AN881" s="209"/>
      <c r="AO881" s="209"/>
    </row>
    <row r="882" ht="15.75" customHeight="1">
      <c r="AL882" s="209"/>
      <c r="AM882" s="209"/>
      <c r="AN882" s="209"/>
      <c r="AO882" s="209"/>
    </row>
    <row r="883" ht="15.75" customHeight="1">
      <c r="AL883" s="209"/>
      <c r="AM883" s="209"/>
      <c r="AN883" s="209"/>
      <c r="AO883" s="209"/>
    </row>
    <row r="884" ht="15.75" customHeight="1">
      <c r="AL884" s="209"/>
      <c r="AM884" s="209"/>
      <c r="AN884" s="209"/>
      <c r="AO884" s="209"/>
    </row>
    <row r="885" ht="15.75" customHeight="1">
      <c r="AL885" s="209"/>
      <c r="AM885" s="209"/>
      <c r="AN885" s="209"/>
      <c r="AO885" s="209"/>
    </row>
    <row r="886" ht="15.75" customHeight="1">
      <c r="AL886" s="209"/>
      <c r="AM886" s="209"/>
      <c r="AN886" s="209"/>
      <c r="AO886" s="209"/>
    </row>
    <row r="887" ht="15.75" customHeight="1">
      <c r="AL887" s="209"/>
      <c r="AM887" s="209"/>
      <c r="AN887" s="209"/>
      <c r="AO887" s="209"/>
    </row>
    <row r="888" ht="15.75" customHeight="1">
      <c r="AL888" s="209"/>
      <c r="AM888" s="209"/>
      <c r="AN888" s="209"/>
      <c r="AO888" s="209"/>
    </row>
    <row r="889" ht="15.75" customHeight="1">
      <c r="AL889" s="209"/>
      <c r="AM889" s="209"/>
      <c r="AN889" s="209"/>
      <c r="AO889" s="209"/>
    </row>
    <row r="890" ht="15.75" customHeight="1">
      <c r="AL890" s="209"/>
      <c r="AM890" s="209"/>
      <c r="AN890" s="209"/>
      <c r="AO890" s="209"/>
    </row>
    <row r="891" ht="15.75" customHeight="1">
      <c r="AL891" s="209"/>
      <c r="AM891" s="209"/>
      <c r="AN891" s="209"/>
      <c r="AO891" s="209"/>
    </row>
    <row r="892" ht="15.75" customHeight="1">
      <c r="AL892" s="209"/>
      <c r="AM892" s="209"/>
      <c r="AN892" s="209"/>
      <c r="AO892" s="209"/>
    </row>
    <row r="893" ht="15.75" customHeight="1">
      <c r="AL893" s="209"/>
      <c r="AM893" s="209"/>
      <c r="AN893" s="209"/>
      <c r="AO893" s="209"/>
    </row>
    <row r="894" ht="15.75" customHeight="1">
      <c r="AL894" s="209"/>
      <c r="AM894" s="209"/>
      <c r="AN894" s="209"/>
      <c r="AO894" s="209"/>
    </row>
    <row r="895" ht="15.75" customHeight="1">
      <c r="AL895" s="209"/>
      <c r="AM895" s="209"/>
      <c r="AN895" s="209"/>
      <c r="AO895" s="209"/>
    </row>
    <row r="896" ht="15.75" customHeight="1">
      <c r="AL896" s="209"/>
      <c r="AM896" s="209"/>
      <c r="AN896" s="209"/>
      <c r="AO896" s="209"/>
    </row>
    <row r="897" ht="15.75" customHeight="1">
      <c r="AL897" s="209"/>
      <c r="AM897" s="209"/>
      <c r="AN897" s="209"/>
      <c r="AO897" s="209"/>
    </row>
    <row r="898" ht="15.75" customHeight="1">
      <c r="AL898" s="209"/>
      <c r="AM898" s="209"/>
      <c r="AN898" s="209"/>
      <c r="AO898" s="209"/>
    </row>
    <row r="899" ht="15.75" customHeight="1">
      <c r="AL899" s="209"/>
      <c r="AM899" s="209"/>
      <c r="AN899" s="209"/>
      <c r="AO899" s="209"/>
    </row>
    <row r="900" ht="15.75" customHeight="1">
      <c r="AL900" s="209"/>
      <c r="AM900" s="209"/>
      <c r="AN900" s="209"/>
      <c r="AO900" s="209"/>
    </row>
    <row r="901" ht="15.75" customHeight="1">
      <c r="AL901" s="209"/>
      <c r="AM901" s="209"/>
      <c r="AN901" s="209"/>
      <c r="AO901" s="209"/>
    </row>
    <row r="902" ht="15.75" customHeight="1">
      <c r="AL902" s="209"/>
      <c r="AM902" s="209"/>
      <c r="AN902" s="209"/>
      <c r="AO902" s="209"/>
    </row>
    <row r="903" ht="15.75" customHeight="1">
      <c r="AL903" s="209"/>
      <c r="AM903" s="209"/>
      <c r="AN903" s="209"/>
      <c r="AO903" s="209"/>
    </row>
    <row r="904" ht="15.75" customHeight="1">
      <c r="AL904" s="209"/>
      <c r="AM904" s="209"/>
      <c r="AN904" s="209"/>
      <c r="AO904" s="209"/>
    </row>
    <row r="905" ht="15.75" customHeight="1">
      <c r="AL905" s="209"/>
      <c r="AM905" s="209"/>
      <c r="AN905" s="209"/>
      <c r="AO905" s="209"/>
    </row>
    <row r="906" ht="15.75" customHeight="1">
      <c r="AL906" s="209"/>
      <c r="AM906" s="209"/>
      <c r="AN906" s="209"/>
      <c r="AO906" s="209"/>
    </row>
    <row r="907" ht="15.75" customHeight="1">
      <c r="AL907" s="209"/>
      <c r="AM907" s="209"/>
      <c r="AN907" s="209"/>
      <c r="AO907" s="209"/>
    </row>
    <row r="908" ht="15.75" customHeight="1">
      <c r="AL908" s="209"/>
      <c r="AM908" s="209"/>
      <c r="AN908" s="209"/>
      <c r="AO908" s="209"/>
    </row>
    <row r="909" ht="15.75" customHeight="1">
      <c r="AL909" s="209"/>
      <c r="AM909" s="209"/>
      <c r="AN909" s="209"/>
      <c r="AO909" s="209"/>
    </row>
    <row r="910" ht="15.75" customHeight="1">
      <c r="AL910" s="209"/>
      <c r="AM910" s="209"/>
      <c r="AN910" s="209"/>
      <c r="AO910" s="209"/>
    </row>
    <row r="911" ht="15.75" customHeight="1">
      <c r="AL911" s="209"/>
      <c r="AM911" s="209"/>
      <c r="AN911" s="209"/>
      <c r="AO911" s="209"/>
    </row>
    <row r="912" ht="15.75" customHeight="1">
      <c r="AL912" s="209"/>
      <c r="AM912" s="209"/>
      <c r="AN912" s="209"/>
      <c r="AO912" s="209"/>
    </row>
    <row r="913" ht="15.75" customHeight="1">
      <c r="AL913" s="209"/>
      <c r="AM913" s="209"/>
      <c r="AN913" s="209"/>
      <c r="AO913" s="209"/>
    </row>
    <row r="914" ht="15.75" customHeight="1">
      <c r="AL914" s="209"/>
      <c r="AM914" s="209"/>
      <c r="AN914" s="209"/>
      <c r="AO914" s="209"/>
    </row>
    <row r="915" ht="15.75" customHeight="1">
      <c r="AL915" s="209"/>
      <c r="AM915" s="209"/>
      <c r="AN915" s="209"/>
      <c r="AO915" s="209"/>
    </row>
    <row r="916" ht="15.75" customHeight="1">
      <c r="AL916" s="209"/>
      <c r="AM916" s="209"/>
      <c r="AN916" s="209"/>
      <c r="AO916" s="209"/>
    </row>
    <row r="917" ht="15.75" customHeight="1">
      <c r="AL917" s="209"/>
      <c r="AM917" s="209"/>
      <c r="AN917" s="209"/>
      <c r="AO917" s="209"/>
    </row>
    <row r="918" ht="15.75" customHeight="1">
      <c r="AL918" s="209"/>
      <c r="AM918" s="209"/>
      <c r="AN918" s="209"/>
      <c r="AO918" s="209"/>
    </row>
    <row r="919" ht="15.75" customHeight="1">
      <c r="AL919" s="209"/>
      <c r="AM919" s="209"/>
      <c r="AN919" s="209"/>
      <c r="AO919" s="209"/>
    </row>
    <row r="920" ht="15.75" customHeight="1">
      <c r="AL920" s="209"/>
      <c r="AM920" s="209"/>
      <c r="AN920" s="209"/>
      <c r="AO920" s="209"/>
    </row>
    <row r="921" ht="15.75" customHeight="1">
      <c r="AL921" s="209"/>
      <c r="AM921" s="209"/>
      <c r="AN921" s="209"/>
      <c r="AO921" s="209"/>
    </row>
    <row r="922" ht="15.75" customHeight="1">
      <c r="AL922" s="209"/>
      <c r="AM922" s="209"/>
      <c r="AN922" s="209"/>
      <c r="AO922" s="209"/>
    </row>
    <row r="923" ht="15.75" customHeight="1">
      <c r="AL923" s="209"/>
      <c r="AM923" s="209"/>
      <c r="AN923" s="209"/>
      <c r="AO923" s="209"/>
    </row>
    <row r="924" ht="15.75" customHeight="1">
      <c r="AL924" s="209"/>
      <c r="AM924" s="209"/>
      <c r="AN924" s="209"/>
      <c r="AO924" s="209"/>
    </row>
    <row r="925" ht="15.75" customHeight="1">
      <c r="AL925" s="209"/>
      <c r="AM925" s="209"/>
      <c r="AN925" s="209"/>
      <c r="AO925" s="209"/>
    </row>
    <row r="926" ht="15.75" customHeight="1">
      <c r="AL926" s="209"/>
      <c r="AM926" s="209"/>
      <c r="AN926" s="209"/>
      <c r="AO926" s="209"/>
    </row>
    <row r="927" ht="15.75" customHeight="1">
      <c r="AL927" s="209"/>
      <c r="AM927" s="209"/>
      <c r="AN927" s="209"/>
      <c r="AO927" s="209"/>
    </row>
    <row r="928" ht="15.75" customHeight="1">
      <c r="AL928" s="209"/>
      <c r="AM928" s="209"/>
      <c r="AN928" s="209"/>
      <c r="AO928" s="209"/>
    </row>
    <row r="929" ht="15.75" customHeight="1">
      <c r="AL929" s="209"/>
      <c r="AM929" s="209"/>
      <c r="AN929" s="209"/>
      <c r="AO929" s="209"/>
    </row>
    <row r="930" ht="15.75" customHeight="1">
      <c r="AL930" s="209"/>
      <c r="AM930" s="209"/>
      <c r="AN930" s="209"/>
      <c r="AO930" s="209"/>
    </row>
    <row r="931" ht="15.75" customHeight="1">
      <c r="AL931" s="209"/>
      <c r="AM931" s="209"/>
      <c r="AN931" s="209"/>
      <c r="AO931" s="209"/>
    </row>
    <row r="932" ht="15.75" customHeight="1">
      <c r="AL932" s="209"/>
      <c r="AM932" s="209"/>
      <c r="AN932" s="209"/>
      <c r="AO932" s="209"/>
    </row>
    <row r="933" ht="15.75" customHeight="1">
      <c r="AL933" s="209"/>
      <c r="AM933" s="209"/>
      <c r="AN933" s="209"/>
      <c r="AO933" s="209"/>
    </row>
    <row r="934" ht="15.75" customHeight="1">
      <c r="AL934" s="209"/>
      <c r="AM934" s="209"/>
      <c r="AN934" s="209"/>
      <c r="AO934" s="209"/>
    </row>
    <row r="935" ht="15.75" customHeight="1">
      <c r="AL935" s="209"/>
      <c r="AM935" s="209"/>
      <c r="AN935" s="209"/>
      <c r="AO935" s="209"/>
    </row>
    <row r="936" ht="15.75" customHeight="1">
      <c r="AL936" s="209"/>
      <c r="AM936" s="209"/>
      <c r="AN936" s="209"/>
      <c r="AO936" s="209"/>
    </row>
    <row r="937" ht="15.75" customHeight="1">
      <c r="AL937" s="209"/>
      <c r="AM937" s="209"/>
      <c r="AN937" s="209"/>
      <c r="AO937" s="209"/>
    </row>
    <row r="938" ht="15.75" customHeight="1">
      <c r="AL938" s="209"/>
      <c r="AM938" s="209"/>
      <c r="AN938" s="209"/>
      <c r="AO938" s="209"/>
    </row>
    <row r="939" ht="15.75" customHeight="1">
      <c r="AL939" s="209"/>
      <c r="AM939" s="209"/>
      <c r="AN939" s="209"/>
      <c r="AO939" s="209"/>
    </row>
    <row r="940" ht="15.75" customHeight="1">
      <c r="AL940" s="209"/>
      <c r="AM940" s="209"/>
      <c r="AN940" s="209"/>
      <c r="AO940" s="209"/>
    </row>
    <row r="941" ht="15.75" customHeight="1">
      <c r="AL941" s="209"/>
      <c r="AM941" s="209"/>
      <c r="AN941" s="209"/>
      <c r="AO941" s="209"/>
    </row>
    <row r="942" ht="15.75" customHeight="1">
      <c r="AL942" s="209"/>
      <c r="AM942" s="209"/>
      <c r="AN942" s="209"/>
      <c r="AO942" s="209"/>
    </row>
    <row r="943" ht="15.75" customHeight="1">
      <c r="AL943" s="209"/>
      <c r="AM943" s="209"/>
      <c r="AN943" s="209"/>
      <c r="AO943" s="209"/>
    </row>
    <row r="944" ht="15.75" customHeight="1">
      <c r="AL944" s="209"/>
      <c r="AM944" s="209"/>
      <c r="AN944" s="209"/>
      <c r="AO944" s="209"/>
    </row>
    <row r="945" ht="15.75" customHeight="1">
      <c r="AL945" s="209"/>
      <c r="AM945" s="209"/>
      <c r="AN945" s="209"/>
      <c r="AO945" s="209"/>
    </row>
    <row r="946" ht="15.75" customHeight="1">
      <c r="AL946" s="209"/>
      <c r="AM946" s="209"/>
      <c r="AN946" s="209"/>
      <c r="AO946" s="209"/>
    </row>
    <row r="947" ht="15.75" customHeight="1">
      <c r="AL947" s="209"/>
      <c r="AM947" s="209"/>
      <c r="AN947" s="209"/>
      <c r="AO947" s="209"/>
    </row>
    <row r="948" ht="15.75" customHeight="1">
      <c r="AL948" s="209"/>
      <c r="AM948" s="209"/>
      <c r="AN948" s="209"/>
      <c r="AO948" s="209"/>
    </row>
    <row r="949" ht="15.75" customHeight="1">
      <c r="AL949" s="209"/>
      <c r="AM949" s="209"/>
      <c r="AN949" s="209"/>
      <c r="AO949" s="209"/>
    </row>
    <row r="950" ht="15.75" customHeight="1">
      <c r="AL950" s="209"/>
      <c r="AM950" s="209"/>
      <c r="AN950" s="209"/>
      <c r="AO950" s="209"/>
    </row>
    <row r="951" ht="15.75" customHeight="1">
      <c r="AL951" s="209"/>
      <c r="AM951" s="209"/>
      <c r="AN951" s="209"/>
      <c r="AO951" s="209"/>
    </row>
    <row r="952" ht="15.75" customHeight="1">
      <c r="AL952" s="209"/>
      <c r="AM952" s="209"/>
      <c r="AN952" s="209"/>
      <c r="AO952" s="209"/>
    </row>
    <row r="953" ht="15.75" customHeight="1">
      <c r="AL953" s="209"/>
      <c r="AM953" s="209"/>
      <c r="AN953" s="209"/>
      <c r="AO953" s="209"/>
    </row>
    <row r="954" ht="15.75" customHeight="1">
      <c r="AL954" s="209"/>
      <c r="AM954" s="209"/>
      <c r="AN954" s="209"/>
      <c r="AO954" s="209"/>
    </row>
    <row r="955" ht="15.75" customHeight="1">
      <c r="AL955" s="209"/>
      <c r="AM955" s="209"/>
      <c r="AN955" s="209"/>
      <c r="AO955" s="209"/>
    </row>
    <row r="956" ht="15.75" customHeight="1">
      <c r="AL956" s="209"/>
      <c r="AM956" s="209"/>
      <c r="AN956" s="209"/>
      <c r="AO956" s="209"/>
    </row>
    <row r="957" ht="15.75" customHeight="1">
      <c r="AL957" s="209"/>
      <c r="AM957" s="209"/>
      <c r="AN957" s="209"/>
      <c r="AO957" s="209"/>
    </row>
    <row r="958" ht="15.75" customHeight="1">
      <c r="AL958" s="209"/>
      <c r="AM958" s="209"/>
      <c r="AN958" s="209"/>
      <c r="AO958" s="209"/>
    </row>
    <row r="959" ht="15.75" customHeight="1">
      <c r="AL959" s="209"/>
      <c r="AM959" s="209"/>
      <c r="AN959" s="209"/>
      <c r="AO959" s="209"/>
    </row>
    <row r="960" ht="15.75" customHeight="1">
      <c r="AL960" s="209"/>
      <c r="AM960" s="209"/>
      <c r="AN960" s="209"/>
      <c r="AO960" s="209"/>
    </row>
    <row r="961" ht="15.75" customHeight="1">
      <c r="AL961" s="209"/>
      <c r="AM961" s="209"/>
      <c r="AN961" s="209"/>
      <c r="AO961" s="209"/>
    </row>
    <row r="962" ht="15.75" customHeight="1">
      <c r="AL962" s="209"/>
      <c r="AM962" s="209"/>
      <c r="AN962" s="209"/>
      <c r="AO962" s="209"/>
    </row>
    <row r="963" ht="15.75" customHeight="1">
      <c r="AL963" s="209"/>
      <c r="AM963" s="209"/>
      <c r="AN963" s="209"/>
      <c r="AO963" s="209"/>
    </row>
    <row r="964" ht="15.75" customHeight="1">
      <c r="AL964" s="209"/>
      <c r="AM964" s="209"/>
      <c r="AN964" s="209"/>
      <c r="AO964" s="209"/>
    </row>
    <row r="965" ht="15.75" customHeight="1">
      <c r="AL965" s="209"/>
      <c r="AM965" s="209"/>
      <c r="AN965" s="209"/>
      <c r="AO965" s="209"/>
    </row>
    <row r="966" ht="15.75" customHeight="1">
      <c r="AL966" s="209"/>
      <c r="AM966" s="209"/>
      <c r="AN966" s="209"/>
      <c r="AO966" s="209"/>
    </row>
    <row r="967" ht="15.75" customHeight="1">
      <c r="AL967" s="209"/>
      <c r="AM967" s="209"/>
      <c r="AN967" s="209"/>
      <c r="AO967" s="209"/>
    </row>
    <row r="968" ht="15.75" customHeight="1">
      <c r="AL968" s="209"/>
      <c r="AM968" s="209"/>
      <c r="AN968" s="209"/>
      <c r="AO968" s="209"/>
    </row>
    <row r="969" ht="15.75" customHeight="1">
      <c r="AL969" s="209"/>
      <c r="AM969" s="209"/>
      <c r="AN969" s="209"/>
      <c r="AO969" s="209"/>
    </row>
    <row r="970" ht="15.75" customHeight="1">
      <c r="AL970" s="209"/>
      <c r="AM970" s="209"/>
      <c r="AN970" s="209"/>
      <c r="AO970" s="209"/>
    </row>
    <row r="971" ht="15.75" customHeight="1">
      <c r="AL971" s="209"/>
      <c r="AM971" s="209"/>
      <c r="AN971" s="209"/>
      <c r="AO971" s="209"/>
    </row>
    <row r="972" ht="15.75" customHeight="1">
      <c r="AL972" s="209"/>
      <c r="AM972" s="209"/>
      <c r="AN972" s="209"/>
      <c r="AO972" s="209"/>
    </row>
    <row r="973" ht="15.75" customHeight="1">
      <c r="AL973" s="209"/>
      <c r="AM973" s="209"/>
      <c r="AN973" s="209"/>
      <c r="AO973" s="209"/>
    </row>
    <row r="974" ht="15.75" customHeight="1">
      <c r="AL974" s="209"/>
      <c r="AM974" s="209"/>
      <c r="AN974" s="209"/>
      <c r="AO974" s="209"/>
    </row>
    <row r="975" ht="15.75" customHeight="1">
      <c r="AL975" s="209"/>
      <c r="AM975" s="209"/>
      <c r="AN975" s="209"/>
      <c r="AO975" s="209"/>
    </row>
    <row r="976" ht="15.75" customHeight="1">
      <c r="AL976" s="209"/>
      <c r="AM976" s="209"/>
      <c r="AN976" s="209"/>
      <c r="AO976" s="209"/>
    </row>
    <row r="977" ht="15.75" customHeight="1">
      <c r="AL977" s="209"/>
      <c r="AM977" s="209"/>
      <c r="AN977" s="209"/>
      <c r="AO977" s="209"/>
    </row>
    <row r="978" ht="15.75" customHeight="1">
      <c r="AL978" s="209"/>
      <c r="AM978" s="209"/>
      <c r="AN978" s="209"/>
      <c r="AO978" s="209"/>
    </row>
    <row r="979" ht="15.75" customHeight="1">
      <c r="AL979" s="209"/>
      <c r="AM979" s="209"/>
      <c r="AN979" s="209"/>
      <c r="AO979" s="209"/>
    </row>
    <row r="980" ht="15.75" customHeight="1">
      <c r="AL980" s="209"/>
      <c r="AM980" s="209"/>
      <c r="AN980" s="209"/>
      <c r="AO980" s="209"/>
    </row>
    <row r="981" ht="15.75" customHeight="1">
      <c r="AL981" s="209"/>
      <c r="AM981" s="209"/>
      <c r="AN981" s="209"/>
      <c r="AO981" s="209"/>
    </row>
    <row r="982" ht="15.75" customHeight="1">
      <c r="AL982" s="209"/>
      <c r="AM982" s="209"/>
      <c r="AN982" s="209"/>
      <c r="AO982" s="209"/>
    </row>
    <row r="983" ht="15.75" customHeight="1">
      <c r="AL983" s="209"/>
      <c r="AM983" s="209"/>
      <c r="AN983" s="209"/>
      <c r="AO983" s="209"/>
    </row>
    <row r="984" ht="15.75" customHeight="1">
      <c r="AL984" s="209"/>
      <c r="AM984" s="209"/>
      <c r="AN984" s="209"/>
      <c r="AO984" s="209"/>
    </row>
    <row r="985" ht="15.75" customHeight="1">
      <c r="AL985" s="209"/>
      <c r="AM985" s="209"/>
      <c r="AN985" s="209"/>
      <c r="AO985" s="209"/>
    </row>
    <row r="986" ht="15.75" customHeight="1">
      <c r="AL986" s="209"/>
      <c r="AM986" s="209"/>
      <c r="AN986" s="209"/>
      <c r="AO986" s="209"/>
    </row>
    <row r="987" ht="15.75" customHeight="1">
      <c r="AL987" s="209"/>
      <c r="AM987" s="209"/>
      <c r="AN987" s="209"/>
      <c r="AO987" s="209"/>
    </row>
    <row r="988" ht="15.75" customHeight="1">
      <c r="AL988" s="209"/>
      <c r="AM988" s="209"/>
      <c r="AN988" s="209"/>
      <c r="AO988" s="209"/>
    </row>
    <row r="989" ht="15.75" customHeight="1">
      <c r="AL989" s="209"/>
      <c r="AM989" s="209"/>
      <c r="AN989" s="209"/>
      <c r="AO989" s="209"/>
    </row>
    <row r="990" ht="15.75" customHeight="1">
      <c r="AL990" s="209"/>
      <c r="AM990" s="209"/>
      <c r="AN990" s="209"/>
      <c r="AO990" s="209"/>
    </row>
    <row r="991" ht="15.75" customHeight="1">
      <c r="AL991" s="209"/>
      <c r="AM991" s="209"/>
      <c r="AN991" s="209"/>
      <c r="AO991" s="209"/>
    </row>
    <row r="992" ht="15.75" customHeight="1">
      <c r="AL992" s="209"/>
      <c r="AM992" s="209"/>
      <c r="AN992" s="209"/>
      <c r="AO992" s="209"/>
    </row>
    <row r="993" ht="15.75" customHeight="1">
      <c r="AL993" s="209"/>
      <c r="AM993" s="209"/>
      <c r="AN993" s="209"/>
      <c r="AO993" s="209"/>
    </row>
    <row r="994" ht="15.75" customHeight="1">
      <c r="AL994" s="209"/>
      <c r="AM994" s="209"/>
      <c r="AN994" s="209"/>
      <c r="AO994" s="209"/>
    </row>
    <row r="995" ht="15.75" customHeight="1">
      <c r="AL995" s="209"/>
      <c r="AM995" s="209"/>
      <c r="AN995" s="209"/>
      <c r="AO995" s="209"/>
    </row>
    <row r="996" ht="15.75" customHeight="1">
      <c r="AL996" s="209"/>
      <c r="AM996" s="209"/>
      <c r="AN996" s="209"/>
      <c r="AO996" s="209"/>
    </row>
    <row r="997" ht="15.75" customHeight="1">
      <c r="AL997" s="209"/>
      <c r="AM997" s="209"/>
      <c r="AN997" s="209"/>
      <c r="AO997" s="209"/>
    </row>
    <row r="998" ht="15.75" customHeight="1">
      <c r="AL998" s="209"/>
      <c r="AM998" s="209"/>
      <c r="AN998" s="209"/>
      <c r="AO998" s="209"/>
    </row>
    <row r="999" ht="15.75" customHeight="1">
      <c r="AL999" s="209"/>
      <c r="AM999" s="209"/>
      <c r="AN999" s="209"/>
      <c r="AO999" s="209"/>
    </row>
    <row r="1000" ht="15.75" customHeight="1">
      <c r="AL1000" s="209"/>
      <c r="AM1000" s="209"/>
      <c r="AN1000" s="209"/>
      <c r="AO1000" s="209"/>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 t="s">
        <v>0</v>
      </c>
      <c r="B1" s="1" t="s">
        <v>1</v>
      </c>
      <c r="C1" s="1" t="s">
        <v>110</v>
      </c>
    </row>
    <row r="2">
      <c r="A2" s="216" t="s">
        <v>10</v>
      </c>
      <c r="B2" s="13">
        <v>2417.0</v>
      </c>
      <c r="C2" s="13">
        <v>2060.0</v>
      </c>
      <c r="F2" s="13">
        <v>2060.0</v>
      </c>
      <c r="I2" s="13">
        <v>2060.0</v>
      </c>
    </row>
    <row r="3">
      <c r="A3" s="216" t="s">
        <v>11</v>
      </c>
      <c r="B3" s="13">
        <v>1837.0</v>
      </c>
      <c r="C3" s="13">
        <v>1703.0</v>
      </c>
      <c r="F3" s="13">
        <v>1703.0</v>
      </c>
      <c r="I3" s="13">
        <v>1703.0</v>
      </c>
    </row>
    <row r="4">
      <c r="A4" s="217" t="s">
        <v>12</v>
      </c>
      <c r="B4" s="12">
        <v>1148.0</v>
      </c>
      <c r="C4" s="12">
        <v>1303.0</v>
      </c>
      <c r="F4" s="12">
        <v>1303.0</v>
      </c>
      <c r="I4" s="12">
        <v>1303.0</v>
      </c>
    </row>
    <row r="5">
      <c r="A5" s="216" t="s">
        <v>14</v>
      </c>
      <c r="B5" s="13">
        <v>1174.0</v>
      </c>
      <c r="C5" s="13">
        <v>1086.0</v>
      </c>
      <c r="F5" s="13">
        <v>1086.0</v>
      </c>
      <c r="I5" s="13">
        <v>1086.0</v>
      </c>
    </row>
    <row r="6">
      <c r="A6" s="216" t="s">
        <v>16</v>
      </c>
      <c r="B6" s="13">
        <v>1271.0</v>
      </c>
      <c r="C6" s="13">
        <v>983.0</v>
      </c>
      <c r="F6" s="13">
        <v>983.0</v>
      </c>
      <c r="I6" s="13">
        <v>983.0</v>
      </c>
    </row>
    <row r="7">
      <c r="A7" s="218" t="s">
        <v>18</v>
      </c>
      <c r="B7" s="219">
        <v>763.0</v>
      </c>
      <c r="C7" s="219">
        <v>754.0</v>
      </c>
      <c r="F7" s="219">
        <v>754.0</v>
      </c>
      <c r="I7" s="219"/>
    </row>
    <row r="8">
      <c r="A8" s="216" t="s">
        <v>21</v>
      </c>
      <c r="B8" s="13">
        <v>780.0</v>
      </c>
      <c r="C8" s="13">
        <v>660.0</v>
      </c>
      <c r="F8" s="13">
        <v>660.0</v>
      </c>
      <c r="I8" s="13">
        <v>660.0</v>
      </c>
    </row>
    <row r="9">
      <c r="A9" s="216" t="s">
        <v>22</v>
      </c>
      <c r="B9" s="13">
        <v>621.0</v>
      </c>
      <c r="C9" s="13">
        <v>548.2</v>
      </c>
      <c r="F9" s="13">
        <v>548.2</v>
      </c>
      <c r="I9" s="13">
        <v>548.2</v>
      </c>
    </row>
    <row r="10">
      <c r="A10" s="216" t="s">
        <v>23</v>
      </c>
      <c r="B10" s="13">
        <v>500.0</v>
      </c>
      <c r="C10" s="13">
        <v>535.0</v>
      </c>
      <c r="F10" s="13">
        <v>535.0</v>
      </c>
      <c r="I10" s="13">
        <v>535.0</v>
      </c>
    </row>
    <row r="11">
      <c r="A11" s="216" t="s">
        <v>24</v>
      </c>
      <c r="B11" s="13">
        <v>519.0</v>
      </c>
      <c r="C11" s="13">
        <v>414.0</v>
      </c>
      <c r="F11" s="13">
        <v>414.0</v>
      </c>
      <c r="I11" s="13">
        <v>414.0</v>
      </c>
    </row>
    <row r="12">
      <c r="A12" s="216" t="s">
        <v>25</v>
      </c>
      <c r="B12" s="13">
        <v>436.0</v>
      </c>
      <c r="C12" s="13">
        <v>311.1</v>
      </c>
      <c r="F12" s="13"/>
      <c r="H12" s="210">
        <v>12745.080000000002</v>
      </c>
      <c r="I12" s="13">
        <v>311.1</v>
      </c>
    </row>
    <row r="13">
      <c r="A13" s="216" t="s">
        <v>26</v>
      </c>
      <c r="B13" s="13">
        <v>279.0</v>
      </c>
      <c r="C13" s="13">
        <v>201.3</v>
      </c>
      <c r="F13" s="13"/>
      <c r="I13" s="13">
        <v>201.3</v>
      </c>
    </row>
    <row r="14">
      <c r="A14" s="216" t="s">
        <v>27</v>
      </c>
      <c r="B14" s="13">
        <v>220.0</v>
      </c>
      <c r="C14" s="13">
        <v>167.6</v>
      </c>
      <c r="F14" s="13"/>
      <c r="I14" s="13">
        <v>167.6</v>
      </c>
    </row>
    <row r="15">
      <c r="A15" s="216" t="s">
        <v>28</v>
      </c>
      <c r="B15" s="13">
        <v>240.0</v>
      </c>
      <c r="C15" s="13">
        <v>163.0</v>
      </c>
      <c r="F15" s="13"/>
      <c r="I15" s="13">
        <v>163.0</v>
      </c>
    </row>
    <row r="16">
      <c r="A16" s="216" t="s">
        <v>29</v>
      </c>
      <c r="B16" s="13">
        <v>120.0</v>
      </c>
      <c r="C16" s="13">
        <v>114.0</v>
      </c>
      <c r="F16" s="210">
        <f>sum(F2:F15)</f>
        <v>10046.2</v>
      </c>
      <c r="I16" s="13">
        <v>114.0</v>
      </c>
    </row>
    <row r="17">
      <c r="A17" s="217" t="s">
        <v>78</v>
      </c>
      <c r="B17" s="12">
        <v>204.0</v>
      </c>
      <c r="C17" s="12">
        <v>111.0</v>
      </c>
      <c r="I17" s="210">
        <f>sum(I2:I16)</f>
        <v>10249.2</v>
      </c>
    </row>
    <row r="18">
      <c r="A18" s="216" t="s">
        <v>86</v>
      </c>
      <c r="B18" s="13">
        <v>104.0</v>
      </c>
      <c r="C18" s="13">
        <v>108.0</v>
      </c>
    </row>
    <row r="19">
      <c r="A19" s="217" t="s">
        <v>69</v>
      </c>
      <c r="B19" s="12">
        <v>218.0</v>
      </c>
      <c r="C19" s="12">
        <v>99.0</v>
      </c>
      <c r="I19" s="220">
        <f>SUM(I6,I16)</f>
        <v>1097</v>
      </c>
    </row>
    <row r="20">
      <c r="A20" s="216" t="s">
        <v>88</v>
      </c>
      <c r="B20" s="13">
        <v>124.0</v>
      </c>
      <c r="C20" s="13">
        <v>99.0</v>
      </c>
    </row>
    <row r="21">
      <c r="A21" s="217" t="s">
        <v>98</v>
      </c>
      <c r="B21" s="12">
        <v>514.0</v>
      </c>
      <c r="C21" s="12">
        <v>99.0</v>
      </c>
    </row>
    <row r="22">
      <c r="A22" s="216" t="s">
        <v>87</v>
      </c>
      <c r="B22" s="13">
        <v>149.0</v>
      </c>
      <c r="C22" s="13">
        <v>93.0</v>
      </c>
    </row>
    <row r="23">
      <c r="A23" s="216" t="s">
        <v>71</v>
      </c>
      <c r="B23" s="13">
        <v>105.0</v>
      </c>
      <c r="C23" s="13">
        <v>92.0</v>
      </c>
    </row>
    <row r="24">
      <c r="A24" s="216" t="s">
        <v>67</v>
      </c>
      <c r="B24" s="13">
        <v>163.0</v>
      </c>
      <c r="C24" s="13">
        <v>77.0</v>
      </c>
    </row>
    <row r="25">
      <c r="A25" s="217" t="s">
        <v>70</v>
      </c>
      <c r="B25" s="12">
        <v>105.0</v>
      </c>
      <c r="C25" s="12">
        <v>77.0</v>
      </c>
    </row>
    <row r="26">
      <c r="A26" s="216" t="s">
        <v>92</v>
      </c>
      <c r="B26" s="13">
        <v>57.0</v>
      </c>
      <c r="C26" s="13">
        <v>65.0</v>
      </c>
    </row>
    <row r="27">
      <c r="A27" s="216" t="s">
        <v>75</v>
      </c>
      <c r="B27" s="13">
        <v>63.0</v>
      </c>
      <c r="C27" s="13">
        <v>60.0</v>
      </c>
    </row>
    <row r="28">
      <c r="A28" s="217" t="s">
        <v>76</v>
      </c>
      <c r="B28" s="12">
        <v>112.0</v>
      </c>
      <c r="C28" s="12">
        <v>58.0</v>
      </c>
    </row>
    <row r="29">
      <c r="A29" s="217" t="s">
        <v>79</v>
      </c>
      <c r="B29" s="12">
        <v>91.0</v>
      </c>
      <c r="C29" s="12">
        <v>55.96</v>
      </c>
    </row>
    <row r="30">
      <c r="A30" s="217" t="s">
        <v>97</v>
      </c>
      <c r="B30" s="12">
        <v>94.0</v>
      </c>
      <c r="C30" s="12">
        <v>55.0</v>
      </c>
    </row>
    <row r="31">
      <c r="A31" s="217" t="s">
        <v>109</v>
      </c>
      <c r="B31" s="12">
        <v>60.0</v>
      </c>
      <c r="C31" s="12">
        <v>49.0</v>
      </c>
    </row>
    <row r="32">
      <c r="A32" s="216" t="s">
        <v>83</v>
      </c>
      <c r="B32" s="13">
        <v>110.0</v>
      </c>
      <c r="C32" s="13">
        <v>47.0</v>
      </c>
    </row>
    <row r="33">
      <c r="A33" s="217" t="s">
        <v>85</v>
      </c>
      <c r="B33" s="12">
        <v>101.0</v>
      </c>
      <c r="C33" s="12">
        <v>46.8</v>
      </c>
    </row>
    <row r="34">
      <c r="A34" s="217" t="s">
        <v>95</v>
      </c>
      <c r="B34" s="12">
        <v>57.0</v>
      </c>
      <c r="C34" s="12">
        <v>41.08</v>
      </c>
    </row>
    <row r="35">
      <c r="A35" s="217" t="s">
        <v>84</v>
      </c>
      <c r="B35" s="12">
        <v>40.0</v>
      </c>
      <c r="C35" s="12">
        <v>41.04</v>
      </c>
    </row>
    <row r="36">
      <c r="A36" s="216" t="s">
        <v>90</v>
      </c>
      <c r="B36" s="13">
        <v>255.0</v>
      </c>
      <c r="C36" s="13">
        <v>40.9</v>
      </c>
    </row>
    <row r="37">
      <c r="A37" s="99" t="s">
        <v>103</v>
      </c>
      <c r="B37" s="51">
        <v>55.0</v>
      </c>
      <c r="C37" s="51">
        <v>39.0</v>
      </c>
    </row>
    <row r="38">
      <c r="A38" s="216" t="s">
        <v>94</v>
      </c>
      <c r="B38" s="13">
        <v>36.0</v>
      </c>
      <c r="C38" s="13">
        <v>32.0</v>
      </c>
    </row>
    <row r="39">
      <c r="A39" s="217" t="s">
        <v>106</v>
      </c>
      <c r="B39" s="12">
        <v>35.0</v>
      </c>
      <c r="C39" s="12">
        <v>32.0</v>
      </c>
    </row>
    <row r="40">
      <c r="A40" s="217" t="s">
        <v>72</v>
      </c>
      <c r="B40" s="12">
        <v>82.0</v>
      </c>
      <c r="C40" s="12">
        <v>27.0</v>
      </c>
    </row>
    <row r="41">
      <c r="A41" s="216" t="s">
        <v>77</v>
      </c>
      <c r="B41" s="13">
        <v>35.0</v>
      </c>
      <c r="C41" s="13">
        <v>24.0</v>
      </c>
    </row>
    <row r="42">
      <c r="A42" s="217" t="s">
        <v>80</v>
      </c>
      <c r="B42" s="12">
        <v>85.0</v>
      </c>
      <c r="C42" s="12">
        <v>22.0</v>
      </c>
    </row>
    <row r="43">
      <c r="A43" s="99" t="s">
        <v>93</v>
      </c>
      <c r="B43" s="51">
        <v>34.0</v>
      </c>
      <c r="C43" s="51">
        <v>18.9</v>
      </c>
    </row>
    <row r="44">
      <c r="A44" s="217" t="s">
        <v>91</v>
      </c>
      <c r="B44" s="12">
        <v>30.0</v>
      </c>
      <c r="C44" s="12">
        <v>18.18</v>
      </c>
    </row>
    <row r="45">
      <c r="A45" s="217" t="s">
        <v>104</v>
      </c>
      <c r="B45" s="12">
        <v>18.0</v>
      </c>
      <c r="C45" s="12">
        <v>18.0</v>
      </c>
    </row>
    <row r="46">
      <c r="A46" s="99" t="s">
        <v>108</v>
      </c>
      <c r="B46" s="51">
        <v>42.0</v>
      </c>
      <c r="C46" s="51">
        <v>18.0</v>
      </c>
    </row>
    <row r="47">
      <c r="A47" s="99" t="s">
        <v>82</v>
      </c>
      <c r="B47" s="51">
        <v>52.0</v>
      </c>
      <c r="C47" s="51">
        <v>16.0</v>
      </c>
    </row>
    <row r="48">
      <c r="A48" s="99" t="s">
        <v>107</v>
      </c>
      <c r="B48" s="51">
        <v>21.0</v>
      </c>
      <c r="C48" s="51">
        <v>11.0</v>
      </c>
    </row>
    <row r="49">
      <c r="A49" s="216" t="s">
        <v>105</v>
      </c>
      <c r="B49" s="13">
        <v>50.0</v>
      </c>
      <c r="C49" s="13">
        <v>10.0</v>
      </c>
    </row>
    <row r="50">
      <c r="A50" s="216" t="s">
        <v>96</v>
      </c>
      <c r="B50" s="13">
        <v>32.0</v>
      </c>
      <c r="C50" s="13">
        <v>9.0</v>
      </c>
    </row>
    <row r="51">
      <c r="A51" s="217" t="s">
        <v>74</v>
      </c>
      <c r="B51" s="12">
        <v>12.0</v>
      </c>
      <c r="C51" s="12">
        <v>8.14</v>
      </c>
    </row>
    <row r="52">
      <c r="A52" s="99" t="s">
        <v>89</v>
      </c>
      <c r="B52" s="51">
        <v>34.0</v>
      </c>
      <c r="C52" s="51">
        <v>8.0</v>
      </c>
    </row>
    <row r="53">
      <c r="A53" s="216" t="s">
        <v>68</v>
      </c>
      <c r="B53" s="13">
        <v>26.0</v>
      </c>
      <c r="C53" s="13">
        <v>7.0</v>
      </c>
    </row>
    <row r="54">
      <c r="A54" s="216" t="s">
        <v>73</v>
      </c>
      <c r="B54" s="13">
        <v>12.0</v>
      </c>
      <c r="C54" s="13">
        <v>5.88</v>
      </c>
    </row>
    <row r="55">
      <c r="A55" s="217" t="s">
        <v>81</v>
      </c>
      <c r="B55" s="12">
        <v>4.0</v>
      </c>
      <c r="C55" s="13">
        <v>3.0</v>
      </c>
    </row>
  </sheetData>
  <autoFilter ref="$A$1:$C$55">
    <sortState ref="A1:C55">
      <sortCondition descending="1" ref="C1:C55"/>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0"/>
    <col customWidth="1" min="2" max="2" width="4.75"/>
    <col customWidth="1" min="3" max="3" width="4.38"/>
    <col customWidth="1" min="4" max="4" width="6.0"/>
    <col customWidth="1" min="5" max="5" width="3.88"/>
    <col customWidth="1" min="6" max="6" width="3.63"/>
    <col customWidth="1" min="7" max="7" width="6.13"/>
    <col customWidth="1" min="8" max="8" width="5.88"/>
    <col customWidth="1" min="9" max="9" width="5.75"/>
    <col customWidth="1" min="10" max="10" width="6.13"/>
  </cols>
  <sheetData>
    <row r="1">
      <c r="A1" s="1" t="s">
        <v>0</v>
      </c>
      <c r="B1" s="1" t="s">
        <v>1</v>
      </c>
      <c r="C1" s="1" t="s">
        <v>110</v>
      </c>
      <c r="D1" s="8" t="s">
        <v>41</v>
      </c>
      <c r="E1" s="221">
        <v>43916.0</v>
      </c>
      <c r="F1" s="221">
        <v>43923.0</v>
      </c>
      <c r="G1" s="221">
        <v>43930.0</v>
      </c>
      <c r="H1" s="5">
        <v>43937.0</v>
      </c>
      <c r="I1" s="5">
        <v>43944.0</v>
      </c>
      <c r="J1" s="5">
        <v>43951.0</v>
      </c>
      <c r="K1" s="6">
        <v>43958.0</v>
      </c>
      <c r="L1" s="6">
        <v>43965.0</v>
      </c>
      <c r="M1" s="6">
        <v>43972.0</v>
      </c>
      <c r="N1" s="6">
        <v>43979.0</v>
      </c>
      <c r="O1" s="7">
        <v>43986.0</v>
      </c>
      <c r="P1" s="7">
        <v>43993.0</v>
      </c>
      <c r="Q1" s="7">
        <v>44000.0</v>
      </c>
      <c r="R1" s="7">
        <v>44007.0</v>
      </c>
      <c r="S1" s="7">
        <v>44014.0</v>
      </c>
      <c r="T1" s="7">
        <v>44021.0</v>
      </c>
      <c r="U1" s="7">
        <v>44028.0</v>
      </c>
      <c r="V1" s="7">
        <v>44035.0</v>
      </c>
      <c r="W1" s="7">
        <v>44042.0</v>
      </c>
      <c r="X1" s="7">
        <v>44049.0</v>
      </c>
      <c r="Y1" s="8" t="s">
        <v>63</v>
      </c>
      <c r="Z1" s="8" t="s">
        <v>115</v>
      </c>
      <c r="AA1" s="8" t="s">
        <v>64</v>
      </c>
      <c r="AB1" s="8" t="s">
        <v>41</v>
      </c>
      <c r="AC1" s="8" t="s">
        <v>51</v>
      </c>
      <c r="AD1" s="8" t="s">
        <v>116</v>
      </c>
      <c r="AE1" s="8" t="s">
        <v>117</v>
      </c>
      <c r="AF1" s="2" t="s">
        <v>8</v>
      </c>
    </row>
    <row r="2">
      <c r="A2" s="218" t="s">
        <v>18</v>
      </c>
      <c r="B2" s="219">
        <v>763.0</v>
      </c>
      <c r="C2" s="219">
        <v>754.0</v>
      </c>
      <c r="D2" s="115">
        <f>C2/B2</f>
        <v>0.9882044561</v>
      </c>
      <c r="E2" s="219">
        <v>657.0</v>
      </c>
      <c r="F2" s="219">
        <v>621.0</v>
      </c>
      <c r="G2" s="219">
        <v>528.0</v>
      </c>
      <c r="H2" s="219">
        <v>486.0</v>
      </c>
      <c r="I2" s="219">
        <v>465.0</v>
      </c>
      <c r="J2" s="219">
        <v>478.0</v>
      </c>
      <c r="K2" s="219">
        <v>487.0</v>
      </c>
      <c r="L2" s="222"/>
      <c r="M2" s="222"/>
      <c r="N2" s="222"/>
      <c r="O2" s="219">
        <v>475.0</v>
      </c>
      <c r="P2" s="223">
        <v>707.0</v>
      </c>
      <c r="Q2" s="224">
        <v>506.0</v>
      </c>
      <c r="R2" s="224">
        <v>515.0</v>
      </c>
      <c r="S2" s="224">
        <v>499.0</v>
      </c>
      <c r="T2" s="224">
        <v>507.0</v>
      </c>
      <c r="U2" s="224">
        <v>521.0</v>
      </c>
      <c r="V2" s="222"/>
      <c r="W2" s="224"/>
      <c r="X2" s="224"/>
      <c r="Y2" s="114">
        <f>SUM(E2:K2,O2:U2)/14</f>
        <v>532.2857143</v>
      </c>
      <c r="Z2" s="114">
        <f>Y2-C2</f>
        <v>-221.7142857</v>
      </c>
      <c r="AA2" s="115">
        <f>Z2/C2</f>
        <v>-0.2940507768</v>
      </c>
      <c r="AB2" s="115">
        <f>Y2/B2</f>
        <v>0.6976221681</v>
      </c>
      <c r="AC2" s="115">
        <f>AB2-D2</f>
        <v>-0.290582288</v>
      </c>
      <c r="AD2" s="219">
        <f>O2-C2</f>
        <v>-279</v>
      </c>
      <c r="AE2" s="115">
        <f>AD2/C2</f>
        <v>-0.3700265252</v>
      </c>
      <c r="AF2" s="115">
        <f>O2/B2</f>
        <v>0.622542595</v>
      </c>
    </row>
    <row r="6">
      <c r="A6" s="225"/>
      <c r="B6" s="226" t="s">
        <v>118</v>
      </c>
      <c r="E6" s="226" t="s">
        <v>119</v>
      </c>
      <c r="H6" s="226" t="s">
        <v>120</v>
      </c>
    </row>
    <row r="7">
      <c r="A7" s="227" t="s">
        <v>0</v>
      </c>
      <c r="B7" s="227" t="s">
        <v>121</v>
      </c>
      <c r="C7" s="227" t="s">
        <v>122</v>
      </c>
      <c r="D7" s="227" t="s">
        <v>123</v>
      </c>
      <c r="E7" s="227" t="s">
        <v>121</v>
      </c>
      <c r="F7" s="227" t="s">
        <v>122</v>
      </c>
      <c r="G7" s="227" t="s">
        <v>123</v>
      </c>
      <c r="H7" s="227" t="s">
        <v>121</v>
      </c>
      <c r="I7" s="227" t="s">
        <v>122</v>
      </c>
      <c r="J7" s="227" t="s">
        <v>123</v>
      </c>
    </row>
    <row r="8">
      <c r="A8" s="228" t="s">
        <v>16</v>
      </c>
      <c r="B8" s="229">
        <v>321.0</v>
      </c>
      <c r="C8" s="229">
        <v>35.0</v>
      </c>
      <c r="D8" s="229">
        <v>600.0</v>
      </c>
      <c r="E8" s="229">
        <v>211.0</v>
      </c>
      <c r="F8" s="229">
        <v>30.0</v>
      </c>
      <c r="G8" s="229">
        <v>359.0</v>
      </c>
      <c r="H8" s="230">
        <f t="shared" ref="H8:J8" si="1">(E8-B8)/E8</f>
        <v>-0.5213270142</v>
      </c>
      <c r="I8" s="230">
        <f t="shared" si="1"/>
        <v>-0.1666666667</v>
      </c>
      <c r="J8" s="230">
        <f t="shared" si="1"/>
        <v>-0.6713091922</v>
      </c>
      <c r="K8" s="131"/>
    </row>
    <row r="9">
      <c r="A9" s="231" t="s">
        <v>14</v>
      </c>
      <c r="B9" s="137">
        <v>278.0</v>
      </c>
      <c r="C9" s="137">
        <v>237.0</v>
      </c>
      <c r="D9" s="137">
        <v>600.0</v>
      </c>
      <c r="E9" s="137">
        <v>111.0</v>
      </c>
      <c r="F9" s="137">
        <v>110.0</v>
      </c>
      <c r="G9" s="137">
        <v>407.0</v>
      </c>
      <c r="H9" s="232">
        <f t="shared" ref="H9:J9" si="2">(E9-B9)/E9</f>
        <v>-1.504504505</v>
      </c>
      <c r="I9" s="232">
        <f t="shared" si="2"/>
        <v>-1.154545455</v>
      </c>
      <c r="J9" s="232">
        <f t="shared" si="2"/>
        <v>-0.4742014742</v>
      </c>
    </row>
    <row r="10">
      <c r="A10" s="228" t="s">
        <v>24</v>
      </c>
      <c r="B10" s="229">
        <v>118.0</v>
      </c>
      <c r="C10" s="229">
        <v>173.0</v>
      </c>
      <c r="D10" s="229">
        <v>109.0</v>
      </c>
      <c r="E10" s="229">
        <v>40.0</v>
      </c>
      <c r="F10" s="229">
        <v>127.0</v>
      </c>
      <c r="G10" s="229">
        <v>56.0</v>
      </c>
      <c r="H10" s="230">
        <f t="shared" ref="H10:J10" si="3">(E10-B10)/E10</f>
        <v>-1.95</v>
      </c>
      <c r="I10" s="230">
        <f t="shared" si="3"/>
        <v>-0.3622047244</v>
      </c>
      <c r="J10" s="230">
        <f t="shared" si="3"/>
        <v>-0.9464285714</v>
      </c>
    </row>
    <row r="11">
      <c r="A11" s="231" t="s">
        <v>10</v>
      </c>
      <c r="B11" s="233" t="s">
        <v>124</v>
      </c>
      <c r="C11" s="233" t="s">
        <v>124</v>
      </c>
      <c r="D11" s="233" t="s">
        <v>124</v>
      </c>
      <c r="E11" s="233">
        <v>183.0</v>
      </c>
      <c r="F11" s="233">
        <v>411.0</v>
      </c>
      <c r="G11" s="233">
        <v>377.0</v>
      </c>
      <c r="H11" s="234"/>
      <c r="I11" s="234"/>
      <c r="J11" s="234"/>
    </row>
    <row r="12">
      <c r="A12" s="228" t="s">
        <v>25</v>
      </c>
      <c r="B12" s="229">
        <v>88.0</v>
      </c>
      <c r="C12" s="229">
        <v>68.0</v>
      </c>
      <c r="D12" s="229">
        <v>182.0</v>
      </c>
      <c r="E12" s="229">
        <v>37.0</v>
      </c>
      <c r="F12" s="229">
        <v>41.0</v>
      </c>
      <c r="G12" s="229">
        <v>145.0</v>
      </c>
      <c r="H12" s="230">
        <f t="shared" ref="H12:J12" si="4">(E12-B12)/E12</f>
        <v>-1.378378378</v>
      </c>
      <c r="I12" s="230">
        <f t="shared" si="4"/>
        <v>-0.6585365854</v>
      </c>
      <c r="J12" s="230">
        <f t="shared" si="4"/>
        <v>-0.2551724138</v>
      </c>
    </row>
    <row r="13">
      <c r="A13" s="231" t="s">
        <v>11</v>
      </c>
      <c r="B13" s="137">
        <v>385.0</v>
      </c>
      <c r="C13" s="137">
        <v>734.0</v>
      </c>
      <c r="D13" s="137">
        <v>400.0</v>
      </c>
      <c r="E13" s="137">
        <v>100.0</v>
      </c>
      <c r="F13" s="137">
        <v>662.0</v>
      </c>
      <c r="G13" s="137">
        <v>259.0</v>
      </c>
      <c r="H13" s="232">
        <f t="shared" ref="H13:J13" si="5">(E13-B13)/E13</f>
        <v>-2.85</v>
      </c>
      <c r="I13" s="232">
        <f t="shared" si="5"/>
        <v>-0.1087613293</v>
      </c>
      <c r="J13" s="232">
        <f t="shared" si="5"/>
        <v>-0.5444015444</v>
      </c>
    </row>
    <row r="14">
      <c r="A14" s="228" t="s">
        <v>28</v>
      </c>
      <c r="B14" s="229">
        <v>24.0</v>
      </c>
      <c r="C14" s="229">
        <v>42.0</v>
      </c>
      <c r="D14" s="229">
        <v>46.0</v>
      </c>
      <c r="E14" s="229">
        <v>40.0</v>
      </c>
      <c r="F14" s="229">
        <v>41.0</v>
      </c>
      <c r="G14" s="229">
        <v>34.0</v>
      </c>
      <c r="H14" s="230">
        <f t="shared" ref="H14:J14" si="6">(E14-B14)/E14</f>
        <v>0.4</v>
      </c>
      <c r="I14" s="230">
        <f t="shared" si="6"/>
        <v>-0.0243902439</v>
      </c>
      <c r="J14" s="230">
        <f t="shared" si="6"/>
        <v>-0.3529411765</v>
      </c>
    </row>
    <row r="15">
      <c r="A15" s="231" t="s">
        <v>12</v>
      </c>
      <c r="B15" s="137">
        <v>431.0</v>
      </c>
      <c r="C15" s="137">
        <v>29.0</v>
      </c>
      <c r="D15" s="137">
        <v>542.0</v>
      </c>
      <c r="E15" s="137">
        <v>154.0</v>
      </c>
      <c r="F15" s="137">
        <v>16.0</v>
      </c>
      <c r="G15" s="137">
        <v>409.0</v>
      </c>
      <c r="H15" s="232">
        <f t="shared" ref="H15:J15" si="7">(E15-B15)/E15</f>
        <v>-1.798701299</v>
      </c>
      <c r="I15" s="232">
        <f t="shared" si="7"/>
        <v>-0.8125</v>
      </c>
      <c r="J15" s="232">
        <f t="shared" si="7"/>
        <v>-0.3251833741</v>
      </c>
    </row>
    <row r="16">
      <c r="A16" s="228" t="s">
        <v>26</v>
      </c>
      <c r="B16" s="229">
        <v>19.0</v>
      </c>
      <c r="C16" s="229">
        <v>107.0</v>
      </c>
      <c r="D16" s="229">
        <v>70.0</v>
      </c>
      <c r="E16" s="229">
        <v>24.0</v>
      </c>
      <c r="F16" s="229">
        <v>32.0</v>
      </c>
      <c r="G16" s="229">
        <v>67.0</v>
      </c>
      <c r="H16" s="230">
        <f t="shared" ref="H16:J16" si="8">(E16-B16)/E16</f>
        <v>0.2083333333</v>
      </c>
      <c r="I16" s="230">
        <f t="shared" si="8"/>
        <v>-2.34375</v>
      </c>
      <c r="J16" s="230">
        <f t="shared" si="8"/>
        <v>-0.0447761194</v>
      </c>
    </row>
    <row r="17">
      <c r="A17" s="231" t="s">
        <v>23</v>
      </c>
      <c r="B17" s="137">
        <v>136.0</v>
      </c>
      <c r="C17" s="137">
        <v>169.0</v>
      </c>
      <c r="D17" s="137">
        <v>184.0</v>
      </c>
      <c r="E17" s="137">
        <v>73.0</v>
      </c>
      <c r="F17" s="137">
        <v>141.0</v>
      </c>
      <c r="G17" s="137">
        <v>156.0</v>
      </c>
      <c r="H17" s="232">
        <f t="shared" ref="H17:J17" si="9">(E17-B17)/E17</f>
        <v>-0.8630136986</v>
      </c>
      <c r="I17" s="232">
        <f t="shared" si="9"/>
        <v>-0.1985815603</v>
      </c>
      <c r="J17" s="232">
        <f t="shared" si="9"/>
        <v>-0.1794871795</v>
      </c>
    </row>
    <row r="18">
      <c r="A18" s="228" t="s">
        <v>29</v>
      </c>
      <c r="B18" s="229">
        <v>4.0</v>
      </c>
      <c r="C18" s="229">
        <v>0.0</v>
      </c>
      <c r="D18" s="229">
        <v>102.0</v>
      </c>
      <c r="E18" s="229">
        <v>8.0</v>
      </c>
      <c r="F18" s="229">
        <v>40.0</v>
      </c>
      <c r="G18" s="229">
        <v>23.0</v>
      </c>
      <c r="H18" s="230">
        <f t="shared" ref="H18:J18" si="10">(E18-B18)/E18</f>
        <v>0.5</v>
      </c>
      <c r="I18" s="230">
        <f t="shared" si="10"/>
        <v>1</v>
      </c>
      <c r="J18" s="230">
        <f t="shared" si="10"/>
        <v>-3.434782609</v>
      </c>
    </row>
    <row r="19">
      <c r="A19" s="231" t="s">
        <v>22</v>
      </c>
      <c r="B19" s="137">
        <v>26.0</v>
      </c>
      <c r="C19" s="137">
        <v>115.0</v>
      </c>
      <c r="D19" s="137">
        <v>385.0</v>
      </c>
      <c r="E19" s="137">
        <v>47.0</v>
      </c>
      <c r="F19" s="137">
        <v>33.0</v>
      </c>
      <c r="G19" s="137">
        <v>230.0</v>
      </c>
      <c r="H19" s="232">
        <f t="shared" ref="H19:J19" si="11">(E19-B19)/E19</f>
        <v>0.4468085106</v>
      </c>
      <c r="I19" s="232">
        <f t="shared" si="11"/>
        <v>-2.484848485</v>
      </c>
      <c r="J19" s="232">
        <f t="shared" si="11"/>
        <v>-0.6739130435</v>
      </c>
    </row>
    <row r="20">
      <c r="A20" s="228" t="s">
        <v>21</v>
      </c>
      <c r="B20" s="229">
        <v>169.0</v>
      </c>
      <c r="C20" s="229">
        <v>49.0</v>
      </c>
      <c r="D20" s="229">
        <v>433.0</v>
      </c>
      <c r="E20" s="229">
        <v>129.0</v>
      </c>
      <c r="F20" s="229">
        <v>34.0</v>
      </c>
      <c r="G20" s="229">
        <v>216.0</v>
      </c>
      <c r="H20" s="230">
        <f t="shared" ref="H20:J20" si="12">(E20-B20)/E20</f>
        <v>-0.3100775194</v>
      </c>
      <c r="I20" s="230">
        <f t="shared" si="12"/>
        <v>-0.4411764706</v>
      </c>
      <c r="J20" s="230">
        <f t="shared" si="12"/>
        <v>-1.00462963</v>
      </c>
    </row>
    <row r="21">
      <c r="A21" s="231" t="s">
        <v>27</v>
      </c>
      <c r="B21" s="137">
        <v>14.0</v>
      </c>
      <c r="C21" s="137">
        <v>96.0</v>
      </c>
      <c r="D21" s="137">
        <v>3.0</v>
      </c>
      <c r="E21" s="137">
        <v>15.0</v>
      </c>
      <c r="F21" s="137">
        <v>60.0</v>
      </c>
      <c r="G21" s="137">
        <v>0.0</v>
      </c>
      <c r="H21" s="232">
        <f t="shared" ref="H21:I21" si="13">(E21-B21)/E21</f>
        <v>0.06666666667</v>
      </c>
      <c r="I21" s="232">
        <f t="shared" si="13"/>
        <v>-0.6</v>
      </c>
      <c r="J21" s="232"/>
    </row>
    <row r="22">
      <c r="A22" s="228" t="s">
        <v>18</v>
      </c>
      <c r="B22" s="229">
        <v>139.0</v>
      </c>
      <c r="C22" s="229">
        <v>74.0</v>
      </c>
      <c r="D22" s="229">
        <v>521.0</v>
      </c>
      <c r="E22" s="229">
        <v>276.0</v>
      </c>
      <c r="F22" s="229">
        <v>38.0</v>
      </c>
      <c r="G22" s="229">
        <v>202.0</v>
      </c>
      <c r="H22" s="230">
        <f t="shared" ref="H22:J22" si="14">(E22-B22)/E22</f>
        <v>0.4963768116</v>
      </c>
      <c r="I22" s="230">
        <f t="shared" si="14"/>
        <v>-0.9473684211</v>
      </c>
      <c r="J22" s="230">
        <f t="shared" si="14"/>
        <v>-1.579207921</v>
      </c>
    </row>
    <row r="23">
      <c r="I23" s="131"/>
    </row>
  </sheetData>
  <mergeCells count="3">
    <mergeCell ref="B6:D6"/>
    <mergeCell ref="E6:G6"/>
    <mergeCell ref="H6:J6"/>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6" width="7.88"/>
    <col customWidth="1" min="7" max="7" width="7.38"/>
    <col customWidth="1" min="8" max="8" width="5.75"/>
    <col customWidth="1" min="9" max="9" width="7.38"/>
    <col customWidth="1" min="10" max="10" width="8.0"/>
    <col customWidth="1" min="11" max="11" width="7.88"/>
    <col customWidth="1" min="12" max="12" width="8.13"/>
    <col customWidth="1" min="13" max="13" width="7.38"/>
    <col customWidth="1" min="14" max="14" width="8.25"/>
    <col customWidth="1" min="15" max="15" width="8.13"/>
    <col customWidth="1" min="16" max="16" width="7.25"/>
    <col customWidth="1" min="17" max="17" width="8.13"/>
    <col customWidth="1" min="18" max="18" width="6.25"/>
    <col customWidth="1" min="19" max="19" width="7.38"/>
    <col customWidth="1" min="20" max="20" width="6.13"/>
    <col customWidth="1" min="21" max="21" width="7.88"/>
    <col customWidth="1" min="22" max="22" width="6.0"/>
    <col customWidth="1" min="23" max="23" width="6.88"/>
    <col customWidth="1" min="24" max="24" width="7.75"/>
    <col customWidth="1" min="25" max="25" width="8.38"/>
    <col customWidth="1" min="26" max="26" width="6.75"/>
    <col customWidth="1" min="27" max="27" width="7.25"/>
    <col customWidth="1" min="28" max="28" width="7.13"/>
    <col customWidth="1" min="29" max="29" width="6.75"/>
    <col customWidth="1" min="30" max="30" width="5.88"/>
    <col customWidth="1" min="31" max="31" width="7.0"/>
    <col customWidth="1" min="32" max="32" width="8.13"/>
    <col customWidth="1" min="33" max="61" width="5.38"/>
  </cols>
  <sheetData>
    <row r="1">
      <c r="A1" s="235"/>
      <c r="B1" s="236">
        <v>43944.0</v>
      </c>
      <c r="C1" s="237"/>
      <c r="D1" s="237"/>
      <c r="E1" s="238"/>
      <c r="F1" s="236">
        <v>43945.0</v>
      </c>
      <c r="G1" s="237"/>
      <c r="H1" s="237"/>
      <c r="I1" s="238"/>
      <c r="J1" s="236">
        <v>43946.0</v>
      </c>
      <c r="K1" s="237"/>
      <c r="L1" s="237"/>
      <c r="M1" s="238"/>
      <c r="N1" s="236">
        <v>43947.0</v>
      </c>
      <c r="O1" s="237"/>
      <c r="P1" s="237"/>
      <c r="Q1" s="238"/>
      <c r="R1" s="236">
        <v>43948.0</v>
      </c>
      <c r="S1" s="237"/>
      <c r="T1" s="237"/>
      <c r="U1" s="238"/>
      <c r="V1" s="236">
        <v>43949.0</v>
      </c>
      <c r="W1" s="237"/>
      <c r="X1" s="237"/>
      <c r="Y1" s="238"/>
      <c r="Z1" s="239">
        <v>43950.0</v>
      </c>
      <c r="AA1" s="237"/>
      <c r="AB1" s="237"/>
      <c r="AC1" s="238"/>
      <c r="AD1" s="236">
        <v>43951.0</v>
      </c>
      <c r="AE1" s="237"/>
      <c r="AF1" s="237"/>
      <c r="AG1" s="238"/>
      <c r="AH1" s="236">
        <v>43952.0</v>
      </c>
      <c r="AI1" s="237"/>
      <c r="AJ1" s="237"/>
      <c r="AK1" s="238"/>
      <c r="AL1" s="236">
        <v>43953.0</v>
      </c>
      <c r="AM1" s="237"/>
      <c r="AN1" s="237"/>
      <c r="AO1" s="238"/>
      <c r="AP1" s="236">
        <v>43954.0</v>
      </c>
      <c r="AQ1" s="237"/>
      <c r="AR1" s="237"/>
      <c r="AS1" s="238"/>
      <c r="AT1" s="236">
        <v>43955.0</v>
      </c>
      <c r="AU1" s="237"/>
      <c r="AV1" s="237"/>
      <c r="AW1" s="238"/>
      <c r="AX1" s="236">
        <v>43956.0</v>
      </c>
      <c r="AY1" s="237"/>
      <c r="AZ1" s="237"/>
      <c r="BA1" s="238"/>
      <c r="BB1" s="236">
        <v>43957.0</v>
      </c>
      <c r="BC1" s="237"/>
      <c r="BD1" s="237"/>
      <c r="BE1" s="238"/>
      <c r="BF1" s="236">
        <v>43958.0</v>
      </c>
      <c r="BG1" s="237"/>
      <c r="BH1" s="237"/>
      <c r="BI1" s="238"/>
    </row>
    <row r="2">
      <c r="A2" s="240"/>
      <c r="B2" s="241" t="s">
        <v>125</v>
      </c>
      <c r="C2" s="242" t="s">
        <v>126</v>
      </c>
      <c r="D2" s="243" t="s">
        <v>127</v>
      </c>
      <c r="E2" s="244" t="s">
        <v>128</v>
      </c>
      <c r="F2" s="241" t="s">
        <v>125</v>
      </c>
      <c r="G2" s="242" t="s">
        <v>126</v>
      </c>
      <c r="H2" s="243" t="s">
        <v>127</v>
      </c>
      <c r="I2" s="244" t="s">
        <v>128</v>
      </c>
      <c r="J2" s="241" t="s">
        <v>125</v>
      </c>
      <c r="K2" s="242" t="s">
        <v>126</v>
      </c>
      <c r="L2" s="243" t="s">
        <v>127</v>
      </c>
      <c r="M2" s="244" t="s">
        <v>128</v>
      </c>
      <c r="N2" s="241" t="s">
        <v>125</v>
      </c>
      <c r="O2" s="242" t="s">
        <v>126</v>
      </c>
      <c r="P2" s="243" t="s">
        <v>127</v>
      </c>
      <c r="Q2" s="244" t="s">
        <v>128</v>
      </c>
      <c r="R2" s="241" t="s">
        <v>125</v>
      </c>
      <c r="S2" s="242" t="s">
        <v>126</v>
      </c>
      <c r="T2" s="243" t="s">
        <v>127</v>
      </c>
      <c r="U2" s="244" t="s">
        <v>128</v>
      </c>
      <c r="V2" s="241" t="s">
        <v>125</v>
      </c>
      <c r="W2" s="242" t="s">
        <v>126</v>
      </c>
      <c r="X2" s="243" t="s">
        <v>127</v>
      </c>
      <c r="Y2" s="244" t="s">
        <v>128</v>
      </c>
      <c r="Z2" s="241" t="s">
        <v>125</v>
      </c>
      <c r="AA2" s="242" t="s">
        <v>126</v>
      </c>
      <c r="AB2" s="243" t="s">
        <v>127</v>
      </c>
      <c r="AC2" s="244" t="s">
        <v>128</v>
      </c>
      <c r="AD2" s="241" t="s">
        <v>125</v>
      </c>
      <c r="AE2" s="242" t="s">
        <v>126</v>
      </c>
      <c r="AF2" s="243" t="s">
        <v>127</v>
      </c>
      <c r="AG2" s="244" t="s">
        <v>128</v>
      </c>
      <c r="AH2" s="241" t="s">
        <v>125</v>
      </c>
      <c r="AI2" s="242" t="s">
        <v>126</v>
      </c>
      <c r="AJ2" s="243" t="s">
        <v>127</v>
      </c>
      <c r="AK2" s="244" t="s">
        <v>128</v>
      </c>
      <c r="AL2" s="241" t="s">
        <v>125</v>
      </c>
      <c r="AM2" s="242" t="s">
        <v>126</v>
      </c>
      <c r="AN2" s="243" t="s">
        <v>127</v>
      </c>
      <c r="AO2" s="244" t="s">
        <v>128</v>
      </c>
      <c r="AP2" s="241" t="s">
        <v>125</v>
      </c>
      <c r="AQ2" s="242" t="s">
        <v>126</v>
      </c>
      <c r="AR2" s="243" t="s">
        <v>127</v>
      </c>
      <c r="AS2" s="244" t="s">
        <v>128</v>
      </c>
      <c r="AT2" s="241" t="s">
        <v>125</v>
      </c>
      <c r="AU2" s="242" t="s">
        <v>126</v>
      </c>
      <c r="AV2" s="243" t="s">
        <v>127</v>
      </c>
      <c r="AW2" s="244" t="s">
        <v>128</v>
      </c>
      <c r="AX2" s="241" t="s">
        <v>125</v>
      </c>
      <c r="AY2" s="242" t="s">
        <v>126</v>
      </c>
      <c r="AZ2" s="243" t="s">
        <v>127</v>
      </c>
      <c r="BA2" s="244" t="s">
        <v>128</v>
      </c>
      <c r="BB2" s="241" t="s">
        <v>125</v>
      </c>
      <c r="BC2" s="242" t="s">
        <v>126</v>
      </c>
      <c r="BD2" s="243" t="s">
        <v>127</v>
      </c>
      <c r="BE2" s="244" t="s">
        <v>128</v>
      </c>
      <c r="BF2" s="241" t="s">
        <v>125</v>
      </c>
      <c r="BG2" s="242" t="s">
        <v>126</v>
      </c>
      <c r="BH2" s="243" t="s">
        <v>128</v>
      </c>
      <c r="BI2" s="244" t="s">
        <v>127</v>
      </c>
    </row>
    <row r="3">
      <c r="A3" s="240" t="s">
        <v>129</v>
      </c>
      <c r="B3" s="245" t="s">
        <v>124</v>
      </c>
      <c r="C3" s="246" t="s">
        <v>124</v>
      </c>
      <c r="D3" s="247" t="s">
        <v>124</v>
      </c>
      <c r="E3" s="248">
        <v>45.0</v>
      </c>
      <c r="F3" s="249" t="s">
        <v>124</v>
      </c>
      <c r="G3" s="250" t="s">
        <v>124</v>
      </c>
      <c r="H3" s="251" t="s">
        <v>124</v>
      </c>
      <c r="I3" s="248">
        <v>47.0</v>
      </c>
      <c r="J3" s="252" t="s">
        <v>124</v>
      </c>
      <c r="K3" s="253" t="s">
        <v>124</v>
      </c>
      <c r="L3" s="254" t="s">
        <v>124</v>
      </c>
      <c r="M3" s="248">
        <v>53.0</v>
      </c>
      <c r="N3" s="252" t="s">
        <v>124</v>
      </c>
      <c r="O3" s="253" t="s">
        <v>124</v>
      </c>
      <c r="P3" s="254" t="s">
        <v>124</v>
      </c>
      <c r="Q3" s="248">
        <v>55.0</v>
      </c>
      <c r="R3" s="252" t="s">
        <v>124</v>
      </c>
      <c r="S3" s="253" t="s">
        <v>124</v>
      </c>
      <c r="T3" s="254" t="s">
        <v>124</v>
      </c>
      <c r="U3" s="248">
        <v>59.0</v>
      </c>
      <c r="V3" s="252" t="s">
        <v>124</v>
      </c>
      <c r="W3" s="253" t="s">
        <v>124</v>
      </c>
      <c r="X3" s="254" t="s">
        <v>124</v>
      </c>
      <c r="Y3" s="248">
        <v>61.0</v>
      </c>
      <c r="Z3" s="252" t="s">
        <v>124</v>
      </c>
      <c r="AA3" s="253" t="s">
        <v>124</v>
      </c>
      <c r="AB3" s="254" t="s">
        <v>124</v>
      </c>
      <c r="AC3" s="248">
        <v>64.0</v>
      </c>
      <c r="AD3" s="252" t="s">
        <v>124</v>
      </c>
      <c r="AE3" s="253" t="s">
        <v>124</v>
      </c>
      <c r="AF3" s="254" t="s">
        <v>124</v>
      </c>
      <c r="AG3" s="248">
        <v>64.0</v>
      </c>
      <c r="AH3" s="252" t="s">
        <v>124</v>
      </c>
      <c r="AI3" s="253" t="s">
        <v>124</v>
      </c>
      <c r="AJ3" s="254" t="s">
        <v>124</v>
      </c>
      <c r="AK3" s="248">
        <v>63.0</v>
      </c>
      <c r="AL3" s="252" t="s">
        <v>124</v>
      </c>
      <c r="AM3" s="253" t="s">
        <v>124</v>
      </c>
      <c r="AN3" s="254" t="s">
        <v>124</v>
      </c>
      <c r="AO3" s="248">
        <v>72.0</v>
      </c>
      <c r="AP3" s="252" t="s">
        <v>124</v>
      </c>
      <c r="AQ3" s="253" t="s">
        <v>124</v>
      </c>
      <c r="AR3" s="254" t="s">
        <v>124</v>
      </c>
      <c r="AS3" s="248">
        <v>84.0</v>
      </c>
      <c r="AT3" s="252" t="s">
        <v>124</v>
      </c>
      <c r="AU3" s="253" t="s">
        <v>124</v>
      </c>
      <c r="AV3" s="254" t="s">
        <v>124</v>
      </c>
      <c r="AW3" s="248">
        <v>87.0</v>
      </c>
      <c r="AX3" s="252" t="s">
        <v>124</v>
      </c>
      <c r="AY3" s="253" t="s">
        <v>124</v>
      </c>
      <c r="AZ3" s="254" t="s">
        <v>124</v>
      </c>
      <c r="BA3" s="248">
        <v>96.0</v>
      </c>
      <c r="BB3" s="252" t="s">
        <v>124</v>
      </c>
      <c r="BC3" s="253" t="s">
        <v>124</v>
      </c>
      <c r="BD3" s="254" t="s">
        <v>124</v>
      </c>
      <c r="BE3" s="248">
        <v>103.0</v>
      </c>
      <c r="BF3" s="252" t="s">
        <v>124</v>
      </c>
      <c r="BG3" s="253" t="s">
        <v>124</v>
      </c>
      <c r="BH3" s="254" t="s">
        <v>124</v>
      </c>
      <c r="BI3" s="248">
        <v>107.0</v>
      </c>
    </row>
    <row r="4">
      <c r="A4" s="240" t="s">
        <v>130</v>
      </c>
      <c r="B4" s="245" t="s">
        <v>124</v>
      </c>
      <c r="C4" s="246" t="s">
        <v>124</v>
      </c>
      <c r="D4" s="247" t="s">
        <v>124</v>
      </c>
      <c r="E4" s="248">
        <v>43.0</v>
      </c>
      <c r="F4" s="249" t="s">
        <v>124</v>
      </c>
      <c r="G4" s="250" t="s">
        <v>124</v>
      </c>
      <c r="H4" s="251" t="s">
        <v>124</v>
      </c>
      <c r="I4" s="248">
        <v>45.0</v>
      </c>
      <c r="J4" s="245" t="s">
        <v>124</v>
      </c>
      <c r="K4" s="246" t="s">
        <v>124</v>
      </c>
      <c r="L4" s="247" t="s">
        <v>124</v>
      </c>
      <c r="M4" s="248">
        <v>51.0</v>
      </c>
      <c r="N4" s="245" t="s">
        <v>124</v>
      </c>
      <c r="O4" s="246" t="s">
        <v>124</v>
      </c>
      <c r="P4" s="247" t="s">
        <v>124</v>
      </c>
      <c r="Q4" s="248">
        <v>53.0</v>
      </c>
      <c r="R4" s="245" t="s">
        <v>124</v>
      </c>
      <c r="S4" s="246" t="s">
        <v>124</v>
      </c>
      <c r="T4" s="247" t="s">
        <v>124</v>
      </c>
      <c r="U4" s="248">
        <v>57.0</v>
      </c>
      <c r="V4" s="245" t="s">
        <v>124</v>
      </c>
      <c r="W4" s="246" t="s">
        <v>124</v>
      </c>
      <c r="X4" s="247" t="s">
        <v>124</v>
      </c>
      <c r="Y4" s="248">
        <v>59.0</v>
      </c>
      <c r="Z4" s="245" t="s">
        <v>124</v>
      </c>
      <c r="AA4" s="246" t="s">
        <v>124</v>
      </c>
      <c r="AB4" s="247" t="s">
        <v>124</v>
      </c>
      <c r="AC4" s="248">
        <v>62.0</v>
      </c>
      <c r="AD4" s="245" t="s">
        <v>124</v>
      </c>
      <c r="AE4" s="246" t="s">
        <v>124</v>
      </c>
      <c r="AF4" s="247" t="s">
        <v>124</v>
      </c>
      <c r="AG4" s="248">
        <v>62.0</v>
      </c>
      <c r="AH4" s="245" t="s">
        <v>124</v>
      </c>
      <c r="AI4" s="246" t="s">
        <v>124</v>
      </c>
      <c r="AJ4" s="247" t="s">
        <v>124</v>
      </c>
      <c r="AK4" s="248">
        <v>60.0</v>
      </c>
      <c r="AL4" s="245" t="s">
        <v>124</v>
      </c>
      <c r="AM4" s="246" t="s">
        <v>124</v>
      </c>
      <c r="AN4" s="247" t="s">
        <v>124</v>
      </c>
      <c r="AO4" s="248">
        <v>69.0</v>
      </c>
      <c r="AP4" s="245" t="s">
        <v>124</v>
      </c>
      <c r="AQ4" s="246" t="s">
        <v>124</v>
      </c>
      <c r="AR4" s="247" t="s">
        <v>124</v>
      </c>
      <c r="AS4" s="248">
        <v>81.0</v>
      </c>
      <c r="AT4" s="245" t="s">
        <v>124</v>
      </c>
      <c r="AU4" s="246" t="s">
        <v>124</v>
      </c>
      <c r="AV4" s="247" t="s">
        <v>124</v>
      </c>
      <c r="AW4" s="248">
        <v>83.0</v>
      </c>
      <c r="AX4" s="245" t="s">
        <v>124</v>
      </c>
      <c r="AY4" s="246" t="s">
        <v>124</v>
      </c>
      <c r="AZ4" s="247" t="s">
        <v>124</v>
      </c>
      <c r="BA4" s="248">
        <v>90.0</v>
      </c>
      <c r="BB4" s="245" t="s">
        <v>124</v>
      </c>
      <c r="BC4" s="246" t="s">
        <v>124</v>
      </c>
      <c r="BD4" s="247" t="s">
        <v>124</v>
      </c>
      <c r="BE4" s="248">
        <v>95.0</v>
      </c>
      <c r="BF4" s="245" t="s">
        <v>124</v>
      </c>
      <c r="BG4" s="246" t="s">
        <v>124</v>
      </c>
      <c r="BH4" s="247" t="s">
        <v>124</v>
      </c>
      <c r="BI4" s="248">
        <v>99.0</v>
      </c>
    </row>
    <row r="5">
      <c r="A5" s="240" t="s">
        <v>131</v>
      </c>
      <c r="B5" s="245" t="s">
        <v>124</v>
      </c>
      <c r="C5" s="246" t="s">
        <v>124</v>
      </c>
      <c r="D5" s="247" t="s">
        <v>124</v>
      </c>
      <c r="E5" s="248">
        <v>2.0</v>
      </c>
      <c r="F5" s="249" t="s">
        <v>124</v>
      </c>
      <c r="G5" s="250" t="s">
        <v>124</v>
      </c>
      <c r="H5" s="251" t="s">
        <v>124</v>
      </c>
      <c r="I5" s="248">
        <v>2.0</v>
      </c>
      <c r="J5" s="245" t="s">
        <v>124</v>
      </c>
      <c r="K5" s="246" t="s">
        <v>124</v>
      </c>
      <c r="L5" s="247" t="s">
        <v>124</v>
      </c>
      <c r="M5" s="248">
        <v>2.0</v>
      </c>
      <c r="N5" s="245" t="s">
        <v>124</v>
      </c>
      <c r="O5" s="246" t="s">
        <v>124</v>
      </c>
      <c r="P5" s="247" t="s">
        <v>124</v>
      </c>
      <c r="Q5" s="248">
        <v>2.0</v>
      </c>
      <c r="R5" s="245" t="s">
        <v>124</v>
      </c>
      <c r="S5" s="246" t="s">
        <v>124</v>
      </c>
      <c r="T5" s="247" t="s">
        <v>124</v>
      </c>
      <c r="U5" s="248">
        <v>2.0</v>
      </c>
      <c r="V5" s="245" t="s">
        <v>124</v>
      </c>
      <c r="W5" s="246" t="s">
        <v>124</v>
      </c>
      <c r="X5" s="247" t="s">
        <v>124</v>
      </c>
      <c r="Y5" s="248">
        <v>2.0</v>
      </c>
      <c r="Z5" s="245" t="s">
        <v>124</v>
      </c>
      <c r="AA5" s="246" t="s">
        <v>124</v>
      </c>
      <c r="AB5" s="247" t="s">
        <v>124</v>
      </c>
      <c r="AC5" s="248">
        <v>2.0</v>
      </c>
      <c r="AD5" s="245" t="s">
        <v>124</v>
      </c>
      <c r="AE5" s="246" t="s">
        <v>124</v>
      </c>
      <c r="AF5" s="247" t="s">
        <v>124</v>
      </c>
      <c r="AG5" s="248">
        <v>2.0</v>
      </c>
      <c r="AH5" s="245" t="s">
        <v>124</v>
      </c>
      <c r="AI5" s="246" t="s">
        <v>124</v>
      </c>
      <c r="AJ5" s="247" t="s">
        <v>124</v>
      </c>
      <c r="AK5" s="248">
        <v>3.0</v>
      </c>
      <c r="AL5" s="245" t="s">
        <v>124</v>
      </c>
      <c r="AM5" s="246" t="s">
        <v>124</v>
      </c>
      <c r="AN5" s="247" t="s">
        <v>124</v>
      </c>
      <c r="AO5" s="248">
        <v>3.0</v>
      </c>
      <c r="AP5" s="245" t="s">
        <v>124</v>
      </c>
      <c r="AQ5" s="246" t="s">
        <v>124</v>
      </c>
      <c r="AR5" s="247" t="s">
        <v>124</v>
      </c>
      <c r="AS5" s="248">
        <v>3.0</v>
      </c>
      <c r="AT5" s="245" t="s">
        <v>124</v>
      </c>
      <c r="AU5" s="246" t="s">
        <v>124</v>
      </c>
      <c r="AV5" s="247" t="s">
        <v>124</v>
      </c>
      <c r="AW5" s="248">
        <v>4.0</v>
      </c>
      <c r="AX5" s="245" t="s">
        <v>124</v>
      </c>
      <c r="AY5" s="246" t="s">
        <v>124</v>
      </c>
      <c r="AZ5" s="247" t="s">
        <v>124</v>
      </c>
      <c r="BA5" s="248">
        <v>6.0</v>
      </c>
      <c r="BB5" s="245" t="s">
        <v>124</v>
      </c>
      <c r="BC5" s="246" t="s">
        <v>124</v>
      </c>
      <c r="BD5" s="247" t="s">
        <v>124</v>
      </c>
      <c r="BE5" s="248">
        <v>8.0</v>
      </c>
      <c r="BF5" s="245" t="s">
        <v>124</v>
      </c>
      <c r="BG5" s="246" t="s">
        <v>124</v>
      </c>
      <c r="BH5" s="247" t="s">
        <v>124</v>
      </c>
      <c r="BI5" s="248">
        <v>8.0</v>
      </c>
    </row>
    <row r="6">
      <c r="A6" s="240" t="s">
        <v>11</v>
      </c>
      <c r="B6" s="245" t="s">
        <v>124</v>
      </c>
      <c r="C6" s="246">
        <v>14.0</v>
      </c>
      <c r="D6" s="247">
        <v>10.0</v>
      </c>
      <c r="E6" s="248">
        <v>0.0</v>
      </c>
      <c r="F6" s="245" t="s">
        <v>124</v>
      </c>
      <c r="G6" s="246">
        <v>8.0</v>
      </c>
      <c r="H6" s="247">
        <v>10.0</v>
      </c>
      <c r="I6" s="248">
        <v>0.0</v>
      </c>
      <c r="J6" s="245" t="s">
        <v>124</v>
      </c>
      <c r="K6" s="246">
        <v>8.0</v>
      </c>
      <c r="L6" s="247">
        <v>10.0</v>
      </c>
      <c r="M6" s="248">
        <v>0.0</v>
      </c>
      <c r="N6" s="245" t="s">
        <v>124</v>
      </c>
      <c r="O6" s="246">
        <v>8.0</v>
      </c>
      <c r="P6" s="247">
        <v>10.0</v>
      </c>
      <c r="Q6" s="248">
        <v>0.0</v>
      </c>
      <c r="R6" s="245" t="s">
        <v>124</v>
      </c>
      <c r="S6" s="246">
        <v>10.0</v>
      </c>
      <c r="T6" s="247">
        <v>10.0</v>
      </c>
      <c r="U6" s="248">
        <v>0.0</v>
      </c>
      <c r="V6" s="245" t="s">
        <v>124</v>
      </c>
      <c r="W6" s="255">
        <v>8.0</v>
      </c>
      <c r="X6" s="256">
        <v>10.0</v>
      </c>
      <c r="Y6" s="248">
        <v>0.0</v>
      </c>
      <c r="Z6" s="245" t="s">
        <v>124</v>
      </c>
      <c r="AA6" s="255">
        <v>5.0</v>
      </c>
      <c r="AB6" s="247">
        <v>10.0</v>
      </c>
      <c r="AC6" s="248">
        <v>0.0</v>
      </c>
      <c r="AD6" s="245" t="s">
        <v>124</v>
      </c>
      <c r="AE6" s="246">
        <v>5.0</v>
      </c>
      <c r="AF6" s="247">
        <v>10.0</v>
      </c>
      <c r="AG6" s="248">
        <v>0.0</v>
      </c>
      <c r="AH6" s="245" t="s">
        <v>124</v>
      </c>
      <c r="AI6" s="246">
        <v>5.0</v>
      </c>
      <c r="AJ6" s="247">
        <v>10.0</v>
      </c>
      <c r="AK6" s="248">
        <v>0.0</v>
      </c>
      <c r="AL6" s="245" t="s">
        <v>124</v>
      </c>
      <c r="AM6" s="246">
        <v>16.0</v>
      </c>
      <c r="AN6" s="247">
        <v>10.0</v>
      </c>
      <c r="AO6" s="248">
        <v>0.0</v>
      </c>
      <c r="AP6" s="245" t="s">
        <v>124</v>
      </c>
      <c r="AQ6" s="255">
        <v>16.0</v>
      </c>
      <c r="AR6" s="247">
        <v>10.0</v>
      </c>
      <c r="AS6" s="248">
        <v>0.0</v>
      </c>
      <c r="AT6" s="245" t="s">
        <v>124</v>
      </c>
      <c r="AU6" s="246">
        <v>14.0</v>
      </c>
      <c r="AV6" s="247">
        <v>10.0</v>
      </c>
      <c r="AW6" s="248">
        <v>0.0</v>
      </c>
      <c r="AX6" s="245" t="s">
        <v>124</v>
      </c>
      <c r="AY6" s="246">
        <v>13.0</v>
      </c>
      <c r="AZ6" s="247">
        <v>10.0</v>
      </c>
      <c r="BA6" s="248">
        <v>0.0</v>
      </c>
      <c r="BB6" s="245" t="s">
        <v>124</v>
      </c>
      <c r="BC6" s="246">
        <v>8.0</v>
      </c>
      <c r="BD6" s="247">
        <v>10.0</v>
      </c>
      <c r="BE6" s="248">
        <v>0.0</v>
      </c>
      <c r="BF6" s="245" t="s">
        <v>124</v>
      </c>
      <c r="BG6" s="246">
        <v>8.0</v>
      </c>
      <c r="BH6" s="247">
        <v>10.0</v>
      </c>
      <c r="BI6" s="248">
        <v>0.0</v>
      </c>
    </row>
    <row r="7">
      <c r="A7" s="240" t="s">
        <v>132</v>
      </c>
      <c r="B7" s="245">
        <v>8.0</v>
      </c>
      <c r="C7" s="246">
        <v>57.0</v>
      </c>
      <c r="D7" s="247"/>
      <c r="E7" s="248">
        <v>0.0</v>
      </c>
      <c r="F7" s="245">
        <v>8.0</v>
      </c>
      <c r="G7" s="246">
        <v>56.0</v>
      </c>
      <c r="H7" s="247"/>
      <c r="I7" s="248">
        <v>1.0</v>
      </c>
      <c r="J7" s="245">
        <v>8.0</v>
      </c>
      <c r="K7" s="246">
        <v>52.0</v>
      </c>
      <c r="L7" s="247"/>
      <c r="M7" s="248">
        <v>0.0</v>
      </c>
      <c r="N7" s="245">
        <v>8.0</v>
      </c>
      <c r="O7" s="246">
        <v>56.0</v>
      </c>
      <c r="P7" s="247"/>
      <c r="Q7" s="248">
        <v>0.0</v>
      </c>
      <c r="R7" s="245">
        <v>8.0</v>
      </c>
      <c r="S7" s="246">
        <v>52.0</v>
      </c>
      <c r="T7" s="247"/>
      <c r="U7" s="248">
        <v>0.0</v>
      </c>
      <c r="V7" s="245">
        <v>8.0</v>
      </c>
      <c r="W7" s="246">
        <v>56.0</v>
      </c>
      <c r="X7" s="247"/>
      <c r="Y7" s="248">
        <v>1.0</v>
      </c>
      <c r="Z7" s="245">
        <v>8.0</v>
      </c>
      <c r="AA7" s="246">
        <v>60.0</v>
      </c>
      <c r="AB7" s="247"/>
      <c r="AC7" s="248">
        <v>0.0</v>
      </c>
      <c r="AD7" s="245">
        <v>8.0</v>
      </c>
      <c r="AE7" s="246">
        <v>52.0</v>
      </c>
      <c r="AF7" s="247"/>
      <c r="AG7" s="248">
        <v>0.0</v>
      </c>
      <c r="AH7" s="245">
        <v>7.0</v>
      </c>
      <c r="AI7" s="246">
        <v>49.0</v>
      </c>
      <c r="AJ7" s="247"/>
      <c r="AK7" s="248">
        <v>0.0</v>
      </c>
      <c r="AL7" s="245">
        <v>5.0</v>
      </c>
      <c r="AM7" s="246">
        <v>48.0</v>
      </c>
      <c r="AN7" s="247"/>
      <c r="AO7" s="248">
        <v>0.0</v>
      </c>
      <c r="AP7" s="245">
        <v>5.0</v>
      </c>
      <c r="AQ7" s="246">
        <v>47.0</v>
      </c>
      <c r="AR7" s="247"/>
      <c r="AS7" s="248">
        <v>0.0</v>
      </c>
      <c r="AT7" s="245">
        <v>5.0</v>
      </c>
      <c r="AU7" s="246">
        <v>40.0</v>
      </c>
      <c r="AV7" s="247"/>
      <c r="AW7" s="248">
        <v>1.0</v>
      </c>
      <c r="AX7" s="245">
        <v>5.0</v>
      </c>
      <c r="AY7" s="246">
        <v>42.0</v>
      </c>
      <c r="AZ7" s="247"/>
      <c r="BA7" s="248">
        <v>0.0</v>
      </c>
      <c r="BB7" s="245">
        <v>4.0</v>
      </c>
      <c r="BC7" s="246">
        <v>40.0</v>
      </c>
      <c r="BD7" s="247"/>
      <c r="BE7" s="248">
        <v>1.0</v>
      </c>
      <c r="BF7" s="245">
        <v>4.0</v>
      </c>
      <c r="BG7" s="246" t="s">
        <v>133</v>
      </c>
      <c r="BH7" s="247"/>
      <c r="BI7" s="248">
        <v>0.0</v>
      </c>
    </row>
    <row r="8">
      <c r="A8" s="240" t="s">
        <v>14</v>
      </c>
      <c r="B8" s="245" t="s">
        <v>124</v>
      </c>
      <c r="C8" s="246">
        <v>4.0</v>
      </c>
      <c r="D8" s="247">
        <v>0.0</v>
      </c>
      <c r="E8" s="248">
        <v>0.0</v>
      </c>
      <c r="F8" s="245" t="s">
        <v>124</v>
      </c>
      <c r="G8" s="246">
        <v>4.0</v>
      </c>
      <c r="H8" s="247">
        <v>0.0</v>
      </c>
      <c r="I8" s="248">
        <v>0.0</v>
      </c>
      <c r="J8" s="245" t="s">
        <v>124</v>
      </c>
      <c r="K8" s="246">
        <v>1.0</v>
      </c>
      <c r="L8" s="247">
        <v>0.0</v>
      </c>
      <c r="M8" s="248">
        <v>0.0</v>
      </c>
      <c r="N8" s="245" t="s">
        <v>124</v>
      </c>
      <c r="O8" s="246">
        <v>0.0</v>
      </c>
      <c r="P8" s="247">
        <v>0.0</v>
      </c>
      <c r="Q8" s="248">
        <v>0.0</v>
      </c>
      <c r="R8" s="245" t="s">
        <v>124</v>
      </c>
      <c r="S8" s="246">
        <v>0.0</v>
      </c>
      <c r="T8" s="247">
        <v>0.0</v>
      </c>
      <c r="U8" s="248">
        <v>0.0</v>
      </c>
      <c r="V8" s="245" t="s">
        <v>124</v>
      </c>
      <c r="W8" s="246">
        <v>2.0</v>
      </c>
      <c r="X8" s="247">
        <v>0.0</v>
      </c>
      <c r="Y8" s="248">
        <v>0.0</v>
      </c>
      <c r="Z8" s="245" t="s">
        <v>124</v>
      </c>
      <c r="AA8" s="246">
        <v>1.0</v>
      </c>
      <c r="AB8" s="247">
        <v>0.0</v>
      </c>
      <c r="AC8" s="248">
        <v>0.0</v>
      </c>
      <c r="AD8" s="245" t="s">
        <v>124</v>
      </c>
      <c r="AE8" s="246">
        <v>0.0</v>
      </c>
      <c r="AF8" s="247">
        <v>0.0</v>
      </c>
      <c r="AG8" s="248">
        <v>0.0</v>
      </c>
      <c r="AH8" s="245" t="s">
        <v>124</v>
      </c>
      <c r="AI8" s="246">
        <v>0.0</v>
      </c>
      <c r="AJ8" s="247">
        <v>0.0</v>
      </c>
      <c r="AK8" s="248">
        <v>0.0</v>
      </c>
      <c r="AL8" s="245" t="s">
        <v>124</v>
      </c>
      <c r="AM8" s="246">
        <v>1.0</v>
      </c>
      <c r="AN8" s="247">
        <v>1.0</v>
      </c>
      <c r="AO8" s="248">
        <v>0.0</v>
      </c>
      <c r="AP8" s="245" t="s">
        <v>124</v>
      </c>
      <c r="AQ8" s="246">
        <v>3.0</v>
      </c>
      <c r="AR8" s="247">
        <v>0.0</v>
      </c>
      <c r="AS8" s="248">
        <v>0.0</v>
      </c>
      <c r="AT8" s="245" t="s">
        <v>124</v>
      </c>
      <c r="AU8" s="246">
        <v>3.0</v>
      </c>
      <c r="AV8" s="247">
        <v>0.0</v>
      </c>
      <c r="AW8" s="248">
        <v>0.0</v>
      </c>
      <c r="AX8" s="245" t="s">
        <v>124</v>
      </c>
      <c r="AY8" s="246">
        <v>5.0</v>
      </c>
      <c r="AZ8" s="247">
        <v>0.0</v>
      </c>
      <c r="BA8" s="248">
        <v>0.0</v>
      </c>
      <c r="BB8" s="245" t="s">
        <v>124</v>
      </c>
      <c r="BC8" s="246">
        <v>6.0</v>
      </c>
      <c r="BD8" s="247">
        <v>0.0</v>
      </c>
      <c r="BE8" s="248">
        <v>0.0</v>
      </c>
      <c r="BF8" s="245" t="s">
        <v>124</v>
      </c>
      <c r="BG8" s="246">
        <v>3.0</v>
      </c>
      <c r="BH8" s="247">
        <v>0.0</v>
      </c>
      <c r="BI8" s="248">
        <v>0.0</v>
      </c>
    </row>
    <row r="9">
      <c r="A9" s="240" t="s">
        <v>16</v>
      </c>
      <c r="B9" s="245" t="s">
        <v>124</v>
      </c>
      <c r="C9" s="246">
        <v>16.0</v>
      </c>
      <c r="D9" s="247">
        <v>1.0</v>
      </c>
      <c r="E9" s="248">
        <v>0.0</v>
      </c>
      <c r="F9" s="245" t="s">
        <v>124</v>
      </c>
      <c r="G9" s="255">
        <v>13.0</v>
      </c>
      <c r="H9" s="247">
        <v>1.0</v>
      </c>
      <c r="I9" s="248">
        <v>0.0</v>
      </c>
      <c r="J9" s="245" t="s">
        <v>124</v>
      </c>
      <c r="K9" s="246">
        <v>18.0</v>
      </c>
      <c r="L9" s="247">
        <v>1.0</v>
      </c>
      <c r="M9" s="248">
        <v>0.0</v>
      </c>
      <c r="N9" s="245" t="s">
        <v>124</v>
      </c>
      <c r="O9" s="246">
        <v>17.0</v>
      </c>
      <c r="P9" s="247">
        <v>1.0</v>
      </c>
      <c r="Q9" s="248">
        <v>0.0</v>
      </c>
      <c r="R9" s="245" t="s">
        <v>124</v>
      </c>
      <c r="S9" s="246">
        <v>17.0</v>
      </c>
      <c r="T9" s="247">
        <v>1.0</v>
      </c>
      <c r="U9" s="248">
        <v>0.0</v>
      </c>
      <c r="V9" s="245" t="s">
        <v>124</v>
      </c>
      <c r="W9" s="246">
        <v>13.0</v>
      </c>
      <c r="X9" s="247">
        <v>1.0</v>
      </c>
      <c r="Y9" s="248">
        <v>1.0</v>
      </c>
      <c r="Z9" s="245" t="s">
        <v>133</v>
      </c>
      <c r="AA9" s="246">
        <v>19.0</v>
      </c>
      <c r="AB9" s="247">
        <v>1.0</v>
      </c>
      <c r="AC9" s="248">
        <v>1.0</v>
      </c>
      <c r="AD9" s="245" t="s">
        <v>124</v>
      </c>
      <c r="AE9" s="246">
        <v>22.0</v>
      </c>
      <c r="AF9" s="247">
        <v>1.0</v>
      </c>
      <c r="AG9" s="248">
        <v>1.0</v>
      </c>
      <c r="AH9" s="245" t="s">
        <v>124</v>
      </c>
      <c r="AI9" s="246">
        <v>24.0</v>
      </c>
      <c r="AJ9" s="247">
        <v>1.0</v>
      </c>
      <c r="AK9" s="248">
        <v>1.0</v>
      </c>
      <c r="AL9" s="245" t="s">
        <v>124</v>
      </c>
      <c r="AM9" s="246">
        <v>23.0</v>
      </c>
      <c r="AN9" s="247">
        <v>1.0</v>
      </c>
      <c r="AO9" s="248">
        <v>1.0</v>
      </c>
      <c r="AP9" s="245" t="s">
        <v>124</v>
      </c>
      <c r="AQ9" s="246">
        <v>23.0</v>
      </c>
      <c r="AR9" s="247">
        <v>1.0</v>
      </c>
      <c r="AS9" s="248">
        <v>1.0</v>
      </c>
      <c r="AT9" s="245" t="s">
        <v>124</v>
      </c>
      <c r="AU9" s="246">
        <v>20.0</v>
      </c>
      <c r="AV9" s="247">
        <v>1.0</v>
      </c>
      <c r="AW9" s="248">
        <v>1.0</v>
      </c>
      <c r="AX9" s="245" t="s">
        <v>133</v>
      </c>
      <c r="AY9" s="246">
        <v>21.0</v>
      </c>
      <c r="AZ9" s="247">
        <v>1.0</v>
      </c>
      <c r="BA9" s="248">
        <v>1.0</v>
      </c>
      <c r="BB9" s="245" t="s">
        <v>133</v>
      </c>
      <c r="BC9" s="246">
        <v>23.0</v>
      </c>
      <c r="BD9" s="247">
        <v>1.0</v>
      </c>
      <c r="BE9" s="248">
        <v>1.0</v>
      </c>
      <c r="BF9" s="245" t="s">
        <v>133</v>
      </c>
      <c r="BG9" s="246">
        <v>19.0</v>
      </c>
      <c r="BH9" s="247">
        <v>1.0</v>
      </c>
      <c r="BI9" s="248">
        <v>1.0</v>
      </c>
    </row>
    <row r="10">
      <c r="A10" s="240" t="s">
        <v>18</v>
      </c>
      <c r="B10" s="245"/>
      <c r="C10" s="246"/>
      <c r="D10" s="247"/>
      <c r="E10" s="248"/>
      <c r="F10" s="245"/>
      <c r="G10" s="246"/>
      <c r="H10" s="247"/>
      <c r="I10" s="248"/>
      <c r="J10" s="245"/>
      <c r="K10" s="246"/>
      <c r="L10" s="247"/>
      <c r="M10" s="248"/>
      <c r="N10" s="245"/>
      <c r="O10" s="246"/>
      <c r="P10" s="247"/>
      <c r="Q10" s="248"/>
      <c r="R10" s="245">
        <v>0.0</v>
      </c>
      <c r="S10" s="246">
        <v>6.0</v>
      </c>
      <c r="T10" s="247" t="s">
        <v>133</v>
      </c>
      <c r="U10" s="248" t="s">
        <v>133</v>
      </c>
      <c r="V10" s="245"/>
      <c r="W10" s="246"/>
      <c r="X10" s="247"/>
      <c r="Y10" s="248"/>
      <c r="Z10" s="245"/>
      <c r="AA10" s="246"/>
      <c r="AB10" s="247"/>
      <c r="AC10" s="248"/>
      <c r="AD10" s="245"/>
      <c r="AE10" s="246"/>
      <c r="AF10" s="247"/>
      <c r="AG10" s="248"/>
      <c r="AH10" s="245"/>
      <c r="AI10" s="246"/>
      <c r="AJ10" s="247"/>
      <c r="AK10" s="248"/>
      <c r="AL10" s="245"/>
      <c r="AM10" s="246"/>
      <c r="AN10" s="247"/>
      <c r="AO10" s="248"/>
      <c r="AP10" s="245"/>
      <c r="AQ10" s="246"/>
      <c r="AR10" s="247"/>
      <c r="AS10" s="248"/>
      <c r="AT10" s="245"/>
      <c r="AU10" s="246"/>
      <c r="AV10" s="247"/>
      <c r="AW10" s="248"/>
      <c r="AX10" s="245"/>
      <c r="AY10" s="246"/>
      <c r="AZ10" s="247"/>
      <c r="BA10" s="248"/>
      <c r="BB10" s="245"/>
      <c r="BC10" s="246"/>
      <c r="BD10" s="247"/>
      <c r="BE10" s="248"/>
      <c r="BF10" s="245"/>
      <c r="BG10" s="246"/>
      <c r="BH10" s="247"/>
      <c r="BI10" s="248"/>
    </row>
    <row r="11">
      <c r="A11" s="240" t="s">
        <v>21</v>
      </c>
      <c r="B11" s="245" t="s">
        <v>124</v>
      </c>
      <c r="C11" s="246">
        <v>0.0</v>
      </c>
      <c r="D11" s="247">
        <v>2.0</v>
      </c>
      <c r="E11" s="248">
        <v>0.0</v>
      </c>
      <c r="F11" s="245" t="s">
        <v>124</v>
      </c>
      <c r="G11" s="246">
        <v>0.0</v>
      </c>
      <c r="H11" s="247">
        <v>2.0</v>
      </c>
      <c r="I11" s="248">
        <v>0.0</v>
      </c>
      <c r="J11" s="245" t="s">
        <v>124</v>
      </c>
      <c r="K11" s="246">
        <v>0.0</v>
      </c>
      <c r="L11" s="247">
        <v>2.0</v>
      </c>
      <c r="M11" s="248">
        <v>0.0</v>
      </c>
      <c r="N11" s="245" t="s">
        <v>124</v>
      </c>
      <c r="O11" s="246">
        <v>0.0</v>
      </c>
      <c r="P11" s="247">
        <v>2.0</v>
      </c>
      <c r="Q11" s="248">
        <v>0.0</v>
      </c>
      <c r="R11" s="245" t="s">
        <v>124</v>
      </c>
      <c r="S11" s="246">
        <v>0.0</v>
      </c>
      <c r="T11" s="247">
        <v>2.0</v>
      </c>
      <c r="U11" s="248">
        <v>0.0</v>
      </c>
      <c r="V11" s="245" t="s">
        <v>124</v>
      </c>
      <c r="W11" s="246">
        <v>0.0</v>
      </c>
      <c r="X11" s="247">
        <v>2.0</v>
      </c>
      <c r="Y11" s="248">
        <v>0.0</v>
      </c>
      <c r="Z11" s="245" t="s">
        <v>124</v>
      </c>
      <c r="AA11" s="246">
        <v>0.0</v>
      </c>
      <c r="AB11" s="247">
        <v>2.0</v>
      </c>
      <c r="AC11" s="248">
        <v>0.0</v>
      </c>
      <c r="AD11" s="245" t="s">
        <v>124</v>
      </c>
      <c r="AE11" s="246">
        <v>0.0</v>
      </c>
      <c r="AF11" s="247">
        <v>2.0</v>
      </c>
      <c r="AG11" s="248">
        <v>0.0</v>
      </c>
      <c r="AH11" s="245" t="s">
        <v>124</v>
      </c>
      <c r="AI11" s="246">
        <v>0.0</v>
      </c>
      <c r="AJ11" s="247">
        <v>2.0</v>
      </c>
      <c r="AK11" s="248">
        <v>0.0</v>
      </c>
      <c r="AL11" s="245" t="s">
        <v>124</v>
      </c>
      <c r="AM11" s="246">
        <v>0.0</v>
      </c>
      <c r="AN11" s="247">
        <v>2.0</v>
      </c>
      <c r="AO11" s="248">
        <v>0.0</v>
      </c>
      <c r="AP11" s="245" t="s">
        <v>124</v>
      </c>
      <c r="AQ11" s="246">
        <v>0.0</v>
      </c>
      <c r="AR11" s="247">
        <v>2.0</v>
      </c>
      <c r="AS11" s="248">
        <v>0.0</v>
      </c>
      <c r="AT11" s="245" t="s">
        <v>124</v>
      </c>
      <c r="AU11" s="246">
        <v>0.0</v>
      </c>
      <c r="AV11" s="247">
        <v>2.0</v>
      </c>
      <c r="AW11" s="248">
        <v>0.0</v>
      </c>
      <c r="AX11" s="245" t="s">
        <v>124</v>
      </c>
      <c r="AY11" s="246">
        <v>0.0</v>
      </c>
      <c r="AZ11" s="247">
        <v>2.0</v>
      </c>
      <c r="BA11" s="248">
        <v>0.0</v>
      </c>
      <c r="BB11" s="245" t="s">
        <v>124</v>
      </c>
      <c r="BC11" s="246">
        <v>0.0</v>
      </c>
      <c r="BD11" s="247">
        <v>2.0</v>
      </c>
      <c r="BE11" s="248">
        <v>0.0</v>
      </c>
      <c r="BF11" s="245" t="s">
        <v>124</v>
      </c>
      <c r="BG11" s="246">
        <v>0.0</v>
      </c>
      <c r="BH11" s="247">
        <v>2.0</v>
      </c>
      <c r="BI11" s="248">
        <v>0.0</v>
      </c>
    </row>
    <row r="12">
      <c r="A12" s="240" t="s">
        <v>22</v>
      </c>
      <c r="B12" s="245" t="s">
        <v>124</v>
      </c>
      <c r="C12" s="257">
        <v>7.0</v>
      </c>
      <c r="D12" s="247">
        <v>0.0</v>
      </c>
      <c r="E12" s="248">
        <v>0.0</v>
      </c>
      <c r="F12" s="245" t="s">
        <v>133</v>
      </c>
      <c r="G12" s="257">
        <v>10.0</v>
      </c>
      <c r="H12" s="247">
        <v>0.0</v>
      </c>
      <c r="I12" s="248">
        <v>0.0</v>
      </c>
      <c r="J12" s="258" t="s">
        <v>124</v>
      </c>
      <c r="K12" s="257">
        <v>10.0</v>
      </c>
      <c r="L12" s="247">
        <v>0.0</v>
      </c>
      <c r="M12" s="248">
        <v>0.0</v>
      </c>
      <c r="N12" s="258" t="s">
        <v>124</v>
      </c>
      <c r="O12" s="257">
        <v>10.0</v>
      </c>
      <c r="P12" s="247">
        <v>0.0</v>
      </c>
      <c r="Q12" s="248">
        <v>0.0</v>
      </c>
      <c r="R12" s="245" t="s">
        <v>124</v>
      </c>
      <c r="S12" s="246">
        <v>6.0</v>
      </c>
      <c r="T12" s="247">
        <v>0.0</v>
      </c>
      <c r="U12" s="248">
        <v>0.0</v>
      </c>
      <c r="V12" s="245" t="s">
        <v>124</v>
      </c>
      <c r="W12" s="246">
        <v>6.0</v>
      </c>
      <c r="X12" s="247">
        <v>0.0</v>
      </c>
      <c r="Y12" s="248">
        <v>0.0</v>
      </c>
      <c r="Z12" s="245" t="s">
        <v>133</v>
      </c>
      <c r="AA12" s="246">
        <v>7.0</v>
      </c>
      <c r="AB12" s="247">
        <v>0.0</v>
      </c>
      <c r="AC12" s="248">
        <v>0.0</v>
      </c>
      <c r="AD12" s="245" t="s">
        <v>133</v>
      </c>
      <c r="AE12" s="246">
        <v>7.0</v>
      </c>
      <c r="AF12" s="247">
        <v>0.0</v>
      </c>
      <c r="AG12" s="248">
        <v>0.0</v>
      </c>
      <c r="AH12" s="245" t="s">
        <v>133</v>
      </c>
      <c r="AI12" s="246">
        <v>9.0</v>
      </c>
      <c r="AJ12" s="247">
        <v>0.0</v>
      </c>
      <c r="AK12" s="248">
        <v>0.0</v>
      </c>
      <c r="AL12" s="258" t="s">
        <v>124</v>
      </c>
      <c r="AM12" s="257">
        <v>0.0</v>
      </c>
      <c r="AN12" s="247">
        <v>0.0</v>
      </c>
      <c r="AO12" s="248">
        <v>0.0</v>
      </c>
      <c r="AP12" s="258" t="s">
        <v>124</v>
      </c>
      <c r="AQ12" s="257">
        <v>9.0</v>
      </c>
      <c r="AR12" s="247">
        <v>0.0</v>
      </c>
      <c r="AS12" s="248">
        <v>0.0</v>
      </c>
      <c r="AT12" s="245" t="s">
        <v>133</v>
      </c>
      <c r="AU12" s="246">
        <v>7.0</v>
      </c>
      <c r="AV12" s="247">
        <v>0.0</v>
      </c>
      <c r="AW12" s="248">
        <v>0.0</v>
      </c>
      <c r="AX12" s="245" t="s">
        <v>133</v>
      </c>
      <c r="AY12" s="246">
        <v>7.0</v>
      </c>
      <c r="AZ12" s="247">
        <v>0.0</v>
      </c>
      <c r="BA12" s="248">
        <v>0.0</v>
      </c>
      <c r="BB12" s="245" t="s">
        <v>133</v>
      </c>
      <c r="BC12" s="246">
        <v>7.0</v>
      </c>
      <c r="BD12" s="247">
        <v>0.0</v>
      </c>
      <c r="BE12" s="248">
        <v>0.0</v>
      </c>
      <c r="BF12" s="245" t="s">
        <v>133</v>
      </c>
      <c r="BG12" s="246">
        <v>6.0</v>
      </c>
      <c r="BH12" s="247">
        <v>0.0</v>
      </c>
      <c r="BI12" s="248">
        <v>0.0</v>
      </c>
    </row>
    <row r="13">
      <c r="A13" s="240" t="s">
        <v>23</v>
      </c>
      <c r="B13" s="245" t="s">
        <v>124</v>
      </c>
      <c r="C13" s="246">
        <v>9.0</v>
      </c>
      <c r="D13" s="247">
        <v>0.0</v>
      </c>
      <c r="E13" s="248">
        <v>0.0</v>
      </c>
      <c r="F13" s="241" t="s">
        <v>124</v>
      </c>
      <c r="G13" s="242">
        <v>12.0</v>
      </c>
      <c r="H13" s="243">
        <v>0.0</v>
      </c>
      <c r="I13" s="244">
        <v>0.0</v>
      </c>
      <c r="J13" s="241" t="s">
        <v>124</v>
      </c>
      <c r="K13" s="242">
        <v>16.0</v>
      </c>
      <c r="L13" s="243">
        <v>0.0</v>
      </c>
      <c r="M13" s="244">
        <v>0.0</v>
      </c>
      <c r="N13" s="241" t="s">
        <v>124</v>
      </c>
      <c r="O13" s="242">
        <v>15.0</v>
      </c>
      <c r="P13" s="243">
        <v>0.0</v>
      </c>
      <c r="Q13" s="244">
        <v>0.0</v>
      </c>
      <c r="R13" s="241" t="s">
        <v>124</v>
      </c>
      <c r="S13" s="242">
        <v>15.0</v>
      </c>
      <c r="T13" s="243">
        <v>0.0</v>
      </c>
      <c r="U13" s="244">
        <v>0.0</v>
      </c>
      <c r="V13" s="241" t="s">
        <v>124</v>
      </c>
      <c r="W13" s="242">
        <v>12.0</v>
      </c>
      <c r="X13" s="243">
        <v>0.0</v>
      </c>
      <c r="Y13" s="244">
        <v>0.0</v>
      </c>
      <c r="Z13" s="241" t="s">
        <v>124</v>
      </c>
      <c r="AA13" s="242">
        <v>12.0</v>
      </c>
      <c r="AB13" s="243">
        <v>0.0</v>
      </c>
      <c r="AC13" s="244">
        <v>0.0</v>
      </c>
      <c r="AD13" s="241" t="s">
        <v>124</v>
      </c>
      <c r="AE13" s="242">
        <v>6.0</v>
      </c>
      <c r="AF13" s="243">
        <v>0.0</v>
      </c>
      <c r="AG13" s="244">
        <v>0.0</v>
      </c>
      <c r="AH13" s="241" t="s">
        <v>124</v>
      </c>
      <c r="AI13" s="242">
        <v>9.0</v>
      </c>
      <c r="AJ13" s="243">
        <v>0.0</v>
      </c>
      <c r="AK13" s="244">
        <v>0.0</v>
      </c>
      <c r="AL13" s="241" t="s">
        <v>124</v>
      </c>
      <c r="AM13" s="242">
        <v>9.0</v>
      </c>
      <c r="AN13" s="243">
        <v>0.0</v>
      </c>
      <c r="AO13" s="244">
        <v>0.0</v>
      </c>
      <c r="AP13" s="241" t="s">
        <v>124</v>
      </c>
      <c r="AQ13" s="242">
        <v>8.0</v>
      </c>
      <c r="AR13" s="243">
        <v>0.0</v>
      </c>
      <c r="AS13" s="244">
        <v>0.0</v>
      </c>
      <c r="AT13" s="241" t="s">
        <v>124</v>
      </c>
      <c r="AU13" s="242">
        <v>8.0</v>
      </c>
      <c r="AV13" s="243">
        <v>0.0</v>
      </c>
      <c r="AW13" s="244">
        <v>0.0</v>
      </c>
      <c r="AX13" s="241" t="s">
        <v>124</v>
      </c>
      <c r="AY13" s="242">
        <v>9.0</v>
      </c>
      <c r="AZ13" s="243">
        <v>0.0</v>
      </c>
      <c r="BA13" s="244">
        <v>0.0</v>
      </c>
      <c r="BB13" s="241" t="s">
        <v>124</v>
      </c>
      <c r="BC13" s="242">
        <v>10.0</v>
      </c>
      <c r="BD13" s="243">
        <v>0.0</v>
      </c>
      <c r="BE13" s="244">
        <v>0.0</v>
      </c>
      <c r="BF13" s="241" t="s">
        <v>124</v>
      </c>
      <c r="BG13" s="242">
        <v>11.0</v>
      </c>
      <c r="BH13" s="243">
        <v>0.0</v>
      </c>
      <c r="BI13" s="244">
        <v>0.0</v>
      </c>
    </row>
    <row r="14">
      <c r="A14" s="240" t="s">
        <v>24</v>
      </c>
      <c r="B14" s="245" t="s">
        <v>124</v>
      </c>
      <c r="C14" s="246">
        <v>0.0</v>
      </c>
      <c r="D14" s="247">
        <v>0.0</v>
      </c>
      <c r="E14" s="248">
        <v>0.0</v>
      </c>
      <c r="F14" s="241" t="s">
        <v>124</v>
      </c>
      <c r="G14" s="242">
        <v>0.0</v>
      </c>
      <c r="H14" s="243">
        <v>0.0</v>
      </c>
      <c r="I14" s="244">
        <v>0.0</v>
      </c>
      <c r="J14" s="241" t="s">
        <v>124</v>
      </c>
      <c r="K14" s="242">
        <v>0.0</v>
      </c>
      <c r="L14" s="243">
        <v>0.0</v>
      </c>
      <c r="M14" s="244">
        <v>0.0</v>
      </c>
      <c r="N14" s="241" t="s">
        <v>124</v>
      </c>
      <c r="O14" s="242">
        <v>1.0</v>
      </c>
      <c r="P14" s="243">
        <v>0.0</v>
      </c>
      <c r="Q14" s="244">
        <v>0.0</v>
      </c>
      <c r="R14" s="241" t="s">
        <v>124</v>
      </c>
      <c r="S14" s="242">
        <v>1.0</v>
      </c>
      <c r="T14" s="243">
        <v>0.0</v>
      </c>
      <c r="U14" s="244">
        <v>0.0</v>
      </c>
      <c r="V14" s="241" t="s">
        <v>124</v>
      </c>
      <c r="W14" s="242">
        <v>4.0</v>
      </c>
      <c r="X14" s="243">
        <v>0.0</v>
      </c>
      <c r="Y14" s="244">
        <v>0.0</v>
      </c>
      <c r="Z14" s="241" t="s">
        <v>124</v>
      </c>
      <c r="AA14" s="242">
        <v>4.0</v>
      </c>
      <c r="AB14" s="243">
        <v>0.0</v>
      </c>
      <c r="AC14" s="244">
        <v>0.0</v>
      </c>
      <c r="AD14" s="241" t="s">
        <v>124</v>
      </c>
      <c r="AE14" s="242">
        <v>3.0</v>
      </c>
      <c r="AF14" s="243">
        <v>0.0</v>
      </c>
      <c r="AG14" s="244">
        <v>0.0</v>
      </c>
      <c r="AH14" s="241" t="s">
        <v>124</v>
      </c>
      <c r="AI14" s="242">
        <v>0.0</v>
      </c>
      <c r="AJ14" s="243">
        <v>0.0</v>
      </c>
      <c r="AK14" s="244">
        <v>0.0</v>
      </c>
      <c r="AL14" s="241" t="s">
        <v>124</v>
      </c>
      <c r="AM14" s="242">
        <v>0.0</v>
      </c>
      <c r="AN14" s="243">
        <v>0.0</v>
      </c>
      <c r="AO14" s="244">
        <v>0.0</v>
      </c>
      <c r="AP14" s="241" t="s">
        <v>124</v>
      </c>
      <c r="AQ14" s="242">
        <v>0.0</v>
      </c>
      <c r="AR14" s="243">
        <v>0.0</v>
      </c>
      <c r="AS14" s="244">
        <v>0.0</v>
      </c>
      <c r="AT14" s="241" t="s">
        <v>124</v>
      </c>
      <c r="AU14" s="242">
        <v>0.0</v>
      </c>
      <c r="AV14" s="243">
        <v>0.0</v>
      </c>
      <c r="AW14" s="244">
        <v>0.0</v>
      </c>
      <c r="AX14" s="241" t="s">
        <v>124</v>
      </c>
      <c r="AY14" s="242">
        <v>0.0</v>
      </c>
      <c r="AZ14" s="243">
        <v>0.0</v>
      </c>
      <c r="BA14" s="244">
        <v>0.0</v>
      </c>
      <c r="BB14" s="241" t="s">
        <v>124</v>
      </c>
      <c r="BC14" s="242">
        <v>0.0</v>
      </c>
      <c r="BD14" s="243">
        <v>0.0</v>
      </c>
      <c r="BE14" s="244">
        <v>0.0</v>
      </c>
      <c r="BF14" s="241" t="s">
        <v>124</v>
      </c>
      <c r="BG14" s="242">
        <v>0.0</v>
      </c>
      <c r="BH14" s="243">
        <v>0.0</v>
      </c>
      <c r="BI14" s="244">
        <v>0.0</v>
      </c>
    </row>
    <row r="15">
      <c r="A15" s="240" t="s">
        <v>25</v>
      </c>
      <c r="B15" s="258" t="s">
        <v>124</v>
      </c>
      <c r="C15" s="257">
        <v>31.0</v>
      </c>
      <c r="D15" s="256">
        <v>0.0</v>
      </c>
      <c r="E15" s="259">
        <v>0.0</v>
      </c>
      <c r="F15" s="258" t="s">
        <v>124</v>
      </c>
      <c r="G15" s="260">
        <v>31.0</v>
      </c>
      <c r="H15" s="261">
        <v>0.0</v>
      </c>
      <c r="I15" s="262">
        <v>0.0</v>
      </c>
      <c r="J15" s="258" t="s">
        <v>124</v>
      </c>
      <c r="K15" s="260">
        <v>30.0</v>
      </c>
      <c r="L15" s="261">
        <v>0.0</v>
      </c>
      <c r="M15" s="262">
        <v>0.0</v>
      </c>
      <c r="N15" s="258" t="s">
        <v>124</v>
      </c>
      <c r="O15" s="260">
        <v>27.0</v>
      </c>
      <c r="P15" s="261">
        <v>0.0</v>
      </c>
      <c r="Q15" s="262">
        <v>0.0</v>
      </c>
      <c r="R15" s="258" t="s">
        <v>124</v>
      </c>
      <c r="S15" s="260">
        <v>28.0</v>
      </c>
      <c r="T15" s="261">
        <v>1.0</v>
      </c>
      <c r="U15" s="262">
        <v>0.0</v>
      </c>
      <c r="V15" s="258" t="s">
        <v>124</v>
      </c>
      <c r="W15" s="260">
        <v>28.0</v>
      </c>
      <c r="X15" s="261">
        <v>0.0</v>
      </c>
      <c r="Y15" s="262">
        <v>0.0</v>
      </c>
      <c r="Z15" s="258" t="s">
        <v>124</v>
      </c>
      <c r="AA15" s="260">
        <v>28.0</v>
      </c>
      <c r="AB15" s="261">
        <v>0.0</v>
      </c>
      <c r="AC15" s="262">
        <v>0.0</v>
      </c>
      <c r="AD15" s="258" t="s">
        <v>124</v>
      </c>
      <c r="AE15" s="260">
        <v>28.0</v>
      </c>
      <c r="AF15" s="261">
        <v>0.0</v>
      </c>
      <c r="AG15" s="262">
        <v>0.0</v>
      </c>
      <c r="AH15" s="258" t="s">
        <v>124</v>
      </c>
      <c r="AI15" s="260">
        <v>21.0</v>
      </c>
      <c r="AJ15" s="261">
        <v>0.0</v>
      </c>
      <c r="AK15" s="262">
        <v>0.0</v>
      </c>
      <c r="AL15" s="258" t="s">
        <v>124</v>
      </c>
      <c r="AM15" s="260">
        <v>21.0</v>
      </c>
      <c r="AN15" s="261">
        <v>0.0</v>
      </c>
      <c r="AO15" s="262">
        <v>0.0</v>
      </c>
      <c r="AP15" s="258" t="s">
        <v>124</v>
      </c>
      <c r="AQ15" s="260">
        <v>21.0</v>
      </c>
      <c r="AR15" s="261">
        <v>0.0</v>
      </c>
      <c r="AS15" s="262">
        <v>0.0</v>
      </c>
      <c r="AT15" s="258" t="s">
        <v>124</v>
      </c>
      <c r="AU15" s="260">
        <v>21.0</v>
      </c>
      <c r="AV15" s="261">
        <v>0.0</v>
      </c>
      <c r="AW15" s="262">
        <v>0.0</v>
      </c>
      <c r="AX15" s="258" t="s">
        <v>124</v>
      </c>
      <c r="AY15" s="260">
        <v>19.0</v>
      </c>
      <c r="AZ15" s="261">
        <v>0.0</v>
      </c>
      <c r="BA15" s="262">
        <v>0.0</v>
      </c>
      <c r="BB15" s="258" t="s">
        <v>124</v>
      </c>
      <c r="BC15" s="260">
        <v>19.0</v>
      </c>
      <c r="BD15" s="261">
        <v>0.0</v>
      </c>
      <c r="BE15" s="262">
        <v>1.0</v>
      </c>
      <c r="BF15" s="258" t="s">
        <v>124</v>
      </c>
      <c r="BG15" s="260">
        <v>19.0</v>
      </c>
      <c r="BH15" s="261">
        <v>0.0</v>
      </c>
      <c r="BI15" s="262">
        <v>0.0</v>
      </c>
    </row>
    <row r="16">
      <c r="A16" s="240" t="s">
        <v>26</v>
      </c>
      <c r="B16" s="245" t="s">
        <v>124</v>
      </c>
      <c r="C16" s="246">
        <v>2.0</v>
      </c>
      <c r="D16" s="247">
        <v>0.0</v>
      </c>
      <c r="E16" s="248">
        <v>0.0</v>
      </c>
      <c r="F16" s="263" t="s">
        <v>124</v>
      </c>
      <c r="G16" s="242">
        <v>2.0</v>
      </c>
      <c r="H16" s="243">
        <v>0.0</v>
      </c>
      <c r="I16" s="244">
        <v>0.0</v>
      </c>
      <c r="J16" s="263" t="s">
        <v>124</v>
      </c>
      <c r="K16" s="242">
        <v>3.0</v>
      </c>
      <c r="L16" s="243">
        <v>0.0</v>
      </c>
      <c r="M16" s="244">
        <v>0.0</v>
      </c>
      <c r="N16" s="263" t="s">
        <v>124</v>
      </c>
      <c r="O16" s="242">
        <v>3.0</v>
      </c>
      <c r="P16" s="243">
        <v>0.0</v>
      </c>
      <c r="Q16" s="244">
        <v>0.0</v>
      </c>
      <c r="R16" s="263" t="s">
        <v>124</v>
      </c>
      <c r="S16" s="242">
        <v>6.0</v>
      </c>
      <c r="T16" s="243">
        <v>0.0</v>
      </c>
      <c r="U16" s="244">
        <v>0.0</v>
      </c>
      <c r="V16" s="241" t="s">
        <v>124</v>
      </c>
      <c r="W16" s="242">
        <v>7.0</v>
      </c>
      <c r="X16" s="243">
        <v>0.0</v>
      </c>
      <c r="Y16" s="244">
        <v>0.0</v>
      </c>
      <c r="Z16" s="241" t="s">
        <v>124</v>
      </c>
      <c r="AA16" s="242">
        <v>7.0</v>
      </c>
      <c r="AB16" s="243">
        <v>0.0</v>
      </c>
      <c r="AC16" s="244">
        <v>0.0</v>
      </c>
      <c r="AD16" s="241" t="s">
        <v>133</v>
      </c>
      <c r="AE16" s="242">
        <v>6.0</v>
      </c>
      <c r="AF16" s="243">
        <v>0.0</v>
      </c>
      <c r="AG16" s="244">
        <v>0.0</v>
      </c>
      <c r="AH16" s="241" t="s">
        <v>124</v>
      </c>
      <c r="AI16" s="242">
        <v>6.0</v>
      </c>
      <c r="AJ16" s="243">
        <v>0.0</v>
      </c>
      <c r="AK16" s="244">
        <v>0.0</v>
      </c>
      <c r="AL16" s="241" t="s">
        <v>124</v>
      </c>
      <c r="AM16" s="242">
        <v>6.0</v>
      </c>
      <c r="AN16" s="243">
        <v>0.0</v>
      </c>
      <c r="AO16" s="244">
        <v>0.0</v>
      </c>
      <c r="AP16" s="241" t="s">
        <v>124</v>
      </c>
      <c r="AQ16" s="242">
        <v>7.0</v>
      </c>
      <c r="AR16" s="243">
        <v>0.0</v>
      </c>
      <c r="AS16" s="244">
        <v>0.0</v>
      </c>
      <c r="AT16" s="241" t="s">
        <v>133</v>
      </c>
      <c r="AU16" s="242">
        <v>6.0</v>
      </c>
      <c r="AV16" s="243">
        <v>0.0</v>
      </c>
      <c r="AW16" s="244">
        <v>0.0</v>
      </c>
      <c r="AX16" s="241" t="s">
        <v>133</v>
      </c>
      <c r="AY16" s="242">
        <v>6.0</v>
      </c>
      <c r="AZ16" s="243">
        <v>0.0</v>
      </c>
      <c r="BA16" s="244">
        <v>0.0</v>
      </c>
      <c r="BB16" s="241" t="s">
        <v>124</v>
      </c>
      <c r="BC16" s="242">
        <v>4.0</v>
      </c>
      <c r="BD16" s="243">
        <v>0.0</v>
      </c>
      <c r="BE16" s="244">
        <v>0.0</v>
      </c>
      <c r="BF16" s="241" t="s">
        <v>124</v>
      </c>
      <c r="BG16" s="242">
        <v>4.0</v>
      </c>
      <c r="BH16" s="243">
        <v>0.0</v>
      </c>
      <c r="BI16" s="244">
        <v>0.0</v>
      </c>
    </row>
    <row r="17">
      <c r="A17" s="240" t="s">
        <v>27</v>
      </c>
      <c r="B17" s="264" t="s">
        <v>124</v>
      </c>
      <c r="C17" s="265">
        <v>0.0</v>
      </c>
      <c r="D17" s="266">
        <v>0.0</v>
      </c>
      <c r="E17" s="267">
        <v>0.0</v>
      </c>
      <c r="F17" s="268" t="s">
        <v>124</v>
      </c>
      <c r="G17" s="269">
        <v>0.0</v>
      </c>
      <c r="H17" s="270">
        <v>0.0</v>
      </c>
      <c r="I17" s="271">
        <v>0.0</v>
      </c>
      <c r="J17" s="268" t="s">
        <v>124</v>
      </c>
      <c r="K17" s="269">
        <v>0.0</v>
      </c>
      <c r="L17" s="270">
        <v>0.0</v>
      </c>
      <c r="M17" s="271">
        <v>0.0</v>
      </c>
      <c r="N17" s="268" t="s">
        <v>124</v>
      </c>
      <c r="O17" s="269">
        <v>0.0</v>
      </c>
      <c r="P17" s="270">
        <v>0.0</v>
      </c>
      <c r="Q17" s="271">
        <v>0.0</v>
      </c>
      <c r="R17" s="268" t="s">
        <v>124</v>
      </c>
      <c r="S17" s="269">
        <v>0.0</v>
      </c>
      <c r="T17" s="270">
        <v>0.0</v>
      </c>
      <c r="U17" s="271">
        <v>0.0</v>
      </c>
      <c r="V17" s="268" t="s">
        <v>124</v>
      </c>
      <c r="W17" s="269">
        <v>0.0</v>
      </c>
      <c r="X17" s="270">
        <v>0.0</v>
      </c>
      <c r="Y17" s="271">
        <v>0.0</v>
      </c>
      <c r="Z17" s="268" t="s">
        <v>124</v>
      </c>
      <c r="AA17" s="269">
        <v>0.0</v>
      </c>
      <c r="AB17" s="270">
        <v>0.0</v>
      </c>
      <c r="AC17" s="271">
        <v>0.0</v>
      </c>
      <c r="AD17" s="268" t="s">
        <v>124</v>
      </c>
      <c r="AE17" s="269">
        <v>0.0</v>
      </c>
      <c r="AF17" s="270">
        <v>0.0</v>
      </c>
      <c r="AG17" s="271">
        <v>0.0</v>
      </c>
      <c r="AH17" s="268" t="s">
        <v>124</v>
      </c>
      <c r="AI17" s="269">
        <v>0.0</v>
      </c>
      <c r="AJ17" s="270">
        <v>0.0</v>
      </c>
      <c r="AK17" s="271">
        <v>0.0</v>
      </c>
      <c r="AL17" s="268" t="s">
        <v>124</v>
      </c>
      <c r="AM17" s="269">
        <v>0.0</v>
      </c>
      <c r="AN17" s="270">
        <v>0.0</v>
      </c>
      <c r="AO17" s="271">
        <v>0.0</v>
      </c>
      <c r="AP17" s="269" t="s">
        <v>124</v>
      </c>
      <c r="AQ17" s="269">
        <v>0.0</v>
      </c>
      <c r="AR17" s="270">
        <v>0.0</v>
      </c>
      <c r="AS17" s="271">
        <v>0.0</v>
      </c>
      <c r="AT17" s="268" t="s">
        <v>124</v>
      </c>
      <c r="AU17" s="269">
        <v>0.0</v>
      </c>
      <c r="AV17" s="270">
        <v>0.0</v>
      </c>
      <c r="AW17" s="271">
        <v>0.0</v>
      </c>
      <c r="AX17" s="268" t="s">
        <v>124</v>
      </c>
      <c r="AY17" s="269">
        <v>0.0</v>
      </c>
      <c r="AZ17" s="270">
        <v>0.0</v>
      </c>
      <c r="BA17" s="271">
        <v>0.0</v>
      </c>
      <c r="BB17" s="268" t="s">
        <v>124</v>
      </c>
      <c r="BC17" s="269">
        <v>0.0</v>
      </c>
      <c r="BD17" s="270">
        <v>0.0</v>
      </c>
      <c r="BE17" s="271">
        <v>0.0</v>
      </c>
      <c r="BF17" s="268" t="s">
        <v>124</v>
      </c>
      <c r="BG17" s="269">
        <v>0.0</v>
      </c>
      <c r="BH17" s="270">
        <v>0.0</v>
      </c>
      <c r="BI17" s="271">
        <v>0.0</v>
      </c>
    </row>
    <row r="18">
      <c r="A18" s="240" t="s">
        <v>28</v>
      </c>
      <c r="B18" s="245" t="s">
        <v>124</v>
      </c>
      <c r="C18" s="246"/>
      <c r="D18" s="247">
        <v>0.0</v>
      </c>
      <c r="E18" s="248">
        <v>0.0</v>
      </c>
      <c r="F18" s="241" t="s">
        <v>124</v>
      </c>
      <c r="G18" s="242"/>
      <c r="H18" s="243">
        <v>0.0</v>
      </c>
      <c r="I18" s="244">
        <v>0.0</v>
      </c>
      <c r="J18" s="241" t="s">
        <v>124</v>
      </c>
      <c r="K18" s="242"/>
      <c r="L18" s="243">
        <v>0.0</v>
      </c>
      <c r="M18" s="244">
        <v>0.0</v>
      </c>
      <c r="N18" s="241" t="s">
        <v>124</v>
      </c>
      <c r="O18" s="242"/>
      <c r="P18" s="243">
        <v>0.0</v>
      </c>
      <c r="Q18" s="244">
        <v>0.0</v>
      </c>
      <c r="R18" s="241" t="s">
        <v>124</v>
      </c>
      <c r="S18" s="242"/>
      <c r="T18" s="243">
        <v>0.0</v>
      </c>
      <c r="U18" s="244">
        <v>0.0</v>
      </c>
      <c r="V18" s="241" t="s">
        <v>124</v>
      </c>
      <c r="W18" s="242"/>
      <c r="X18" s="243">
        <v>0.0</v>
      </c>
      <c r="Y18" s="244">
        <v>0.0</v>
      </c>
      <c r="Z18" s="241" t="s">
        <v>124</v>
      </c>
      <c r="AA18" s="242"/>
      <c r="AB18" s="243">
        <v>0.0</v>
      </c>
      <c r="AC18" s="244">
        <v>0.0</v>
      </c>
      <c r="AD18" s="241" t="s">
        <v>124</v>
      </c>
      <c r="AE18" s="242"/>
      <c r="AF18" s="243">
        <v>0.0</v>
      </c>
      <c r="AG18" s="244">
        <v>0.0</v>
      </c>
      <c r="AH18" s="241" t="s">
        <v>124</v>
      </c>
      <c r="AI18" s="242"/>
      <c r="AJ18" s="243">
        <v>0.0</v>
      </c>
      <c r="AK18" s="244">
        <v>0.0</v>
      </c>
      <c r="AL18" s="241" t="s">
        <v>124</v>
      </c>
      <c r="AM18" s="242"/>
      <c r="AN18" s="243">
        <v>0.0</v>
      </c>
      <c r="AO18" s="244">
        <v>0.0</v>
      </c>
      <c r="AP18" s="241" t="s">
        <v>124</v>
      </c>
      <c r="AQ18" s="242"/>
      <c r="AR18" s="243">
        <v>0.0</v>
      </c>
      <c r="AS18" s="244">
        <v>0.0</v>
      </c>
      <c r="AT18" s="269" t="s">
        <v>124</v>
      </c>
      <c r="AU18" s="242"/>
      <c r="AV18" s="243">
        <v>0.0</v>
      </c>
      <c r="AW18" s="244">
        <v>0.0</v>
      </c>
      <c r="AX18" s="269" t="s">
        <v>124</v>
      </c>
      <c r="AY18" s="242"/>
      <c r="AZ18" s="243">
        <v>0.0</v>
      </c>
      <c r="BA18" s="244">
        <v>0.0</v>
      </c>
      <c r="BB18" s="269" t="s">
        <v>124</v>
      </c>
      <c r="BC18" s="242"/>
      <c r="BD18" s="243">
        <v>0.0</v>
      </c>
      <c r="BE18" s="244">
        <v>0.0</v>
      </c>
      <c r="BF18" s="269" t="s">
        <v>124</v>
      </c>
      <c r="BG18" s="242"/>
      <c r="BH18" s="243">
        <v>0.0</v>
      </c>
      <c r="BI18" s="244">
        <v>0.0</v>
      </c>
    </row>
    <row r="19">
      <c r="A19" s="240" t="s">
        <v>29</v>
      </c>
      <c r="B19" s="245" t="s">
        <v>124</v>
      </c>
      <c r="C19" s="246">
        <v>0.0</v>
      </c>
      <c r="D19" s="247">
        <v>0.0</v>
      </c>
      <c r="E19" s="248">
        <v>0.0</v>
      </c>
      <c r="F19" s="241" t="s">
        <v>124</v>
      </c>
      <c r="G19" s="260">
        <v>0.0</v>
      </c>
      <c r="H19" s="243">
        <v>0.0</v>
      </c>
      <c r="I19" s="244">
        <v>0.0</v>
      </c>
      <c r="J19" s="241" t="s">
        <v>124</v>
      </c>
      <c r="K19" s="242">
        <v>0.0</v>
      </c>
      <c r="L19" s="243">
        <v>0.0</v>
      </c>
      <c r="M19" s="244">
        <v>0.0</v>
      </c>
      <c r="N19" s="241" t="s">
        <v>124</v>
      </c>
      <c r="O19" s="242">
        <v>0.0</v>
      </c>
      <c r="P19" s="243">
        <v>0.0</v>
      </c>
      <c r="Q19" s="244">
        <v>0.0</v>
      </c>
      <c r="R19" s="241" t="s">
        <v>124</v>
      </c>
      <c r="S19" s="242">
        <v>0.0</v>
      </c>
      <c r="T19" s="243">
        <v>0.0</v>
      </c>
      <c r="U19" s="244">
        <v>0.0</v>
      </c>
      <c r="V19" s="241" t="s">
        <v>124</v>
      </c>
      <c r="W19" s="242">
        <v>0.0</v>
      </c>
      <c r="X19" s="243">
        <v>0.0</v>
      </c>
      <c r="Y19" s="244">
        <v>0.0</v>
      </c>
      <c r="Z19" s="241" t="s">
        <v>124</v>
      </c>
      <c r="AA19" s="242">
        <v>0.0</v>
      </c>
      <c r="AB19" s="243">
        <v>0.0</v>
      </c>
      <c r="AC19" s="244">
        <v>0.0</v>
      </c>
      <c r="AD19" s="241" t="s">
        <v>124</v>
      </c>
      <c r="AE19" s="242">
        <v>0.0</v>
      </c>
      <c r="AF19" s="243">
        <v>0.0</v>
      </c>
      <c r="AG19" s="244">
        <v>0.0</v>
      </c>
      <c r="AH19" s="241" t="s">
        <v>124</v>
      </c>
      <c r="AI19" s="242">
        <v>0.0</v>
      </c>
      <c r="AJ19" s="243">
        <v>0.0</v>
      </c>
      <c r="AK19" s="244">
        <v>0.0</v>
      </c>
      <c r="AL19" s="241" t="s">
        <v>124</v>
      </c>
      <c r="AM19" s="242">
        <v>0.0</v>
      </c>
      <c r="AN19" s="243">
        <v>0.0</v>
      </c>
      <c r="AO19" s="244">
        <v>0.0</v>
      </c>
      <c r="AP19" s="241" t="s">
        <v>124</v>
      </c>
      <c r="AQ19" s="242">
        <v>0.0</v>
      </c>
      <c r="AR19" s="243">
        <v>0.0</v>
      </c>
      <c r="AS19" s="244">
        <v>0.0</v>
      </c>
      <c r="AT19" s="241" t="s">
        <v>124</v>
      </c>
      <c r="AU19" s="242">
        <v>0.0</v>
      </c>
      <c r="AV19" s="243">
        <v>0.0</v>
      </c>
      <c r="AW19" s="244">
        <v>0.0</v>
      </c>
      <c r="AX19" s="241" t="s">
        <v>124</v>
      </c>
      <c r="AY19" s="242">
        <v>0.0</v>
      </c>
      <c r="AZ19" s="243">
        <v>0.0</v>
      </c>
      <c r="BA19" s="244">
        <v>0.0</v>
      </c>
      <c r="BB19" s="241" t="s">
        <v>124</v>
      </c>
      <c r="BC19" s="242">
        <v>0.0</v>
      </c>
      <c r="BD19" s="243">
        <v>0.0</v>
      </c>
      <c r="BE19" s="244">
        <v>0.0</v>
      </c>
      <c r="BF19" s="241" t="s">
        <v>124</v>
      </c>
      <c r="BG19" s="242">
        <v>0.0</v>
      </c>
      <c r="BH19" s="243">
        <v>0.0</v>
      </c>
      <c r="BI19" s="244">
        <v>0.0</v>
      </c>
    </row>
    <row r="20">
      <c r="A20" s="240" t="s">
        <v>30</v>
      </c>
      <c r="B20" s="241">
        <f t="shared" ref="B20:BI20" si="1">sum(B3:B19)</f>
        <v>8</v>
      </c>
      <c r="C20" s="241">
        <f t="shared" si="1"/>
        <v>140</v>
      </c>
      <c r="D20" s="241">
        <f t="shared" si="1"/>
        <v>13</v>
      </c>
      <c r="E20" s="241">
        <f t="shared" si="1"/>
        <v>90</v>
      </c>
      <c r="F20" s="241">
        <f t="shared" si="1"/>
        <v>8</v>
      </c>
      <c r="G20" s="241">
        <f t="shared" si="1"/>
        <v>136</v>
      </c>
      <c r="H20" s="241">
        <f t="shared" si="1"/>
        <v>13</v>
      </c>
      <c r="I20" s="241">
        <f t="shared" si="1"/>
        <v>95</v>
      </c>
      <c r="J20" s="241">
        <f t="shared" si="1"/>
        <v>8</v>
      </c>
      <c r="K20" s="241">
        <f t="shared" si="1"/>
        <v>138</v>
      </c>
      <c r="L20" s="241">
        <f t="shared" si="1"/>
        <v>13</v>
      </c>
      <c r="M20" s="241">
        <f t="shared" si="1"/>
        <v>106</v>
      </c>
      <c r="N20" s="241">
        <f t="shared" si="1"/>
        <v>8</v>
      </c>
      <c r="O20" s="241">
        <f t="shared" si="1"/>
        <v>137</v>
      </c>
      <c r="P20" s="241">
        <f t="shared" si="1"/>
        <v>13</v>
      </c>
      <c r="Q20" s="241">
        <f t="shared" si="1"/>
        <v>110</v>
      </c>
      <c r="R20" s="241">
        <f t="shared" si="1"/>
        <v>8</v>
      </c>
      <c r="S20" s="241">
        <f t="shared" si="1"/>
        <v>141</v>
      </c>
      <c r="T20" s="241">
        <f t="shared" si="1"/>
        <v>14</v>
      </c>
      <c r="U20" s="241">
        <f t="shared" si="1"/>
        <v>118</v>
      </c>
      <c r="V20" s="241">
        <f t="shared" si="1"/>
        <v>8</v>
      </c>
      <c r="W20" s="241">
        <f t="shared" si="1"/>
        <v>136</v>
      </c>
      <c r="X20" s="241">
        <f t="shared" si="1"/>
        <v>13</v>
      </c>
      <c r="Y20" s="241">
        <f t="shared" si="1"/>
        <v>124</v>
      </c>
      <c r="Z20" s="241">
        <f t="shared" si="1"/>
        <v>8</v>
      </c>
      <c r="AA20" s="241">
        <f t="shared" si="1"/>
        <v>143</v>
      </c>
      <c r="AB20" s="241">
        <f t="shared" si="1"/>
        <v>13</v>
      </c>
      <c r="AC20" s="241">
        <f t="shared" si="1"/>
        <v>129</v>
      </c>
      <c r="AD20" s="241">
        <f t="shared" si="1"/>
        <v>8</v>
      </c>
      <c r="AE20" s="241">
        <f t="shared" si="1"/>
        <v>129</v>
      </c>
      <c r="AF20" s="241">
        <f t="shared" si="1"/>
        <v>13</v>
      </c>
      <c r="AG20" s="241">
        <f t="shared" si="1"/>
        <v>129</v>
      </c>
      <c r="AH20" s="241">
        <f t="shared" si="1"/>
        <v>7</v>
      </c>
      <c r="AI20" s="241">
        <f t="shared" si="1"/>
        <v>123</v>
      </c>
      <c r="AJ20" s="241">
        <f t="shared" si="1"/>
        <v>13</v>
      </c>
      <c r="AK20" s="241">
        <f t="shared" si="1"/>
        <v>127</v>
      </c>
      <c r="AL20" s="241">
        <f t="shared" si="1"/>
        <v>5</v>
      </c>
      <c r="AM20" s="241">
        <f t="shared" si="1"/>
        <v>124</v>
      </c>
      <c r="AN20" s="241">
        <f t="shared" si="1"/>
        <v>14</v>
      </c>
      <c r="AO20" s="241">
        <f t="shared" si="1"/>
        <v>145</v>
      </c>
      <c r="AP20" s="241">
        <f t="shared" si="1"/>
        <v>5</v>
      </c>
      <c r="AQ20" s="241">
        <f t="shared" si="1"/>
        <v>134</v>
      </c>
      <c r="AR20" s="241">
        <f t="shared" si="1"/>
        <v>13</v>
      </c>
      <c r="AS20" s="241">
        <f t="shared" si="1"/>
        <v>169</v>
      </c>
      <c r="AT20" s="241">
        <f t="shared" si="1"/>
        <v>5</v>
      </c>
      <c r="AU20" s="241">
        <f t="shared" si="1"/>
        <v>119</v>
      </c>
      <c r="AV20" s="241">
        <f t="shared" si="1"/>
        <v>13</v>
      </c>
      <c r="AW20" s="241">
        <f t="shared" si="1"/>
        <v>176</v>
      </c>
      <c r="AX20" s="241">
        <f t="shared" si="1"/>
        <v>5</v>
      </c>
      <c r="AY20" s="241">
        <f t="shared" si="1"/>
        <v>122</v>
      </c>
      <c r="AZ20" s="241">
        <f t="shared" si="1"/>
        <v>13</v>
      </c>
      <c r="BA20" s="241">
        <f t="shared" si="1"/>
        <v>193</v>
      </c>
      <c r="BB20" s="241">
        <f t="shared" si="1"/>
        <v>4</v>
      </c>
      <c r="BC20" s="241">
        <f t="shared" si="1"/>
        <v>117</v>
      </c>
      <c r="BD20" s="241">
        <f t="shared" si="1"/>
        <v>13</v>
      </c>
      <c r="BE20" s="241">
        <f t="shared" si="1"/>
        <v>209</v>
      </c>
      <c r="BF20" s="241">
        <f t="shared" si="1"/>
        <v>4</v>
      </c>
      <c r="BG20" s="241">
        <f t="shared" si="1"/>
        <v>70</v>
      </c>
      <c r="BH20" s="241">
        <f t="shared" si="1"/>
        <v>13</v>
      </c>
      <c r="BI20" s="241">
        <f t="shared" si="1"/>
        <v>215</v>
      </c>
    </row>
    <row r="21" ht="15.75" customHeight="1">
      <c r="AL21" s="272"/>
    </row>
    <row r="22" ht="15.75" customHeight="1">
      <c r="A22" s="273"/>
      <c r="B22" s="28"/>
      <c r="C22" s="28"/>
      <c r="D22" s="28"/>
      <c r="E22" s="28"/>
      <c r="F22" s="28" t="s">
        <v>134</v>
      </c>
      <c r="AL22" s="272"/>
      <c r="BB22" s="28" t="s">
        <v>135</v>
      </c>
    </row>
    <row r="23" ht="15.75" customHeight="1">
      <c r="A23" s="274"/>
      <c r="B23" s="28"/>
      <c r="C23" s="28"/>
      <c r="D23" s="28"/>
      <c r="E23" s="28"/>
      <c r="F23" s="245" t="s">
        <v>125</v>
      </c>
      <c r="G23" s="245" t="s">
        <v>136</v>
      </c>
      <c r="H23" s="245"/>
      <c r="AL23" s="272" t="s">
        <v>137</v>
      </c>
    </row>
    <row r="24" ht="15.75" customHeight="1">
      <c r="A24" s="274"/>
      <c r="B24" s="28"/>
      <c r="C24" s="28"/>
      <c r="D24" s="28"/>
      <c r="E24" s="28"/>
      <c r="F24" s="246" t="s">
        <v>126</v>
      </c>
      <c r="G24" s="246" t="s">
        <v>138</v>
      </c>
      <c r="H24" s="246"/>
      <c r="AL24" s="272"/>
    </row>
    <row r="25" ht="15.75" customHeight="1">
      <c r="A25" s="274"/>
      <c r="B25" s="28"/>
      <c r="C25" s="28"/>
      <c r="D25" s="28"/>
      <c r="E25" s="28"/>
      <c r="F25" s="247" t="s">
        <v>127</v>
      </c>
      <c r="G25" s="275" t="s">
        <v>139</v>
      </c>
      <c r="H25" s="275"/>
      <c r="AL25" s="272" t="s">
        <v>140</v>
      </c>
    </row>
    <row r="26" ht="15.75" customHeight="1">
      <c r="A26" s="274"/>
      <c r="B26" s="28"/>
      <c r="C26" s="28"/>
      <c r="D26" s="28"/>
      <c r="E26" s="28"/>
      <c r="F26" s="276" t="s">
        <v>128</v>
      </c>
      <c r="G26" s="276" t="s">
        <v>141</v>
      </c>
      <c r="H26" s="277"/>
      <c r="AL26" s="272"/>
    </row>
    <row r="27" ht="15.75" customHeight="1">
      <c r="A27" s="274"/>
      <c r="AL27" s="272" t="s">
        <v>142</v>
      </c>
    </row>
    <row r="28" ht="15.75" customHeight="1">
      <c r="A28" s="274"/>
    </row>
    <row r="29" ht="15.75" customHeight="1">
      <c r="A29" s="274"/>
      <c r="J29" s="211" t="s">
        <v>143</v>
      </c>
    </row>
    <row r="30" ht="15.75" customHeight="1">
      <c r="A30" s="274"/>
    </row>
    <row r="31" ht="15.75" customHeight="1">
      <c r="A31" s="28" t="s">
        <v>144</v>
      </c>
    </row>
    <row r="32" ht="15.75" customHeight="1"/>
    <row r="33" ht="15.75" customHeight="1"/>
    <row r="34" ht="15.75" customHeight="1"/>
    <row r="35" ht="15.75" customHeight="1">
      <c r="A35" s="235"/>
      <c r="B35" s="236">
        <v>43944.0</v>
      </c>
      <c r="C35" s="237"/>
      <c r="D35" s="237"/>
      <c r="E35" s="238"/>
      <c r="F35" s="236">
        <v>43945.0</v>
      </c>
      <c r="G35" s="237"/>
      <c r="H35" s="237"/>
      <c r="I35" s="238"/>
      <c r="J35" s="236">
        <v>43946.0</v>
      </c>
      <c r="K35" s="237"/>
      <c r="L35" s="237"/>
      <c r="M35" s="238"/>
      <c r="N35" s="236">
        <v>43947.0</v>
      </c>
      <c r="O35" s="237"/>
      <c r="P35" s="237"/>
      <c r="Q35" s="238"/>
      <c r="R35" s="236">
        <v>43948.0</v>
      </c>
      <c r="S35" s="237"/>
      <c r="T35" s="237"/>
      <c r="U35" s="238"/>
      <c r="V35" s="236">
        <v>43949.0</v>
      </c>
      <c r="W35" s="237"/>
      <c r="X35" s="237"/>
      <c r="Y35" s="238"/>
      <c r="Z35" s="239">
        <v>43950.0</v>
      </c>
      <c r="AA35" s="237"/>
      <c r="AB35" s="237"/>
      <c r="AC35" s="238"/>
      <c r="AD35" s="236">
        <v>43951.0</v>
      </c>
      <c r="AE35" s="237"/>
      <c r="AF35" s="237"/>
      <c r="AG35" s="238"/>
      <c r="AH35" s="236">
        <v>43952.0</v>
      </c>
      <c r="AI35" s="237"/>
      <c r="AJ35" s="237"/>
      <c r="AK35" s="238"/>
      <c r="AL35" s="236">
        <v>43953.0</v>
      </c>
      <c r="AM35" s="237"/>
      <c r="AN35" s="237"/>
      <c r="AO35" s="238"/>
      <c r="AP35" s="236">
        <v>43954.0</v>
      </c>
      <c r="AQ35" s="237"/>
      <c r="AR35" s="237"/>
      <c r="AS35" s="238"/>
      <c r="AT35" s="236">
        <v>43955.0</v>
      </c>
      <c r="AU35" s="237"/>
      <c r="AV35" s="237"/>
      <c r="AW35" s="238"/>
      <c r="AX35" s="236">
        <v>43956.0</v>
      </c>
      <c r="AY35" s="237"/>
      <c r="AZ35" s="237"/>
      <c r="BA35" s="238"/>
      <c r="BB35" s="236">
        <v>43957.0</v>
      </c>
      <c r="BC35" s="237"/>
      <c r="BD35" s="237"/>
      <c r="BE35" s="238"/>
      <c r="BF35" s="236">
        <v>43958.0</v>
      </c>
      <c r="BG35" s="237"/>
      <c r="BH35" s="237"/>
      <c r="BI35" s="238"/>
    </row>
    <row r="36" ht="15.75" customHeight="1">
      <c r="A36" s="240"/>
      <c r="B36" s="241" t="s">
        <v>125</v>
      </c>
      <c r="C36" s="242" t="s">
        <v>126</v>
      </c>
      <c r="D36" s="243" t="s">
        <v>127</v>
      </c>
      <c r="E36" s="244" t="s">
        <v>128</v>
      </c>
      <c r="F36" s="241" t="s">
        <v>125</v>
      </c>
      <c r="G36" s="242" t="s">
        <v>126</v>
      </c>
      <c r="H36" s="243" t="s">
        <v>127</v>
      </c>
      <c r="I36" s="244" t="s">
        <v>128</v>
      </c>
      <c r="J36" s="241" t="s">
        <v>125</v>
      </c>
      <c r="K36" s="242" t="s">
        <v>126</v>
      </c>
      <c r="L36" s="243" t="s">
        <v>127</v>
      </c>
      <c r="M36" s="244" t="s">
        <v>128</v>
      </c>
      <c r="N36" s="241" t="s">
        <v>125</v>
      </c>
      <c r="O36" s="242" t="s">
        <v>126</v>
      </c>
      <c r="P36" s="243" t="s">
        <v>127</v>
      </c>
      <c r="Q36" s="244" t="s">
        <v>128</v>
      </c>
      <c r="R36" s="241" t="s">
        <v>125</v>
      </c>
      <c r="S36" s="242" t="s">
        <v>126</v>
      </c>
      <c r="T36" s="243" t="s">
        <v>127</v>
      </c>
      <c r="U36" s="244" t="s">
        <v>128</v>
      </c>
      <c r="V36" s="241" t="s">
        <v>125</v>
      </c>
      <c r="W36" s="242" t="s">
        <v>126</v>
      </c>
      <c r="X36" s="243" t="s">
        <v>127</v>
      </c>
      <c r="Y36" s="244" t="s">
        <v>128</v>
      </c>
      <c r="Z36" s="241" t="s">
        <v>125</v>
      </c>
      <c r="AA36" s="242" t="s">
        <v>126</v>
      </c>
      <c r="AB36" s="243" t="s">
        <v>127</v>
      </c>
      <c r="AC36" s="244" t="s">
        <v>128</v>
      </c>
      <c r="AD36" s="241" t="s">
        <v>125</v>
      </c>
      <c r="AE36" s="242" t="s">
        <v>126</v>
      </c>
      <c r="AF36" s="243" t="s">
        <v>127</v>
      </c>
      <c r="AG36" s="244" t="s">
        <v>128</v>
      </c>
      <c r="AH36" s="241" t="s">
        <v>125</v>
      </c>
      <c r="AI36" s="242" t="s">
        <v>126</v>
      </c>
      <c r="AJ36" s="243" t="s">
        <v>127</v>
      </c>
      <c r="AK36" s="244" t="s">
        <v>128</v>
      </c>
      <c r="AL36" s="241" t="s">
        <v>125</v>
      </c>
      <c r="AM36" s="242" t="s">
        <v>126</v>
      </c>
      <c r="AN36" s="243" t="s">
        <v>127</v>
      </c>
      <c r="AO36" s="244" t="s">
        <v>128</v>
      </c>
      <c r="AP36" s="241" t="s">
        <v>125</v>
      </c>
      <c r="AQ36" s="242" t="s">
        <v>126</v>
      </c>
      <c r="AR36" s="243" t="s">
        <v>127</v>
      </c>
      <c r="AS36" s="244" t="s">
        <v>128</v>
      </c>
      <c r="AT36" s="241" t="s">
        <v>125</v>
      </c>
      <c r="AU36" s="242" t="s">
        <v>126</v>
      </c>
      <c r="AV36" s="243" t="s">
        <v>127</v>
      </c>
      <c r="AW36" s="244" t="s">
        <v>128</v>
      </c>
      <c r="AX36" s="241" t="s">
        <v>125</v>
      </c>
      <c r="AY36" s="242" t="s">
        <v>126</v>
      </c>
      <c r="AZ36" s="243" t="s">
        <v>127</v>
      </c>
      <c r="BA36" s="244" t="s">
        <v>128</v>
      </c>
      <c r="BB36" s="241" t="s">
        <v>125</v>
      </c>
      <c r="BC36" s="242" t="s">
        <v>126</v>
      </c>
      <c r="BD36" s="243" t="s">
        <v>127</v>
      </c>
      <c r="BE36" s="244" t="s">
        <v>128</v>
      </c>
      <c r="BF36" s="241" t="s">
        <v>125</v>
      </c>
      <c r="BG36" s="242" t="s">
        <v>126</v>
      </c>
      <c r="BH36" s="243" t="s">
        <v>128</v>
      </c>
      <c r="BI36" s="244" t="s">
        <v>127</v>
      </c>
    </row>
    <row r="37" ht="15.75" customHeight="1">
      <c r="A37" s="240" t="s">
        <v>129</v>
      </c>
      <c r="B37" s="245" t="s">
        <v>124</v>
      </c>
      <c r="C37" s="246" t="s">
        <v>124</v>
      </c>
      <c r="D37" s="247" t="s">
        <v>124</v>
      </c>
      <c r="E37" s="248">
        <v>45.0</v>
      </c>
      <c r="F37" s="249" t="s">
        <v>124</v>
      </c>
      <c r="G37" s="250" t="s">
        <v>124</v>
      </c>
      <c r="H37" s="251" t="s">
        <v>124</v>
      </c>
      <c r="I37" s="248">
        <v>47.0</v>
      </c>
      <c r="J37" s="252" t="s">
        <v>124</v>
      </c>
      <c r="K37" s="253" t="s">
        <v>124</v>
      </c>
      <c r="L37" s="254" t="s">
        <v>124</v>
      </c>
      <c r="M37" s="248">
        <v>53.0</v>
      </c>
      <c r="N37" s="252" t="s">
        <v>124</v>
      </c>
      <c r="O37" s="253" t="s">
        <v>124</v>
      </c>
      <c r="P37" s="254" t="s">
        <v>124</v>
      </c>
      <c r="Q37" s="248">
        <v>55.0</v>
      </c>
      <c r="R37" s="252" t="s">
        <v>124</v>
      </c>
      <c r="S37" s="253" t="s">
        <v>124</v>
      </c>
      <c r="T37" s="254" t="s">
        <v>124</v>
      </c>
      <c r="U37" s="248">
        <v>59.0</v>
      </c>
      <c r="V37" s="252" t="s">
        <v>124</v>
      </c>
      <c r="W37" s="253" t="s">
        <v>124</v>
      </c>
      <c r="X37" s="254" t="s">
        <v>124</v>
      </c>
      <c r="Y37" s="248">
        <v>61.0</v>
      </c>
      <c r="Z37" s="252" t="s">
        <v>124</v>
      </c>
      <c r="AA37" s="253" t="s">
        <v>124</v>
      </c>
      <c r="AB37" s="254" t="s">
        <v>124</v>
      </c>
      <c r="AC37" s="248">
        <v>64.0</v>
      </c>
      <c r="AD37" s="252" t="s">
        <v>124</v>
      </c>
      <c r="AE37" s="253" t="s">
        <v>124</v>
      </c>
      <c r="AF37" s="254" t="s">
        <v>124</v>
      </c>
      <c r="AG37" s="248">
        <v>64.0</v>
      </c>
      <c r="AH37" s="252" t="s">
        <v>124</v>
      </c>
      <c r="AI37" s="253" t="s">
        <v>124</v>
      </c>
      <c r="AJ37" s="254" t="s">
        <v>124</v>
      </c>
      <c r="AK37" s="248">
        <v>63.0</v>
      </c>
      <c r="AL37" s="252" t="s">
        <v>124</v>
      </c>
      <c r="AM37" s="253" t="s">
        <v>124</v>
      </c>
      <c r="AN37" s="254" t="s">
        <v>124</v>
      </c>
      <c r="AO37" s="248">
        <v>72.0</v>
      </c>
      <c r="AP37" s="252" t="s">
        <v>124</v>
      </c>
      <c r="AQ37" s="253" t="s">
        <v>124</v>
      </c>
      <c r="AR37" s="254" t="s">
        <v>124</v>
      </c>
      <c r="AS37" s="248">
        <v>84.0</v>
      </c>
      <c r="AT37" s="252" t="s">
        <v>124</v>
      </c>
      <c r="AU37" s="253" t="s">
        <v>124</v>
      </c>
      <c r="AV37" s="254" t="s">
        <v>124</v>
      </c>
      <c r="AW37" s="248">
        <v>87.0</v>
      </c>
      <c r="AX37" s="252" t="s">
        <v>124</v>
      </c>
      <c r="AY37" s="253" t="s">
        <v>124</v>
      </c>
      <c r="AZ37" s="254" t="s">
        <v>124</v>
      </c>
      <c r="BA37" s="248">
        <v>96.0</v>
      </c>
      <c r="BB37" s="252" t="s">
        <v>124</v>
      </c>
      <c r="BC37" s="253" t="s">
        <v>124</v>
      </c>
      <c r="BD37" s="254" t="s">
        <v>124</v>
      </c>
      <c r="BE37" s="248">
        <v>103.0</v>
      </c>
      <c r="BF37" s="252" t="s">
        <v>124</v>
      </c>
      <c r="BG37" s="253" t="s">
        <v>124</v>
      </c>
      <c r="BH37" s="254" t="s">
        <v>124</v>
      </c>
      <c r="BI37" s="278">
        <v>107.0</v>
      </c>
    </row>
    <row r="38" ht="15.75" customHeight="1">
      <c r="A38" s="240" t="s">
        <v>130</v>
      </c>
      <c r="B38" s="245" t="s">
        <v>124</v>
      </c>
      <c r="C38" s="246" t="s">
        <v>124</v>
      </c>
      <c r="D38" s="247" t="s">
        <v>124</v>
      </c>
      <c r="E38" s="248">
        <v>43.0</v>
      </c>
      <c r="F38" s="249" t="s">
        <v>124</v>
      </c>
      <c r="G38" s="250" t="s">
        <v>124</v>
      </c>
      <c r="H38" s="251" t="s">
        <v>124</v>
      </c>
      <c r="I38" s="248">
        <v>45.0</v>
      </c>
      <c r="J38" s="245" t="s">
        <v>124</v>
      </c>
      <c r="K38" s="246" t="s">
        <v>124</v>
      </c>
      <c r="L38" s="247" t="s">
        <v>124</v>
      </c>
      <c r="M38" s="248">
        <v>51.0</v>
      </c>
      <c r="N38" s="245" t="s">
        <v>124</v>
      </c>
      <c r="O38" s="246" t="s">
        <v>124</v>
      </c>
      <c r="P38" s="247" t="s">
        <v>124</v>
      </c>
      <c r="Q38" s="248">
        <v>53.0</v>
      </c>
      <c r="R38" s="245" t="s">
        <v>124</v>
      </c>
      <c r="S38" s="246" t="s">
        <v>124</v>
      </c>
      <c r="T38" s="247" t="s">
        <v>124</v>
      </c>
      <c r="U38" s="248">
        <v>57.0</v>
      </c>
      <c r="V38" s="245" t="s">
        <v>124</v>
      </c>
      <c r="W38" s="246" t="s">
        <v>124</v>
      </c>
      <c r="X38" s="247" t="s">
        <v>124</v>
      </c>
      <c r="Y38" s="248">
        <v>59.0</v>
      </c>
      <c r="Z38" s="245" t="s">
        <v>124</v>
      </c>
      <c r="AA38" s="246" t="s">
        <v>124</v>
      </c>
      <c r="AB38" s="247" t="s">
        <v>124</v>
      </c>
      <c r="AC38" s="248">
        <v>62.0</v>
      </c>
      <c r="AD38" s="245" t="s">
        <v>124</v>
      </c>
      <c r="AE38" s="246" t="s">
        <v>124</v>
      </c>
      <c r="AF38" s="247" t="s">
        <v>124</v>
      </c>
      <c r="AG38" s="248">
        <v>62.0</v>
      </c>
      <c r="AH38" s="245" t="s">
        <v>124</v>
      </c>
      <c r="AI38" s="246" t="s">
        <v>124</v>
      </c>
      <c r="AJ38" s="247" t="s">
        <v>124</v>
      </c>
      <c r="AK38" s="248">
        <v>60.0</v>
      </c>
      <c r="AL38" s="245" t="s">
        <v>124</v>
      </c>
      <c r="AM38" s="246" t="s">
        <v>124</v>
      </c>
      <c r="AN38" s="247" t="s">
        <v>124</v>
      </c>
      <c r="AO38" s="248">
        <v>69.0</v>
      </c>
      <c r="AP38" s="245" t="s">
        <v>124</v>
      </c>
      <c r="AQ38" s="246" t="s">
        <v>124</v>
      </c>
      <c r="AR38" s="247" t="s">
        <v>124</v>
      </c>
      <c r="AS38" s="248">
        <v>81.0</v>
      </c>
      <c r="AT38" s="245" t="s">
        <v>124</v>
      </c>
      <c r="AU38" s="246" t="s">
        <v>124</v>
      </c>
      <c r="AV38" s="247" t="s">
        <v>124</v>
      </c>
      <c r="AW38" s="248">
        <v>83.0</v>
      </c>
      <c r="AX38" s="245" t="s">
        <v>124</v>
      </c>
      <c r="AY38" s="246" t="s">
        <v>124</v>
      </c>
      <c r="AZ38" s="247" t="s">
        <v>124</v>
      </c>
      <c r="BA38" s="248">
        <v>90.0</v>
      </c>
      <c r="BB38" s="245" t="s">
        <v>124</v>
      </c>
      <c r="BC38" s="246" t="s">
        <v>124</v>
      </c>
      <c r="BD38" s="247" t="s">
        <v>124</v>
      </c>
      <c r="BE38" s="248">
        <v>95.0</v>
      </c>
      <c r="BF38" s="245" t="s">
        <v>124</v>
      </c>
      <c r="BG38" s="246" t="s">
        <v>124</v>
      </c>
      <c r="BH38" s="247" t="s">
        <v>124</v>
      </c>
      <c r="BI38" s="278">
        <v>99.0</v>
      </c>
    </row>
    <row r="39" ht="15.75" customHeight="1">
      <c r="A39" s="240" t="s">
        <v>131</v>
      </c>
      <c r="B39" s="245" t="s">
        <v>124</v>
      </c>
      <c r="C39" s="246" t="s">
        <v>124</v>
      </c>
      <c r="D39" s="247" t="s">
        <v>124</v>
      </c>
      <c r="E39" s="248">
        <v>2.0</v>
      </c>
      <c r="F39" s="249" t="s">
        <v>124</v>
      </c>
      <c r="G39" s="250" t="s">
        <v>124</v>
      </c>
      <c r="H39" s="251" t="s">
        <v>124</v>
      </c>
      <c r="I39" s="248">
        <v>2.0</v>
      </c>
      <c r="J39" s="245" t="s">
        <v>124</v>
      </c>
      <c r="K39" s="246" t="s">
        <v>124</v>
      </c>
      <c r="L39" s="247" t="s">
        <v>124</v>
      </c>
      <c r="M39" s="248">
        <v>2.0</v>
      </c>
      <c r="N39" s="245" t="s">
        <v>124</v>
      </c>
      <c r="O39" s="246" t="s">
        <v>124</v>
      </c>
      <c r="P39" s="247" t="s">
        <v>124</v>
      </c>
      <c r="Q39" s="248">
        <v>2.0</v>
      </c>
      <c r="R39" s="245" t="s">
        <v>124</v>
      </c>
      <c r="S39" s="246" t="s">
        <v>124</v>
      </c>
      <c r="T39" s="247" t="s">
        <v>124</v>
      </c>
      <c r="U39" s="248">
        <v>2.0</v>
      </c>
      <c r="V39" s="245" t="s">
        <v>124</v>
      </c>
      <c r="W39" s="246" t="s">
        <v>124</v>
      </c>
      <c r="X39" s="247" t="s">
        <v>124</v>
      </c>
      <c r="Y39" s="248">
        <v>2.0</v>
      </c>
      <c r="Z39" s="245" t="s">
        <v>124</v>
      </c>
      <c r="AA39" s="246" t="s">
        <v>124</v>
      </c>
      <c r="AB39" s="247" t="s">
        <v>124</v>
      </c>
      <c r="AC39" s="248">
        <v>2.0</v>
      </c>
      <c r="AD39" s="245" t="s">
        <v>124</v>
      </c>
      <c r="AE39" s="246" t="s">
        <v>124</v>
      </c>
      <c r="AF39" s="247" t="s">
        <v>124</v>
      </c>
      <c r="AG39" s="248">
        <v>2.0</v>
      </c>
      <c r="AH39" s="245" t="s">
        <v>124</v>
      </c>
      <c r="AI39" s="246" t="s">
        <v>124</v>
      </c>
      <c r="AJ39" s="247" t="s">
        <v>124</v>
      </c>
      <c r="AK39" s="248">
        <v>3.0</v>
      </c>
      <c r="AL39" s="245" t="s">
        <v>124</v>
      </c>
      <c r="AM39" s="246" t="s">
        <v>124</v>
      </c>
      <c r="AN39" s="247" t="s">
        <v>124</v>
      </c>
      <c r="AO39" s="248">
        <v>3.0</v>
      </c>
      <c r="AP39" s="245" t="s">
        <v>124</v>
      </c>
      <c r="AQ39" s="246" t="s">
        <v>124</v>
      </c>
      <c r="AR39" s="247" t="s">
        <v>124</v>
      </c>
      <c r="AS39" s="248">
        <v>3.0</v>
      </c>
      <c r="AT39" s="245" t="s">
        <v>124</v>
      </c>
      <c r="AU39" s="246" t="s">
        <v>124</v>
      </c>
      <c r="AV39" s="247" t="s">
        <v>124</v>
      </c>
      <c r="AW39" s="248">
        <v>4.0</v>
      </c>
      <c r="AX39" s="245" t="s">
        <v>124</v>
      </c>
      <c r="AY39" s="246" t="s">
        <v>124</v>
      </c>
      <c r="AZ39" s="247" t="s">
        <v>124</v>
      </c>
      <c r="BA39" s="248">
        <v>6.0</v>
      </c>
      <c r="BB39" s="245" t="s">
        <v>124</v>
      </c>
      <c r="BC39" s="246" t="s">
        <v>124</v>
      </c>
      <c r="BD39" s="247" t="s">
        <v>124</v>
      </c>
      <c r="BE39" s="248">
        <v>8.0</v>
      </c>
      <c r="BF39" s="245" t="s">
        <v>124</v>
      </c>
      <c r="BG39" s="246" t="s">
        <v>124</v>
      </c>
      <c r="BH39" s="247" t="s">
        <v>124</v>
      </c>
      <c r="BI39" s="278">
        <v>8.0</v>
      </c>
    </row>
    <row r="40" ht="15.75" customHeight="1">
      <c r="A40" s="240" t="s">
        <v>11</v>
      </c>
      <c r="B40" s="245" t="s">
        <v>124</v>
      </c>
      <c r="C40" s="102">
        <v>14.0</v>
      </c>
      <c r="D40" s="102">
        <v>10.0</v>
      </c>
      <c r="E40" s="248">
        <v>0.0</v>
      </c>
      <c r="F40" s="245" t="s">
        <v>124</v>
      </c>
      <c r="G40" s="246">
        <v>8.0</v>
      </c>
      <c r="H40" s="247">
        <v>10.0</v>
      </c>
      <c r="I40" s="248">
        <v>0.0</v>
      </c>
      <c r="J40" s="245" t="s">
        <v>124</v>
      </c>
      <c r="K40" s="246">
        <v>8.0</v>
      </c>
      <c r="L40" s="247">
        <v>10.0</v>
      </c>
      <c r="M40" s="248">
        <v>0.0</v>
      </c>
      <c r="N40" s="245" t="s">
        <v>124</v>
      </c>
      <c r="O40" s="246">
        <v>8.0</v>
      </c>
      <c r="P40" s="247">
        <v>10.0</v>
      </c>
      <c r="Q40" s="248">
        <v>0.0</v>
      </c>
      <c r="R40" s="245" t="s">
        <v>124</v>
      </c>
      <c r="S40" s="246">
        <v>10.0</v>
      </c>
      <c r="T40" s="247">
        <v>10.0</v>
      </c>
      <c r="U40" s="248">
        <v>0.0</v>
      </c>
      <c r="V40" s="245" t="s">
        <v>124</v>
      </c>
      <c r="W40" s="255">
        <v>8.0</v>
      </c>
      <c r="X40" s="247">
        <v>10.0</v>
      </c>
      <c r="Y40" s="248">
        <v>0.0</v>
      </c>
      <c r="Z40" s="245" t="s">
        <v>124</v>
      </c>
      <c r="AA40" s="255">
        <v>5.0</v>
      </c>
      <c r="AB40" s="247">
        <v>10.0</v>
      </c>
      <c r="AC40" s="248">
        <v>0.0</v>
      </c>
      <c r="AD40" s="245" t="s">
        <v>124</v>
      </c>
      <c r="AE40" s="246">
        <v>5.0</v>
      </c>
      <c r="AF40" s="247">
        <v>10.0</v>
      </c>
      <c r="AG40" s="248">
        <v>0.0</v>
      </c>
      <c r="AH40" s="245" t="s">
        <v>124</v>
      </c>
      <c r="AI40" s="246">
        <v>5.0</v>
      </c>
      <c r="AJ40" s="247">
        <v>10.0</v>
      </c>
      <c r="AK40" s="248">
        <v>0.0</v>
      </c>
      <c r="AL40" s="245" t="s">
        <v>124</v>
      </c>
      <c r="AM40" s="100">
        <v>16.0</v>
      </c>
      <c r="AN40" s="100">
        <v>10.0</v>
      </c>
      <c r="AO40" s="248">
        <v>0.0</v>
      </c>
      <c r="AP40" s="245" t="s">
        <v>124</v>
      </c>
      <c r="AQ40" s="246">
        <v>14.0</v>
      </c>
      <c r="AR40" s="247">
        <v>10.0</v>
      </c>
      <c r="AS40" s="248">
        <v>0.0</v>
      </c>
      <c r="AT40" s="245" t="s">
        <v>124</v>
      </c>
      <c r="AU40" s="246">
        <v>14.0</v>
      </c>
      <c r="AV40" s="247">
        <v>10.0</v>
      </c>
      <c r="AW40" s="248">
        <v>0.0</v>
      </c>
      <c r="AX40" s="245" t="s">
        <v>124</v>
      </c>
      <c r="AY40" s="246">
        <v>13.0</v>
      </c>
      <c r="AZ40" s="247">
        <v>10.0</v>
      </c>
      <c r="BA40" s="248">
        <v>0.0</v>
      </c>
      <c r="BB40" s="245" t="s">
        <v>124</v>
      </c>
      <c r="BC40" s="246">
        <v>8.0</v>
      </c>
      <c r="BD40" s="247">
        <v>10.0</v>
      </c>
      <c r="BE40" s="248">
        <v>0.0</v>
      </c>
      <c r="BF40" s="245" t="s">
        <v>124</v>
      </c>
      <c r="BG40" s="246">
        <v>8.0</v>
      </c>
      <c r="BH40" s="247">
        <v>10.0</v>
      </c>
      <c r="BI40" s="248">
        <v>0.0</v>
      </c>
    </row>
    <row r="41" ht="15.75" customHeight="1">
      <c r="A41" s="240" t="s">
        <v>132</v>
      </c>
      <c r="B41" s="245">
        <v>8.0</v>
      </c>
      <c r="C41" s="246">
        <v>57.0</v>
      </c>
      <c r="D41" s="247"/>
      <c r="E41" s="248">
        <v>0.0</v>
      </c>
      <c r="F41" s="245">
        <v>8.0</v>
      </c>
      <c r="G41" s="246">
        <v>56.0</v>
      </c>
      <c r="H41" s="247"/>
      <c r="I41" s="248">
        <v>1.0</v>
      </c>
      <c r="J41" s="245">
        <v>8.0</v>
      </c>
      <c r="K41" s="246">
        <v>52.0</v>
      </c>
      <c r="L41" s="247"/>
      <c r="M41" s="248">
        <v>0.0</v>
      </c>
      <c r="N41" s="245">
        <v>8.0</v>
      </c>
      <c r="O41" s="246">
        <v>56.0</v>
      </c>
      <c r="P41" s="247"/>
      <c r="Q41" s="248">
        <v>0.0</v>
      </c>
      <c r="R41" s="245">
        <v>8.0</v>
      </c>
      <c r="S41" s="246">
        <v>52.0</v>
      </c>
      <c r="T41" s="247"/>
      <c r="U41" s="248">
        <v>0.0</v>
      </c>
      <c r="V41" s="245">
        <v>8.0</v>
      </c>
      <c r="W41" s="246">
        <v>56.0</v>
      </c>
      <c r="X41" s="247"/>
      <c r="Y41" s="248">
        <v>1.0</v>
      </c>
      <c r="Z41" s="100">
        <v>8.0</v>
      </c>
      <c r="AA41" s="100">
        <v>60.0</v>
      </c>
      <c r="AB41" s="247"/>
      <c r="AC41" s="248">
        <v>0.0</v>
      </c>
      <c r="AD41" s="245">
        <v>8.0</v>
      </c>
      <c r="AE41" s="246">
        <v>52.0</v>
      </c>
      <c r="AF41" s="247"/>
      <c r="AG41" s="248">
        <v>0.0</v>
      </c>
      <c r="AH41" s="245">
        <v>7.0</v>
      </c>
      <c r="AI41" s="246">
        <v>49.0</v>
      </c>
      <c r="AJ41" s="247"/>
      <c r="AK41" s="248">
        <v>0.0</v>
      </c>
      <c r="AL41" s="245">
        <v>5.0</v>
      </c>
      <c r="AM41" s="246">
        <v>48.0</v>
      </c>
      <c r="AN41" s="247"/>
      <c r="AO41" s="248">
        <v>0.0</v>
      </c>
      <c r="AP41" s="245">
        <v>5.0</v>
      </c>
      <c r="AQ41" s="246">
        <v>47.0</v>
      </c>
      <c r="AR41" s="247"/>
      <c r="AS41" s="248">
        <v>0.0</v>
      </c>
      <c r="AT41" s="245">
        <v>5.0</v>
      </c>
      <c r="AU41" s="246">
        <v>40.0</v>
      </c>
      <c r="AV41" s="247"/>
      <c r="AW41" s="278">
        <v>1.0</v>
      </c>
      <c r="AX41" s="245">
        <v>5.0</v>
      </c>
      <c r="AY41" s="246">
        <v>42.0</v>
      </c>
      <c r="AZ41" s="247"/>
      <c r="BA41" s="248">
        <v>0.0</v>
      </c>
      <c r="BB41" s="245">
        <v>4.0</v>
      </c>
      <c r="BC41" s="246">
        <v>40.0</v>
      </c>
      <c r="BD41" s="247"/>
      <c r="BE41" s="248">
        <v>1.0</v>
      </c>
      <c r="BF41" s="245">
        <v>4.0</v>
      </c>
      <c r="BG41" s="246" t="s">
        <v>133</v>
      </c>
      <c r="BH41" s="247"/>
      <c r="BI41" s="248">
        <v>0.0</v>
      </c>
    </row>
    <row r="42" ht="15.75" customHeight="1">
      <c r="A42" s="240" t="s">
        <v>14</v>
      </c>
      <c r="B42" s="245" t="s">
        <v>124</v>
      </c>
      <c r="C42" s="246">
        <v>4.0</v>
      </c>
      <c r="D42" s="247">
        <v>0.0</v>
      </c>
      <c r="E42" s="248">
        <v>0.0</v>
      </c>
      <c r="F42" s="245" t="s">
        <v>124</v>
      </c>
      <c r="G42" s="246">
        <v>4.0</v>
      </c>
      <c r="H42" s="247">
        <v>0.0</v>
      </c>
      <c r="I42" s="248">
        <v>0.0</v>
      </c>
      <c r="J42" s="245" t="s">
        <v>124</v>
      </c>
      <c r="K42" s="246">
        <v>1.0</v>
      </c>
      <c r="L42" s="247">
        <v>0.0</v>
      </c>
      <c r="M42" s="248">
        <v>0.0</v>
      </c>
      <c r="N42" s="245" t="s">
        <v>124</v>
      </c>
      <c r="O42" s="246">
        <v>0.0</v>
      </c>
      <c r="P42" s="247">
        <v>0.0</v>
      </c>
      <c r="Q42" s="248">
        <v>0.0</v>
      </c>
      <c r="R42" s="245" t="s">
        <v>124</v>
      </c>
      <c r="S42" s="246">
        <v>0.0</v>
      </c>
      <c r="T42" s="247">
        <v>0.0</v>
      </c>
      <c r="U42" s="248">
        <v>0.0</v>
      </c>
      <c r="V42" s="245" t="s">
        <v>124</v>
      </c>
      <c r="W42" s="246">
        <v>2.0</v>
      </c>
      <c r="X42" s="247">
        <v>0.0</v>
      </c>
      <c r="Y42" s="248">
        <v>0.0</v>
      </c>
      <c r="Z42" s="245" t="s">
        <v>124</v>
      </c>
      <c r="AA42" s="246">
        <v>1.0</v>
      </c>
      <c r="AB42" s="247">
        <v>0.0</v>
      </c>
      <c r="AC42" s="248">
        <v>0.0</v>
      </c>
      <c r="AD42" s="245" t="s">
        <v>124</v>
      </c>
      <c r="AE42" s="246">
        <v>0.0</v>
      </c>
      <c r="AF42" s="247">
        <v>0.0</v>
      </c>
      <c r="AG42" s="248">
        <v>0.0</v>
      </c>
      <c r="AH42" s="245" t="s">
        <v>124</v>
      </c>
      <c r="AI42" s="246">
        <v>0.0</v>
      </c>
      <c r="AJ42" s="247">
        <v>0.0</v>
      </c>
      <c r="AK42" s="248">
        <v>0.0</v>
      </c>
      <c r="AL42" s="245" t="s">
        <v>124</v>
      </c>
      <c r="AM42" s="246">
        <v>1.0</v>
      </c>
      <c r="AN42" s="247">
        <v>1.0</v>
      </c>
      <c r="AO42" s="248">
        <v>0.0</v>
      </c>
      <c r="AP42" s="245" t="s">
        <v>124</v>
      </c>
      <c r="AQ42" s="246">
        <v>3.0</v>
      </c>
      <c r="AR42" s="247">
        <v>0.0</v>
      </c>
      <c r="AS42" s="248">
        <v>0.0</v>
      </c>
      <c r="AT42" s="245" t="s">
        <v>124</v>
      </c>
      <c r="AU42" s="246">
        <v>3.0</v>
      </c>
      <c r="AV42" s="247">
        <v>0.0</v>
      </c>
      <c r="AW42" s="248">
        <v>0.0</v>
      </c>
      <c r="AX42" s="245" t="s">
        <v>124</v>
      </c>
      <c r="AY42" s="246">
        <v>5.0</v>
      </c>
      <c r="AZ42" s="247">
        <v>0.0</v>
      </c>
      <c r="BA42" s="248">
        <v>0.0</v>
      </c>
      <c r="BB42" s="245" t="s">
        <v>124</v>
      </c>
      <c r="BC42" s="100">
        <v>6.0</v>
      </c>
      <c r="BD42" s="247">
        <v>0.0</v>
      </c>
      <c r="BE42" s="248">
        <v>0.0</v>
      </c>
      <c r="BF42" s="245" t="s">
        <v>124</v>
      </c>
      <c r="BG42" s="246">
        <v>3.0</v>
      </c>
      <c r="BH42" s="247">
        <v>0.0</v>
      </c>
      <c r="BI42" s="248">
        <v>0.0</v>
      </c>
    </row>
    <row r="43" ht="15.75" customHeight="1">
      <c r="A43" s="240" t="s">
        <v>16</v>
      </c>
      <c r="B43" s="245" t="s">
        <v>124</v>
      </c>
      <c r="C43" s="246">
        <v>16.0</v>
      </c>
      <c r="D43" s="247">
        <v>1.0</v>
      </c>
      <c r="E43" s="248">
        <v>0.0</v>
      </c>
      <c r="F43" s="245" t="s">
        <v>124</v>
      </c>
      <c r="G43" s="246">
        <v>16.0</v>
      </c>
      <c r="H43" s="247">
        <v>1.0</v>
      </c>
      <c r="I43" s="248">
        <v>0.0</v>
      </c>
      <c r="J43" s="245" t="s">
        <v>124</v>
      </c>
      <c r="K43" s="246">
        <v>18.0</v>
      </c>
      <c r="L43" s="247">
        <v>1.0</v>
      </c>
      <c r="M43" s="248">
        <v>0.0</v>
      </c>
      <c r="N43" s="245" t="s">
        <v>124</v>
      </c>
      <c r="O43" s="246">
        <v>17.0</v>
      </c>
      <c r="P43" s="247">
        <v>1.0</v>
      </c>
      <c r="Q43" s="248">
        <v>0.0</v>
      </c>
      <c r="R43" s="245" t="s">
        <v>124</v>
      </c>
      <c r="S43" s="246">
        <v>17.0</v>
      </c>
      <c r="T43" s="247">
        <v>1.0</v>
      </c>
      <c r="U43" s="248">
        <v>0.0</v>
      </c>
      <c r="V43" s="245" t="s">
        <v>124</v>
      </c>
      <c r="W43" s="246">
        <v>13.0</v>
      </c>
      <c r="X43" s="247">
        <v>1.0</v>
      </c>
      <c r="Y43" s="248">
        <v>1.0</v>
      </c>
      <c r="Z43" s="245" t="s">
        <v>133</v>
      </c>
      <c r="AA43" s="246">
        <v>19.0</v>
      </c>
      <c r="AB43" s="247">
        <v>1.0</v>
      </c>
      <c r="AC43" s="248">
        <v>1.0</v>
      </c>
      <c r="AD43" s="245" t="s">
        <v>124</v>
      </c>
      <c r="AE43" s="246">
        <v>22.0</v>
      </c>
      <c r="AF43" s="247">
        <v>1.0</v>
      </c>
      <c r="AG43" s="248">
        <v>1.0</v>
      </c>
      <c r="AH43" s="245" t="s">
        <v>124</v>
      </c>
      <c r="AI43" s="100">
        <v>24.0</v>
      </c>
      <c r="AJ43" s="100">
        <v>1.0</v>
      </c>
      <c r="AK43" s="278">
        <v>1.0</v>
      </c>
      <c r="AL43" s="245" t="s">
        <v>124</v>
      </c>
      <c r="AM43" s="246">
        <v>23.0</v>
      </c>
      <c r="AN43" s="247">
        <v>1.0</v>
      </c>
      <c r="AO43" s="248">
        <v>1.0</v>
      </c>
      <c r="AP43" s="245" t="s">
        <v>124</v>
      </c>
      <c r="AQ43" s="246">
        <v>23.0</v>
      </c>
      <c r="AR43" s="247">
        <v>1.0</v>
      </c>
      <c r="AS43" s="248">
        <v>1.0</v>
      </c>
      <c r="AT43" s="245" t="s">
        <v>124</v>
      </c>
      <c r="AU43" s="246">
        <v>20.0</v>
      </c>
      <c r="AV43" s="247">
        <v>1.0</v>
      </c>
      <c r="AW43" s="248">
        <v>1.0</v>
      </c>
      <c r="AX43" s="245" t="s">
        <v>133</v>
      </c>
      <c r="AY43" s="246">
        <v>21.0</v>
      </c>
      <c r="AZ43" s="247">
        <v>1.0</v>
      </c>
      <c r="BA43" s="248">
        <v>1.0</v>
      </c>
      <c r="BB43" s="245" t="s">
        <v>133</v>
      </c>
      <c r="BC43" s="246">
        <v>23.0</v>
      </c>
      <c r="BD43" s="247">
        <v>1.0</v>
      </c>
      <c r="BE43" s="248">
        <v>1.0</v>
      </c>
      <c r="BF43" s="245" t="s">
        <v>133</v>
      </c>
      <c r="BG43" s="246">
        <v>19.0</v>
      </c>
      <c r="BH43" s="247">
        <v>1.0</v>
      </c>
      <c r="BI43" s="248">
        <v>1.0</v>
      </c>
    </row>
    <row r="44" ht="15.75" customHeight="1">
      <c r="A44" s="240" t="s">
        <v>21</v>
      </c>
      <c r="B44" s="245" t="s">
        <v>124</v>
      </c>
      <c r="C44" s="246">
        <v>0.0</v>
      </c>
      <c r="D44" s="247">
        <v>2.0</v>
      </c>
      <c r="E44" s="248">
        <v>0.0</v>
      </c>
      <c r="F44" s="245" t="s">
        <v>124</v>
      </c>
      <c r="G44" s="246">
        <v>0.0</v>
      </c>
      <c r="H44" s="247">
        <v>2.0</v>
      </c>
      <c r="I44" s="248">
        <v>0.0</v>
      </c>
      <c r="J44" s="245" t="s">
        <v>124</v>
      </c>
      <c r="K44" s="246">
        <v>0.0</v>
      </c>
      <c r="L44" s="247">
        <v>2.0</v>
      </c>
      <c r="M44" s="248">
        <v>0.0</v>
      </c>
      <c r="N44" s="245" t="s">
        <v>124</v>
      </c>
      <c r="O44" s="246">
        <v>0.0</v>
      </c>
      <c r="P44" s="247">
        <v>2.0</v>
      </c>
      <c r="Q44" s="248">
        <v>0.0</v>
      </c>
      <c r="R44" s="245" t="s">
        <v>124</v>
      </c>
      <c r="S44" s="246">
        <v>0.0</v>
      </c>
      <c r="T44" s="247">
        <v>2.0</v>
      </c>
      <c r="U44" s="248">
        <v>0.0</v>
      </c>
      <c r="V44" s="245" t="s">
        <v>124</v>
      </c>
      <c r="W44" s="246">
        <v>0.0</v>
      </c>
      <c r="X44" s="247">
        <v>2.0</v>
      </c>
      <c r="Y44" s="248">
        <v>0.0</v>
      </c>
      <c r="Z44" s="245" t="s">
        <v>124</v>
      </c>
      <c r="AA44" s="246">
        <v>0.0</v>
      </c>
      <c r="AB44" s="247">
        <v>2.0</v>
      </c>
      <c r="AC44" s="248">
        <v>0.0</v>
      </c>
      <c r="AD44" s="245" t="s">
        <v>124</v>
      </c>
      <c r="AE44" s="246">
        <v>0.0</v>
      </c>
      <c r="AF44" s="247">
        <v>2.0</v>
      </c>
      <c r="AG44" s="248">
        <v>0.0</v>
      </c>
      <c r="AH44" s="245" t="s">
        <v>124</v>
      </c>
      <c r="AI44" s="246">
        <v>0.0</v>
      </c>
      <c r="AJ44" s="247">
        <v>2.0</v>
      </c>
      <c r="AK44" s="248">
        <v>0.0</v>
      </c>
      <c r="AL44" s="245" t="s">
        <v>124</v>
      </c>
      <c r="AM44" s="246">
        <v>0.0</v>
      </c>
      <c r="AN44" s="247">
        <v>2.0</v>
      </c>
      <c r="AO44" s="248">
        <v>0.0</v>
      </c>
      <c r="AP44" s="245" t="s">
        <v>124</v>
      </c>
      <c r="AQ44" s="246">
        <v>0.0</v>
      </c>
      <c r="AR44" s="100">
        <v>2.0</v>
      </c>
      <c r="AS44" s="248">
        <v>0.0</v>
      </c>
      <c r="AT44" s="245" t="s">
        <v>124</v>
      </c>
      <c r="AU44" s="246">
        <v>0.0</v>
      </c>
      <c r="AV44" s="247">
        <v>2.0</v>
      </c>
      <c r="AW44" s="248">
        <v>0.0</v>
      </c>
      <c r="AX44" s="245" t="s">
        <v>124</v>
      </c>
      <c r="AY44" s="246">
        <v>0.0</v>
      </c>
      <c r="AZ44" s="247">
        <v>2.0</v>
      </c>
      <c r="BA44" s="248">
        <v>0.0</v>
      </c>
      <c r="BB44" s="245" t="s">
        <v>124</v>
      </c>
      <c r="BC44" s="246">
        <v>0.0</v>
      </c>
      <c r="BD44" s="247">
        <v>2.0</v>
      </c>
      <c r="BE44" s="248">
        <v>0.0</v>
      </c>
      <c r="BF44" s="245" t="s">
        <v>124</v>
      </c>
      <c r="BG44" s="246">
        <v>0.0</v>
      </c>
      <c r="BH44" s="247">
        <v>2.0</v>
      </c>
      <c r="BI44" s="248">
        <v>0.0</v>
      </c>
    </row>
    <row r="45" ht="15.75" customHeight="1">
      <c r="A45" s="240" t="s">
        <v>22</v>
      </c>
      <c r="B45" s="245" t="s">
        <v>124</v>
      </c>
      <c r="C45" s="257">
        <v>7.0</v>
      </c>
      <c r="D45" s="247">
        <v>0.0</v>
      </c>
      <c r="E45" s="248">
        <v>0.0</v>
      </c>
      <c r="F45" s="245" t="s">
        <v>133</v>
      </c>
      <c r="G45" s="257">
        <v>10.0</v>
      </c>
      <c r="H45" s="247">
        <v>0.0</v>
      </c>
      <c r="I45" s="248">
        <v>0.0</v>
      </c>
      <c r="J45" s="258" t="s">
        <v>124</v>
      </c>
      <c r="K45" s="257">
        <v>10.0</v>
      </c>
      <c r="L45" s="247">
        <v>0.0</v>
      </c>
      <c r="M45" s="248">
        <v>0.0</v>
      </c>
      <c r="N45" s="258" t="s">
        <v>124</v>
      </c>
      <c r="O45" s="141">
        <v>10.0</v>
      </c>
      <c r="P45" s="247">
        <v>0.0</v>
      </c>
      <c r="Q45" s="248">
        <v>0.0</v>
      </c>
      <c r="R45" s="245" t="s">
        <v>124</v>
      </c>
      <c r="S45" s="246">
        <v>6.0</v>
      </c>
      <c r="T45" s="247">
        <v>0.0</v>
      </c>
      <c r="U45" s="248">
        <v>0.0</v>
      </c>
      <c r="V45" s="245" t="s">
        <v>124</v>
      </c>
      <c r="W45" s="246">
        <v>6.0</v>
      </c>
      <c r="X45" s="247">
        <v>0.0</v>
      </c>
      <c r="Y45" s="248">
        <v>0.0</v>
      </c>
      <c r="Z45" s="245" t="s">
        <v>133</v>
      </c>
      <c r="AA45" s="246">
        <v>7.0</v>
      </c>
      <c r="AB45" s="247">
        <v>0.0</v>
      </c>
      <c r="AC45" s="248">
        <v>0.0</v>
      </c>
      <c r="AD45" s="245" t="s">
        <v>133</v>
      </c>
      <c r="AE45" s="246">
        <v>7.0</v>
      </c>
      <c r="AF45" s="247">
        <v>0.0</v>
      </c>
      <c r="AG45" s="248">
        <v>0.0</v>
      </c>
      <c r="AH45" s="245" t="s">
        <v>133</v>
      </c>
      <c r="AI45" s="246">
        <v>9.0</v>
      </c>
      <c r="AJ45" s="247">
        <v>0.0</v>
      </c>
      <c r="AK45" s="248">
        <v>0.0</v>
      </c>
      <c r="AL45" s="258" t="s">
        <v>124</v>
      </c>
      <c r="AM45" s="257">
        <v>0.0</v>
      </c>
      <c r="AN45" s="247">
        <v>0.0</v>
      </c>
      <c r="AO45" s="248">
        <v>0.0</v>
      </c>
      <c r="AP45" s="258" t="s">
        <v>124</v>
      </c>
      <c r="AQ45" s="34">
        <v>9.0</v>
      </c>
      <c r="AR45" s="247">
        <v>0.0</v>
      </c>
      <c r="AS45" s="248">
        <v>0.0</v>
      </c>
      <c r="AT45" s="245" t="s">
        <v>133</v>
      </c>
      <c r="AU45" s="246">
        <v>7.0</v>
      </c>
      <c r="AV45" s="247">
        <v>0.0</v>
      </c>
      <c r="AW45" s="248">
        <v>0.0</v>
      </c>
      <c r="AX45" s="245" t="s">
        <v>133</v>
      </c>
      <c r="AY45" s="246">
        <v>7.0</v>
      </c>
      <c r="AZ45" s="247">
        <v>0.0</v>
      </c>
      <c r="BA45" s="248">
        <v>0.0</v>
      </c>
      <c r="BB45" s="245" t="s">
        <v>133</v>
      </c>
      <c r="BC45" s="246">
        <v>7.0</v>
      </c>
      <c r="BD45" s="247">
        <v>0.0</v>
      </c>
      <c r="BE45" s="248">
        <v>0.0</v>
      </c>
      <c r="BF45" s="245" t="s">
        <v>133</v>
      </c>
      <c r="BG45" s="246">
        <v>6.0</v>
      </c>
      <c r="BH45" s="247">
        <v>0.0</v>
      </c>
      <c r="BI45" s="248">
        <v>0.0</v>
      </c>
    </row>
    <row r="46" ht="15.75" customHeight="1">
      <c r="A46" s="240" t="s">
        <v>23</v>
      </c>
      <c r="B46" s="245" t="s">
        <v>124</v>
      </c>
      <c r="C46" s="246">
        <v>9.0</v>
      </c>
      <c r="D46" s="247">
        <v>0.0</v>
      </c>
      <c r="E46" s="248">
        <v>0.0</v>
      </c>
      <c r="F46" s="241" t="s">
        <v>124</v>
      </c>
      <c r="G46" s="242">
        <v>12.0</v>
      </c>
      <c r="H46" s="243">
        <v>0.0</v>
      </c>
      <c r="I46" s="244">
        <v>0.0</v>
      </c>
      <c r="J46" s="241" t="s">
        <v>124</v>
      </c>
      <c r="K46" s="205">
        <v>16.0</v>
      </c>
      <c r="L46" s="243">
        <v>0.0</v>
      </c>
      <c r="M46" s="244">
        <v>0.0</v>
      </c>
      <c r="N46" s="241" t="s">
        <v>124</v>
      </c>
      <c r="O46" s="242">
        <v>15.0</v>
      </c>
      <c r="P46" s="243">
        <v>0.0</v>
      </c>
      <c r="Q46" s="244">
        <v>0.0</v>
      </c>
      <c r="R46" s="241" t="s">
        <v>124</v>
      </c>
      <c r="S46" s="242">
        <v>15.0</v>
      </c>
      <c r="T46" s="243">
        <v>0.0</v>
      </c>
      <c r="U46" s="244">
        <v>0.0</v>
      </c>
      <c r="V46" s="241" t="s">
        <v>124</v>
      </c>
      <c r="W46" s="242">
        <v>12.0</v>
      </c>
      <c r="X46" s="243">
        <v>0.0</v>
      </c>
      <c r="Y46" s="244">
        <v>0.0</v>
      </c>
      <c r="Z46" s="241" t="s">
        <v>124</v>
      </c>
      <c r="AA46" s="240">
        <v>12.0</v>
      </c>
      <c r="AB46" s="243">
        <v>0.0</v>
      </c>
      <c r="AC46" s="244">
        <v>0.0</v>
      </c>
      <c r="AD46" s="241" t="s">
        <v>124</v>
      </c>
      <c r="AE46" s="242">
        <v>6.0</v>
      </c>
      <c r="AF46" s="243">
        <v>0.0</v>
      </c>
      <c r="AG46" s="244">
        <v>0.0</v>
      </c>
      <c r="AH46" s="241" t="s">
        <v>124</v>
      </c>
      <c r="AI46" s="242">
        <v>9.0</v>
      </c>
      <c r="AJ46" s="243">
        <v>0.0</v>
      </c>
      <c r="AK46" s="244">
        <v>0.0</v>
      </c>
      <c r="AL46" s="241" t="s">
        <v>124</v>
      </c>
      <c r="AM46" s="242">
        <v>9.0</v>
      </c>
      <c r="AN46" s="243">
        <v>0.0</v>
      </c>
      <c r="AO46" s="244">
        <v>0.0</v>
      </c>
      <c r="AP46" s="241" t="s">
        <v>124</v>
      </c>
      <c r="AQ46" s="242">
        <v>8.0</v>
      </c>
      <c r="AR46" s="243">
        <v>0.0</v>
      </c>
      <c r="AS46" s="244">
        <v>0.0</v>
      </c>
      <c r="AT46" s="241" t="s">
        <v>124</v>
      </c>
      <c r="AU46" s="242">
        <v>8.0</v>
      </c>
      <c r="AV46" s="243">
        <v>0.0</v>
      </c>
      <c r="AW46" s="244">
        <v>0.0</v>
      </c>
      <c r="AX46" s="241" t="s">
        <v>124</v>
      </c>
      <c r="AY46" s="242">
        <v>9.0</v>
      </c>
      <c r="AZ46" s="243">
        <v>0.0</v>
      </c>
      <c r="BA46" s="244">
        <v>0.0</v>
      </c>
      <c r="BB46" s="241" t="s">
        <v>124</v>
      </c>
      <c r="BC46" s="242">
        <v>10.0</v>
      </c>
      <c r="BD46" s="243">
        <v>0.0</v>
      </c>
      <c r="BE46" s="244">
        <v>0.0</v>
      </c>
      <c r="BF46" s="241" t="s">
        <v>124</v>
      </c>
      <c r="BG46" s="242">
        <v>11.0</v>
      </c>
      <c r="BH46" s="243">
        <v>0.0</v>
      </c>
      <c r="BI46" s="244">
        <v>0.0</v>
      </c>
    </row>
    <row r="47" ht="15.75" customHeight="1">
      <c r="A47" s="240" t="s">
        <v>24</v>
      </c>
      <c r="B47" s="245" t="s">
        <v>124</v>
      </c>
      <c r="C47" s="246">
        <v>0.0</v>
      </c>
      <c r="D47" s="247">
        <v>0.0</v>
      </c>
      <c r="E47" s="248">
        <v>0.0</v>
      </c>
      <c r="F47" s="241" t="s">
        <v>124</v>
      </c>
      <c r="G47" s="242">
        <v>0.0</v>
      </c>
      <c r="H47" s="243">
        <v>0.0</v>
      </c>
      <c r="I47" s="244">
        <v>0.0</v>
      </c>
      <c r="J47" s="241" t="s">
        <v>124</v>
      </c>
      <c r="K47" s="242">
        <v>0.0</v>
      </c>
      <c r="L47" s="243">
        <v>0.0</v>
      </c>
      <c r="M47" s="244">
        <v>0.0</v>
      </c>
      <c r="N47" s="241" t="s">
        <v>124</v>
      </c>
      <c r="O47" s="242">
        <v>1.0</v>
      </c>
      <c r="P47" s="243">
        <v>0.0</v>
      </c>
      <c r="Q47" s="244">
        <v>0.0</v>
      </c>
      <c r="R47" s="241" t="s">
        <v>124</v>
      </c>
      <c r="S47" s="242">
        <v>1.0</v>
      </c>
      <c r="T47" s="243">
        <v>0.0</v>
      </c>
      <c r="U47" s="244">
        <v>0.0</v>
      </c>
      <c r="V47" s="241" t="s">
        <v>124</v>
      </c>
      <c r="W47" s="205">
        <v>4.0</v>
      </c>
      <c r="X47" s="243">
        <v>0.0</v>
      </c>
      <c r="Y47" s="244">
        <v>0.0</v>
      </c>
      <c r="Z47" s="241" t="s">
        <v>124</v>
      </c>
      <c r="AA47" s="242">
        <v>4.0</v>
      </c>
      <c r="AB47" s="243">
        <v>0.0</v>
      </c>
      <c r="AC47" s="244">
        <v>0.0</v>
      </c>
      <c r="AD47" s="241" t="s">
        <v>124</v>
      </c>
      <c r="AE47" s="242">
        <v>3.0</v>
      </c>
      <c r="AF47" s="243">
        <v>0.0</v>
      </c>
      <c r="AG47" s="244">
        <v>0.0</v>
      </c>
      <c r="AH47" s="241" t="s">
        <v>124</v>
      </c>
      <c r="AI47" s="242">
        <v>0.0</v>
      </c>
      <c r="AJ47" s="243">
        <v>0.0</v>
      </c>
      <c r="AK47" s="244">
        <v>0.0</v>
      </c>
      <c r="AL47" s="241" t="s">
        <v>124</v>
      </c>
      <c r="AM47" s="242">
        <v>0.0</v>
      </c>
      <c r="AN47" s="243">
        <v>0.0</v>
      </c>
      <c r="AO47" s="244">
        <v>0.0</v>
      </c>
      <c r="AP47" s="241" t="s">
        <v>124</v>
      </c>
      <c r="AQ47" s="242">
        <v>0.0</v>
      </c>
      <c r="AR47" s="243">
        <v>0.0</v>
      </c>
      <c r="AS47" s="244">
        <v>0.0</v>
      </c>
      <c r="AT47" s="241" t="s">
        <v>124</v>
      </c>
      <c r="AU47" s="242">
        <v>0.0</v>
      </c>
      <c r="AV47" s="243">
        <v>0.0</v>
      </c>
      <c r="AW47" s="244">
        <v>0.0</v>
      </c>
      <c r="AX47" s="241" t="s">
        <v>124</v>
      </c>
      <c r="AY47" s="242">
        <v>0.0</v>
      </c>
      <c r="AZ47" s="243">
        <v>0.0</v>
      </c>
      <c r="BA47" s="244">
        <v>0.0</v>
      </c>
      <c r="BB47" s="241" t="s">
        <v>124</v>
      </c>
      <c r="BC47" s="242">
        <v>0.0</v>
      </c>
      <c r="BD47" s="243">
        <v>0.0</v>
      </c>
      <c r="BE47" s="244">
        <v>0.0</v>
      </c>
      <c r="BF47" s="241" t="s">
        <v>124</v>
      </c>
      <c r="BG47" s="242">
        <v>0.0</v>
      </c>
      <c r="BH47" s="243">
        <v>0.0</v>
      </c>
      <c r="BI47" s="244">
        <v>0.0</v>
      </c>
    </row>
    <row r="48" ht="15.75" customHeight="1">
      <c r="A48" s="240" t="s">
        <v>25</v>
      </c>
      <c r="B48" s="258" t="s">
        <v>124</v>
      </c>
      <c r="C48" s="257">
        <v>31.0</v>
      </c>
      <c r="D48" s="256">
        <v>0.0</v>
      </c>
      <c r="E48" s="259">
        <v>0.0</v>
      </c>
      <c r="F48" s="258" t="s">
        <v>124</v>
      </c>
      <c r="G48" s="206">
        <v>31.0</v>
      </c>
      <c r="H48" s="261">
        <v>0.0</v>
      </c>
      <c r="I48" s="262">
        <v>0.0</v>
      </c>
      <c r="J48" s="258" t="s">
        <v>124</v>
      </c>
      <c r="K48" s="260">
        <v>30.0</v>
      </c>
      <c r="L48" s="261">
        <v>0.0</v>
      </c>
      <c r="M48" s="262">
        <v>0.0</v>
      </c>
      <c r="N48" s="258" t="s">
        <v>124</v>
      </c>
      <c r="O48" s="260">
        <v>27.0</v>
      </c>
      <c r="P48" s="261">
        <v>0.0</v>
      </c>
      <c r="Q48" s="262">
        <v>0.0</v>
      </c>
      <c r="R48" s="258" t="s">
        <v>124</v>
      </c>
      <c r="S48" s="260">
        <v>28.0</v>
      </c>
      <c r="T48" s="261">
        <v>1.0</v>
      </c>
      <c r="U48" s="262">
        <v>0.0</v>
      </c>
      <c r="V48" s="258" t="s">
        <v>124</v>
      </c>
      <c r="W48" s="260">
        <v>28.0</v>
      </c>
      <c r="X48" s="261">
        <v>0.0</v>
      </c>
      <c r="Y48" s="262">
        <v>0.0</v>
      </c>
      <c r="Z48" s="258" t="s">
        <v>124</v>
      </c>
      <c r="AA48" s="260">
        <v>28.0</v>
      </c>
      <c r="AB48" s="261">
        <v>0.0</v>
      </c>
      <c r="AC48" s="262">
        <v>0.0</v>
      </c>
      <c r="AD48" s="258" t="s">
        <v>124</v>
      </c>
      <c r="AE48" s="260">
        <v>28.0</v>
      </c>
      <c r="AF48" s="261">
        <v>0.0</v>
      </c>
      <c r="AG48" s="262">
        <v>0.0</v>
      </c>
      <c r="AH48" s="258" t="s">
        <v>124</v>
      </c>
      <c r="AI48" s="260">
        <v>21.0</v>
      </c>
      <c r="AJ48" s="261">
        <v>0.0</v>
      </c>
      <c r="AK48" s="262">
        <v>0.0</v>
      </c>
      <c r="AL48" s="258" t="s">
        <v>124</v>
      </c>
      <c r="AM48" s="260">
        <v>21.0</v>
      </c>
      <c r="AN48" s="261">
        <v>0.0</v>
      </c>
      <c r="AO48" s="262">
        <v>0.0</v>
      </c>
      <c r="AP48" s="258" t="s">
        <v>124</v>
      </c>
      <c r="AQ48" s="260">
        <v>21.0</v>
      </c>
      <c r="AR48" s="261">
        <v>0.0</v>
      </c>
      <c r="AS48" s="262">
        <v>0.0</v>
      </c>
      <c r="AT48" s="258" t="s">
        <v>124</v>
      </c>
      <c r="AU48" s="260">
        <v>21.0</v>
      </c>
      <c r="AV48" s="261">
        <v>0.0</v>
      </c>
      <c r="AW48" s="262">
        <v>0.0</v>
      </c>
      <c r="AX48" s="258" t="s">
        <v>124</v>
      </c>
      <c r="AY48" s="260">
        <v>19.0</v>
      </c>
      <c r="AZ48" s="261">
        <v>0.0</v>
      </c>
      <c r="BA48" s="262">
        <v>0.0</v>
      </c>
      <c r="BB48" s="258" t="s">
        <v>124</v>
      </c>
      <c r="BC48" s="260">
        <v>19.0</v>
      </c>
      <c r="BD48" s="261">
        <v>0.0</v>
      </c>
      <c r="BE48" s="262">
        <v>1.0</v>
      </c>
      <c r="BF48" s="258" t="s">
        <v>124</v>
      </c>
      <c r="BG48" s="260">
        <v>19.0</v>
      </c>
      <c r="BH48" s="261">
        <v>0.0</v>
      </c>
      <c r="BI48" s="262">
        <v>0.0</v>
      </c>
    </row>
    <row r="49" ht="15.75" customHeight="1">
      <c r="A49" s="240" t="s">
        <v>26</v>
      </c>
      <c r="B49" s="245" t="s">
        <v>124</v>
      </c>
      <c r="C49" s="246">
        <v>2.0</v>
      </c>
      <c r="D49" s="247">
        <v>0.0</v>
      </c>
      <c r="E49" s="248">
        <v>0.0</v>
      </c>
      <c r="F49" s="241">
        <v>0.0</v>
      </c>
      <c r="G49" s="242">
        <v>2.0</v>
      </c>
      <c r="H49" s="243">
        <v>0.0</v>
      </c>
      <c r="I49" s="244">
        <v>0.0</v>
      </c>
      <c r="J49" s="205">
        <v>110.0</v>
      </c>
      <c r="K49" s="240">
        <v>3.0</v>
      </c>
      <c r="L49" s="243">
        <v>0.0</v>
      </c>
      <c r="M49" s="244">
        <v>0.0</v>
      </c>
      <c r="N49" s="241">
        <v>109.0</v>
      </c>
      <c r="O49" s="242">
        <v>3.0</v>
      </c>
      <c r="P49" s="243">
        <v>0.0</v>
      </c>
      <c r="Q49" s="244">
        <v>0.0</v>
      </c>
      <c r="R49" s="241">
        <v>109.0</v>
      </c>
      <c r="S49" s="242">
        <v>6.0</v>
      </c>
      <c r="T49" s="243">
        <v>0.0</v>
      </c>
      <c r="U49" s="244">
        <v>0.0</v>
      </c>
      <c r="V49" s="241" t="s">
        <v>124</v>
      </c>
      <c r="W49" s="242">
        <v>7.0</v>
      </c>
      <c r="X49" s="243">
        <v>0.0</v>
      </c>
      <c r="Y49" s="244">
        <v>0.0</v>
      </c>
      <c r="Z49" s="241" t="s">
        <v>124</v>
      </c>
      <c r="AA49" s="242">
        <v>7.0</v>
      </c>
      <c r="AB49" s="243">
        <v>0.0</v>
      </c>
      <c r="AC49" s="244">
        <v>0.0</v>
      </c>
      <c r="AD49" s="241" t="s">
        <v>133</v>
      </c>
      <c r="AE49" s="242">
        <v>6.0</v>
      </c>
      <c r="AF49" s="243">
        <v>0.0</v>
      </c>
      <c r="AG49" s="244">
        <v>0.0</v>
      </c>
      <c r="AH49" s="241" t="s">
        <v>124</v>
      </c>
      <c r="AI49" s="242">
        <v>6.0</v>
      </c>
      <c r="AJ49" s="243">
        <v>0.0</v>
      </c>
      <c r="AK49" s="244">
        <v>0.0</v>
      </c>
      <c r="AL49" s="241" t="s">
        <v>124</v>
      </c>
      <c r="AM49" s="242">
        <v>6.0</v>
      </c>
      <c r="AN49" s="243">
        <v>0.0</v>
      </c>
      <c r="AO49" s="244">
        <v>0.0</v>
      </c>
      <c r="AP49" s="241" t="s">
        <v>124</v>
      </c>
      <c r="AQ49" s="205">
        <v>7.0</v>
      </c>
      <c r="AR49" s="243">
        <v>0.0</v>
      </c>
      <c r="AS49" s="244">
        <v>0.0</v>
      </c>
      <c r="AT49" s="241" t="s">
        <v>133</v>
      </c>
      <c r="AU49" s="242">
        <v>6.0</v>
      </c>
      <c r="AV49" s="243">
        <v>0.0</v>
      </c>
      <c r="AW49" s="244">
        <v>0.0</v>
      </c>
      <c r="AX49" s="241" t="s">
        <v>133</v>
      </c>
      <c r="AY49" s="242">
        <v>6.0</v>
      </c>
      <c r="AZ49" s="243">
        <v>0.0</v>
      </c>
      <c r="BA49" s="244">
        <v>0.0</v>
      </c>
      <c r="BB49" s="241" t="s">
        <v>124</v>
      </c>
      <c r="BC49" s="242">
        <v>4.0</v>
      </c>
      <c r="BD49" s="243">
        <v>0.0</v>
      </c>
      <c r="BE49" s="244">
        <v>0.0</v>
      </c>
      <c r="BF49" s="241" t="s">
        <v>124</v>
      </c>
      <c r="BG49" s="242">
        <v>4.0</v>
      </c>
      <c r="BH49" s="243">
        <v>0.0</v>
      </c>
      <c r="BI49" s="244">
        <v>0.0</v>
      </c>
    </row>
    <row r="50" ht="15.75" customHeight="1">
      <c r="A50" s="240" t="s">
        <v>30</v>
      </c>
      <c r="B50" s="241">
        <f t="shared" ref="B50:BI50" si="2">sum(B37:B49)</f>
        <v>8</v>
      </c>
      <c r="C50" s="241">
        <f t="shared" si="2"/>
        <v>140</v>
      </c>
      <c r="D50" s="241">
        <f t="shared" si="2"/>
        <v>13</v>
      </c>
      <c r="E50" s="241">
        <f t="shared" si="2"/>
        <v>90</v>
      </c>
      <c r="F50" s="241">
        <f t="shared" si="2"/>
        <v>8</v>
      </c>
      <c r="G50" s="241">
        <f t="shared" si="2"/>
        <v>139</v>
      </c>
      <c r="H50" s="241">
        <f t="shared" si="2"/>
        <v>13</v>
      </c>
      <c r="I50" s="241">
        <f t="shared" si="2"/>
        <v>95</v>
      </c>
      <c r="J50" s="241">
        <f t="shared" si="2"/>
        <v>118</v>
      </c>
      <c r="K50" s="241">
        <f t="shared" si="2"/>
        <v>138</v>
      </c>
      <c r="L50" s="241">
        <f t="shared" si="2"/>
        <v>13</v>
      </c>
      <c r="M50" s="241">
        <f t="shared" si="2"/>
        <v>106</v>
      </c>
      <c r="N50" s="241">
        <f t="shared" si="2"/>
        <v>117</v>
      </c>
      <c r="O50" s="241">
        <f t="shared" si="2"/>
        <v>137</v>
      </c>
      <c r="P50" s="241">
        <f t="shared" si="2"/>
        <v>13</v>
      </c>
      <c r="Q50" s="241">
        <f t="shared" si="2"/>
        <v>110</v>
      </c>
      <c r="R50" s="241">
        <f t="shared" si="2"/>
        <v>117</v>
      </c>
      <c r="S50" s="241">
        <f t="shared" si="2"/>
        <v>135</v>
      </c>
      <c r="T50" s="241">
        <f t="shared" si="2"/>
        <v>14</v>
      </c>
      <c r="U50" s="241">
        <f t="shared" si="2"/>
        <v>118</v>
      </c>
      <c r="V50" s="241">
        <f t="shared" si="2"/>
        <v>8</v>
      </c>
      <c r="W50" s="241">
        <f t="shared" si="2"/>
        <v>136</v>
      </c>
      <c r="X50" s="241">
        <f t="shared" si="2"/>
        <v>13</v>
      </c>
      <c r="Y50" s="241">
        <f t="shared" si="2"/>
        <v>124</v>
      </c>
      <c r="Z50" s="241">
        <f t="shared" si="2"/>
        <v>8</v>
      </c>
      <c r="AA50" s="241">
        <f t="shared" si="2"/>
        <v>143</v>
      </c>
      <c r="AB50" s="241">
        <f t="shared" si="2"/>
        <v>13</v>
      </c>
      <c r="AC50" s="241">
        <f t="shared" si="2"/>
        <v>129</v>
      </c>
      <c r="AD50" s="241">
        <f t="shared" si="2"/>
        <v>8</v>
      </c>
      <c r="AE50" s="241">
        <f t="shared" si="2"/>
        <v>129</v>
      </c>
      <c r="AF50" s="241">
        <f t="shared" si="2"/>
        <v>13</v>
      </c>
      <c r="AG50" s="241">
        <f t="shared" si="2"/>
        <v>129</v>
      </c>
      <c r="AH50" s="241">
        <f t="shared" si="2"/>
        <v>7</v>
      </c>
      <c r="AI50" s="241">
        <f t="shared" si="2"/>
        <v>123</v>
      </c>
      <c r="AJ50" s="241">
        <f t="shared" si="2"/>
        <v>13</v>
      </c>
      <c r="AK50" s="241">
        <f t="shared" si="2"/>
        <v>127</v>
      </c>
      <c r="AL50" s="241">
        <f t="shared" si="2"/>
        <v>5</v>
      </c>
      <c r="AM50" s="241">
        <f t="shared" si="2"/>
        <v>124</v>
      </c>
      <c r="AN50" s="241">
        <f t="shared" si="2"/>
        <v>14</v>
      </c>
      <c r="AO50" s="241">
        <f t="shared" si="2"/>
        <v>145</v>
      </c>
      <c r="AP50" s="241">
        <f t="shared" si="2"/>
        <v>5</v>
      </c>
      <c r="AQ50" s="241">
        <f t="shared" si="2"/>
        <v>132</v>
      </c>
      <c r="AR50" s="241">
        <f t="shared" si="2"/>
        <v>13</v>
      </c>
      <c r="AS50" s="241">
        <f t="shared" si="2"/>
        <v>169</v>
      </c>
      <c r="AT50" s="241">
        <f t="shared" si="2"/>
        <v>5</v>
      </c>
      <c r="AU50" s="241">
        <f t="shared" si="2"/>
        <v>119</v>
      </c>
      <c r="AV50" s="241">
        <f t="shared" si="2"/>
        <v>13</v>
      </c>
      <c r="AW50" s="241">
        <f t="shared" si="2"/>
        <v>176</v>
      </c>
      <c r="AX50" s="241">
        <f t="shared" si="2"/>
        <v>5</v>
      </c>
      <c r="AY50" s="241">
        <f t="shared" si="2"/>
        <v>122</v>
      </c>
      <c r="AZ50" s="241">
        <f t="shared" si="2"/>
        <v>13</v>
      </c>
      <c r="BA50" s="241">
        <f t="shared" si="2"/>
        <v>193</v>
      </c>
      <c r="BB50" s="241">
        <f t="shared" si="2"/>
        <v>4</v>
      </c>
      <c r="BC50" s="241">
        <f t="shared" si="2"/>
        <v>117</v>
      </c>
      <c r="BD50" s="241">
        <f t="shared" si="2"/>
        <v>13</v>
      </c>
      <c r="BE50" s="241">
        <f t="shared" si="2"/>
        <v>209</v>
      </c>
      <c r="BF50" s="241">
        <f t="shared" si="2"/>
        <v>4</v>
      </c>
      <c r="BG50" s="241">
        <f t="shared" si="2"/>
        <v>70</v>
      </c>
      <c r="BH50" s="241">
        <f t="shared" si="2"/>
        <v>13</v>
      </c>
      <c r="BI50" s="241">
        <f t="shared" si="2"/>
        <v>215</v>
      </c>
    </row>
    <row r="51" ht="15.75" customHeight="1"/>
    <row r="52" ht="15.75" customHeight="1"/>
    <row r="53" ht="15.75" customHeight="1"/>
    <row r="54" ht="15.75" customHeight="1"/>
    <row r="55" ht="15.75" customHeight="1"/>
    <row r="56" ht="15.75" customHeight="1">
      <c r="G56" s="211" t="s">
        <v>145</v>
      </c>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31">
    <mergeCell ref="AD1:AG1"/>
    <mergeCell ref="AH1:AK1"/>
    <mergeCell ref="AL1:AO1"/>
    <mergeCell ref="AP1:AS1"/>
    <mergeCell ref="AT1:AW1"/>
    <mergeCell ref="AX1:BA1"/>
    <mergeCell ref="BB1:BE1"/>
    <mergeCell ref="BF1:BI1"/>
    <mergeCell ref="B1:E1"/>
    <mergeCell ref="F1:I1"/>
    <mergeCell ref="J1:M1"/>
    <mergeCell ref="N1:Q1"/>
    <mergeCell ref="R1:U1"/>
    <mergeCell ref="V1:Y1"/>
    <mergeCell ref="Z1:AC1"/>
    <mergeCell ref="G26:H26"/>
    <mergeCell ref="B35:E35"/>
    <mergeCell ref="F35:I35"/>
    <mergeCell ref="J35:M35"/>
    <mergeCell ref="N35:Q35"/>
    <mergeCell ref="R35:U35"/>
    <mergeCell ref="V35:Y35"/>
    <mergeCell ref="BB35:BE35"/>
    <mergeCell ref="BF35:BI35"/>
    <mergeCell ref="Z35:AC35"/>
    <mergeCell ref="AD35:AG35"/>
    <mergeCell ref="AH35:AK35"/>
    <mergeCell ref="AL35:AO35"/>
    <mergeCell ref="AP35:AS35"/>
    <mergeCell ref="AT35:AW35"/>
    <mergeCell ref="AX35:BA3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3.5"/>
    <col customWidth="1" min="3" max="3" width="16.63"/>
    <col customWidth="1" min="8" max="8" width="20.63"/>
    <col customWidth="1" min="9" max="9" width="22.25"/>
    <col customWidth="1" min="10" max="10" width="19.38"/>
  </cols>
  <sheetData>
    <row r="1">
      <c r="A1" s="279" t="s">
        <v>0</v>
      </c>
      <c r="B1" s="280" t="s">
        <v>1</v>
      </c>
      <c r="C1" s="280" t="s">
        <v>110</v>
      </c>
      <c r="D1" s="280" t="s">
        <v>64</v>
      </c>
      <c r="E1" s="280"/>
    </row>
    <row r="2">
      <c r="A2" s="281" t="s">
        <v>10</v>
      </c>
      <c r="B2" s="282">
        <v>2417.0</v>
      </c>
      <c r="C2" s="282">
        <v>2060.0</v>
      </c>
      <c r="D2" s="283">
        <v>-0.49</v>
      </c>
      <c r="E2" s="283">
        <v>0.44</v>
      </c>
      <c r="F2" s="284">
        <v>1029.0</v>
      </c>
      <c r="G2" s="284">
        <v>844.0</v>
      </c>
      <c r="H2" s="284">
        <v>1066.0</v>
      </c>
      <c r="I2" s="284">
        <v>1077.0</v>
      </c>
      <c r="J2" s="284">
        <v>1056.0</v>
      </c>
      <c r="K2" s="285">
        <v>1021.0</v>
      </c>
      <c r="L2" s="284">
        <v>1026.0</v>
      </c>
      <c r="M2" s="284">
        <v>975.0</v>
      </c>
      <c r="N2" s="284">
        <v>950.0</v>
      </c>
      <c r="O2" s="284">
        <v>1007.0</v>
      </c>
      <c r="P2" s="286"/>
      <c r="Q2" s="287">
        <f t="shared" ref="Q2:Q6" si="1">SUM(F2:O2)/16</f>
        <v>628.1875</v>
      </c>
      <c r="R2" s="287" t="str">
        <f t="shared" ref="R2:R16" si="2">Q2-#REF!</f>
        <v>#REF!</v>
      </c>
      <c r="S2" s="288" t="str">
        <f t="shared" ref="S2:S16" si="3">R2/#REF!</f>
        <v>#REF!</v>
      </c>
      <c r="T2" s="288" t="str">
        <f t="shared" ref="T2:T16" si="4">Q2/#REF!</f>
        <v>#REF!</v>
      </c>
      <c r="U2" s="288" t="str">
        <f t="shared" ref="U2:U16" si="5">T2-#REF!</f>
        <v>#REF!</v>
      </c>
    </row>
    <row r="3">
      <c r="A3" s="281" t="s">
        <v>11</v>
      </c>
      <c r="B3" s="282">
        <v>1837.0</v>
      </c>
      <c r="C3" s="282">
        <v>1703.0</v>
      </c>
      <c r="D3" s="283">
        <v>-0.42</v>
      </c>
      <c r="E3" s="283">
        <v>0.53</v>
      </c>
      <c r="F3" s="289">
        <v>915.0</v>
      </c>
      <c r="G3" s="289">
        <v>945.0</v>
      </c>
      <c r="H3" s="289">
        <v>947.0</v>
      </c>
      <c r="I3" s="289">
        <v>950.0</v>
      </c>
      <c r="J3" s="289">
        <v>898.0</v>
      </c>
      <c r="K3" s="289">
        <v>913.0</v>
      </c>
      <c r="L3" s="289">
        <v>941.0</v>
      </c>
      <c r="M3" s="289">
        <v>941.0</v>
      </c>
      <c r="N3" s="289">
        <v>928.0</v>
      </c>
      <c r="O3" s="289">
        <v>955.0</v>
      </c>
      <c r="P3" s="290" t="s">
        <v>146</v>
      </c>
      <c r="Q3" s="291">
        <f t="shared" si="1"/>
        <v>583.3125</v>
      </c>
      <c r="R3" s="291" t="str">
        <f t="shared" si="2"/>
        <v>#REF!</v>
      </c>
      <c r="S3" s="292" t="str">
        <f t="shared" si="3"/>
        <v>#REF!</v>
      </c>
      <c r="T3" s="292" t="str">
        <f t="shared" si="4"/>
        <v>#REF!</v>
      </c>
      <c r="U3" s="292" t="str">
        <f t="shared" si="5"/>
        <v>#REF!</v>
      </c>
    </row>
    <row r="4">
      <c r="A4" s="293" t="s">
        <v>12</v>
      </c>
      <c r="B4" s="294">
        <v>1148.0</v>
      </c>
      <c r="C4" s="294">
        <v>1303.0</v>
      </c>
      <c r="D4" s="295">
        <v>-0.53</v>
      </c>
      <c r="E4" s="295">
        <v>0.54</v>
      </c>
      <c r="F4" s="296">
        <v>602.0</v>
      </c>
      <c r="G4" s="296">
        <v>569.0</v>
      </c>
      <c r="H4" s="296">
        <v>580.0</v>
      </c>
      <c r="I4" s="296">
        <v>559.0</v>
      </c>
      <c r="J4" s="296">
        <v>567.0</v>
      </c>
      <c r="K4" s="296">
        <v>563.0</v>
      </c>
      <c r="L4" s="296">
        <v>546.0</v>
      </c>
      <c r="M4" s="296">
        <v>560.0</v>
      </c>
      <c r="N4" s="296">
        <v>583.0</v>
      </c>
      <c r="O4" s="296">
        <v>558.0</v>
      </c>
      <c r="P4" s="297"/>
      <c r="Q4" s="298">
        <f t="shared" si="1"/>
        <v>355.4375</v>
      </c>
      <c r="R4" s="298" t="str">
        <f t="shared" si="2"/>
        <v>#REF!</v>
      </c>
      <c r="S4" s="299" t="str">
        <f t="shared" si="3"/>
        <v>#REF!</v>
      </c>
      <c r="T4" s="299" t="str">
        <f t="shared" si="4"/>
        <v>#REF!</v>
      </c>
      <c r="U4" s="292" t="str">
        <f t="shared" si="5"/>
        <v>#REF!</v>
      </c>
    </row>
    <row r="5">
      <c r="A5" s="281" t="s">
        <v>14</v>
      </c>
      <c r="B5" s="282">
        <v>1174.0</v>
      </c>
      <c r="C5" s="282">
        <v>1086.0</v>
      </c>
      <c r="D5" s="283">
        <v>-0.4</v>
      </c>
      <c r="E5" s="283">
        <v>0.55</v>
      </c>
      <c r="F5" s="289">
        <v>618.0</v>
      </c>
      <c r="G5" s="289">
        <v>623.0</v>
      </c>
      <c r="H5" s="289">
        <v>623.0</v>
      </c>
      <c r="I5" s="289">
        <v>621.0</v>
      </c>
      <c r="J5" s="289">
        <v>608.0</v>
      </c>
      <c r="K5" s="289">
        <v>604.0</v>
      </c>
      <c r="L5" s="289">
        <v>604.0</v>
      </c>
      <c r="M5" s="289">
        <v>599.0</v>
      </c>
      <c r="N5" s="289">
        <v>608.0</v>
      </c>
      <c r="O5" s="289">
        <v>584.0</v>
      </c>
      <c r="P5" s="289">
        <v>591.0</v>
      </c>
      <c r="Q5" s="291">
        <f t="shared" si="1"/>
        <v>380.75</v>
      </c>
      <c r="R5" s="291" t="str">
        <f t="shared" si="2"/>
        <v>#REF!</v>
      </c>
      <c r="S5" s="292" t="str">
        <f t="shared" si="3"/>
        <v>#REF!</v>
      </c>
      <c r="T5" s="292" t="str">
        <f t="shared" si="4"/>
        <v>#REF!</v>
      </c>
      <c r="U5" s="292" t="str">
        <f t="shared" si="5"/>
        <v>#REF!</v>
      </c>
    </row>
    <row r="6">
      <c r="A6" s="281" t="s">
        <v>16</v>
      </c>
      <c r="B6" s="282">
        <v>1271.0</v>
      </c>
      <c r="C6" s="282">
        <v>983.0</v>
      </c>
      <c r="D6" s="283">
        <v>-0.39</v>
      </c>
      <c r="E6" s="283">
        <v>0.47</v>
      </c>
      <c r="F6" s="289">
        <v>558.0</v>
      </c>
      <c r="G6" s="289">
        <v>575.0</v>
      </c>
      <c r="H6" s="289">
        <v>600.0</v>
      </c>
      <c r="I6" s="289">
        <v>606.0</v>
      </c>
      <c r="J6" s="289">
        <v>606.0</v>
      </c>
      <c r="K6" s="289">
        <v>605.0</v>
      </c>
      <c r="L6" s="289">
        <v>624.0</v>
      </c>
      <c r="M6" s="289">
        <v>602.0</v>
      </c>
      <c r="N6" s="289">
        <v>591.0</v>
      </c>
      <c r="O6" s="289">
        <v>602.0</v>
      </c>
      <c r="P6" s="290"/>
      <c r="Q6" s="291">
        <f t="shared" si="1"/>
        <v>373.0625</v>
      </c>
      <c r="R6" s="291" t="str">
        <f t="shared" si="2"/>
        <v>#REF!</v>
      </c>
      <c r="S6" s="292" t="str">
        <f t="shared" si="3"/>
        <v>#REF!</v>
      </c>
      <c r="T6" s="292" t="str">
        <f t="shared" si="4"/>
        <v>#REF!</v>
      </c>
      <c r="U6" s="292" t="str">
        <f t="shared" si="5"/>
        <v>#REF!</v>
      </c>
    </row>
    <row r="7">
      <c r="A7" s="281" t="s">
        <v>18</v>
      </c>
      <c r="B7" s="282">
        <v>763.0</v>
      </c>
      <c r="C7" s="282">
        <v>754.0</v>
      </c>
      <c r="D7" s="283">
        <v>-0.29</v>
      </c>
      <c r="E7" s="283">
        <v>0.7</v>
      </c>
      <c r="F7" s="289">
        <v>487.0</v>
      </c>
      <c r="G7" s="300" t="s">
        <v>19</v>
      </c>
      <c r="H7" s="300" t="s">
        <v>19</v>
      </c>
      <c r="I7" s="300" t="s">
        <v>19</v>
      </c>
      <c r="J7" s="289">
        <v>475.0</v>
      </c>
      <c r="K7" s="301">
        <v>707.0</v>
      </c>
      <c r="L7" s="289">
        <v>506.0</v>
      </c>
      <c r="M7" s="289">
        <v>515.0</v>
      </c>
      <c r="N7" s="290" t="s">
        <v>19</v>
      </c>
      <c r="O7" s="289">
        <v>507.0</v>
      </c>
      <c r="P7" s="290" t="s">
        <v>146</v>
      </c>
      <c r="Q7" s="291">
        <f>SUM(F7,J7:M7,O7)/12</f>
        <v>266.4166667</v>
      </c>
      <c r="R7" s="291" t="str">
        <f t="shared" si="2"/>
        <v>#REF!</v>
      </c>
      <c r="S7" s="292" t="str">
        <f t="shared" si="3"/>
        <v>#REF!</v>
      </c>
      <c r="T7" s="292" t="str">
        <f t="shared" si="4"/>
        <v>#REF!</v>
      </c>
      <c r="U7" s="292" t="str">
        <f t="shared" si="5"/>
        <v>#REF!</v>
      </c>
    </row>
    <row r="8">
      <c r="A8" s="281" t="s">
        <v>21</v>
      </c>
      <c r="B8" s="282">
        <v>780.0</v>
      </c>
      <c r="C8" s="282">
        <v>660.0</v>
      </c>
      <c r="D8" s="283">
        <v>-0.4</v>
      </c>
      <c r="E8" s="283">
        <v>0.5</v>
      </c>
      <c r="F8" s="289">
        <v>394.0</v>
      </c>
      <c r="G8" s="289">
        <v>386.0</v>
      </c>
      <c r="H8" s="289">
        <v>368.0</v>
      </c>
      <c r="I8" s="289">
        <v>378.0</v>
      </c>
      <c r="J8" s="289">
        <v>367.0</v>
      </c>
      <c r="K8" s="289">
        <v>354.0</v>
      </c>
      <c r="L8" s="289">
        <v>375.0</v>
      </c>
      <c r="M8" s="289">
        <v>389.0</v>
      </c>
      <c r="N8" s="289">
        <v>372.0</v>
      </c>
      <c r="O8" s="289">
        <v>379.0</v>
      </c>
      <c r="P8" s="302"/>
      <c r="Q8" s="291">
        <f t="shared" ref="Q8:Q11" si="6">SUM(F8:O8)/16</f>
        <v>235.125</v>
      </c>
      <c r="R8" s="291" t="str">
        <f t="shared" si="2"/>
        <v>#REF!</v>
      </c>
      <c r="S8" s="292" t="str">
        <f t="shared" si="3"/>
        <v>#REF!</v>
      </c>
      <c r="T8" s="292" t="str">
        <f t="shared" si="4"/>
        <v>#REF!</v>
      </c>
      <c r="U8" s="292" t="str">
        <f t="shared" si="5"/>
        <v>#REF!</v>
      </c>
    </row>
    <row r="9">
      <c r="A9" s="281" t="s">
        <v>22</v>
      </c>
      <c r="B9" s="282">
        <v>621.0</v>
      </c>
      <c r="C9" s="282">
        <v>548.2</v>
      </c>
      <c r="D9" s="283">
        <v>-0.41</v>
      </c>
      <c r="E9" s="283">
        <v>0.52</v>
      </c>
      <c r="F9" s="289">
        <v>318.0</v>
      </c>
      <c r="G9" s="289">
        <v>328.0</v>
      </c>
      <c r="H9" s="289">
        <v>332.0</v>
      </c>
      <c r="I9" s="289">
        <v>308.0</v>
      </c>
      <c r="J9" s="289">
        <v>308.0</v>
      </c>
      <c r="K9" s="289">
        <v>291.0</v>
      </c>
      <c r="L9" s="289">
        <v>303.0</v>
      </c>
      <c r="M9" s="289">
        <v>296.0</v>
      </c>
      <c r="N9" s="289">
        <v>293.0</v>
      </c>
      <c r="O9" s="289">
        <v>293.0</v>
      </c>
      <c r="P9" s="289">
        <v>300.0</v>
      </c>
      <c r="Q9" s="291">
        <f t="shared" si="6"/>
        <v>191.875</v>
      </c>
      <c r="R9" s="291" t="str">
        <f t="shared" si="2"/>
        <v>#REF!</v>
      </c>
      <c r="S9" s="292" t="str">
        <f t="shared" si="3"/>
        <v>#REF!</v>
      </c>
      <c r="T9" s="292" t="str">
        <f t="shared" si="4"/>
        <v>#REF!</v>
      </c>
      <c r="U9" s="292" t="str">
        <f t="shared" si="5"/>
        <v>#REF!</v>
      </c>
    </row>
    <row r="10">
      <c r="A10" s="281" t="s">
        <v>23</v>
      </c>
      <c r="B10" s="282">
        <v>500.0</v>
      </c>
      <c r="C10" s="282">
        <v>535.0</v>
      </c>
      <c r="D10" s="283">
        <v>-0.28</v>
      </c>
      <c r="E10" s="283">
        <v>0.77</v>
      </c>
      <c r="F10" s="289">
        <v>373.0</v>
      </c>
      <c r="G10" s="289">
        <v>388.0</v>
      </c>
      <c r="H10" s="289">
        <v>400.0</v>
      </c>
      <c r="I10" s="289">
        <v>425.0</v>
      </c>
      <c r="J10" s="289">
        <v>408.0</v>
      </c>
      <c r="K10" s="289">
        <v>390.0</v>
      </c>
      <c r="L10" s="289">
        <v>382.0</v>
      </c>
      <c r="M10" s="289">
        <v>375.0</v>
      </c>
      <c r="N10" s="289">
        <v>384.0</v>
      </c>
      <c r="O10" s="289">
        <v>384.0</v>
      </c>
      <c r="P10" s="289">
        <v>391.0</v>
      </c>
      <c r="Q10" s="291">
        <f t="shared" si="6"/>
        <v>244.3125</v>
      </c>
      <c r="R10" s="291" t="str">
        <f t="shared" si="2"/>
        <v>#REF!</v>
      </c>
      <c r="S10" s="292" t="str">
        <f t="shared" si="3"/>
        <v>#REF!</v>
      </c>
      <c r="T10" s="292" t="str">
        <f t="shared" si="4"/>
        <v>#REF!</v>
      </c>
      <c r="U10" s="292" t="str">
        <f t="shared" si="5"/>
        <v>#REF!</v>
      </c>
    </row>
    <row r="11">
      <c r="A11" s="281" t="s">
        <v>24</v>
      </c>
      <c r="B11" s="282">
        <v>519.0</v>
      </c>
      <c r="C11" s="282">
        <v>414.0</v>
      </c>
      <c r="D11" s="283">
        <v>-0.45</v>
      </c>
      <c r="E11" s="283">
        <v>0.44</v>
      </c>
      <c r="F11" s="289">
        <v>216.0</v>
      </c>
      <c r="G11" s="289">
        <v>226.0</v>
      </c>
      <c r="H11" s="289">
        <v>222.0</v>
      </c>
      <c r="I11" s="289">
        <v>216.0</v>
      </c>
      <c r="J11" s="289">
        <v>218.0</v>
      </c>
      <c r="K11" s="289">
        <v>220.0</v>
      </c>
      <c r="L11" s="289">
        <v>215.0</v>
      </c>
      <c r="M11" s="289">
        <v>233.0</v>
      </c>
      <c r="N11" s="289">
        <v>231.0</v>
      </c>
      <c r="O11" s="289">
        <v>231.0</v>
      </c>
      <c r="P11" s="289">
        <v>235.0</v>
      </c>
      <c r="Q11" s="291">
        <f t="shared" si="6"/>
        <v>139.25</v>
      </c>
      <c r="R11" s="291" t="str">
        <f t="shared" si="2"/>
        <v>#REF!</v>
      </c>
      <c r="S11" s="292" t="str">
        <f t="shared" si="3"/>
        <v>#REF!</v>
      </c>
      <c r="T11" s="292" t="str">
        <f t="shared" si="4"/>
        <v>#REF!</v>
      </c>
      <c r="U11" s="292" t="str">
        <f t="shared" si="5"/>
        <v>#REF!</v>
      </c>
    </row>
    <row r="12">
      <c r="A12" s="281" t="s">
        <v>25</v>
      </c>
      <c r="B12" s="282">
        <v>436.0</v>
      </c>
      <c r="C12" s="282">
        <v>311.1</v>
      </c>
      <c r="D12" s="283">
        <v>-0.33</v>
      </c>
      <c r="E12" s="283">
        <v>0.48</v>
      </c>
      <c r="F12" s="289">
        <v>185.0</v>
      </c>
      <c r="G12" s="289">
        <v>184.0</v>
      </c>
      <c r="H12" s="289">
        <v>187.0</v>
      </c>
      <c r="I12" s="290" t="s">
        <v>19</v>
      </c>
      <c r="J12" s="289">
        <v>204.0</v>
      </c>
      <c r="K12" s="289">
        <v>209.0</v>
      </c>
      <c r="L12" s="289">
        <v>192.0</v>
      </c>
      <c r="M12" s="289">
        <v>200.0</v>
      </c>
      <c r="N12" s="289">
        <v>219.0</v>
      </c>
      <c r="O12" s="289">
        <v>223.0</v>
      </c>
      <c r="P12" s="290" t="s">
        <v>147</v>
      </c>
      <c r="Q12" s="291">
        <f>SUM(F12:H12,J12:O12)/15</f>
        <v>120.2</v>
      </c>
      <c r="R12" s="291" t="str">
        <f t="shared" si="2"/>
        <v>#REF!</v>
      </c>
      <c r="S12" s="292" t="str">
        <f t="shared" si="3"/>
        <v>#REF!</v>
      </c>
      <c r="T12" s="292" t="str">
        <f t="shared" si="4"/>
        <v>#REF!</v>
      </c>
      <c r="U12" s="292" t="str">
        <f t="shared" si="5"/>
        <v>#REF!</v>
      </c>
    </row>
    <row r="13">
      <c r="A13" s="281" t="s">
        <v>26</v>
      </c>
      <c r="B13" s="282">
        <v>279.0</v>
      </c>
      <c r="C13" s="282">
        <v>201.3</v>
      </c>
      <c r="D13" s="283">
        <v>-0.43</v>
      </c>
      <c r="E13" s="283">
        <v>0.41</v>
      </c>
      <c r="F13" s="289">
        <v>111.0</v>
      </c>
      <c r="G13" s="289">
        <v>112.0</v>
      </c>
      <c r="H13" s="289">
        <v>110.0</v>
      </c>
      <c r="I13" s="289">
        <v>115.0</v>
      </c>
      <c r="J13" s="289">
        <v>106.0</v>
      </c>
      <c r="K13" s="289">
        <v>105.0</v>
      </c>
      <c r="L13" s="289">
        <v>124.0</v>
      </c>
      <c r="M13" s="289">
        <v>126.0</v>
      </c>
      <c r="N13" s="289">
        <v>124.0</v>
      </c>
      <c r="O13" s="289">
        <v>123.0</v>
      </c>
      <c r="P13" s="289">
        <v>120.0</v>
      </c>
      <c r="Q13" s="291">
        <f t="shared" ref="Q13:Q16" si="7">SUM(F13:O13)/16</f>
        <v>72.25</v>
      </c>
      <c r="R13" s="291" t="str">
        <f t="shared" si="2"/>
        <v>#REF!</v>
      </c>
      <c r="S13" s="292" t="str">
        <f t="shared" si="3"/>
        <v>#REF!</v>
      </c>
      <c r="T13" s="292" t="str">
        <f t="shared" si="4"/>
        <v>#REF!</v>
      </c>
      <c r="U13" s="292" t="str">
        <f t="shared" si="5"/>
        <v>#REF!</v>
      </c>
    </row>
    <row r="14">
      <c r="A14" s="281" t="s">
        <v>27</v>
      </c>
      <c r="B14" s="282">
        <v>220.0</v>
      </c>
      <c r="C14" s="282">
        <v>167.6</v>
      </c>
      <c r="D14" s="283">
        <v>-0.47</v>
      </c>
      <c r="E14" s="283">
        <v>0.4</v>
      </c>
      <c r="F14" s="289">
        <v>75.0</v>
      </c>
      <c r="G14" s="289">
        <v>74.0</v>
      </c>
      <c r="H14" s="289">
        <v>75.0</v>
      </c>
      <c r="I14" s="289">
        <v>74.0</v>
      </c>
      <c r="J14" s="289">
        <v>69.0</v>
      </c>
      <c r="K14" s="289">
        <v>68.0</v>
      </c>
      <c r="L14" s="289">
        <v>64.0</v>
      </c>
      <c r="M14" s="289">
        <v>74.0</v>
      </c>
      <c r="N14" s="289">
        <v>89.0</v>
      </c>
      <c r="O14" s="289">
        <v>89.0</v>
      </c>
      <c r="P14" s="289">
        <v>98.0</v>
      </c>
      <c r="Q14" s="291">
        <f t="shared" si="7"/>
        <v>46.9375</v>
      </c>
      <c r="R14" s="291" t="str">
        <f t="shared" si="2"/>
        <v>#REF!</v>
      </c>
      <c r="S14" s="292" t="str">
        <f t="shared" si="3"/>
        <v>#REF!</v>
      </c>
      <c r="T14" s="292" t="str">
        <f t="shared" si="4"/>
        <v>#REF!</v>
      </c>
      <c r="U14" s="292" t="str">
        <f t="shared" si="5"/>
        <v>#REF!</v>
      </c>
    </row>
    <row r="15">
      <c r="A15" s="281" t="s">
        <v>28</v>
      </c>
      <c r="B15" s="282">
        <v>240.0</v>
      </c>
      <c r="C15" s="282">
        <v>163.0</v>
      </c>
      <c r="D15" s="283">
        <v>-0.36</v>
      </c>
      <c r="E15" s="283">
        <v>0.43</v>
      </c>
      <c r="F15" s="289">
        <v>100.0</v>
      </c>
      <c r="G15" s="289">
        <v>95.0</v>
      </c>
      <c r="H15" s="289">
        <v>100.0</v>
      </c>
      <c r="I15" s="289">
        <v>104.0</v>
      </c>
      <c r="J15" s="289">
        <v>106.0</v>
      </c>
      <c r="K15" s="289">
        <v>103.0</v>
      </c>
      <c r="L15" s="289">
        <v>111.0</v>
      </c>
      <c r="M15" s="289">
        <v>117.0</v>
      </c>
      <c r="N15" s="289">
        <v>108.0</v>
      </c>
      <c r="O15" s="289">
        <v>116.0</v>
      </c>
      <c r="P15" s="290" t="s">
        <v>146</v>
      </c>
      <c r="Q15" s="291">
        <f t="shared" si="7"/>
        <v>66.25</v>
      </c>
      <c r="R15" s="291" t="str">
        <f t="shared" si="2"/>
        <v>#REF!</v>
      </c>
      <c r="S15" s="292" t="str">
        <f t="shared" si="3"/>
        <v>#REF!</v>
      </c>
      <c r="T15" s="292" t="str">
        <f t="shared" si="4"/>
        <v>#REF!</v>
      </c>
      <c r="U15" s="292" t="str">
        <f t="shared" si="5"/>
        <v>#REF!</v>
      </c>
    </row>
    <row r="16">
      <c r="A16" s="281" t="s">
        <v>29</v>
      </c>
      <c r="B16" s="282">
        <v>120.0</v>
      </c>
      <c r="C16" s="282">
        <v>114.0</v>
      </c>
      <c r="D16" s="283">
        <v>-0.31</v>
      </c>
      <c r="E16" s="283">
        <v>0.66</v>
      </c>
      <c r="F16" s="289">
        <v>91.0</v>
      </c>
      <c r="G16" s="303">
        <v>84.0</v>
      </c>
      <c r="H16" s="303">
        <v>84.0</v>
      </c>
      <c r="I16" s="303">
        <v>84.0</v>
      </c>
      <c r="J16" s="289">
        <v>73.0</v>
      </c>
      <c r="K16" s="289">
        <v>68.0</v>
      </c>
      <c r="L16" s="289">
        <v>72.0</v>
      </c>
      <c r="M16" s="289">
        <v>70.0</v>
      </c>
      <c r="N16" s="289">
        <v>63.0</v>
      </c>
      <c r="O16" s="289">
        <v>60.0</v>
      </c>
      <c r="P16" s="289">
        <v>56.0</v>
      </c>
      <c r="Q16" s="291">
        <f t="shared" si="7"/>
        <v>46.8125</v>
      </c>
      <c r="R16" s="291" t="str">
        <f t="shared" si="2"/>
        <v>#REF!</v>
      </c>
      <c r="S16" s="292" t="str">
        <f t="shared" si="3"/>
        <v>#REF!</v>
      </c>
      <c r="T16" s="292" t="str">
        <f t="shared" si="4"/>
        <v>#REF!</v>
      </c>
      <c r="U16" s="292" t="str">
        <f t="shared" si="5"/>
        <v>#REF!</v>
      </c>
    </row>
    <row r="17">
      <c r="A17" s="304" t="s">
        <v>99</v>
      </c>
      <c r="B17" s="164">
        <f t="shared" ref="B17:C17" si="8">Sum(B2:B16)</f>
        <v>12325</v>
      </c>
      <c r="C17" s="164">
        <f t="shared" si="8"/>
        <v>11003.2</v>
      </c>
      <c r="D17" s="305" t="str">
        <f>#REF!/C17</f>
        <v>#REF!</v>
      </c>
      <c r="E17" s="305" t="str">
        <f>#REF!/B17</f>
        <v>#REF!</v>
      </c>
    </row>
    <row r="21">
      <c r="A21" s="306" t="s">
        <v>0</v>
      </c>
      <c r="B21" s="307" t="s">
        <v>148</v>
      </c>
      <c r="C21" s="307" t="s">
        <v>149</v>
      </c>
      <c r="D21" s="307" t="s">
        <v>100</v>
      </c>
      <c r="E21" s="307" t="s">
        <v>101</v>
      </c>
      <c r="G21" s="306" t="s">
        <v>0</v>
      </c>
      <c r="H21" s="308" t="s">
        <v>150</v>
      </c>
      <c r="I21" s="307" t="s">
        <v>151</v>
      </c>
      <c r="J21" s="308" t="s">
        <v>48</v>
      </c>
      <c r="L21" s="211" t="s">
        <v>152</v>
      </c>
    </row>
    <row r="22">
      <c r="A22" s="309" t="s">
        <v>10</v>
      </c>
      <c r="B22" s="310">
        <v>2060.0</v>
      </c>
      <c r="C22" s="310">
        <v>1085.0</v>
      </c>
      <c r="D22" s="310">
        <f t="shared" ref="D22:D31" si="9">C22-B22</f>
        <v>-975</v>
      </c>
      <c r="E22" s="311">
        <f t="shared" ref="E22:E32" si="10">D22/B22</f>
        <v>-0.4733009709</v>
      </c>
      <c r="G22" s="309" t="s">
        <v>10</v>
      </c>
      <c r="H22" s="312">
        <v>0.85</v>
      </c>
      <c r="I22" s="311">
        <v>0.45</v>
      </c>
      <c r="J22" s="312">
        <f t="shared" ref="J22:J32" si="11">I22-H22</f>
        <v>-0.4</v>
      </c>
      <c r="L22" s="13">
        <v>2417.0</v>
      </c>
    </row>
    <row r="23">
      <c r="A23" s="313" t="s">
        <v>11</v>
      </c>
      <c r="B23" s="314">
        <v>1703.0</v>
      </c>
      <c r="C23" s="314">
        <v>1018.0</v>
      </c>
      <c r="D23" s="315">
        <f t="shared" si="9"/>
        <v>-685</v>
      </c>
      <c r="E23" s="316">
        <f t="shared" si="10"/>
        <v>-0.4022313564</v>
      </c>
      <c r="G23" s="313" t="s">
        <v>11</v>
      </c>
      <c r="H23" s="317">
        <v>0.93</v>
      </c>
      <c r="I23" s="318">
        <v>0.55</v>
      </c>
      <c r="J23" s="319">
        <f t="shared" si="11"/>
        <v>-0.38</v>
      </c>
      <c r="L23" s="13">
        <v>1837.0</v>
      </c>
    </row>
    <row r="24">
      <c r="A24" s="309" t="s">
        <v>12</v>
      </c>
      <c r="B24" s="310">
        <v>1303.0</v>
      </c>
      <c r="C24" s="310">
        <v>623.0</v>
      </c>
      <c r="D24" s="310">
        <f t="shared" si="9"/>
        <v>-680</v>
      </c>
      <c r="E24" s="311">
        <f t="shared" si="10"/>
        <v>-0.5218726017</v>
      </c>
      <c r="G24" s="309" t="s">
        <v>12</v>
      </c>
      <c r="H24" s="312">
        <v>1.14</v>
      </c>
      <c r="I24" s="311">
        <v>0.54</v>
      </c>
      <c r="J24" s="312">
        <f t="shared" si="11"/>
        <v>-0.6</v>
      </c>
      <c r="L24" s="12">
        <v>1148.0</v>
      </c>
      <c r="M24" s="211" t="s">
        <v>33</v>
      </c>
    </row>
    <row r="25">
      <c r="A25" s="313" t="s">
        <v>14</v>
      </c>
      <c r="B25" s="314">
        <v>1086.0</v>
      </c>
      <c r="C25" s="314">
        <v>631.0</v>
      </c>
      <c r="D25" s="315">
        <f t="shared" si="9"/>
        <v>-455</v>
      </c>
      <c r="E25" s="316">
        <f t="shared" si="10"/>
        <v>-0.4189686924</v>
      </c>
      <c r="G25" s="313" t="s">
        <v>14</v>
      </c>
      <c r="H25" s="317">
        <v>0.93</v>
      </c>
      <c r="I25" s="318">
        <v>0.54</v>
      </c>
      <c r="J25" s="319">
        <f t="shared" si="11"/>
        <v>-0.39</v>
      </c>
      <c r="L25" s="13">
        <v>1174.0</v>
      </c>
    </row>
    <row r="26">
      <c r="A26" s="309" t="s">
        <v>16</v>
      </c>
      <c r="B26" s="310">
        <v>983.0</v>
      </c>
      <c r="C26" s="310">
        <v>615.0</v>
      </c>
      <c r="D26" s="310">
        <f t="shared" si="9"/>
        <v>-368</v>
      </c>
      <c r="E26" s="311">
        <f t="shared" si="10"/>
        <v>-0.3743641913</v>
      </c>
      <c r="G26" s="309" t="s">
        <v>16</v>
      </c>
      <c r="H26" s="312">
        <v>0.77</v>
      </c>
      <c r="I26" s="311">
        <v>0.48</v>
      </c>
      <c r="J26" s="312">
        <f t="shared" si="11"/>
        <v>-0.29</v>
      </c>
      <c r="L26" s="13">
        <v>1271.0</v>
      </c>
    </row>
    <row r="27">
      <c r="A27" s="313" t="s">
        <v>18</v>
      </c>
      <c r="B27" s="314">
        <v>754.0</v>
      </c>
      <c r="C27" s="314">
        <v>514.0</v>
      </c>
      <c r="D27" s="315">
        <f t="shared" si="9"/>
        <v>-240</v>
      </c>
      <c r="E27" s="316">
        <f t="shared" si="10"/>
        <v>-0.3183023873</v>
      </c>
      <c r="G27" s="313" t="s">
        <v>18</v>
      </c>
      <c r="H27" s="317">
        <v>0.99</v>
      </c>
      <c r="I27" s="318">
        <v>0.67</v>
      </c>
      <c r="J27" s="319">
        <f t="shared" si="11"/>
        <v>-0.32</v>
      </c>
      <c r="L27" s="13">
        <v>763.0</v>
      </c>
    </row>
    <row r="28">
      <c r="A28" s="309" t="s">
        <v>21</v>
      </c>
      <c r="B28" s="310">
        <v>660.0</v>
      </c>
      <c r="C28" s="310">
        <v>403.0</v>
      </c>
      <c r="D28" s="310">
        <f t="shared" si="9"/>
        <v>-257</v>
      </c>
      <c r="E28" s="311">
        <f t="shared" si="10"/>
        <v>-0.3893939394</v>
      </c>
      <c r="G28" s="309" t="s">
        <v>21</v>
      </c>
      <c r="H28" s="312">
        <v>0.85</v>
      </c>
      <c r="I28" s="311">
        <v>0.52</v>
      </c>
      <c r="J28" s="312">
        <f t="shared" si="11"/>
        <v>-0.33</v>
      </c>
      <c r="L28" s="13">
        <v>780.0</v>
      </c>
    </row>
    <row r="29">
      <c r="A29" s="313" t="s">
        <v>22</v>
      </c>
      <c r="B29" s="314">
        <v>548.2</v>
      </c>
      <c r="C29" s="314">
        <v>331.0</v>
      </c>
      <c r="D29" s="320">
        <f t="shared" si="9"/>
        <v>-217.2</v>
      </c>
      <c r="E29" s="316">
        <f t="shared" si="10"/>
        <v>-0.3962057643</v>
      </c>
      <c r="G29" s="313" t="s">
        <v>22</v>
      </c>
      <c r="H29" s="317">
        <v>0.88</v>
      </c>
      <c r="I29" s="318">
        <v>0.53</v>
      </c>
      <c r="J29" s="319">
        <f t="shared" si="11"/>
        <v>-0.35</v>
      </c>
      <c r="L29" s="13">
        <v>621.0</v>
      </c>
    </row>
    <row r="30">
      <c r="A30" s="309" t="s">
        <v>23</v>
      </c>
      <c r="B30" s="310">
        <v>535.0</v>
      </c>
      <c r="C30" s="310">
        <v>401.0</v>
      </c>
      <c r="D30" s="310">
        <f t="shared" si="9"/>
        <v>-134</v>
      </c>
      <c r="E30" s="311">
        <f t="shared" si="10"/>
        <v>-0.2504672897</v>
      </c>
      <c r="G30" s="309" t="s">
        <v>23</v>
      </c>
      <c r="H30" s="312">
        <v>1.07</v>
      </c>
      <c r="I30" s="311">
        <v>0.8</v>
      </c>
      <c r="J30" s="312">
        <f t="shared" si="11"/>
        <v>-0.27</v>
      </c>
      <c r="L30" s="13">
        <v>500.0</v>
      </c>
    </row>
    <row r="31">
      <c r="A31" s="313" t="s">
        <v>24</v>
      </c>
      <c r="B31" s="314">
        <v>414.0</v>
      </c>
      <c r="C31" s="314">
        <v>237.0</v>
      </c>
      <c r="D31" s="315">
        <f t="shared" si="9"/>
        <v>-177</v>
      </c>
      <c r="E31" s="316">
        <f t="shared" si="10"/>
        <v>-0.4275362319</v>
      </c>
      <c r="G31" s="313" t="s">
        <v>24</v>
      </c>
      <c r="H31" s="317">
        <v>0.8</v>
      </c>
      <c r="I31" s="318">
        <v>0.46</v>
      </c>
      <c r="J31" s="319">
        <f t="shared" si="11"/>
        <v>-0.34</v>
      </c>
      <c r="L31" s="13">
        <v>519.0</v>
      </c>
    </row>
    <row r="32">
      <c r="A32" s="313" t="s">
        <v>99</v>
      </c>
      <c r="B32" s="314">
        <f t="shared" ref="B32:D32" si="12">sum(B22:B31)</f>
        <v>10046.2</v>
      </c>
      <c r="C32" s="314">
        <f t="shared" si="12"/>
        <v>5858</v>
      </c>
      <c r="D32" s="321">
        <f t="shared" si="12"/>
        <v>-4188.2</v>
      </c>
      <c r="E32" s="322">
        <f t="shared" si="10"/>
        <v>-0.41689395</v>
      </c>
      <c r="G32" s="313" t="s">
        <v>99</v>
      </c>
      <c r="H32" s="317">
        <v>0.89</v>
      </c>
      <c r="I32" s="322">
        <f>C32/L32</f>
        <v>0.5310970082</v>
      </c>
      <c r="J32" s="319">
        <f t="shared" si="11"/>
        <v>-0.3589029918</v>
      </c>
      <c r="L32" s="210">
        <f>sum(L22:L31)</f>
        <v>11030</v>
      </c>
    </row>
    <row r="34">
      <c r="B34" s="211" t="s">
        <v>153</v>
      </c>
    </row>
    <row r="35">
      <c r="B35" s="8" t="s">
        <v>63</v>
      </c>
      <c r="C35" s="8" t="s">
        <v>6</v>
      </c>
      <c r="D35" s="8" t="s">
        <v>65</v>
      </c>
    </row>
    <row r="36">
      <c r="B36" s="111">
        <v>1084.52</v>
      </c>
      <c r="C36" s="13">
        <v>-975.48</v>
      </c>
      <c r="D36" s="13">
        <v>-0.4035912287960281</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9" width="8.63"/>
    <col customWidth="1" min="10" max="10" width="17.63"/>
  </cols>
  <sheetData>
    <row r="1">
      <c r="A1" s="323" t="s">
        <v>154</v>
      </c>
    </row>
    <row r="2">
      <c r="A2" s="324"/>
      <c r="B2" s="325" t="s">
        <v>155</v>
      </c>
      <c r="C2" s="237"/>
      <c r="D2" s="237"/>
      <c r="E2" s="277"/>
      <c r="F2" s="325" t="s">
        <v>156</v>
      </c>
      <c r="G2" s="237"/>
      <c r="H2" s="237"/>
      <c r="I2" s="277"/>
      <c r="J2" s="326" t="s">
        <v>9</v>
      </c>
    </row>
    <row r="3">
      <c r="A3" s="327"/>
      <c r="B3" s="328" t="s">
        <v>157</v>
      </c>
      <c r="C3" s="329" t="s">
        <v>158</v>
      </c>
      <c r="D3" s="330" t="s">
        <v>159</v>
      </c>
      <c r="E3" s="244" t="s">
        <v>160</v>
      </c>
      <c r="F3" s="328" t="s">
        <v>157</v>
      </c>
      <c r="G3" s="329" t="s">
        <v>158</v>
      </c>
      <c r="H3" s="330" t="s">
        <v>159</v>
      </c>
      <c r="I3" s="244" t="s">
        <v>160</v>
      </c>
      <c r="J3" s="331"/>
    </row>
    <row r="4">
      <c r="A4" s="240" t="s">
        <v>10</v>
      </c>
      <c r="B4" s="332" t="s">
        <v>161</v>
      </c>
      <c r="C4" s="333" t="s">
        <v>124</v>
      </c>
      <c r="D4" s="334" t="s">
        <v>124</v>
      </c>
      <c r="E4" s="248" t="s">
        <v>124</v>
      </c>
      <c r="F4" s="335">
        <v>601.0</v>
      </c>
      <c r="G4" s="333">
        <v>84.0</v>
      </c>
      <c r="H4" s="334" t="s">
        <v>124</v>
      </c>
      <c r="I4" s="248" t="s">
        <v>124</v>
      </c>
      <c r="J4" s="336"/>
    </row>
    <row r="5">
      <c r="A5" s="240" t="s">
        <v>11</v>
      </c>
      <c r="B5" s="332">
        <v>87.0</v>
      </c>
      <c r="C5" s="337">
        <v>5.0</v>
      </c>
      <c r="D5" s="338">
        <v>3.0</v>
      </c>
      <c r="E5" s="259">
        <v>10.0</v>
      </c>
      <c r="F5" s="332">
        <v>3.0</v>
      </c>
      <c r="G5" s="337">
        <v>0.0</v>
      </c>
      <c r="H5" s="338" t="s">
        <v>124</v>
      </c>
      <c r="I5" s="259">
        <v>10.0</v>
      </c>
      <c r="J5" s="336"/>
    </row>
    <row r="6">
      <c r="A6" s="56" t="s">
        <v>12</v>
      </c>
      <c r="B6" s="332">
        <v>158.0</v>
      </c>
      <c r="C6" s="337">
        <v>0.0</v>
      </c>
      <c r="D6" s="338">
        <v>0.0</v>
      </c>
      <c r="E6" s="259">
        <v>20.0</v>
      </c>
      <c r="F6" s="332">
        <v>1.0</v>
      </c>
      <c r="G6" s="337">
        <v>0.0</v>
      </c>
      <c r="H6" s="338" t="s">
        <v>124</v>
      </c>
      <c r="I6" s="259">
        <v>13.0</v>
      </c>
      <c r="J6" s="336"/>
    </row>
    <row r="7">
      <c r="A7" s="56" t="s">
        <v>14</v>
      </c>
      <c r="B7" s="332">
        <v>2.0</v>
      </c>
      <c r="C7" s="337">
        <v>0.0</v>
      </c>
      <c r="D7" s="338">
        <v>3.0</v>
      </c>
      <c r="E7" s="259">
        <v>4.0</v>
      </c>
      <c r="F7" s="332">
        <v>0.0</v>
      </c>
      <c r="G7" s="337">
        <v>0.0</v>
      </c>
      <c r="H7" s="338">
        <v>1.0</v>
      </c>
      <c r="I7" s="259">
        <v>2.0</v>
      </c>
      <c r="J7" s="331"/>
    </row>
    <row r="8">
      <c r="A8" s="56" t="s">
        <v>16</v>
      </c>
      <c r="B8" s="332">
        <v>150.0</v>
      </c>
      <c r="C8" s="337">
        <v>6.0</v>
      </c>
      <c r="D8" s="338">
        <v>0.0</v>
      </c>
      <c r="E8" s="259">
        <v>1.0</v>
      </c>
      <c r="F8" s="332">
        <v>2.0</v>
      </c>
      <c r="G8" s="337">
        <v>1.0</v>
      </c>
      <c r="H8" s="338">
        <v>0.0</v>
      </c>
      <c r="I8" s="259">
        <v>13.0</v>
      </c>
      <c r="J8" s="331"/>
    </row>
    <row r="9">
      <c r="A9" s="56" t="s">
        <v>18</v>
      </c>
      <c r="B9" s="335"/>
      <c r="C9" s="333"/>
      <c r="D9" s="334"/>
      <c r="E9" s="248"/>
      <c r="F9" s="335"/>
      <c r="G9" s="333"/>
      <c r="H9" s="334"/>
      <c r="I9" s="248"/>
      <c r="J9" s="336" t="s">
        <v>162</v>
      </c>
    </row>
    <row r="10">
      <c r="A10" s="56" t="s">
        <v>21</v>
      </c>
      <c r="B10" s="332">
        <v>30.0</v>
      </c>
      <c r="C10" s="337">
        <v>2.0</v>
      </c>
      <c r="D10" s="338" t="s">
        <v>124</v>
      </c>
      <c r="E10" s="259">
        <v>29.0</v>
      </c>
      <c r="F10" s="332">
        <v>0.0</v>
      </c>
      <c r="G10" s="337">
        <v>0.0</v>
      </c>
      <c r="H10" s="338">
        <v>0.0</v>
      </c>
      <c r="I10" s="259">
        <v>1.0</v>
      </c>
      <c r="J10" s="331"/>
    </row>
    <row r="11">
      <c r="A11" s="56" t="s">
        <v>22</v>
      </c>
      <c r="B11" s="332">
        <v>1.0</v>
      </c>
      <c r="C11" s="337">
        <v>0.0</v>
      </c>
      <c r="D11" s="338">
        <v>0.0</v>
      </c>
      <c r="E11" s="259">
        <v>0.0</v>
      </c>
      <c r="F11" s="332">
        <v>2.0</v>
      </c>
      <c r="G11" s="337">
        <v>0.0</v>
      </c>
      <c r="H11" s="338">
        <v>0.0</v>
      </c>
      <c r="I11" s="259">
        <v>6.0</v>
      </c>
      <c r="J11" s="331"/>
    </row>
    <row r="12">
      <c r="A12" s="56" t="s">
        <v>23</v>
      </c>
      <c r="B12" s="332">
        <v>0.0</v>
      </c>
      <c r="C12" s="337">
        <v>0.0</v>
      </c>
      <c r="D12" s="338">
        <v>0.0</v>
      </c>
      <c r="E12" s="259">
        <v>9.0</v>
      </c>
      <c r="F12" s="332">
        <v>5.0</v>
      </c>
      <c r="G12" s="337">
        <v>0.0</v>
      </c>
      <c r="H12" s="338">
        <v>0.0</v>
      </c>
      <c r="I12" s="259">
        <v>100.0</v>
      </c>
      <c r="J12" s="336"/>
    </row>
    <row r="13">
      <c r="A13" s="56" t="s">
        <v>24</v>
      </c>
      <c r="B13" s="332">
        <v>11.0</v>
      </c>
      <c r="C13" s="337">
        <v>0.0</v>
      </c>
      <c r="D13" s="338">
        <v>0.0</v>
      </c>
      <c r="E13" s="259">
        <v>14.0</v>
      </c>
      <c r="F13" s="332">
        <v>3.0</v>
      </c>
      <c r="G13" s="337">
        <v>0.0</v>
      </c>
      <c r="H13" s="338">
        <v>0.0</v>
      </c>
      <c r="I13" s="259">
        <v>4.0</v>
      </c>
      <c r="J13" s="331"/>
    </row>
    <row r="14">
      <c r="A14" s="56" t="s">
        <v>25</v>
      </c>
      <c r="B14" s="332">
        <v>33.0</v>
      </c>
      <c r="C14" s="337">
        <v>2.0</v>
      </c>
      <c r="D14" s="338">
        <v>0.0</v>
      </c>
      <c r="E14" s="259">
        <v>2.0</v>
      </c>
      <c r="F14" s="332">
        <v>31.0</v>
      </c>
      <c r="G14" s="337">
        <v>8.0</v>
      </c>
      <c r="H14" s="338">
        <v>0.0</v>
      </c>
      <c r="I14" s="259">
        <v>28.0</v>
      </c>
      <c r="J14" s="336"/>
    </row>
    <row r="15">
      <c r="A15" s="56" t="s">
        <v>26</v>
      </c>
      <c r="B15" s="332">
        <v>4.0</v>
      </c>
      <c r="C15" s="337">
        <v>0.0</v>
      </c>
      <c r="D15" s="338">
        <v>0.0</v>
      </c>
      <c r="E15" s="339">
        <v>4.0</v>
      </c>
      <c r="F15" s="332">
        <v>3.0</v>
      </c>
      <c r="G15" s="337">
        <v>0.0</v>
      </c>
      <c r="H15" s="338" t="s">
        <v>124</v>
      </c>
      <c r="I15" s="259">
        <v>6.0</v>
      </c>
      <c r="J15" s="331"/>
    </row>
    <row r="16">
      <c r="A16" s="56" t="s">
        <v>27</v>
      </c>
      <c r="B16" s="332">
        <v>0.0</v>
      </c>
      <c r="C16" s="337">
        <v>0.0</v>
      </c>
      <c r="D16" s="338" t="s">
        <v>124</v>
      </c>
      <c r="E16" s="259">
        <v>0.0</v>
      </c>
      <c r="F16" s="332">
        <v>0.0</v>
      </c>
      <c r="G16" s="337">
        <v>0.0</v>
      </c>
      <c r="H16" s="338" t="s">
        <v>124</v>
      </c>
      <c r="I16" s="259">
        <v>0.0</v>
      </c>
      <c r="J16" s="336"/>
    </row>
    <row r="17">
      <c r="A17" s="56" t="s">
        <v>28</v>
      </c>
      <c r="B17" s="332">
        <v>2.0</v>
      </c>
      <c r="C17" s="337">
        <v>0.0</v>
      </c>
      <c r="D17" s="338">
        <v>1.0</v>
      </c>
      <c r="E17" s="259">
        <v>3.0</v>
      </c>
      <c r="F17" s="332">
        <v>1.0</v>
      </c>
      <c r="G17" s="337">
        <v>0.0</v>
      </c>
      <c r="H17" s="338">
        <v>1.0</v>
      </c>
      <c r="I17" s="259">
        <v>2.0</v>
      </c>
      <c r="J17" s="331"/>
    </row>
    <row r="18">
      <c r="A18" s="56" t="s">
        <v>29</v>
      </c>
      <c r="B18" s="332">
        <v>0.0</v>
      </c>
      <c r="C18" s="337">
        <v>0.0</v>
      </c>
      <c r="D18" s="338">
        <v>0.0</v>
      </c>
      <c r="E18" s="259">
        <v>0.0</v>
      </c>
      <c r="F18" s="332">
        <v>0.0</v>
      </c>
      <c r="G18" s="337">
        <v>0.0</v>
      </c>
      <c r="H18" s="338">
        <v>0.0</v>
      </c>
      <c r="I18" s="259">
        <v>0.0</v>
      </c>
      <c r="J18" s="331"/>
    </row>
    <row r="19">
      <c r="B19" s="210">
        <f t="shared" ref="B19:I19" si="1">sum(B4:B18)</f>
        <v>478</v>
      </c>
      <c r="C19" s="210">
        <f t="shared" si="1"/>
        <v>15</v>
      </c>
      <c r="D19" s="210">
        <f t="shared" si="1"/>
        <v>7</v>
      </c>
      <c r="E19" s="210">
        <f t="shared" si="1"/>
        <v>96</v>
      </c>
      <c r="F19" s="210">
        <f t="shared" si="1"/>
        <v>652</v>
      </c>
      <c r="G19" s="210">
        <f t="shared" si="1"/>
        <v>93</v>
      </c>
      <c r="H19" s="210">
        <f t="shared" si="1"/>
        <v>2</v>
      </c>
      <c r="I19" s="210">
        <f t="shared" si="1"/>
        <v>185</v>
      </c>
    </row>
    <row r="21">
      <c r="B21" s="340" t="s">
        <v>134</v>
      </c>
    </row>
    <row r="22">
      <c r="B22" s="328" t="s">
        <v>157</v>
      </c>
      <c r="C22" s="341" t="s">
        <v>163</v>
      </c>
      <c r="D22" s="277"/>
    </row>
    <row r="23">
      <c r="B23" s="329" t="s">
        <v>126</v>
      </c>
      <c r="C23" s="342" t="s">
        <v>164</v>
      </c>
      <c r="D23" s="277"/>
    </row>
    <row r="24">
      <c r="B24" s="330" t="s">
        <v>127</v>
      </c>
      <c r="C24" s="343" t="s">
        <v>165</v>
      </c>
      <c r="D24" s="277"/>
    </row>
    <row r="25">
      <c r="B25" s="34" t="s">
        <v>128</v>
      </c>
      <c r="C25" s="344" t="s">
        <v>166</v>
      </c>
      <c r="D25" s="277"/>
    </row>
    <row r="28">
      <c r="B28" s="345" t="s">
        <v>167</v>
      </c>
    </row>
    <row r="31">
      <c r="A31" s="346" t="s">
        <v>154</v>
      </c>
    </row>
    <row r="32">
      <c r="A32" s="347"/>
      <c r="B32" s="348" t="s">
        <v>155</v>
      </c>
      <c r="C32" s="349"/>
      <c r="D32" s="349"/>
      <c r="E32" s="350"/>
      <c r="F32" s="348" t="s">
        <v>156</v>
      </c>
      <c r="G32" s="349"/>
      <c r="H32" s="349"/>
      <c r="I32" s="350"/>
      <c r="J32" s="351" t="s">
        <v>9</v>
      </c>
    </row>
    <row r="33">
      <c r="A33" s="352"/>
      <c r="B33" s="353" t="s">
        <v>157</v>
      </c>
      <c r="C33" s="354" t="s">
        <v>158</v>
      </c>
      <c r="D33" s="355" t="s">
        <v>159</v>
      </c>
      <c r="E33" s="356" t="s">
        <v>160</v>
      </c>
      <c r="F33" s="353" t="s">
        <v>157</v>
      </c>
      <c r="G33" s="354" t="s">
        <v>158</v>
      </c>
      <c r="H33" s="355" t="s">
        <v>159</v>
      </c>
      <c r="I33" s="356" t="s">
        <v>160</v>
      </c>
      <c r="J33" s="352"/>
    </row>
    <row r="34">
      <c r="A34" s="357" t="s">
        <v>10</v>
      </c>
      <c r="B34" s="358" t="s">
        <v>161</v>
      </c>
      <c r="C34" s="359" t="s">
        <v>124</v>
      </c>
      <c r="D34" s="360" t="s">
        <v>124</v>
      </c>
      <c r="E34" s="361" t="s">
        <v>124</v>
      </c>
      <c r="F34" s="362">
        <v>601.0</v>
      </c>
      <c r="G34" s="363">
        <v>84.0</v>
      </c>
      <c r="H34" s="360" t="s">
        <v>124</v>
      </c>
      <c r="I34" s="361" t="s">
        <v>124</v>
      </c>
      <c r="J34" s="352"/>
    </row>
    <row r="35">
      <c r="A35" s="357" t="s">
        <v>11</v>
      </c>
      <c r="B35" s="362">
        <v>87.0</v>
      </c>
      <c r="C35" s="363">
        <v>5.0</v>
      </c>
      <c r="D35" s="364">
        <v>3.0</v>
      </c>
      <c r="E35" s="365">
        <v>10.0</v>
      </c>
      <c r="F35" s="362">
        <v>3.0</v>
      </c>
      <c r="G35" s="363">
        <v>0.0</v>
      </c>
      <c r="H35" s="360" t="s">
        <v>124</v>
      </c>
      <c r="I35" s="365">
        <v>10.0</v>
      </c>
      <c r="J35" s="352"/>
    </row>
    <row r="36">
      <c r="A36" s="366" t="s">
        <v>12</v>
      </c>
      <c r="B36" s="362">
        <v>158.0</v>
      </c>
      <c r="C36" s="363">
        <v>0.0</v>
      </c>
      <c r="D36" s="364">
        <v>0.0</v>
      </c>
      <c r="E36" s="365">
        <v>20.0</v>
      </c>
      <c r="F36" s="362">
        <v>1.0</v>
      </c>
      <c r="G36" s="363">
        <v>0.0</v>
      </c>
      <c r="H36" s="360" t="s">
        <v>124</v>
      </c>
      <c r="I36" s="365">
        <v>13.0</v>
      </c>
      <c r="J36" s="352"/>
    </row>
    <row r="37">
      <c r="A37" s="366" t="s">
        <v>14</v>
      </c>
      <c r="B37" s="362">
        <v>2.0</v>
      </c>
      <c r="C37" s="363">
        <v>0.0</v>
      </c>
      <c r="D37" s="364">
        <v>3.0</v>
      </c>
      <c r="E37" s="365">
        <v>4.0</v>
      </c>
      <c r="F37" s="362">
        <v>0.0</v>
      </c>
      <c r="G37" s="363">
        <v>0.0</v>
      </c>
      <c r="H37" s="364">
        <v>1.0</v>
      </c>
      <c r="I37" s="365">
        <v>2.0</v>
      </c>
      <c r="J37" s="352"/>
    </row>
    <row r="38">
      <c r="A38" s="366" t="s">
        <v>16</v>
      </c>
      <c r="B38" s="362">
        <v>150.0</v>
      </c>
      <c r="C38" s="363">
        <v>6.0</v>
      </c>
      <c r="D38" s="364">
        <v>0.0</v>
      </c>
      <c r="E38" s="365">
        <v>1.0</v>
      </c>
      <c r="F38" s="362">
        <v>2.0</v>
      </c>
      <c r="G38" s="363">
        <v>1.0</v>
      </c>
      <c r="H38" s="364">
        <v>0.0</v>
      </c>
      <c r="I38" s="365">
        <v>13.0</v>
      </c>
      <c r="J38" s="352"/>
    </row>
    <row r="39">
      <c r="A39" s="366" t="s">
        <v>21</v>
      </c>
      <c r="B39" s="362">
        <v>30.0</v>
      </c>
      <c r="C39" s="363">
        <v>2.0</v>
      </c>
      <c r="D39" s="360" t="s">
        <v>124</v>
      </c>
      <c r="E39" s="365">
        <v>29.0</v>
      </c>
      <c r="F39" s="362">
        <v>0.0</v>
      </c>
      <c r="G39" s="363">
        <v>0.0</v>
      </c>
      <c r="H39" s="364">
        <v>0.0</v>
      </c>
      <c r="I39" s="365">
        <v>1.0</v>
      </c>
      <c r="J39" s="352"/>
    </row>
    <row r="40">
      <c r="A40" s="366" t="s">
        <v>22</v>
      </c>
      <c r="B40" s="362">
        <v>1.0</v>
      </c>
      <c r="C40" s="363">
        <v>0.0</v>
      </c>
      <c r="D40" s="364">
        <v>0.0</v>
      </c>
      <c r="E40" s="365">
        <v>0.0</v>
      </c>
      <c r="F40" s="362">
        <v>2.0</v>
      </c>
      <c r="G40" s="363">
        <v>0.0</v>
      </c>
      <c r="H40" s="364">
        <v>0.0</v>
      </c>
      <c r="I40" s="365">
        <v>6.0</v>
      </c>
      <c r="J40" s="352"/>
    </row>
    <row r="41">
      <c r="A41" s="366" t="s">
        <v>23</v>
      </c>
      <c r="B41" s="362">
        <v>0.0</v>
      </c>
      <c r="C41" s="363">
        <v>0.0</v>
      </c>
      <c r="D41" s="364">
        <v>0.0</v>
      </c>
      <c r="E41" s="365">
        <v>9.0</v>
      </c>
      <c r="F41" s="362">
        <v>5.0</v>
      </c>
      <c r="G41" s="363">
        <v>0.0</v>
      </c>
      <c r="H41" s="364">
        <v>0.0</v>
      </c>
      <c r="I41" s="365">
        <v>100.0</v>
      </c>
      <c r="J41" s="352"/>
    </row>
    <row r="42">
      <c r="A42" s="366" t="s">
        <v>24</v>
      </c>
      <c r="B42" s="362">
        <v>11.0</v>
      </c>
      <c r="C42" s="363">
        <v>0.0</v>
      </c>
      <c r="D42" s="364">
        <v>0.0</v>
      </c>
      <c r="E42" s="365">
        <v>14.0</v>
      </c>
      <c r="F42" s="362">
        <v>3.0</v>
      </c>
      <c r="G42" s="363">
        <v>0.0</v>
      </c>
      <c r="H42" s="364">
        <v>0.0</v>
      </c>
      <c r="I42" s="365">
        <v>4.0</v>
      </c>
      <c r="J42" s="352"/>
    </row>
    <row r="43">
      <c r="A43" s="366" t="s">
        <v>25</v>
      </c>
      <c r="B43" s="362">
        <v>33.0</v>
      </c>
      <c r="C43" s="363">
        <v>2.0</v>
      </c>
      <c r="D43" s="364">
        <v>0.0</v>
      </c>
      <c r="E43" s="365">
        <v>2.0</v>
      </c>
      <c r="F43" s="362">
        <v>31.0</v>
      </c>
      <c r="G43" s="363">
        <v>8.0</v>
      </c>
      <c r="H43" s="364">
        <v>0.0</v>
      </c>
      <c r="I43" s="365">
        <v>28.0</v>
      </c>
      <c r="J43" s="352"/>
    </row>
    <row r="44">
      <c r="A44" s="366" t="s">
        <v>26</v>
      </c>
      <c r="B44" s="362">
        <v>4.0</v>
      </c>
      <c r="C44" s="363">
        <v>0.0</v>
      </c>
      <c r="D44" s="364">
        <v>0.0</v>
      </c>
      <c r="E44" s="365">
        <v>9.0</v>
      </c>
      <c r="F44" s="362">
        <v>3.0</v>
      </c>
      <c r="G44" s="363">
        <v>0.0</v>
      </c>
      <c r="H44" s="360" t="s">
        <v>124</v>
      </c>
      <c r="I44" s="365">
        <v>6.0</v>
      </c>
      <c r="J44" s="352"/>
    </row>
    <row r="45">
      <c r="A45" s="366" t="s">
        <v>28</v>
      </c>
      <c r="B45" s="362">
        <v>2.0</v>
      </c>
      <c r="C45" s="363">
        <v>0.0</v>
      </c>
      <c r="D45" s="364">
        <v>1.0</v>
      </c>
      <c r="E45" s="365">
        <v>3.0</v>
      </c>
      <c r="F45" s="362">
        <v>1.0</v>
      </c>
      <c r="G45" s="363">
        <v>0.0</v>
      </c>
      <c r="H45" s="364">
        <v>1.0</v>
      </c>
      <c r="I45" s="365">
        <v>2.0</v>
      </c>
      <c r="J45" s="352"/>
    </row>
    <row r="46">
      <c r="B46" s="210">
        <f t="shared" ref="B46:E46" si="2">sum(B35:B45)</f>
        <v>478</v>
      </c>
      <c r="C46" s="210">
        <f t="shared" si="2"/>
        <v>15</v>
      </c>
      <c r="D46" s="210">
        <f t="shared" si="2"/>
        <v>7</v>
      </c>
      <c r="E46" s="210">
        <f t="shared" si="2"/>
        <v>101</v>
      </c>
      <c r="F46" s="210">
        <f t="shared" ref="F46:G46" si="3">sum(F34:F45)</f>
        <v>652</v>
      </c>
      <c r="G46" s="210">
        <f t="shared" si="3"/>
        <v>93</v>
      </c>
      <c r="H46" s="210">
        <f t="shared" ref="H46:I46" si="4">sum(H35:H45)</f>
        <v>2</v>
      </c>
      <c r="I46" s="210">
        <f t="shared" si="4"/>
        <v>185</v>
      </c>
    </row>
  </sheetData>
  <mergeCells count="10">
    <mergeCell ref="A31:J31"/>
    <mergeCell ref="B32:E32"/>
    <mergeCell ref="F32:I32"/>
    <mergeCell ref="A1:J1"/>
    <mergeCell ref="B2:E2"/>
    <mergeCell ref="F2:I2"/>
    <mergeCell ref="C22:D22"/>
    <mergeCell ref="C23:D23"/>
    <mergeCell ref="C24:D24"/>
    <mergeCell ref="C25:D2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45.63"/>
    <col customWidth="1" min="3" max="6" width="7.63"/>
    <col customWidth="1" min="7" max="7" width="8.88"/>
    <col customWidth="1" min="8" max="8" width="9.5"/>
    <col customWidth="1" min="9" max="9" width="8.0"/>
    <col customWidth="1" min="10" max="10" width="8.5"/>
    <col customWidth="1" min="11" max="11" width="20.0"/>
    <col customWidth="1" min="12" max="12" width="7.38"/>
    <col customWidth="1" min="13" max="13" width="12.5"/>
    <col customWidth="1" min="14" max="14" width="13.13"/>
    <col customWidth="1" min="15" max="15" width="11.63"/>
    <col customWidth="1" min="16" max="16" width="12.0"/>
    <col customWidth="1" min="17" max="17" width="10.88"/>
    <col customWidth="1" min="18" max="18" width="11.25"/>
    <col customWidth="1" min="19" max="26" width="14.38"/>
  </cols>
  <sheetData>
    <row r="1">
      <c r="A1" s="1" t="s">
        <v>0</v>
      </c>
      <c r="B1" s="367" t="s">
        <v>168</v>
      </c>
      <c r="C1" s="1" t="s">
        <v>169</v>
      </c>
      <c r="D1" s="1" t="s">
        <v>170</v>
      </c>
      <c r="E1" s="368" t="s">
        <v>171</v>
      </c>
      <c r="F1" s="1" t="s">
        <v>172</v>
      </c>
      <c r="G1" s="1" t="s">
        <v>173</v>
      </c>
      <c r="H1" s="1" t="s">
        <v>174</v>
      </c>
      <c r="I1" s="1" t="s">
        <v>175</v>
      </c>
      <c r="J1" s="1" t="s">
        <v>176</v>
      </c>
      <c r="K1" s="1" t="s">
        <v>177</v>
      </c>
      <c r="L1" s="1" t="s">
        <v>178</v>
      </c>
      <c r="M1" s="369" t="s">
        <v>179</v>
      </c>
      <c r="N1" s="370" t="s">
        <v>180</v>
      </c>
      <c r="O1" s="370" t="s">
        <v>181</v>
      </c>
      <c r="P1" s="370" t="s">
        <v>182</v>
      </c>
      <c r="Q1" s="370" t="s">
        <v>183</v>
      </c>
      <c r="R1" s="370" t="s">
        <v>184</v>
      </c>
    </row>
    <row r="2">
      <c r="A2" s="71" t="s">
        <v>10</v>
      </c>
      <c r="B2" s="371" t="s">
        <v>185</v>
      </c>
      <c r="C2" s="372">
        <v>447.0</v>
      </c>
      <c r="D2" s="373">
        <v>0.37</v>
      </c>
      <c r="E2" s="374">
        <v>364.0</v>
      </c>
      <c r="F2" s="373">
        <v>0.3</v>
      </c>
      <c r="G2" s="372">
        <v>360.0</v>
      </c>
      <c r="H2" s="373">
        <v>0.3</v>
      </c>
      <c r="I2" s="372">
        <v>44.0</v>
      </c>
      <c r="J2" s="373">
        <v>0.04</v>
      </c>
      <c r="K2" s="372" t="s">
        <v>186</v>
      </c>
      <c r="L2" s="1">
        <v>448.0</v>
      </c>
      <c r="M2" s="369">
        <v>398.0</v>
      </c>
      <c r="N2" s="375">
        <v>0.88</v>
      </c>
      <c r="O2" s="369">
        <v>267.0</v>
      </c>
      <c r="P2" s="375">
        <v>0.6</v>
      </c>
      <c r="Q2" s="369">
        <v>76.0</v>
      </c>
      <c r="R2" s="375">
        <v>0.17</v>
      </c>
    </row>
    <row r="3">
      <c r="A3" s="71" t="s">
        <v>11</v>
      </c>
      <c r="B3" s="376" t="s">
        <v>187</v>
      </c>
      <c r="C3" s="372">
        <v>628.0</v>
      </c>
      <c r="D3" s="373">
        <v>0.53</v>
      </c>
      <c r="E3" s="374">
        <v>245.0</v>
      </c>
      <c r="F3" s="373">
        <v>0.21</v>
      </c>
      <c r="G3" s="372">
        <v>284.0</v>
      </c>
      <c r="H3" s="373">
        <v>0.24</v>
      </c>
      <c r="I3" s="372">
        <v>33.0</v>
      </c>
      <c r="J3" s="373">
        <v>0.03</v>
      </c>
      <c r="K3" s="1" t="s">
        <v>188</v>
      </c>
      <c r="L3" s="1"/>
      <c r="M3" s="377"/>
      <c r="N3" s="377"/>
      <c r="O3" s="377"/>
      <c r="P3" s="377"/>
      <c r="Q3" s="377"/>
      <c r="R3" s="377"/>
    </row>
    <row r="4">
      <c r="A4" s="71" t="s">
        <v>12</v>
      </c>
      <c r="B4" s="376" t="s">
        <v>189</v>
      </c>
      <c r="C4" s="372">
        <v>755.0</v>
      </c>
      <c r="D4" s="373">
        <v>0.91</v>
      </c>
      <c r="E4" s="374">
        <v>55.0</v>
      </c>
      <c r="F4" s="373">
        <v>0.66</v>
      </c>
      <c r="G4" s="372" t="s">
        <v>124</v>
      </c>
      <c r="H4" s="372" t="s">
        <v>124</v>
      </c>
      <c r="I4" s="372">
        <v>43.0</v>
      </c>
      <c r="J4" s="373">
        <v>0.05</v>
      </c>
      <c r="K4" s="1">
        <v>360.0</v>
      </c>
      <c r="L4" s="1"/>
      <c r="M4" s="377"/>
      <c r="N4" s="377"/>
      <c r="O4" s="377"/>
      <c r="P4" s="377"/>
      <c r="Q4" s="377"/>
      <c r="R4" s="377"/>
    </row>
    <row r="5">
      <c r="A5" s="71" t="s">
        <v>14</v>
      </c>
      <c r="B5" s="376" t="s">
        <v>190</v>
      </c>
      <c r="C5" s="1"/>
      <c r="D5" s="1"/>
      <c r="E5" s="368" t="s">
        <v>191</v>
      </c>
      <c r="F5" s="1"/>
      <c r="G5" s="1" t="s">
        <v>192</v>
      </c>
      <c r="H5" s="1"/>
      <c r="I5" s="1" t="s">
        <v>191</v>
      </c>
      <c r="J5" s="1"/>
      <c r="K5" s="1" t="s">
        <v>191</v>
      </c>
      <c r="L5" s="1" t="s">
        <v>191</v>
      </c>
      <c r="M5" s="377"/>
      <c r="N5" s="377"/>
      <c r="O5" s="377"/>
      <c r="P5" s="377"/>
      <c r="Q5" s="377"/>
      <c r="R5" s="377"/>
    </row>
    <row r="6">
      <c r="A6" s="71" t="s">
        <v>16</v>
      </c>
      <c r="B6" s="376" t="s">
        <v>193</v>
      </c>
      <c r="C6" s="1"/>
      <c r="D6" s="1"/>
      <c r="E6" s="368" t="s">
        <v>191</v>
      </c>
      <c r="F6" s="1"/>
      <c r="G6" s="1" t="s">
        <v>191</v>
      </c>
      <c r="H6" s="1"/>
      <c r="I6" s="1" t="s">
        <v>191</v>
      </c>
      <c r="J6" s="1"/>
      <c r="K6" s="1" t="s">
        <v>191</v>
      </c>
      <c r="L6" s="1" t="s">
        <v>191</v>
      </c>
      <c r="M6" s="377"/>
      <c r="N6" s="377"/>
      <c r="O6" s="377"/>
      <c r="P6" s="377"/>
      <c r="Q6" s="377"/>
      <c r="R6" s="377"/>
    </row>
    <row r="7">
      <c r="A7" s="71" t="s">
        <v>18</v>
      </c>
      <c r="B7" s="367">
        <v>19.0</v>
      </c>
      <c r="C7" s="1">
        <v>334.0</v>
      </c>
      <c r="D7" s="378">
        <v>0.54</v>
      </c>
      <c r="E7" s="368">
        <v>32.0</v>
      </c>
      <c r="F7" s="378">
        <v>0.05</v>
      </c>
      <c r="G7" s="1">
        <v>246.0</v>
      </c>
      <c r="H7" s="378">
        <v>0.4</v>
      </c>
      <c r="I7" s="1">
        <v>15.0</v>
      </c>
      <c r="J7" s="378">
        <v>0.02</v>
      </c>
      <c r="K7" s="1" t="s">
        <v>194</v>
      </c>
      <c r="L7" s="1"/>
      <c r="M7" s="377"/>
      <c r="N7" s="377"/>
      <c r="O7" s="377"/>
      <c r="P7" s="377"/>
      <c r="Q7" s="377"/>
      <c r="R7" s="377"/>
    </row>
    <row r="8">
      <c r="A8" s="71" t="s">
        <v>21</v>
      </c>
      <c r="B8" s="367" t="s">
        <v>195</v>
      </c>
      <c r="C8" s="1"/>
      <c r="D8" s="1"/>
      <c r="E8" s="368"/>
      <c r="F8" s="1"/>
      <c r="G8" s="1"/>
      <c r="H8" s="1"/>
      <c r="I8" s="1"/>
      <c r="J8" s="1"/>
      <c r="K8" s="1"/>
      <c r="L8" s="1"/>
      <c r="M8" s="377"/>
      <c r="N8" s="377"/>
      <c r="O8" s="377"/>
      <c r="P8" s="377"/>
      <c r="Q8" s="377"/>
      <c r="R8" s="377"/>
    </row>
    <row r="9">
      <c r="A9" s="71" t="s">
        <v>22</v>
      </c>
      <c r="B9" s="376" t="s">
        <v>196</v>
      </c>
      <c r="C9" s="1">
        <v>268.0</v>
      </c>
      <c r="D9" s="378">
        <v>0.69</v>
      </c>
      <c r="E9" s="368">
        <v>19.0</v>
      </c>
      <c r="F9" s="378">
        <v>0.49</v>
      </c>
      <c r="G9" s="1">
        <v>92.0</v>
      </c>
      <c r="H9" s="378">
        <v>0.24</v>
      </c>
      <c r="I9" s="1">
        <v>12.0</v>
      </c>
      <c r="J9" s="378">
        <v>0.03</v>
      </c>
      <c r="K9" s="1">
        <v>195.0</v>
      </c>
      <c r="L9" s="1" t="s">
        <v>191</v>
      </c>
      <c r="M9" s="369">
        <v>189.0</v>
      </c>
      <c r="N9" s="375">
        <v>0.97</v>
      </c>
      <c r="O9" s="369">
        <v>146.0</v>
      </c>
      <c r="P9" s="375">
        <v>0.75</v>
      </c>
      <c r="Q9" s="369">
        <v>62.0</v>
      </c>
      <c r="R9" s="375">
        <v>0.32</v>
      </c>
    </row>
    <row r="10">
      <c r="A10" s="1" t="s">
        <v>23</v>
      </c>
      <c r="B10" s="379">
        <v>0.0</v>
      </c>
      <c r="C10" s="1"/>
      <c r="D10" s="1"/>
      <c r="E10" s="368" t="s">
        <v>191</v>
      </c>
      <c r="F10" s="1"/>
      <c r="G10" s="1" t="s">
        <v>191</v>
      </c>
      <c r="H10" s="1"/>
      <c r="I10" s="1" t="s">
        <v>191</v>
      </c>
      <c r="J10" s="1"/>
      <c r="K10" s="1" t="s">
        <v>191</v>
      </c>
      <c r="L10" s="1" t="s">
        <v>191</v>
      </c>
      <c r="M10" s="377"/>
      <c r="N10" s="377"/>
      <c r="O10" s="377"/>
      <c r="P10" s="377"/>
      <c r="Q10" s="377"/>
      <c r="R10" s="377"/>
    </row>
    <row r="11">
      <c r="A11" s="1" t="s">
        <v>24</v>
      </c>
      <c r="B11" s="367">
        <v>0.0</v>
      </c>
      <c r="C11" s="1"/>
      <c r="D11" s="1"/>
      <c r="E11" s="368" t="s">
        <v>191</v>
      </c>
      <c r="F11" s="1"/>
      <c r="G11" s="1" t="s">
        <v>192</v>
      </c>
      <c r="H11" s="1"/>
      <c r="I11" s="1" t="s">
        <v>191</v>
      </c>
      <c r="J11" s="1"/>
      <c r="K11" s="1" t="s">
        <v>191</v>
      </c>
      <c r="L11" s="1" t="s">
        <v>191</v>
      </c>
      <c r="M11" s="377"/>
      <c r="N11" s="377"/>
      <c r="O11" s="377"/>
      <c r="P11" s="377"/>
      <c r="Q11" s="377"/>
      <c r="R11" s="377"/>
    </row>
    <row r="12">
      <c r="A12" s="1" t="s">
        <v>25</v>
      </c>
      <c r="B12" s="367" t="s">
        <v>197</v>
      </c>
      <c r="C12" s="1"/>
      <c r="D12" s="1"/>
      <c r="E12" s="368"/>
      <c r="F12" s="1"/>
      <c r="G12" s="1"/>
      <c r="H12" s="1"/>
      <c r="I12" s="1"/>
      <c r="J12" s="1"/>
      <c r="K12" s="1"/>
      <c r="L12" s="1"/>
      <c r="M12" s="377"/>
      <c r="N12" s="377"/>
      <c r="O12" s="377"/>
      <c r="P12" s="377"/>
      <c r="Q12" s="377"/>
      <c r="R12" s="377"/>
    </row>
    <row r="13">
      <c r="A13" s="1" t="s">
        <v>26</v>
      </c>
      <c r="B13" s="367">
        <v>3.0</v>
      </c>
      <c r="C13" s="1">
        <v>77.0</v>
      </c>
      <c r="D13" s="378">
        <v>0.73</v>
      </c>
      <c r="E13" s="368">
        <v>3.0</v>
      </c>
      <c r="F13" s="378">
        <v>0.02</v>
      </c>
      <c r="G13" s="1">
        <v>22.0</v>
      </c>
      <c r="H13" s="378">
        <v>0.2</v>
      </c>
      <c r="I13" s="1">
        <v>6.0</v>
      </c>
      <c r="J13" s="378">
        <v>0.05</v>
      </c>
      <c r="K13" s="1">
        <v>83.0</v>
      </c>
      <c r="L13" s="1" t="s">
        <v>191</v>
      </c>
      <c r="M13" s="377"/>
      <c r="N13" s="377"/>
      <c r="O13" s="377"/>
      <c r="P13" s="377"/>
      <c r="Q13" s="377"/>
      <c r="R13" s="377"/>
    </row>
    <row r="14">
      <c r="A14" s="1" t="s">
        <v>27</v>
      </c>
      <c r="B14" s="367">
        <v>0.0</v>
      </c>
      <c r="C14" s="1"/>
      <c r="D14" s="1"/>
      <c r="E14" s="368" t="s">
        <v>191</v>
      </c>
      <c r="F14" s="1"/>
      <c r="G14" s="1" t="s">
        <v>191</v>
      </c>
      <c r="H14" s="1"/>
      <c r="I14" s="1" t="s">
        <v>191</v>
      </c>
      <c r="J14" s="1"/>
      <c r="K14" s="1" t="s">
        <v>191</v>
      </c>
      <c r="L14" s="1" t="s">
        <v>191</v>
      </c>
      <c r="M14" s="377"/>
      <c r="N14" s="377"/>
      <c r="O14" s="377"/>
      <c r="P14" s="377"/>
      <c r="Q14" s="377"/>
      <c r="R14" s="377"/>
    </row>
    <row r="15">
      <c r="A15" s="1" t="s">
        <v>28</v>
      </c>
      <c r="B15" s="367">
        <v>1.0</v>
      </c>
      <c r="C15" s="1"/>
      <c r="D15" s="1"/>
      <c r="E15" s="368" t="s">
        <v>191</v>
      </c>
      <c r="F15" s="1"/>
      <c r="G15" s="1" t="s">
        <v>192</v>
      </c>
      <c r="H15" s="1"/>
      <c r="I15" s="1" t="s">
        <v>191</v>
      </c>
      <c r="J15" s="1"/>
      <c r="K15" s="1" t="s">
        <v>191</v>
      </c>
      <c r="L15" s="1" t="s">
        <v>191</v>
      </c>
      <c r="M15" s="377"/>
      <c r="N15" s="377"/>
      <c r="O15" s="377"/>
      <c r="P15" s="377"/>
      <c r="Q15" s="377"/>
      <c r="R15" s="377"/>
    </row>
    <row r="16">
      <c r="A16" s="1" t="s">
        <v>29</v>
      </c>
      <c r="B16" s="367">
        <v>0.0</v>
      </c>
      <c r="C16" s="1">
        <v>59.0</v>
      </c>
      <c r="D16" s="378">
        <v>0.66</v>
      </c>
      <c r="E16" s="368">
        <v>5.0</v>
      </c>
      <c r="F16" s="378">
        <v>0.05</v>
      </c>
      <c r="G16" s="1">
        <v>21.0</v>
      </c>
      <c r="H16" s="378">
        <v>0.23</v>
      </c>
      <c r="I16" s="1">
        <v>3.0</v>
      </c>
      <c r="J16" s="378">
        <v>0.03</v>
      </c>
      <c r="K16" s="1" t="s">
        <v>191</v>
      </c>
      <c r="L16" s="1" t="s">
        <v>191</v>
      </c>
      <c r="M16" s="377"/>
      <c r="N16" s="377"/>
      <c r="O16" s="377"/>
      <c r="P16" s="377"/>
      <c r="Q16" s="377"/>
      <c r="R16" s="377"/>
    </row>
    <row r="18">
      <c r="E18" s="380"/>
      <c r="F18" s="380"/>
      <c r="G18" s="380"/>
      <c r="H18" s="380"/>
      <c r="I18" s="380"/>
      <c r="J18" s="380"/>
    </row>
    <row r="19">
      <c r="B19" s="69" t="s">
        <v>198</v>
      </c>
      <c r="E19" s="381"/>
      <c r="F19" s="382"/>
      <c r="G19" s="381"/>
      <c r="H19" s="382"/>
      <c r="I19" s="381"/>
      <c r="J19" s="382"/>
    </row>
    <row r="20">
      <c r="B20" s="69" t="s">
        <v>199</v>
      </c>
    </row>
    <row r="21" ht="15.75" customHeight="1">
      <c r="B21" s="69" t="s">
        <v>200</v>
      </c>
    </row>
    <row r="22" ht="15.75" customHeight="1">
      <c r="B22" s="69" t="s">
        <v>201</v>
      </c>
    </row>
    <row r="23" ht="15.75" customHeight="1">
      <c r="B23" s="28" t="s">
        <v>202</v>
      </c>
    </row>
    <row r="24" ht="15.75" customHeight="1">
      <c r="B24" s="28" t="s">
        <v>203</v>
      </c>
    </row>
    <row r="25" ht="15.75" customHeight="1"/>
    <row r="26" ht="15.75" customHeight="1"/>
    <row r="27" ht="15.75" customHeight="1"/>
    <row r="28" ht="15.75" customHeight="1">
      <c r="B28" s="211" t="s">
        <v>204</v>
      </c>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88"/>
    <col customWidth="1" min="2" max="7" width="12.63"/>
    <col customWidth="1" min="8" max="8" width="19.5"/>
    <col customWidth="1" min="9" max="31" width="3.63"/>
    <col customWidth="1" min="32" max="32" width="4.75"/>
    <col customWidth="1" min="33" max="91" width="4.0"/>
    <col customWidth="1" min="92" max="92" width="2.13"/>
    <col customWidth="1" min="93" max="94" width="3.0"/>
    <col customWidth="1" min="95" max="95" width="11.38"/>
  </cols>
  <sheetData>
    <row r="1" ht="15.75" customHeight="1">
      <c r="A1" s="383" t="s">
        <v>205</v>
      </c>
      <c r="B1" s="384" t="s">
        <v>206</v>
      </c>
      <c r="C1" s="384" t="s">
        <v>207</v>
      </c>
      <c r="D1" s="384" t="s">
        <v>208</v>
      </c>
      <c r="E1" s="384" t="s">
        <v>209</v>
      </c>
      <c r="F1" s="385" t="s">
        <v>210</v>
      </c>
      <c r="G1" s="386"/>
      <c r="H1" s="386"/>
      <c r="I1" s="386"/>
      <c r="J1" s="386"/>
      <c r="K1" s="386"/>
      <c r="L1" s="387"/>
      <c r="M1" s="387"/>
      <c r="N1" s="387"/>
      <c r="O1" s="387"/>
      <c r="P1" s="387"/>
      <c r="Q1" s="387"/>
      <c r="R1" s="387"/>
      <c r="S1" s="387"/>
      <c r="T1" s="387"/>
      <c r="U1" s="387"/>
      <c r="V1" s="387"/>
      <c r="W1" s="387"/>
      <c r="X1" s="387"/>
      <c r="Y1" s="387"/>
      <c r="Z1" s="387"/>
      <c r="AA1" s="386"/>
      <c r="AB1" s="386"/>
      <c r="AC1" s="386"/>
      <c r="AD1" s="386"/>
      <c r="AE1" s="386"/>
      <c r="CQ1" s="388"/>
    </row>
    <row r="2" ht="15.75" customHeight="1">
      <c r="A2" s="389" t="s">
        <v>211</v>
      </c>
      <c r="B2" s="390">
        <v>2.0</v>
      </c>
      <c r="C2" s="391"/>
      <c r="D2" s="391"/>
      <c r="E2" s="392"/>
      <c r="F2" s="393"/>
      <c r="H2" s="394" t="s">
        <v>212</v>
      </c>
      <c r="CQ2" s="395"/>
    </row>
    <row r="3" ht="15.75" customHeight="1">
      <c r="A3" s="396" t="s">
        <v>213</v>
      </c>
      <c r="B3" s="397">
        <v>30.0</v>
      </c>
      <c r="C3" s="397">
        <v>50.0</v>
      </c>
      <c r="D3" s="398"/>
      <c r="E3" s="399">
        <v>3.0</v>
      </c>
      <c r="F3" s="400"/>
      <c r="CQ3" s="401"/>
    </row>
    <row r="4" ht="15.75" customHeight="1">
      <c r="A4" s="389" t="s">
        <v>214</v>
      </c>
      <c r="B4" s="402">
        <v>10.0</v>
      </c>
      <c r="C4" s="402">
        <v>2.0</v>
      </c>
      <c r="D4" s="402"/>
      <c r="E4" s="402"/>
      <c r="F4" s="393"/>
      <c r="H4" s="403"/>
      <c r="I4" s="403"/>
      <c r="J4" s="403"/>
      <c r="K4" s="403"/>
      <c r="L4" s="403"/>
      <c r="M4" s="403"/>
      <c r="N4" s="403"/>
      <c r="O4" s="403"/>
      <c r="CQ4" s="395"/>
    </row>
    <row r="5" ht="15.75" customHeight="1">
      <c r="A5" s="389" t="s">
        <v>215</v>
      </c>
      <c r="B5" s="404">
        <v>58.0</v>
      </c>
      <c r="C5" s="391">
        <v>33.0</v>
      </c>
      <c r="D5" s="391">
        <v>1.0</v>
      </c>
      <c r="E5" s="404">
        <v>12.0</v>
      </c>
      <c r="F5" s="405">
        <v>5.0</v>
      </c>
      <c r="H5" s="403"/>
      <c r="I5" s="403"/>
      <c r="J5" s="403"/>
      <c r="K5" s="403"/>
      <c r="L5" s="403"/>
      <c r="M5" s="403"/>
      <c r="N5" s="403"/>
      <c r="O5" s="403"/>
      <c r="U5" s="406"/>
      <c r="CQ5" s="395"/>
    </row>
    <row r="6" ht="15.75" customHeight="1">
      <c r="A6" s="396" t="s">
        <v>216</v>
      </c>
      <c r="B6" s="397">
        <v>208.0</v>
      </c>
      <c r="C6" s="397">
        <v>347.0</v>
      </c>
      <c r="D6" s="398"/>
      <c r="E6" s="397">
        <v>7.0</v>
      </c>
      <c r="F6" s="407">
        <v>11.0</v>
      </c>
      <c r="G6" s="211" t="s">
        <v>33</v>
      </c>
      <c r="CQ6" s="401"/>
    </row>
    <row r="7" ht="15.75" customHeight="1">
      <c r="A7" s="389" t="s">
        <v>217</v>
      </c>
      <c r="B7" s="391">
        <v>27.0</v>
      </c>
      <c r="C7" s="391"/>
      <c r="D7" s="391"/>
      <c r="E7" s="391">
        <v>4.0</v>
      </c>
      <c r="F7" s="393"/>
      <c r="CQ7" s="395"/>
    </row>
    <row r="8" ht="15.75" customHeight="1">
      <c r="A8" s="396" t="s">
        <v>218</v>
      </c>
      <c r="B8" s="397">
        <v>52.0</v>
      </c>
      <c r="C8" s="398"/>
      <c r="D8" s="398">
        <v>1.0</v>
      </c>
      <c r="E8" s="397">
        <v>22.0</v>
      </c>
      <c r="F8" s="400"/>
      <c r="CQ8" s="408"/>
    </row>
    <row r="9" ht="15.75" customHeight="1">
      <c r="A9" s="409" t="s">
        <v>219</v>
      </c>
      <c r="B9" s="410">
        <f t="shared" ref="B9:F9" si="1">sum(B2:B8)</f>
        <v>387</v>
      </c>
      <c r="C9" s="410">
        <f t="shared" si="1"/>
        <v>432</v>
      </c>
      <c r="D9" s="410">
        <f t="shared" si="1"/>
        <v>2</v>
      </c>
      <c r="E9" s="410">
        <f t="shared" si="1"/>
        <v>48</v>
      </c>
      <c r="F9" s="411">
        <f t="shared" si="1"/>
        <v>16</v>
      </c>
      <c r="CQ9" s="395"/>
    </row>
    <row r="10" ht="15.75" customHeight="1">
      <c r="A10" s="412"/>
      <c r="CQ10" s="413"/>
    </row>
    <row r="11" ht="15.75" customHeight="1">
      <c r="BJ11" s="414"/>
      <c r="BK11" s="414"/>
      <c r="BL11" s="414"/>
      <c r="BM11" s="414"/>
      <c r="BN11" s="414"/>
      <c r="BO11" s="414"/>
      <c r="BP11" s="414"/>
      <c r="BQ11" s="414"/>
      <c r="BR11" s="414"/>
      <c r="BS11" s="414"/>
      <c r="BT11" s="414"/>
      <c r="BU11" s="414"/>
      <c r="BV11" s="414"/>
      <c r="BW11" s="414"/>
      <c r="BX11" s="414"/>
      <c r="BY11" s="414"/>
      <c r="BZ11" s="414"/>
      <c r="CA11" s="414"/>
      <c r="CB11" s="414"/>
      <c r="CC11" s="414"/>
      <c r="CD11" s="414"/>
      <c r="CE11" s="414"/>
      <c r="CF11" s="414"/>
      <c r="CG11" s="414"/>
      <c r="CH11" s="414"/>
      <c r="CI11" s="414"/>
      <c r="CJ11" s="414"/>
      <c r="CK11" s="414"/>
      <c r="CL11" s="414"/>
      <c r="CM11" s="414"/>
      <c r="CN11" s="414"/>
      <c r="CO11" s="414"/>
      <c r="CP11" s="414"/>
    </row>
    <row r="12" ht="15.75" customHeight="1"/>
    <row r="13" ht="15.75" customHeight="1">
      <c r="A13" s="415" t="s">
        <v>220</v>
      </c>
      <c r="B13" s="416"/>
      <c r="E13" s="417"/>
      <c r="F13" s="417"/>
      <c r="G13" s="417"/>
      <c r="H13" s="417"/>
      <c r="CQ13" s="388"/>
    </row>
    <row r="14" ht="15.75" customHeight="1">
      <c r="A14" s="418" t="s">
        <v>221</v>
      </c>
      <c r="BR14" s="395"/>
    </row>
    <row r="15" ht="15.75" customHeight="1">
      <c r="A15" s="418" t="s">
        <v>222</v>
      </c>
    </row>
    <row r="16" ht="15.75" customHeight="1">
      <c r="A16" s="418" t="s">
        <v>223</v>
      </c>
    </row>
    <row r="17" ht="15.75" customHeight="1">
      <c r="A17" s="418" t="s">
        <v>36</v>
      </c>
    </row>
    <row r="18" ht="15.75" customHeight="1">
      <c r="A18" s="418" t="s">
        <v>224</v>
      </c>
    </row>
    <row r="19" ht="15.75" customHeight="1">
      <c r="A19" s="418" t="s">
        <v>215</v>
      </c>
    </row>
    <row r="20" ht="15.75" customHeight="1">
      <c r="A20" s="418" t="s">
        <v>216</v>
      </c>
    </row>
    <row r="21" ht="15.75" customHeight="1">
      <c r="A21" s="418" t="s">
        <v>217</v>
      </c>
    </row>
    <row r="22" ht="15.75" customHeight="1">
      <c r="A22" s="418" t="s">
        <v>225</v>
      </c>
    </row>
    <row r="23" ht="15.75" customHeight="1">
      <c r="A23" s="418" t="s">
        <v>226</v>
      </c>
    </row>
    <row r="24" ht="15.75" customHeight="1">
      <c r="A24" s="418" t="s">
        <v>227</v>
      </c>
    </row>
    <row r="25" ht="15.75" customHeight="1">
      <c r="A25" s="419"/>
    </row>
    <row r="26" ht="15.75" customHeight="1">
      <c r="A26" s="412"/>
    </row>
    <row r="27" ht="15.75" customHeight="1"/>
    <row r="28" ht="15.75" customHeight="1"/>
    <row r="29" ht="3.0" customHeight="1"/>
    <row r="30" ht="15.75" customHeight="1"/>
    <row r="31" ht="15.75" customHeight="1"/>
    <row r="32" ht="15.75" customHeight="1"/>
    <row r="33" ht="15.75" customHeight="1"/>
    <row r="34" ht="15.75" customHeight="1"/>
    <row r="35" ht="15.75" customHeight="1">
      <c r="A35" s="420"/>
    </row>
    <row r="36" ht="15.75" customHeight="1">
      <c r="A36" s="340"/>
    </row>
    <row r="37" ht="15.75" customHeight="1">
      <c r="A37" s="421"/>
    </row>
    <row r="38" ht="15.75" customHeight="1"/>
    <row r="39" ht="15.75" customHeight="1"/>
    <row r="40" ht="15.75" customHeight="1">
      <c r="A40" s="415"/>
    </row>
    <row r="41" ht="15.75" customHeight="1">
      <c r="A41" s="418"/>
    </row>
    <row r="42" ht="15.75" customHeight="1">
      <c r="A42" s="418"/>
    </row>
    <row r="43" ht="15.75" customHeight="1">
      <c r="A43" s="418"/>
    </row>
    <row r="44" ht="15.75" customHeight="1">
      <c r="A44" s="418"/>
    </row>
    <row r="45" ht="15.75" customHeight="1">
      <c r="A45" s="418"/>
    </row>
    <row r="46" ht="15.75" customHeight="1">
      <c r="A46" s="418"/>
    </row>
    <row r="47" ht="15.75" customHeight="1">
      <c r="A47" s="418"/>
    </row>
    <row r="48" ht="15.75" customHeight="1">
      <c r="A48" s="418"/>
    </row>
    <row r="49" ht="15.75" customHeight="1">
      <c r="A49" s="418"/>
    </row>
    <row r="50" ht="15.75" customHeight="1">
      <c r="A50" s="418"/>
    </row>
    <row r="51" ht="15.75" customHeight="1">
      <c r="A51" s="418"/>
    </row>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2020-03-26T01:31:22Z</dcterms:created>
  <dc:creator>user-1</dc:creator>
</cp:coreProperties>
</file>