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_Solar\"/>
    </mc:Choice>
  </mc:AlternateContent>
  <xr:revisionPtr revIDLastSave="0" documentId="13_ncr:1_{BDC5E0C8-4DA0-4305-9E3C-723A3415CD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wer_bounds" sheetId="2" r:id="rId1"/>
    <sheet name="Tabelle1" sheetId="1" r:id="rId2"/>
  </sheets>
  <definedNames>
    <definedName name="ExterneDaten_1" localSheetId="0" hidden="1">Lower_bounds!$A$1:$J$20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" i="2" l="1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5" i="2"/>
  <c r="H6" i="2"/>
  <c r="H7" i="2"/>
  <c r="H8" i="2"/>
  <c r="H5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Lower_bounds" description="Verbindung mit der Abfrage 'Lower_bounds' in der Arbeitsmappe." type="5" refreshedVersion="7" background="1" saveData="1">
    <dbPr connection="Provider=Microsoft.Mashup.OleDb.1;Data Source=$Workbook$;Location=Lower_bounds;Extended Properties=&quot;&quot;" command="SELECT * FROM [Lower_bounds]"/>
  </connection>
</connections>
</file>

<file path=xl/sharedStrings.xml><?xml version="1.0" encoding="utf-8"?>
<sst xmlns="http://schemas.openxmlformats.org/spreadsheetml/2006/main" count="180" uniqueCount="114">
  <si>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</si>
  <si>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</si>
  <si>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</si>
  <si>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</si>
  <si>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</si>
  <si>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</si>
  <si>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</si>
  <si>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</si>
  <si>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/>
  </si>
  <si>
    <t>IR</t>
  </si>
  <si>
    <t xml:space="preserve">AP </t>
  </si>
  <si>
    <t>QP</t>
  </si>
  <si>
    <t>Omega</t>
  </si>
  <si>
    <t>Tolerance</t>
  </si>
  <si>
    <t>Objective</t>
  </si>
  <si>
    <t>Time</t>
  </si>
  <si>
    <t>100</t>
  </si>
  <si>
    <t>0.01</t>
  </si>
  <si>
    <t>253.92</t>
  </si>
  <si>
    <t>123</t>
  </si>
  <si>
    <t>232.26</t>
  </si>
  <si>
    <t>127</t>
  </si>
  <si>
    <t>278.54</t>
  </si>
  <si>
    <t>53</t>
  </si>
  <si>
    <t>0.03</t>
  </si>
  <si>
    <t>258.16</t>
  </si>
  <si>
    <t>191</t>
  </si>
  <si>
    <t>232.54</t>
  </si>
  <si>
    <t>451</t>
  </si>
  <si>
    <t>279.16</t>
  </si>
  <si>
    <t>61</t>
  </si>
  <si>
    <t>0.05</t>
  </si>
  <si>
    <t>265.16</t>
  </si>
  <si>
    <t>245</t>
  </si>
  <si>
    <t>232.79</t>
  </si>
  <si>
    <t>429</t>
  </si>
  <si>
    <t>280.43</t>
  </si>
  <si>
    <t>57</t>
  </si>
  <si>
    <t>0.07</t>
  </si>
  <si>
    <t>265.43</t>
  </si>
  <si>
    <t>289</t>
  </si>
  <si>
    <t>277.26</t>
  </si>
  <si>
    <t>693</t>
  </si>
  <si>
    <t>283.71</t>
  </si>
  <si>
    <t>58</t>
  </si>
  <si>
    <t>600</t>
  </si>
  <si>
    <t>238.39</t>
  </si>
  <si>
    <t>669</t>
  </si>
  <si>
    <t>xmark</t>
  </si>
  <si>
    <t>244</t>
  </si>
  <si>
    <t>248.50</t>
  </si>
  <si>
    <t>13</t>
  </si>
  <si>
    <t>240.03</t>
  </si>
  <si>
    <t>768</t>
  </si>
  <si>
    <t>552</t>
  </si>
  <si>
    <t>251.93</t>
  </si>
  <si>
    <t>16</t>
  </si>
  <si>
    <t>254.61</t>
  </si>
  <si>
    <t>829</t>
  </si>
  <si>
    <t>583</t>
  </si>
  <si>
    <t>252.48</t>
  </si>
  <si>
    <t>18</t>
  </si>
  <si>
    <t>258.43</t>
  </si>
  <si>
    <t>873</t>
  </si>
  <si>
    <t>846</t>
  </si>
  <si>
    <t>253.08</t>
  </si>
  <si>
    <t>21</t>
  </si>
  <si>
    <t>900</t>
  </si>
  <si>
    <t>234.38</t>
  </si>
  <si>
    <t>1,024</t>
  </si>
  <si>
    <t>267</t>
  </si>
  <si>
    <t>244.89</t>
  </si>
  <si>
    <t>30</t>
  </si>
  <si>
    <t>239.71</t>
  </si>
  <si>
    <t>1,115</t>
  </si>
  <si>
    <t>630</t>
  </si>
  <si>
    <t>245.71</t>
  </si>
  <si>
    <t>46</t>
  </si>
  <si>
    <t>253.70</t>
  </si>
  <si>
    <t>1,194</t>
  </si>
  <si>
    <t>573</t>
  </si>
  <si>
    <t>245.97</t>
  </si>
  <si>
    <t>254</t>
  </si>
  <si>
    <t>255.05</t>
  </si>
  <si>
    <t>1,246</t>
  </si>
  <si>
    <t>948</t>
  </si>
  <si>
    <t>246.22</t>
  </si>
  <si>
    <t>194</t>
  </si>
  <si>
    <t>1,500</t>
  </si>
  <si>
    <t>235.36</t>
  </si>
  <si>
    <t>1,815</t>
  </si>
  <si>
    <t>233.37</t>
  </si>
  <si>
    <t>69</t>
  </si>
  <si>
    <t>239.46</t>
  </si>
  <si>
    <t>1,970</t>
  </si>
  <si>
    <t>836</t>
  </si>
  <si>
    <t>235.44</t>
  </si>
  <si>
    <t>253.49</t>
  </si>
  <si>
    <t>2,083</t>
  </si>
  <si>
    <t>739</t>
  </si>
  <si>
    <t>235.63</t>
  </si>
  <si>
    <t>59</t>
  </si>
  <si>
    <t>254.93</t>
  </si>
  <si>
    <t>2,137</t>
  </si>
  <si>
    <t>1,260</t>
  </si>
  <si>
    <t>239.96</t>
  </si>
  <si>
    <t>56</t>
  </si>
  <si>
    <t>Column42</t>
  </si>
  <si>
    <t>Column62</t>
  </si>
  <si>
    <t>Improvement</t>
  </si>
  <si>
    <t>Column9</t>
  </si>
  <si>
    <t xml:space="preserve"> </t>
  </si>
  <si>
    <t>Naïve Results</t>
  </si>
  <si>
    <t>QP av: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</si>
</sst>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Prozent" xfId="1" builtinId="5"/>
    <cellStyle name="Stand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9" dataBound="0" tableColumnId="10"/>
      <queryTableField id="5" name="Column5" tableColumnId="5"/>
      <queryTableField id="6" name="Column6" tableColumnId="6"/>
      <queryTableField id="10" dataBound="0" tableColumnId="11"/>
      <queryTableField id="7" name="Column7" tableColumnId="7"/>
      <queryTableField id="8" name="Column8" tableColumnId="8"/>
      <queryTableField id="11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ower_bounds" displayName="Lower_bounds" ref="A1:K20" tableType="queryTable" totalsRowShown="0">
  <autoFilter ref="A1:K20" xr:uid="{00000000-0009-0000-0100-000001000000}"/>
  <tableColumns count="11">
    <tableColumn id="1" xr3:uid="{00000000-0010-0000-0000-000001000000}" uniqueName="1" name="Column1" queryTableFieldId="1" dataDxfId="10"/>
    <tableColumn id="2" xr3:uid="{00000000-0010-0000-0000-000002000000}" uniqueName="2" name="Column2" queryTableFieldId="2" dataDxfId="9"/>
    <tableColumn id="3" xr3:uid="{00000000-0010-0000-0000-000003000000}" uniqueName="3" name="Column3" queryTableFieldId="3" dataDxfId="8"/>
    <tableColumn id="4" xr3:uid="{00000000-0010-0000-0000-000004000000}" uniqueName="4" name="Column4" queryTableFieldId="4" dataDxfId="7"/>
    <tableColumn id="10" xr3:uid="{00000000-0010-0000-0000-00000A000000}" uniqueName="10" name="Column42" queryTableFieldId="9" dataDxfId="6"/>
    <tableColumn id="5" xr3:uid="{00000000-0010-0000-0000-000005000000}" uniqueName="5" name="Column5" queryTableFieldId="5" dataDxfId="5"/>
    <tableColumn id="6" xr3:uid="{00000000-0010-0000-0000-000006000000}" uniqueName="6" name="Column6" queryTableFieldId="6" dataDxfId="4"/>
    <tableColumn id="11" xr3:uid="{00000000-0010-0000-0000-00000B000000}" uniqueName="11" name="Column62" queryTableFieldId="10" dataDxfId="3"/>
    <tableColumn id="7" xr3:uid="{00000000-0010-0000-0000-000007000000}" uniqueName="7" name="Column7" queryTableFieldId="7" dataDxfId="2"/>
    <tableColumn id="8" xr3:uid="{00000000-0010-0000-0000-000008000000}" uniqueName="8" name="Column8" queryTableFieldId="8" dataDxfId="1"/>
    <tableColumn id="12" xr3:uid="{00000000-0010-0000-0000-00000C000000}" uniqueName="12" name="Column9" queryTableFieldId="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M7" sqref="M7"/>
    </sheetView>
  </sheetViews>
  <sheetFormatPr baseColWidth="10" defaultRowHeight="14.5" x14ac:dyDescent="0.35"/>
  <cols>
    <col min="1" max="4" width="10.7265625" bestFit="1" customWidth="1"/>
    <col min="5" max="5" width="10.7265625" customWidth="1"/>
    <col min="6" max="7" width="10.7265625" bestFit="1" customWidth="1"/>
    <col min="8" max="8" width="10.7265625" customWidth="1"/>
    <col min="9" max="10" width="10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107</v>
      </c>
      <c r="F1" t="s">
        <v>4</v>
      </c>
      <c r="G1" t="s">
        <v>5</v>
      </c>
      <c r="H1" t="s">
        <v>108</v>
      </c>
      <c r="I1" t="s">
        <v>6</v>
      </c>
      <c r="J1" t="s">
        <v>7</v>
      </c>
      <c r="K1" t="s">
        <v>110</v>
      </c>
    </row>
    <row r="2" spans="1:14" x14ac:dyDescent="0.35">
      <c r="A2" s="1" t="s">
        <v>0</v>
      </c>
      <c r="B2" s="1" t="s">
        <v>1</v>
      </c>
      <c r="C2" s="1" t="s">
        <v>2</v>
      </c>
      <c r="D2" s="1" t="s">
        <v>3</v>
      </c>
      <c r="E2" s="1"/>
      <c r="F2" s="1" t="s">
        <v>4</v>
      </c>
      <c r="G2" s="1" t="s">
        <v>5</v>
      </c>
      <c r="H2" s="1"/>
      <c r="I2" s="1" t="s">
        <v>6</v>
      </c>
      <c r="J2" s="1" t="s">
        <v>7</v>
      </c>
      <c r="K2" s="1"/>
    </row>
    <row r="3" spans="1:14" x14ac:dyDescent="0.35">
      <c r="A3" s="1" t="s">
        <v>8</v>
      </c>
      <c r="B3" s="1" t="s">
        <v>8</v>
      </c>
      <c r="C3" s="1" t="s">
        <v>9</v>
      </c>
      <c r="D3" s="1" t="s">
        <v>8</v>
      </c>
      <c r="E3" s="1"/>
      <c r="F3" s="1" t="s">
        <v>10</v>
      </c>
      <c r="G3" s="1" t="s">
        <v>8</v>
      </c>
      <c r="H3" s="1"/>
      <c r="I3" s="1" t="s">
        <v>11</v>
      </c>
      <c r="J3" s="1" t="s">
        <v>8</v>
      </c>
      <c r="K3" s="1"/>
    </row>
    <row r="4" spans="1:14" x14ac:dyDescent="0.35">
      <c r="A4" s="1" t="s">
        <v>12</v>
      </c>
      <c r="B4" s="1" t="s">
        <v>13</v>
      </c>
      <c r="C4" s="1" t="s">
        <v>14</v>
      </c>
      <c r="D4" s="1" t="s">
        <v>15</v>
      </c>
      <c r="E4" s="1" t="s">
        <v>109</v>
      </c>
      <c r="F4" s="1" t="s">
        <v>14</v>
      </c>
      <c r="G4" s="1" t="s">
        <v>15</v>
      </c>
      <c r="H4" s="1" t="s">
        <v>109</v>
      </c>
      <c r="I4" s="1" t="s">
        <v>14</v>
      </c>
      <c r="J4" s="1" t="s">
        <v>15</v>
      </c>
      <c r="K4" s="1" t="s">
        <v>109</v>
      </c>
    </row>
    <row r="5" spans="1:14" x14ac:dyDescent="0.35">
      <c r="A5" s="1" t="s">
        <v>16</v>
      </c>
      <c r="B5" s="1" t="s">
        <v>17</v>
      </c>
      <c r="C5" s="1" t="s">
        <v>18</v>
      </c>
      <c r="D5" s="1" t="s">
        <v>19</v>
      </c>
      <c r="E5" s="2">
        <v>-1E-3</v>
      </c>
      <c r="F5" s="1" t="s">
        <v>20</v>
      </c>
      <c r="G5" s="1" t="s">
        <v>21</v>
      </c>
      <c r="H5" s="2">
        <f>(Lower_bounds[[#This Row],[Column5]]-N5)/Lower_bounds[[#This Row],[Column5]]</f>
        <v>-0.19925945061568945</v>
      </c>
      <c r="I5" s="1" t="s">
        <v>22</v>
      </c>
      <c r="J5" s="1" t="s">
        <v>23</v>
      </c>
      <c r="K5" s="2">
        <f>(Lower_bounds[[#This Row],[Column7]]-N5)/Lower_bounds[[#This Row],[Column7]]</f>
        <v>0</v>
      </c>
      <c r="M5" t="s">
        <v>113</v>
      </c>
      <c r="N5">
        <v>278.54000000000002</v>
      </c>
    </row>
    <row r="6" spans="1:14" x14ac:dyDescent="0.35">
      <c r="A6" s="1" t="s">
        <v>8</v>
      </c>
      <c r="B6" s="1" t="s">
        <v>24</v>
      </c>
      <c r="C6" s="1" t="s">
        <v>25</v>
      </c>
      <c r="D6" s="1" t="s">
        <v>26</v>
      </c>
      <c r="E6" s="2">
        <f>(Lower_bounds[[#This Row],[Column3]]-280.05)/Lower_bounds[[#This Row],[Column3]]</f>
        <v>-8.4792376820576332E-2</v>
      </c>
      <c r="F6" s="1" t="s">
        <v>27</v>
      </c>
      <c r="G6" s="1" t="s">
        <v>28</v>
      </c>
      <c r="H6" s="2">
        <f>(Lower_bounds[[#This Row],[Column5]]-N6)/Lower_bounds[[#This Row],[Column5]]</f>
        <v>-0.20430893609701567</v>
      </c>
      <c r="I6" s="1" t="s">
        <v>29</v>
      </c>
      <c r="J6" s="1" t="s">
        <v>30</v>
      </c>
      <c r="K6" s="2">
        <f>(Lower_bounds[[#This Row],[Column7]]-N6)/Lower_bounds[[#This Row],[Column7]]</f>
        <v>-3.1881358360796182E-3</v>
      </c>
      <c r="M6" s="3">
        <f>AVERAGE(K5:K20)</f>
        <v>3.5656302554698344E-2</v>
      </c>
      <c r="N6">
        <v>280.05</v>
      </c>
    </row>
    <row r="7" spans="1:14" x14ac:dyDescent="0.35">
      <c r="A7" s="1" t="s">
        <v>8</v>
      </c>
      <c r="B7" s="1" t="s">
        <v>31</v>
      </c>
      <c r="C7" s="1" t="s">
        <v>32</v>
      </c>
      <c r="D7" s="1" t="s">
        <v>33</v>
      </c>
      <c r="E7" s="2">
        <f>(Lower_bounds[[#This Row],[Column3]]-280.98)/Lower_bounds[[#This Row],[Column3]]</f>
        <v>-5.9662090813093947E-2</v>
      </c>
      <c r="F7" s="1" t="s">
        <v>34</v>
      </c>
      <c r="G7" s="1" t="s">
        <v>35</v>
      </c>
      <c r="H7" s="2">
        <f>(Lower_bounds[[#This Row],[Column5]]-N7)/Lower_bounds[[#This Row],[Column5]]</f>
        <v>-0.20701061042140997</v>
      </c>
      <c r="I7" s="1" t="s">
        <v>36</v>
      </c>
      <c r="J7" s="1" t="s">
        <v>37</v>
      </c>
      <c r="K7" s="2">
        <f>(Lower_bounds[[#This Row],[Column7]]-N7)/Lower_bounds[[#This Row],[Column7]]</f>
        <v>-1.9612737581571563E-3</v>
      </c>
      <c r="N7">
        <v>280.98</v>
      </c>
    </row>
    <row r="8" spans="1:14" x14ac:dyDescent="0.35">
      <c r="A8" s="1" t="s">
        <v>8</v>
      </c>
      <c r="B8" s="1" t="s">
        <v>38</v>
      </c>
      <c r="C8" s="1" t="s">
        <v>39</v>
      </c>
      <c r="D8" s="1" t="s">
        <v>40</v>
      </c>
      <c r="E8" s="2">
        <f>(Lower_bounds[[#This Row],[Column3]]-283.99)/Lower_bounds[[#This Row],[Column3]]</f>
        <v>-6.9924273819839511E-2</v>
      </c>
      <c r="F8" s="1" t="s">
        <v>41</v>
      </c>
      <c r="G8" s="1" t="s">
        <v>42</v>
      </c>
      <c r="H8" s="2">
        <f>(Lower_bounds[[#This Row],[Column5]]-N8)/Lower_bounds[[#This Row],[Column5]]</f>
        <v>-2.4273245329293869E-2</v>
      </c>
      <c r="I8" s="1" t="s">
        <v>43</v>
      </c>
      <c r="J8" s="1" t="s">
        <v>44</v>
      </c>
      <c r="K8" s="2">
        <f>(Lower_bounds[[#This Row],[Column7]]-N8)/Lower_bounds[[#This Row],[Column7]]</f>
        <v>-9.8692326671611708E-4</v>
      </c>
      <c r="N8">
        <v>283.99</v>
      </c>
    </row>
    <row r="9" spans="1:14" x14ac:dyDescent="0.35">
      <c r="A9" s="1" t="s">
        <v>45</v>
      </c>
      <c r="B9" s="1" t="s">
        <v>17</v>
      </c>
      <c r="C9" s="1" t="s">
        <v>46</v>
      </c>
      <c r="D9" s="1" t="s">
        <v>47</v>
      </c>
      <c r="E9" s="2">
        <f>(Lower_bounds[[#This Row],[Column3]]-246.47)/Lower_bounds[[#This Row],[Column3]]</f>
        <v>-3.3894039179495836E-2</v>
      </c>
      <c r="F9" s="1" t="s">
        <v>48</v>
      </c>
      <c r="G9" s="1" t="s">
        <v>49</v>
      </c>
      <c r="H9" s="1" t="s">
        <v>111</v>
      </c>
      <c r="I9" s="1" t="s">
        <v>50</v>
      </c>
      <c r="J9" s="1" t="s">
        <v>51</v>
      </c>
      <c r="K9" s="2">
        <f>(Lower_bounds[[#This Row],[Column7]]-N9)/Lower_bounds[[#This Row],[Column7]]</f>
        <v>7.7665995975855408E-3</v>
      </c>
      <c r="N9">
        <v>246.57</v>
      </c>
    </row>
    <row r="10" spans="1:14" x14ac:dyDescent="0.35">
      <c r="A10" s="1" t="s">
        <v>8</v>
      </c>
      <c r="B10" s="1" t="s">
        <v>24</v>
      </c>
      <c r="C10" s="1" t="s">
        <v>52</v>
      </c>
      <c r="D10" s="1" t="s">
        <v>53</v>
      </c>
      <c r="E10" s="2">
        <f>(Lower_bounds[[#This Row],[Column3]]-232.13)/Lower_bounds[[#This Row],[Column3]]</f>
        <v>3.2912552597591994E-2</v>
      </c>
      <c r="F10" s="1" t="s">
        <v>48</v>
      </c>
      <c r="G10" s="1" t="s">
        <v>54</v>
      </c>
      <c r="H10" s="1" t="s">
        <v>111</v>
      </c>
      <c r="I10" s="1" t="s">
        <v>55</v>
      </c>
      <c r="J10" s="1" t="s">
        <v>56</v>
      </c>
      <c r="K10" s="2">
        <f>(Lower_bounds[[#This Row],[Column7]]-N10)/Lower_bounds[[#This Row],[Column7]]</f>
        <v>7.8593260032548767E-2</v>
      </c>
      <c r="N10">
        <v>232.13</v>
      </c>
    </row>
    <row r="11" spans="1:14" x14ac:dyDescent="0.35">
      <c r="A11" s="1" t="s">
        <v>8</v>
      </c>
      <c r="B11" s="1" t="s">
        <v>31</v>
      </c>
      <c r="C11" s="1" t="s">
        <v>57</v>
      </c>
      <c r="D11" s="1" t="s">
        <v>58</v>
      </c>
      <c r="E11" s="2">
        <f>(Lower_bounds[[#This Row],[Column3]]-232.3)/Lower_bounds[[#This Row],[Column3]]</f>
        <v>8.7624209575429088E-2</v>
      </c>
      <c r="F11" s="1" t="s">
        <v>48</v>
      </c>
      <c r="G11" s="1" t="s">
        <v>59</v>
      </c>
      <c r="H11" s="1" t="s">
        <v>111</v>
      </c>
      <c r="I11" s="1" t="s">
        <v>60</v>
      </c>
      <c r="J11" s="1" t="s">
        <v>61</v>
      </c>
      <c r="K11" s="2">
        <f>(Lower_bounds[[#This Row],[Column7]]-N11)/Lower_bounds[[#This Row],[Column7]]</f>
        <v>7.9927122940430848E-2</v>
      </c>
      <c r="N11">
        <v>232.3</v>
      </c>
    </row>
    <row r="12" spans="1:14" x14ac:dyDescent="0.35">
      <c r="A12" s="1" t="s">
        <v>8</v>
      </c>
      <c r="B12" s="1" t="s">
        <v>38</v>
      </c>
      <c r="C12" s="1" t="s">
        <v>62</v>
      </c>
      <c r="D12" s="1" t="s">
        <v>63</v>
      </c>
      <c r="E12" s="2">
        <f>(Lower_bounds[[#This Row],[Column3]]-246.98)/Lower_bounds[[#This Row],[Column3]]</f>
        <v>4.4306001625198377E-2</v>
      </c>
      <c r="F12" s="1" t="s">
        <v>48</v>
      </c>
      <c r="G12" s="1" t="s">
        <v>64</v>
      </c>
      <c r="H12" s="1" t="s">
        <v>111</v>
      </c>
      <c r="I12" s="1" t="s">
        <v>65</v>
      </c>
      <c r="J12" s="1" t="s">
        <v>66</v>
      </c>
      <c r="K12" s="2">
        <f>(Lower_bounds[[#This Row],[Column7]]-N12)/Lower_bounds[[#This Row],[Column7]]</f>
        <v>2.4103050418839981E-2</v>
      </c>
      <c r="N12">
        <v>246.98</v>
      </c>
    </row>
    <row r="13" spans="1:14" x14ac:dyDescent="0.35">
      <c r="A13" s="1" t="s">
        <v>67</v>
      </c>
      <c r="B13" s="1" t="s">
        <v>17</v>
      </c>
      <c r="C13" s="1" t="s">
        <v>68</v>
      </c>
      <c r="D13" s="1" t="s">
        <v>69</v>
      </c>
      <c r="E13" s="2">
        <f>(Lower_bounds[[#This Row],[Column3]]-224.91)/Lower_bounds[[#This Row],[Column3]]</f>
        <v>4.0404471371277409E-2</v>
      </c>
      <c r="F13" s="1" t="s">
        <v>48</v>
      </c>
      <c r="G13" s="1" t="s">
        <v>70</v>
      </c>
      <c r="H13" s="1" t="s">
        <v>111</v>
      </c>
      <c r="I13" s="1" t="s">
        <v>71</v>
      </c>
      <c r="J13" s="1" t="s">
        <v>72</v>
      </c>
      <c r="K13" s="2">
        <f>(Lower_bounds[[#This Row],[Column7]]-N13)/Lower_bounds[[#This Row],[Column7]]</f>
        <v>8.1587651598676925E-2</v>
      </c>
      <c r="N13">
        <v>224.91</v>
      </c>
    </row>
    <row r="14" spans="1:14" x14ac:dyDescent="0.35">
      <c r="A14" s="1" t="s">
        <v>8</v>
      </c>
      <c r="B14" s="1" t="s">
        <v>24</v>
      </c>
      <c r="C14" s="1" t="s">
        <v>73</v>
      </c>
      <c r="D14" s="1" t="s">
        <v>74</v>
      </c>
      <c r="E14" s="2">
        <f>(Lower_bounds[[#This Row],[Column3]]-224.83)/Lower_bounds[[#This Row],[Column3]]</f>
        <v>6.2075007300488066E-2</v>
      </c>
      <c r="F14" s="1" t="s">
        <v>48</v>
      </c>
      <c r="G14" s="1" t="s">
        <v>75</v>
      </c>
      <c r="H14" s="1" t="s">
        <v>111</v>
      </c>
      <c r="I14" s="1" t="s">
        <v>76</v>
      </c>
      <c r="J14" s="1" t="s">
        <v>77</v>
      </c>
      <c r="K14" s="2">
        <f>(Lower_bounds[[#This Row],[Column7]]-N14)/Lower_bounds[[#This Row],[Column7]]</f>
        <v>8.4978226364413309E-2</v>
      </c>
      <c r="N14">
        <v>224.83</v>
      </c>
    </row>
    <row r="15" spans="1:14" x14ac:dyDescent="0.35">
      <c r="A15" s="1" t="s">
        <v>8</v>
      </c>
      <c r="B15" s="1" t="s">
        <v>31</v>
      </c>
      <c r="C15" s="1" t="s">
        <v>78</v>
      </c>
      <c r="D15" s="1" t="s">
        <v>79</v>
      </c>
      <c r="E15" s="2">
        <f>(Lower_bounds[[#This Row],[Column3]]-225.12)/Lower_bounds[[#This Row],[Column3]]</f>
        <v>0.11265273945605039</v>
      </c>
      <c r="F15" s="1" t="s">
        <v>48</v>
      </c>
      <c r="G15" s="1" t="s">
        <v>80</v>
      </c>
      <c r="H15" s="1" t="s">
        <v>111</v>
      </c>
      <c r="I15" s="1" t="s">
        <v>81</v>
      </c>
      <c r="J15" s="1" t="s">
        <v>82</v>
      </c>
      <c r="K15" s="2">
        <f>(Lower_bounds[[#This Row],[Column7]]-N15)/Lower_bounds[[#This Row],[Column7]]</f>
        <v>8.4766434931089138E-2</v>
      </c>
      <c r="N15">
        <v>225.12</v>
      </c>
    </row>
    <row r="16" spans="1:14" x14ac:dyDescent="0.35">
      <c r="A16" s="1" t="s">
        <v>8</v>
      </c>
      <c r="B16" s="1" t="s">
        <v>38</v>
      </c>
      <c r="C16" s="1" t="s">
        <v>83</v>
      </c>
      <c r="D16" s="1" t="s">
        <v>84</v>
      </c>
      <c r="E16" s="2">
        <f>(Lower_bounds[[#This Row],[Column3]]-224.83)/Lower_bounds[[#This Row],[Column3]]</f>
        <v>0.11848657126053715</v>
      </c>
      <c r="F16" s="1" t="s">
        <v>48</v>
      </c>
      <c r="G16" s="1" t="s">
        <v>85</v>
      </c>
      <c r="H16" s="1" t="s">
        <v>111</v>
      </c>
      <c r="I16" s="1" t="s">
        <v>86</v>
      </c>
      <c r="J16" s="1" t="s">
        <v>87</v>
      </c>
      <c r="K16" s="2">
        <f>(Lower_bounds[[#This Row],[Column7]]-N16)/Lower_bounds[[#This Row],[Column7]]</f>
        <v>8.6873527739419976E-2</v>
      </c>
      <c r="N16">
        <v>224.83</v>
      </c>
    </row>
    <row r="17" spans="1:14" x14ac:dyDescent="0.35">
      <c r="A17" s="1" t="s">
        <v>88</v>
      </c>
      <c r="B17" s="1" t="s">
        <v>17</v>
      </c>
      <c r="C17" s="1" t="s">
        <v>89</v>
      </c>
      <c r="D17" s="1" t="s">
        <v>90</v>
      </c>
      <c r="E17" s="2">
        <f>(Lower_bounds[[#This Row],[Column3]]-238.57)/Lower_bounds[[#This Row],[Column3]]</f>
        <v>-1.3638681169272516E-2</v>
      </c>
      <c r="F17" s="1" t="s">
        <v>48</v>
      </c>
      <c r="G17" s="1" t="s">
        <v>35</v>
      </c>
      <c r="H17" s="1" t="s">
        <v>111</v>
      </c>
      <c r="I17" s="1" t="s">
        <v>91</v>
      </c>
      <c r="J17" s="1" t="s">
        <v>92</v>
      </c>
      <c r="K17" s="2">
        <f>(Lower_bounds[[#This Row],[Column7]]-N17)/Lower_bounds[[#This Row],[Column7]]</f>
        <v>-2.2282212795132143E-2</v>
      </c>
      <c r="N17">
        <v>238.57</v>
      </c>
    </row>
    <row r="18" spans="1:14" x14ac:dyDescent="0.35">
      <c r="A18" s="1" t="s">
        <v>8</v>
      </c>
      <c r="B18" s="1" t="s">
        <v>24</v>
      </c>
      <c r="C18" s="1" t="s">
        <v>93</v>
      </c>
      <c r="D18" s="1" t="s">
        <v>94</v>
      </c>
      <c r="E18" s="2">
        <f>(Lower_bounds[[#This Row],[Column3]]-230.36)/Lower_bounds[[#This Row],[Column3]]</f>
        <v>3.8002171552660127E-2</v>
      </c>
      <c r="F18" s="1" t="s">
        <v>48</v>
      </c>
      <c r="G18" s="1" t="s">
        <v>95</v>
      </c>
      <c r="H18" s="1" t="s">
        <v>111</v>
      </c>
      <c r="I18" s="1" t="s">
        <v>96</v>
      </c>
      <c r="J18" s="1" t="s">
        <v>30</v>
      </c>
      <c r="K18" s="2">
        <f>(Lower_bounds[[#This Row],[Column7]]-N18)/Lower_bounds[[#This Row],[Column7]]</f>
        <v>2.1576622494053618E-2</v>
      </c>
      <c r="N18">
        <v>230.36</v>
      </c>
    </row>
    <row r="19" spans="1:14" x14ac:dyDescent="0.35">
      <c r="A19" s="1" t="s">
        <v>8</v>
      </c>
      <c r="B19" s="1" t="s">
        <v>31</v>
      </c>
      <c r="C19" s="1" t="s">
        <v>97</v>
      </c>
      <c r="D19" s="1" t="s">
        <v>98</v>
      </c>
      <c r="E19" s="2">
        <f>(Lower_bounds[[#This Row],[Column3]]-233.6)/Lower_bounds[[#This Row],[Column3]]</f>
        <v>7.8464633713361528E-2</v>
      </c>
      <c r="F19" s="1" t="s">
        <v>48</v>
      </c>
      <c r="G19" s="1" t="s">
        <v>99</v>
      </c>
      <c r="H19" s="1" t="s">
        <v>111</v>
      </c>
      <c r="I19" s="1" t="s">
        <v>100</v>
      </c>
      <c r="J19" s="1" t="s">
        <v>101</v>
      </c>
      <c r="K19" s="2">
        <f>(Lower_bounds[[#This Row],[Column7]]-N19)/Lower_bounds[[#This Row],[Column7]]</f>
        <v>8.6152017994313174E-3</v>
      </c>
      <c r="N19">
        <v>233.6</v>
      </c>
    </row>
    <row r="20" spans="1:14" x14ac:dyDescent="0.35">
      <c r="A20" s="1" t="s">
        <v>8</v>
      </c>
      <c r="B20" s="1" t="s">
        <v>38</v>
      </c>
      <c r="C20" s="1" t="s">
        <v>102</v>
      </c>
      <c r="D20" s="1" t="s">
        <v>103</v>
      </c>
      <c r="E20" s="2">
        <f>(Lower_bounds[[#This Row],[Column3]]-230.33)/Lower_bounds[[#This Row],[Column3]]</f>
        <v>9.6497077629153077E-2</v>
      </c>
      <c r="F20" s="1" t="s">
        <v>48</v>
      </c>
      <c r="G20" s="1" t="s">
        <v>104</v>
      </c>
      <c r="H20" s="1" t="s">
        <v>111</v>
      </c>
      <c r="I20" s="1" t="s">
        <v>105</v>
      </c>
      <c r="J20" s="1" t="s">
        <v>106</v>
      </c>
      <c r="K20" s="2">
        <f>(Lower_bounds[[#This Row],[Column7]]-N20)/Lower_bounds[[#This Row],[Column7]]</f>
        <v>4.0131688614769109E-2</v>
      </c>
      <c r="N20">
        <v>230.33</v>
      </c>
    </row>
    <row r="24" spans="1:14" x14ac:dyDescent="0.35">
      <c r="A24" t="s">
        <v>112</v>
      </c>
    </row>
    <row r="25" spans="1:14" x14ac:dyDescent="0.35">
      <c r="A25">
        <v>278.54000000000002</v>
      </c>
    </row>
    <row r="26" spans="1:14" x14ac:dyDescent="0.35">
      <c r="A26">
        <v>280.05</v>
      </c>
    </row>
    <row r="27" spans="1:14" x14ac:dyDescent="0.35">
      <c r="A27">
        <v>280.98</v>
      </c>
    </row>
    <row r="28" spans="1:14" x14ac:dyDescent="0.35">
      <c r="A28">
        <v>283.99</v>
      </c>
    </row>
    <row r="29" spans="1:14" x14ac:dyDescent="0.35">
      <c r="A29">
        <v>246.57</v>
      </c>
    </row>
    <row r="30" spans="1:14" x14ac:dyDescent="0.35">
      <c r="A30">
        <v>232.13</v>
      </c>
    </row>
    <row r="31" spans="1:14" x14ac:dyDescent="0.35">
      <c r="A31">
        <v>232.3</v>
      </c>
    </row>
    <row r="32" spans="1:14" x14ac:dyDescent="0.35">
      <c r="A32">
        <v>246.98</v>
      </c>
    </row>
    <row r="33" spans="1:1" x14ac:dyDescent="0.35">
      <c r="A33">
        <v>224.91</v>
      </c>
    </row>
    <row r="34" spans="1:1" x14ac:dyDescent="0.35">
      <c r="A34">
        <v>224.83</v>
      </c>
    </row>
    <row r="35" spans="1:1" x14ac:dyDescent="0.35">
      <c r="A35">
        <v>225.12</v>
      </c>
    </row>
    <row r="36" spans="1:1" x14ac:dyDescent="0.35">
      <c r="A36">
        <v>224.83</v>
      </c>
    </row>
    <row r="37" spans="1:1" x14ac:dyDescent="0.35">
      <c r="A37">
        <v>238.57</v>
      </c>
    </row>
    <row r="38" spans="1:1" x14ac:dyDescent="0.35">
      <c r="A38">
        <v>230.36</v>
      </c>
    </row>
    <row r="39" spans="1:1" x14ac:dyDescent="0.35">
      <c r="A39">
        <v>233.6</v>
      </c>
    </row>
    <row r="40" spans="1:1" x14ac:dyDescent="0.35">
      <c r="A40">
        <v>230.33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503EF4-006A-4D44-8573-1E4934EA5A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Lower_bounds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2022-04-25T12:04:33Z</dcterms:created>
  <dcterms:modified xsi:type="dcterms:W3CDTF">2022-04-25T14:23:46Z</dcterms:modified>
</cp:coreProperties>
</file>