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T_Bio-geomicro\Data - Geochemistry\Data\CN\"/>
    </mc:Choice>
  </mc:AlternateContent>
  <bookViews>
    <workbookView xWindow="360" yWindow="240" windowWidth="28380" windowHeight="14505" tabRatio="806" activeTab="3"/>
  </bookViews>
  <sheets>
    <sheet name="180118_TCD.wke" sheetId="8" r:id="rId1"/>
    <sheet name="180118_Quant results Gel A st" sheetId="5" r:id="rId2"/>
    <sheet name="180118_isotope data " sheetId="2" r:id="rId3"/>
    <sheet name="180118_CN_EA.wke" sheetId="7" r:id="rId4"/>
  </sheets>
  <definedNames>
    <definedName name="CN_EA.wke">'180118_CN_EA.wke'!$A$1:$P$506</definedName>
    <definedName name="TCD.wke">'180118_TCD.wke'!$A$1:$I$250</definedName>
  </definedNames>
  <calcPr calcId="162913"/>
</workbook>
</file>

<file path=xl/calcChain.xml><?xml version="1.0" encoding="utf-8"?>
<calcChain xmlns="http://schemas.openxmlformats.org/spreadsheetml/2006/main">
  <c r="F112" i="2" l="1"/>
  <c r="L112" i="2"/>
  <c r="M112" i="2" s="1"/>
  <c r="F113" i="2"/>
  <c r="L113" i="2"/>
  <c r="M113" i="2" s="1"/>
  <c r="F114" i="2"/>
  <c r="L114" i="2"/>
  <c r="M114" i="2"/>
  <c r="F115" i="2"/>
  <c r="L115" i="2"/>
  <c r="M115" i="2" s="1"/>
  <c r="F116" i="2"/>
  <c r="L116" i="2"/>
  <c r="M116" i="2" s="1"/>
  <c r="F117" i="2"/>
  <c r="L117" i="2"/>
  <c r="M117" i="2" s="1"/>
  <c r="F118" i="2"/>
  <c r="L118" i="2"/>
  <c r="M118" i="2" s="1"/>
  <c r="F119" i="2"/>
  <c r="L119" i="2"/>
  <c r="M119" i="2"/>
  <c r="F120" i="2"/>
  <c r="L120" i="2"/>
  <c r="M120" i="2" s="1"/>
  <c r="F121" i="2"/>
  <c r="L121" i="2"/>
  <c r="M121" i="2" s="1"/>
  <c r="F122" i="2"/>
  <c r="L122" i="2"/>
  <c r="M122" i="2" s="1"/>
  <c r="F123" i="2"/>
  <c r="L123" i="2"/>
  <c r="M123" i="2"/>
  <c r="F124" i="2"/>
  <c r="L124" i="2"/>
  <c r="M124" i="2" s="1"/>
  <c r="F125" i="2"/>
  <c r="L125" i="2"/>
  <c r="M125" i="2" s="1"/>
  <c r="F126" i="2"/>
  <c r="L126" i="2"/>
  <c r="M126" i="2"/>
  <c r="F127" i="2"/>
  <c r="L127" i="2"/>
  <c r="M127" i="2" s="1"/>
  <c r="F128" i="2"/>
  <c r="L128" i="2"/>
  <c r="M128" i="2" s="1"/>
  <c r="F66" i="2"/>
  <c r="L66" i="2"/>
  <c r="M66" i="2" s="1"/>
  <c r="F67" i="2"/>
  <c r="L67" i="2"/>
  <c r="M67" i="2" s="1"/>
  <c r="F68" i="2"/>
  <c r="L68" i="2"/>
  <c r="M68" i="2" s="1"/>
  <c r="F69" i="2"/>
  <c r="L69" i="2"/>
  <c r="M69" i="2" s="1"/>
  <c r="F70" i="2"/>
  <c r="L70" i="2"/>
  <c r="M70" i="2" s="1"/>
  <c r="F71" i="2"/>
  <c r="L71" i="2"/>
  <c r="M71" i="2" s="1"/>
  <c r="F72" i="2"/>
  <c r="L72" i="2"/>
  <c r="M72" i="2" s="1"/>
  <c r="F73" i="2"/>
  <c r="L73" i="2"/>
  <c r="M73" i="2" s="1"/>
  <c r="F74" i="2"/>
  <c r="L74" i="2"/>
  <c r="M74" i="2" s="1"/>
  <c r="F75" i="2"/>
  <c r="L75" i="2"/>
  <c r="M75" i="2" s="1"/>
  <c r="F76" i="2"/>
  <c r="L76" i="2"/>
  <c r="M76" i="2" s="1"/>
  <c r="F77" i="2"/>
  <c r="L77" i="2"/>
  <c r="M77" i="2" s="1"/>
  <c r="F78" i="2"/>
  <c r="L78" i="2"/>
  <c r="M78" i="2"/>
  <c r="F79" i="2"/>
  <c r="L79" i="2"/>
  <c r="M79" i="2" s="1"/>
  <c r="F80" i="2"/>
  <c r="L80" i="2"/>
  <c r="M80" i="2" s="1"/>
  <c r="F81" i="2"/>
  <c r="L81" i="2"/>
  <c r="M81" i="2" s="1"/>
  <c r="F82" i="2"/>
  <c r="L82" i="2"/>
  <c r="M82" i="2"/>
  <c r="F83" i="2"/>
  <c r="L83" i="2"/>
  <c r="M83" i="2" s="1"/>
  <c r="F84" i="2"/>
  <c r="L84" i="2"/>
  <c r="M84" i="2" s="1"/>
  <c r="F85" i="2"/>
  <c r="L85" i="2"/>
  <c r="M85" i="2" s="1"/>
  <c r="F86" i="2"/>
  <c r="L86" i="2"/>
  <c r="M86" i="2" s="1"/>
  <c r="F87" i="2"/>
  <c r="L87" i="2"/>
  <c r="M87" i="2" s="1"/>
  <c r="F88" i="2"/>
  <c r="L88" i="2"/>
  <c r="M88" i="2" s="1"/>
  <c r="F89" i="2"/>
  <c r="L89" i="2"/>
  <c r="M89" i="2" s="1"/>
  <c r="F90" i="2"/>
  <c r="L90" i="2"/>
  <c r="M90" i="2" s="1"/>
  <c r="F91" i="2"/>
  <c r="L91" i="2"/>
  <c r="M91" i="2"/>
  <c r="F92" i="2"/>
  <c r="L92" i="2"/>
  <c r="M92" i="2" s="1"/>
  <c r="F93" i="2"/>
  <c r="L93" i="2"/>
  <c r="M93" i="2" s="1"/>
  <c r="F94" i="2"/>
  <c r="L94" i="2"/>
  <c r="M94" i="2"/>
  <c r="F95" i="2"/>
  <c r="L95" i="2"/>
  <c r="M95" i="2" s="1"/>
  <c r="F96" i="2"/>
  <c r="L96" i="2"/>
  <c r="M96" i="2" s="1"/>
  <c r="F97" i="2"/>
  <c r="L97" i="2"/>
  <c r="M97" i="2" s="1"/>
  <c r="F98" i="2"/>
  <c r="L98" i="2"/>
  <c r="M98" i="2" s="1"/>
  <c r="F99" i="2"/>
  <c r="L99" i="2"/>
  <c r="M99" i="2" s="1"/>
  <c r="F100" i="2"/>
  <c r="L100" i="2"/>
  <c r="M100" i="2" s="1"/>
  <c r="F101" i="2"/>
  <c r="L101" i="2"/>
  <c r="M101" i="2" s="1"/>
  <c r="F102" i="2"/>
  <c r="L102" i="2"/>
  <c r="M102" i="2" s="1"/>
  <c r="F103" i="2"/>
  <c r="L103" i="2"/>
  <c r="M103" i="2" s="1"/>
  <c r="F104" i="2"/>
  <c r="L104" i="2"/>
  <c r="M104" i="2" s="1"/>
  <c r="F105" i="2"/>
  <c r="L105" i="2"/>
  <c r="M105" i="2" s="1"/>
  <c r="F106" i="2"/>
  <c r="L106" i="2"/>
  <c r="M106" i="2" s="1"/>
  <c r="F107" i="2"/>
  <c r="L107" i="2"/>
  <c r="M107" i="2" s="1"/>
  <c r="F108" i="2"/>
  <c r="L108" i="2"/>
  <c r="M108" i="2" s="1"/>
  <c r="F109" i="2"/>
  <c r="L109" i="2"/>
  <c r="M109" i="2" s="1"/>
  <c r="F110" i="2"/>
  <c r="L110" i="2"/>
  <c r="M110" i="2" s="1"/>
  <c r="F111" i="2"/>
  <c r="L111" i="2"/>
  <c r="M111" i="2" s="1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H42" i="2" l="1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D42" i="2"/>
  <c r="D43" i="2"/>
  <c r="D44" i="2"/>
  <c r="D45" i="2"/>
  <c r="D46" i="2"/>
  <c r="D47" i="2"/>
  <c r="D48" i="2"/>
  <c r="E42" i="5"/>
  <c r="E43" i="5"/>
  <c r="E44" i="5"/>
  <c r="E45" i="5"/>
  <c r="E46" i="5"/>
  <c r="C42" i="5"/>
  <c r="C43" i="5"/>
  <c r="C44" i="5"/>
  <c r="C45" i="5"/>
  <c r="C46" i="5"/>
  <c r="C38" i="5" l="1"/>
  <c r="E38" i="5"/>
  <c r="C39" i="5"/>
  <c r="E39" i="5"/>
  <c r="C40" i="5"/>
  <c r="E40" i="5"/>
  <c r="C41" i="5"/>
  <c r="E41" i="5"/>
  <c r="C47" i="5"/>
  <c r="E47" i="5"/>
  <c r="C48" i="5"/>
  <c r="E48" i="5"/>
  <c r="C49" i="5"/>
  <c r="E49" i="5"/>
  <c r="C50" i="5"/>
  <c r="E50" i="5"/>
  <c r="C51" i="5"/>
  <c r="E51" i="5"/>
  <c r="C52" i="5"/>
  <c r="E52" i="5"/>
  <c r="G55" i="5"/>
  <c r="G56" i="5"/>
  <c r="G57" i="5"/>
  <c r="G58" i="5"/>
  <c r="G59" i="5"/>
  <c r="G60" i="5"/>
  <c r="G61" i="5"/>
  <c r="M32" i="5" l="1"/>
  <c r="G32" i="5"/>
  <c r="M33" i="5"/>
  <c r="G33" i="5"/>
  <c r="J60" i="5" l="1"/>
  <c r="K60" i="5" s="1"/>
  <c r="J89" i="5"/>
  <c r="K89" i="5" s="1"/>
  <c r="J120" i="5"/>
  <c r="K120" i="5" s="1"/>
  <c r="J104" i="5"/>
  <c r="K104" i="5" s="1"/>
  <c r="J88" i="5"/>
  <c r="K88" i="5" s="1"/>
  <c r="J72" i="5"/>
  <c r="K72" i="5" s="1"/>
  <c r="J113" i="5"/>
  <c r="K113" i="5" s="1"/>
  <c r="J65" i="5"/>
  <c r="K65" i="5" s="1"/>
  <c r="J115" i="5"/>
  <c r="K115" i="5" s="1"/>
  <c r="J99" i="5"/>
  <c r="K99" i="5" s="1"/>
  <c r="J83" i="5"/>
  <c r="K83" i="5" s="1"/>
  <c r="J67" i="5"/>
  <c r="K67" i="5" s="1"/>
  <c r="J97" i="5"/>
  <c r="K97" i="5" s="1"/>
  <c r="J122" i="5"/>
  <c r="K122" i="5" s="1"/>
  <c r="J106" i="5"/>
  <c r="K106" i="5" s="1"/>
  <c r="J90" i="5"/>
  <c r="K90" i="5" s="1"/>
  <c r="J74" i="5"/>
  <c r="K74" i="5" s="1"/>
  <c r="J77" i="5"/>
  <c r="K77" i="5" s="1"/>
  <c r="J116" i="5"/>
  <c r="K116" i="5" s="1"/>
  <c r="J100" i="5"/>
  <c r="K100" i="5" s="1"/>
  <c r="J84" i="5"/>
  <c r="K84" i="5" s="1"/>
  <c r="J68" i="5"/>
  <c r="K68" i="5" s="1"/>
  <c r="J105" i="5"/>
  <c r="K105" i="5" s="1"/>
  <c r="J127" i="5"/>
  <c r="K127" i="5" s="1"/>
  <c r="J111" i="5"/>
  <c r="K111" i="5" s="1"/>
  <c r="J95" i="5"/>
  <c r="K95" i="5" s="1"/>
  <c r="J79" i="5"/>
  <c r="K79" i="5" s="1"/>
  <c r="J63" i="5"/>
  <c r="K63" i="5" s="1"/>
  <c r="J85" i="5"/>
  <c r="K85" i="5" s="1"/>
  <c r="J118" i="5"/>
  <c r="K118" i="5" s="1"/>
  <c r="J102" i="5"/>
  <c r="K102" i="5" s="1"/>
  <c r="J86" i="5"/>
  <c r="K86" i="5" s="1"/>
  <c r="J70" i="5"/>
  <c r="K70" i="5" s="1"/>
  <c r="J121" i="5"/>
  <c r="K121" i="5" s="1"/>
  <c r="J69" i="5"/>
  <c r="K69" i="5" s="1"/>
  <c r="J112" i="5"/>
  <c r="K112" i="5" s="1"/>
  <c r="J96" i="5"/>
  <c r="K96" i="5" s="1"/>
  <c r="J80" i="5"/>
  <c r="K80" i="5" s="1"/>
  <c r="J64" i="5"/>
  <c r="K64" i="5" s="1"/>
  <c r="J93" i="5"/>
  <c r="K93" i="5" s="1"/>
  <c r="J123" i="5"/>
  <c r="K123" i="5" s="1"/>
  <c r="J107" i="5"/>
  <c r="K107" i="5" s="1"/>
  <c r="J91" i="5"/>
  <c r="K91" i="5" s="1"/>
  <c r="J75" i="5"/>
  <c r="K75" i="5" s="1"/>
  <c r="J117" i="5"/>
  <c r="K117" i="5" s="1"/>
  <c r="J73" i="5"/>
  <c r="K73" i="5" s="1"/>
  <c r="J114" i="5"/>
  <c r="K114" i="5" s="1"/>
  <c r="J98" i="5"/>
  <c r="K98" i="5" s="1"/>
  <c r="J82" i="5"/>
  <c r="K82" i="5" s="1"/>
  <c r="J66" i="5"/>
  <c r="K66" i="5" s="1"/>
  <c r="J108" i="5"/>
  <c r="K108" i="5" s="1"/>
  <c r="J81" i="5"/>
  <c r="K81" i="5" s="1"/>
  <c r="J71" i="5"/>
  <c r="K71" i="5" s="1"/>
  <c r="J94" i="5"/>
  <c r="K94" i="5" s="1"/>
  <c r="J92" i="5"/>
  <c r="K92" i="5" s="1"/>
  <c r="J119" i="5"/>
  <c r="K119" i="5" s="1"/>
  <c r="J109" i="5"/>
  <c r="K109" i="5" s="1"/>
  <c r="J78" i="5"/>
  <c r="K78" i="5" s="1"/>
  <c r="J101" i="5"/>
  <c r="K101" i="5" s="1"/>
  <c r="J76" i="5"/>
  <c r="K76" i="5" s="1"/>
  <c r="J103" i="5"/>
  <c r="K103" i="5" s="1"/>
  <c r="J126" i="5"/>
  <c r="K126" i="5" s="1"/>
  <c r="J62" i="5"/>
  <c r="K62" i="5" s="1"/>
  <c r="J124" i="5"/>
  <c r="K124" i="5" s="1"/>
  <c r="J125" i="5"/>
  <c r="K125" i="5" s="1"/>
  <c r="J87" i="5"/>
  <c r="K87" i="5" s="1"/>
  <c r="J110" i="5"/>
  <c r="K110" i="5" s="1"/>
  <c r="H55" i="5"/>
  <c r="I55" i="5" s="1"/>
  <c r="H66" i="5"/>
  <c r="H69" i="5"/>
  <c r="H76" i="5"/>
  <c r="H79" i="5"/>
  <c r="H82" i="5"/>
  <c r="H85" i="5"/>
  <c r="H88" i="5"/>
  <c r="H93" i="5"/>
  <c r="H96" i="5"/>
  <c r="H104" i="5"/>
  <c r="H110" i="5"/>
  <c r="H113" i="5"/>
  <c r="H116" i="5"/>
  <c r="H120" i="5"/>
  <c r="H123" i="5"/>
  <c r="H126" i="5"/>
  <c r="H73" i="5"/>
  <c r="H91" i="5"/>
  <c r="H97" i="5"/>
  <c r="H107" i="5"/>
  <c r="H117" i="5"/>
  <c r="H124" i="5"/>
  <c r="H62" i="5"/>
  <c r="H65" i="5"/>
  <c r="H68" i="5"/>
  <c r="H72" i="5"/>
  <c r="H75" i="5"/>
  <c r="H78" i="5"/>
  <c r="H81" i="5"/>
  <c r="H84" i="5"/>
  <c r="H87" i="5"/>
  <c r="H90" i="5"/>
  <c r="H95" i="5"/>
  <c r="H98" i="5"/>
  <c r="H101" i="5"/>
  <c r="H103" i="5"/>
  <c r="H106" i="5"/>
  <c r="H109" i="5"/>
  <c r="H112" i="5"/>
  <c r="H115" i="5"/>
  <c r="H119" i="5"/>
  <c r="H122" i="5"/>
  <c r="H94" i="5"/>
  <c r="H105" i="5"/>
  <c r="H114" i="5"/>
  <c r="H121" i="5"/>
  <c r="H127" i="5"/>
  <c r="H64" i="5"/>
  <c r="H67" i="5"/>
  <c r="H71" i="5"/>
  <c r="H74" i="5"/>
  <c r="H77" i="5"/>
  <c r="H83" i="5"/>
  <c r="H89" i="5"/>
  <c r="H92" i="5"/>
  <c r="H100" i="5"/>
  <c r="H108" i="5"/>
  <c r="H111" i="5"/>
  <c r="H118" i="5"/>
  <c r="H125" i="5"/>
  <c r="H63" i="5"/>
  <c r="H70" i="5"/>
  <c r="H80" i="5"/>
  <c r="H86" i="5"/>
  <c r="H99" i="5"/>
  <c r="H102" i="5"/>
  <c r="J61" i="5"/>
  <c r="K61" i="5" s="1"/>
  <c r="J57" i="5"/>
  <c r="K57" i="5" s="1"/>
  <c r="J59" i="5"/>
  <c r="K59" i="5" s="1"/>
  <c r="H61" i="5"/>
  <c r="I61" i="5" s="1"/>
  <c r="H60" i="5"/>
  <c r="I60" i="5" s="1"/>
  <c r="H59" i="5"/>
  <c r="I59" i="5" s="1"/>
  <c r="H56" i="5"/>
  <c r="I56" i="5" s="1"/>
  <c r="H57" i="5"/>
  <c r="I57" i="5" s="1"/>
  <c r="J56" i="5"/>
  <c r="K56" i="5" s="1"/>
  <c r="H58" i="5"/>
  <c r="I58" i="5" s="1"/>
  <c r="J55" i="5"/>
  <c r="K55" i="5" s="1"/>
  <c r="J58" i="5"/>
  <c r="K58" i="5" s="1"/>
  <c r="F57" i="2"/>
  <c r="F58" i="2"/>
  <c r="F59" i="2"/>
  <c r="F60" i="2"/>
  <c r="F61" i="2"/>
  <c r="F62" i="2"/>
  <c r="F63" i="2"/>
  <c r="F64" i="2"/>
  <c r="F65" i="2"/>
  <c r="F56" i="2"/>
  <c r="D41" i="2"/>
  <c r="D49" i="2"/>
  <c r="D50" i="2"/>
  <c r="D40" i="2"/>
  <c r="L60" i="5" l="1"/>
  <c r="I86" i="5"/>
  <c r="L86" i="5"/>
  <c r="I125" i="5"/>
  <c r="L125" i="5"/>
  <c r="I77" i="5"/>
  <c r="L77" i="5"/>
  <c r="I64" i="5"/>
  <c r="L64" i="5"/>
  <c r="I105" i="5"/>
  <c r="L105" i="5"/>
  <c r="I115" i="5"/>
  <c r="L115" i="5"/>
  <c r="I103" i="5"/>
  <c r="L103" i="5"/>
  <c r="I90" i="5"/>
  <c r="L90" i="5"/>
  <c r="I78" i="5"/>
  <c r="L78" i="5"/>
  <c r="I65" i="5"/>
  <c r="L65" i="5"/>
  <c r="I107" i="5"/>
  <c r="L107" i="5"/>
  <c r="I126" i="5"/>
  <c r="L126" i="5"/>
  <c r="I113" i="5"/>
  <c r="L113" i="5"/>
  <c r="I93" i="5"/>
  <c r="L93" i="5"/>
  <c r="I80" i="5"/>
  <c r="L80" i="5"/>
  <c r="I118" i="5"/>
  <c r="L118" i="5"/>
  <c r="I92" i="5"/>
  <c r="L92" i="5"/>
  <c r="I74" i="5"/>
  <c r="L74" i="5"/>
  <c r="I127" i="5"/>
  <c r="L127" i="5"/>
  <c r="I94" i="5"/>
  <c r="L94" i="5"/>
  <c r="I112" i="5"/>
  <c r="L112" i="5"/>
  <c r="I101" i="5"/>
  <c r="L101" i="5"/>
  <c r="I87" i="5"/>
  <c r="L87" i="5"/>
  <c r="I75" i="5"/>
  <c r="L75" i="5"/>
  <c r="I62" i="5"/>
  <c r="L62" i="5"/>
  <c r="I97" i="5"/>
  <c r="L97" i="5"/>
  <c r="I123" i="5"/>
  <c r="L123" i="5"/>
  <c r="I110" i="5"/>
  <c r="L110" i="5"/>
  <c r="I88" i="5"/>
  <c r="L88" i="5"/>
  <c r="I76" i="5"/>
  <c r="L76" i="5"/>
  <c r="I102" i="5"/>
  <c r="L102" i="5"/>
  <c r="I70" i="5"/>
  <c r="L70" i="5"/>
  <c r="I111" i="5"/>
  <c r="L111" i="5"/>
  <c r="I89" i="5"/>
  <c r="L89" i="5"/>
  <c r="I71" i="5"/>
  <c r="L71" i="5"/>
  <c r="I121" i="5"/>
  <c r="L121" i="5"/>
  <c r="I122" i="5"/>
  <c r="L122" i="5"/>
  <c r="I109" i="5"/>
  <c r="L109" i="5"/>
  <c r="I98" i="5"/>
  <c r="L98" i="5"/>
  <c r="I84" i="5"/>
  <c r="L84" i="5"/>
  <c r="I72" i="5"/>
  <c r="L72" i="5"/>
  <c r="I124" i="5"/>
  <c r="L124" i="5"/>
  <c r="I91" i="5"/>
  <c r="L91" i="5"/>
  <c r="I120" i="5"/>
  <c r="L120" i="5"/>
  <c r="I104" i="5"/>
  <c r="L104" i="5"/>
  <c r="I85" i="5"/>
  <c r="L85" i="5"/>
  <c r="I69" i="5"/>
  <c r="L69" i="5"/>
  <c r="I99" i="5"/>
  <c r="L99" i="5"/>
  <c r="I63" i="5"/>
  <c r="L63" i="5"/>
  <c r="I108" i="5"/>
  <c r="L108" i="5"/>
  <c r="I83" i="5"/>
  <c r="L83" i="5"/>
  <c r="I67" i="5"/>
  <c r="L67" i="5"/>
  <c r="I114" i="5"/>
  <c r="L114" i="5"/>
  <c r="I119" i="5"/>
  <c r="L119" i="5"/>
  <c r="I106" i="5"/>
  <c r="L106" i="5"/>
  <c r="I95" i="5"/>
  <c r="L95" i="5"/>
  <c r="I81" i="5"/>
  <c r="L81" i="5"/>
  <c r="I68" i="5"/>
  <c r="L68" i="5"/>
  <c r="I117" i="5"/>
  <c r="L117" i="5"/>
  <c r="I73" i="5"/>
  <c r="L73" i="5"/>
  <c r="I116" i="5"/>
  <c r="L116" i="5"/>
  <c r="I96" i="5"/>
  <c r="L96" i="5"/>
  <c r="I82" i="5"/>
  <c r="L82" i="5"/>
  <c r="I66" i="5"/>
  <c r="L66" i="5"/>
  <c r="I100" i="5"/>
  <c r="L100" i="5"/>
  <c r="I79" i="5"/>
  <c r="L79" i="5"/>
  <c r="L61" i="5"/>
  <c r="L59" i="5"/>
  <c r="L58" i="5"/>
  <c r="L57" i="5"/>
  <c r="L55" i="5"/>
  <c r="L56" i="5"/>
  <c r="L65" i="2" l="1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H50" i="2"/>
  <c r="I50" i="2" s="1"/>
  <c r="H49" i="2"/>
  <c r="I49" i="2" s="1"/>
  <c r="H41" i="2"/>
  <c r="I41" i="2" s="1"/>
  <c r="H40" i="2"/>
  <c r="I40" i="2" s="1"/>
  <c r="E32" i="2"/>
  <c r="D32" i="2"/>
  <c r="C32" i="2"/>
  <c r="B32" i="2"/>
  <c r="E31" i="2"/>
  <c r="D31" i="2"/>
  <c r="C31" i="2"/>
  <c r="B31" i="2"/>
  <c r="G118" i="2" l="1"/>
  <c r="H118" i="2" s="1"/>
  <c r="G123" i="2"/>
  <c r="H123" i="2" s="1"/>
  <c r="G126" i="2"/>
  <c r="H126" i="2" s="1"/>
  <c r="G127" i="2"/>
  <c r="H127" i="2" s="1"/>
  <c r="G122" i="2"/>
  <c r="H122" i="2" s="1"/>
  <c r="G124" i="2"/>
  <c r="H124" i="2" s="1"/>
  <c r="G120" i="2"/>
  <c r="H120" i="2" s="1"/>
  <c r="G115" i="2"/>
  <c r="H115" i="2" s="1"/>
  <c r="G117" i="2"/>
  <c r="H117" i="2" s="1"/>
  <c r="G114" i="2"/>
  <c r="H114" i="2" s="1"/>
  <c r="G112" i="2"/>
  <c r="H112" i="2" s="1"/>
  <c r="G116" i="2"/>
  <c r="H116" i="2" s="1"/>
  <c r="G121" i="2"/>
  <c r="H121" i="2" s="1"/>
  <c r="G113" i="2"/>
  <c r="H113" i="2" s="1"/>
  <c r="G119" i="2"/>
  <c r="H119" i="2" s="1"/>
  <c r="G128" i="2"/>
  <c r="H128" i="2" s="1"/>
  <c r="G125" i="2"/>
  <c r="H125" i="2" s="1"/>
  <c r="N114" i="2"/>
  <c r="O114" i="2" s="1"/>
  <c r="N123" i="2"/>
  <c r="O123" i="2" s="1"/>
  <c r="N115" i="2"/>
  <c r="O115" i="2" s="1"/>
  <c r="N121" i="2"/>
  <c r="O121" i="2" s="1"/>
  <c r="N113" i="2"/>
  <c r="O113" i="2" s="1"/>
  <c r="N120" i="2"/>
  <c r="O120" i="2" s="1"/>
  <c r="N119" i="2"/>
  <c r="O119" i="2" s="1"/>
  <c r="N128" i="2"/>
  <c r="O128" i="2" s="1"/>
  <c r="N125" i="2"/>
  <c r="O125" i="2" s="1"/>
  <c r="N124" i="2"/>
  <c r="O124" i="2" s="1"/>
  <c r="N127" i="2"/>
  <c r="O127" i="2" s="1"/>
  <c r="N122" i="2"/>
  <c r="O122" i="2" s="1"/>
  <c r="N118" i="2"/>
  <c r="O118" i="2" s="1"/>
  <c r="N112" i="2"/>
  <c r="O112" i="2" s="1"/>
  <c r="N117" i="2"/>
  <c r="O117" i="2" s="1"/>
  <c r="N126" i="2"/>
  <c r="O126" i="2" s="1"/>
  <c r="N116" i="2"/>
  <c r="O116" i="2" s="1"/>
  <c r="N75" i="2"/>
  <c r="O75" i="2" s="1"/>
  <c r="N79" i="2"/>
  <c r="O79" i="2" s="1"/>
  <c r="N83" i="2"/>
  <c r="O83" i="2" s="1"/>
  <c r="N87" i="2"/>
  <c r="O87" i="2" s="1"/>
  <c r="N91" i="2"/>
  <c r="O91" i="2" s="1"/>
  <c r="N95" i="2"/>
  <c r="O95" i="2" s="1"/>
  <c r="N99" i="2"/>
  <c r="O99" i="2" s="1"/>
  <c r="N103" i="2"/>
  <c r="O103" i="2" s="1"/>
  <c r="N69" i="2"/>
  <c r="O69" i="2" s="1"/>
  <c r="N80" i="2"/>
  <c r="O80" i="2" s="1"/>
  <c r="N92" i="2"/>
  <c r="O92" i="2" s="1"/>
  <c r="N88" i="2"/>
  <c r="O88" i="2" s="1"/>
  <c r="N111" i="2"/>
  <c r="O111" i="2" s="1"/>
  <c r="N105" i="2"/>
  <c r="O105" i="2" s="1"/>
  <c r="N97" i="2"/>
  <c r="O97" i="2" s="1"/>
  <c r="N89" i="2"/>
  <c r="O89" i="2" s="1"/>
  <c r="N81" i="2"/>
  <c r="O81" i="2" s="1"/>
  <c r="N73" i="2"/>
  <c r="O73" i="2" s="1"/>
  <c r="N106" i="2"/>
  <c r="O106" i="2" s="1"/>
  <c r="N84" i="2"/>
  <c r="O84" i="2" s="1"/>
  <c r="N104" i="2"/>
  <c r="O104" i="2" s="1"/>
  <c r="N108" i="2"/>
  <c r="O108" i="2" s="1"/>
  <c r="N107" i="2"/>
  <c r="O107" i="2" s="1"/>
  <c r="N102" i="2"/>
  <c r="O102" i="2" s="1"/>
  <c r="N94" i="2"/>
  <c r="O94" i="2" s="1"/>
  <c r="N86" i="2"/>
  <c r="O86" i="2" s="1"/>
  <c r="N78" i="2"/>
  <c r="O78" i="2" s="1"/>
  <c r="N66" i="2"/>
  <c r="O66" i="2" s="1"/>
  <c r="N96" i="2"/>
  <c r="O96" i="2" s="1"/>
  <c r="N68" i="2"/>
  <c r="O68" i="2" s="1"/>
  <c r="N72" i="2"/>
  <c r="O72" i="2" s="1"/>
  <c r="N76" i="2"/>
  <c r="O76" i="2" s="1"/>
  <c r="N101" i="2"/>
  <c r="O101" i="2" s="1"/>
  <c r="N93" i="2"/>
  <c r="O93" i="2" s="1"/>
  <c r="N85" i="2"/>
  <c r="O85" i="2" s="1"/>
  <c r="N77" i="2"/>
  <c r="O77" i="2" s="1"/>
  <c r="N110" i="2"/>
  <c r="O110" i="2" s="1"/>
  <c r="N71" i="2"/>
  <c r="O71" i="2" s="1"/>
  <c r="N67" i="2"/>
  <c r="O67" i="2" s="1"/>
  <c r="N100" i="2"/>
  <c r="O100" i="2" s="1"/>
  <c r="N70" i="2"/>
  <c r="O70" i="2" s="1"/>
  <c r="N109" i="2"/>
  <c r="O109" i="2" s="1"/>
  <c r="N98" i="2"/>
  <c r="O98" i="2" s="1"/>
  <c r="N90" i="2"/>
  <c r="O90" i="2" s="1"/>
  <c r="N82" i="2"/>
  <c r="O82" i="2" s="1"/>
  <c r="N74" i="2"/>
  <c r="O74" i="2" s="1"/>
  <c r="G73" i="2"/>
  <c r="H73" i="2" s="1"/>
  <c r="G87" i="2"/>
  <c r="H87" i="2" s="1"/>
  <c r="G68" i="2"/>
  <c r="H68" i="2" s="1"/>
  <c r="G70" i="2"/>
  <c r="H70" i="2" s="1"/>
  <c r="G69" i="2"/>
  <c r="H69" i="2" s="1"/>
  <c r="G71" i="2"/>
  <c r="H71" i="2" s="1"/>
  <c r="G75" i="2"/>
  <c r="H75" i="2" s="1"/>
  <c r="G77" i="2"/>
  <c r="H77" i="2" s="1"/>
  <c r="G79" i="2"/>
  <c r="H79" i="2" s="1"/>
  <c r="G81" i="2"/>
  <c r="H81" i="2" s="1"/>
  <c r="G83" i="2"/>
  <c r="H83" i="2" s="1"/>
  <c r="G85" i="2"/>
  <c r="H85" i="2" s="1"/>
  <c r="G93" i="2"/>
  <c r="H93" i="2" s="1"/>
  <c r="G103" i="2"/>
  <c r="H103" i="2" s="1"/>
  <c r="G91" i="2"/>
  <c r="H91" i="2" s="1"/>
  <c r="G97" i="2"/>
  <c r="H97" i="2" s="1"/>
  <c r="G95" i="2"/>
  <c r="H95" i="2" s="1"/>
  <c r="G101" i="2"/>
  <c r="H101" i="2" s="1"/>
  <c r="G109" i="2"/>
  <c r="H109" i="2" s="1"/>
  <c r="G89" i="2"/>
  <c r="H89" i="2" s="1"/>
  <c r="G99" i="2"/>
  <c r="H99" i="2" s="1"/>
  <c r="G105" i="2"/>
  <c r="H105" i="2" s="1"/>
  <c r="G104" i="2"/>
  <c r="H104" i="2" s="1"/>
  <c r="G108" i="2"/>
  <c r="H108" i="2" s="1"/>
  <c r="G106" i="2"/>
  <c r="H106" i="2" s="1"/>
  <c r="G92" i="2"/>
  <c r="H92" i="2" s="1"/>
  <c r="G86" i="2"/>
  <c r="H86" i="2" s="1"/>
  <c r="G110" i="2"/>
  <c r="H110" i="2" s="1"/>
  <c r="G98" i="2"/>
  <c r="H98" i="2" s="1"/>
  <c r="G72" i="2"/>
  <c r="H72" i="2" s="1"/>
  <c r="G80" i="2"/>
  <c r="H80" i="2" s="1"/>
  <c r="G84" i="2"/>
  <c r="H84" i="2" s="1"/>
  <c r="G82" i="2"/>
  <c r="H82" i="2" s="1"/>
  <c r="G111" i="2"/>
  <c r="H111" i="2" s="1"/>
  <c r="G100" i="2"/>
  <c r="H100" i="2" s="1"/>
  <c r="G76" i="2"/>
  <c r="H76" i="2" s="1"/>
  <c r="G96" i="2"/>
  <c r="H96" i="2" s="1"/>
  <c r="G102" i="2"/>
  <c r="H102" i="2" s="1"/>
  <c r="G78" i="2"/>
  <c r="H78" i="2" s="1"/>
  <c r="G67" i="2"/>
  <c r="H67" i="2" s="1"/>
  <c r="G66" i="2"/>
  <c r="H66" i="2" s="1"/>
  <c r="G107" i="2"/>
  <c r="H107" i="2" s="1"/>
  <c r="G88" i="2"/>
  <c r="H88" i="2" s="1"/>
  <c r="G94" i="2"/>
  <c r="H94" i="2" s="1"/>
  <c r="G90" i="2"/>
  <c r="H90" i="2" s="1"/>
  <c r="G74" i="2"/>
  <c r="H74" i="2" s="1"/>
  <c r="N65" i="2"/>
  <c r="O65" i="2" s="1"/>
  <c r="N57" i="2"/>
  <c r="O57" i="2" s="1"/>
  <c r="N61" i="2"/>
  <c r="O61" i="2" s="1"/>
  <c r="N60" i="2"/>
  <c r="O60" i="2" s="1"/>
  <c r="N58" i="2"/>
  <c r="O58" i="2" s="1"/>
  <c r="N63" i="2"/>
  <c r="O63" i="2" s="1"/>
  <c r="N59" i="2"/>
  <c r="O59" i="2" s="1"/>
  <c r="N64" i="2"/>
  <c r="O64" i="2" s="1"/>
  <c r="N62" i="2"/>
  <c r="O62" i="2" s="1"/>
  <c r="G56" i="2"/>
  <c r="H56" i="2" s="1"/>
  <c r="G58" i="2"/>
  <c r="H58" i="2" s="1"/>
  <c r="G60" i="2"/>
  <c r="H60" i="2" s="1"/>
  <c r="G62" i="2"/>
  <c r="H62" i="2" s="1"/>
  <c r="G64" i="2"/>
  <c r="H64" i="2" s="1"/>
  <c r="M56" i="2"/>
  <c r="N56" i="2" s="1"/>
  <c r="O56" i="2" s="1"/>
  <c r="G57" i="2"/>
  <c r="H57" i="2" s="1"/>
  <c r="G61" i="2"/>
  <c r="H61" i="2" s="1"/>
  <c r="G65" i="2"/>
  <c r="H65" i="2" s="1"/>
  <c r="G59" i="2"/>
  <c r="H59" i="2" s="1"/>
  <c r="G63" i="2"/>
  <c r="H63" i="2" s="1"/>
</calcChain>
</file>

<file path=xl/sharedStrings.xml><?xml version="1.0" encoding="utf-8"?>
<sst xmlns="http://schemas.openxmlformats.org/spreadsheetml/2006/main" count="2377" uniqueCount="267">
  <si>
    <t xml:space="preserve"> Total C and N quantification analysis </t>
  </si>
  <si>
    <t>Date:</t>
  </si>
  <si>
    <t>Responsible:</t>
  </si>
  <si>
    <t>Samples</t>
  </si>
  <si>
    <t>Lab, temp,:</t>
  </si>
  <si>
    <t>System:</t>
  </si>
  <si>
    <t>Flash EA-IRMS</t>
  </si>
  <si>
    <t>Column:</t>
  </si>
  <si>
    <t>Porepack</t>
  </si>
  <si>
    <t>Temp, Owen</t>
  </si>
  <si>
    <t>45°C</t>
  </si>
  <si>
    <t xml:space="preserve">Carrier gas: </t>
  </si>
  <si>
    <t>Helium 5,0</t>
  </si>
  <si>
    <t>Carrier flow:</t>
  </si>
  <si>
    <t>1 bar</t>
  </si>
  <si>
    <t>Reference gas1:</t>
  </si>
  <si>
    <t>CO2 4,6</t>
  </si>
  <si>
    <t>Reference flow:</t>
  </si>
  <si>
    <t>Reference gas2:</t>
  </si>
  <si>
    <t>N2 5,0</t>
  </si>
  <si>
    <t>Method:</t>
  </si>
  <si>
    <t>CN_flash</t>
  </si>
  <si>
    <t>N</t>
  </si>
  <si>
    <t>C</t>
  </si>
  <si>
    <t>Linest,N</t>
  </si>
  <si>
    <t>Linest, C</t>
  </si>
  <si>
    <t>r</t>
  </si>
  <si>
    <t>Sample
name</t>
  </si>
  <si>
    <t>Weight 
(mg)</t>
  </si>
  <si>
    <t xml:space="preserve">Area N
Flash TCD </t>
  </si>
  <si>
    <t xml:space="preserve">Area C
Flash TCD </t>
  </si>
  <si>
    <t>blank</t>
  </si>
  <si>
    <t>Prøve</t>
  </si>
  <si>
    <t>Corrected Area C</t>
  </si>
  <si>
    <t xml:space="preserve">µg N/cup 
</t>
  </si>
  <si>
    <t>mg N/kg dry sample</t>
  </si>
  <si>
    <t xml:space="preserve">µg C/cup 
</t>
  </si>
  <si>
    <t>mg C/kg dry sample</t>
  </si>
  <si>
    <t xml:space="preserve">
C/N</t>
  </si>
  <si>
    <t>Indtast selv vægt</t>
  </si>
  <si>
    <t>Lab. temp.:</t>
  </si>
  <si>
    <t>EA-IRMS</t>
  </si>
  <si>
    <t>CN_Dynamic</t>
  </si>
  <si>
    <t>CN-analysis with d13C/12C and d14N/15N</t>
  </si>
  <si>
    <t>Blank corrected delta values for isotope standards</t>
  </si>
  <si>
    <t>Nitrogen</t>
  </si>
  <si>
    <t>Carbon</t>
  </si>
  <si>
    <t>USG40</t>
  </si>
  <si>
    <t>Sucrose</t>
  </si>
  <si>
    <t>Average</t>
  </si>
  <si>
    <t>Stdev.</t>
  </si>
  <si>
    <t>True value</t>
  </si>
  <si>
    <t>Area N
Sample</t>
  </si>
  <si>
    <t>d14N/15N
Sample</t>
  </si>
  <si>
    <t>Blank corr. d14N/15N</t>
  </si>
  <si>
    <t>Normalised d14N/15N</t>
  </si>
  <si>
    <t>At% N</t>
  </si>
  <si>
    <t>Area C
Sample</t>
  </si>
  <si>
    <t>d12C/13C
Sample</t>
  </si>
  <si>
    <t>Area C 
Corr.
Sample</t>
  </si>
  <si>
    <t>Blank corr. d12C/13C</t>
  </si>
  <si>
    <t>Normalised d12C/13C</t>
  </si>
  <si>
    <t>At%C</t>
  </si>
  <si>
    <t>Blank correction of delta value in standards</t>
  </si>
  <si>
    <t xml:space="preserve">µg C/cup
</t>
  </si>
  <si>
    <t xml:space="preserve"> Total C and N isotope analysis </t>
  </si>
  <si>
    <t>Equipment dilution</t>
  </si>
  <si>
    <t xml:space="preserve"> </t>
  </si>
  <si>
    <t>N2</t>
  </si>
  <si>
    <t>Content of N in Gel A house standard:</t>
  </si>
  <si>
    <t>Content of C in Gel A house standard:</t>
  </si>
  <si>
    <t>Gel A</t>
  </si>
  <si>
    <t>Box no.</t>
  </si>
  <si>
    <t>Box position</t>
  </si>
  <si>
    <t>Standard
name</t>
  </si>
  <si>
    <t>Sample results</t>
  </si>
  <si>
    <t>B10</t>
  </si>
  <si>
    <t>Martin2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</si>
  <si>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</si>
  <si>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</si>
  <si>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</si>
  <si>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</si>
  <si>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</si>
  <si>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</si>
  <si>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</si>
  <si>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</si>
  <si>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</si>
  <si>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</si>
  <si>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</si>
  <si>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</si>
  <si>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</si>
  <si>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</si>
  <si>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</si>
  <si>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</si>
  <si>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</si>
  <si>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</si>
  <si>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</si>
  <si>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</si>
  <si>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</si>
  <si>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H12</t>
  </si>
  <si>
    <t>Martin1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</si>
  <si>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</si>
  <si>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</si>
  <si>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</si>
  <si>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</si>
  <si>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</si>
  <si>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</si>
  <si>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</si>
  <si>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</si>
  <si>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</si>
  <si>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</si>
  <si>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</si>
  <si>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</si>
  <si>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</si>
  <si>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</si>
  <si>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</si>
  <si>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</si>
  <si>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</si>
  <si>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</si>
  <si>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</si>
  <si>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</si>
  <si>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</si>
  <si>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</si>
  <si>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</si>
  <si>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Usg40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</si>
  <si>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</si>
  <si>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</si>
  <si>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</si>
  <si>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</si>
  <si>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</si>
  <si>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</si>
  <si>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</si>
  <si>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</si>
  <si>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</si>
  <si>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</si>
  <si>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</si>
  <si>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</si>
  <si>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</si>
  <si>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</si>
  <si>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</si>
  <si>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</si>
  <si>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</si>
  <si>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</si>
  <si>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</si>
  <si>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</si>
  <si>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</si>
  <si>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</si>
  <si>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</si>
  <si>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</si>
  <si>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</si>
  <si>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</si>
  <si>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</si>
  <si>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Blank</t>
  </si>
  <si>
    <t>AT% 13C/12C</t>
  </si>
  <si>
    <t>d 13C/12C</t>
  </si>
  <si>
    <t>Area 46</t>
  </si>
  <si>
    <t>Area 45</t>
  </si>
  <si>
    <t>Area 44</t>
  </si>
  <si>
    <t>AT% 15N/14N</t>
  </si>
  <si>
    <t>d 15N/14N</t>
  </si>
  <si>
    <t>Area 29</t>
  </si>
  <si>
    <t>Area 28</t>
  </si>
  <si>
    <t>Area All</t>
  </si>
  <si>
    <t>Sample Dilution</t>
  </si>
  <si>
    <t>Comment</t>
  </si>
  <si>
    <t>Identifier 2</t>
  </si>
  <si>
    <t>Identifier 1</t>
  </si>
  <si>
    <t>Row</t>
  </si>
  <si>
    <t>35682</t>
  </si>
  <si>
    <t>Flash TCD</t>
  </si>
  <si>
    <t>35681</t>
  </si>
  <si>
    <t>35680</t>
  </si>
  <si>
    <t>35679</t>
  </si>
  <si>
    <t>35678</t>
  </si>
  <si>
    <t>35677</t>
  </si>
  <si>
    <t>35676</t>
  </si>
  <si>
    <t>35675</t>
  </si>
  <si>
    <t>35674</t>
  </si>
  <si>
    <t>35673</t>
  </si>
  <si>
    <t>35672</t>
  </si>
  <si>
    <t>35671</t>
  </si>
  <si>
    <t>35670</t>
  </si>
  <si>
    <t>35669</t>
  </si>
  <si>
    <t>35668</t>
  </si>
  <si>
    <t>35667</t>
  </si>
  <si>
    <t>35666</t>
  </si>
  <si>
    <t>35665</t>
  </si>
  <si>
    <t>35664</t>
  </si>
  <si>
    <t>35663</t>
  </si>
  <si>
    <t>35662</t>
  </si>
  <si>
    <t>35661</t>
  </si>
  <si>
    <t>35660</t>
  </si>
  <si>
    <t>35659</t>
  </si>
  <si>
    <t>35658</t>
  </si>
  <si>
    <t>35657</t>
  </si>
  <si>
    <t>35656</t>
  </si>
  <si>
    <t>35655</t>
  </si>
  <si>
    <t>35654</t>
  </si>
  <si>
    <t>35653</t>
  </si>
  <si>
    <t>35652</t>
  </si>
  <si>
    <t>35651</t>
  </si>
  <si>
    <t>35650</t>
  </si>
  <si>
    <t>35649</t>
  </si>
  <si>
    <t>35648</t>
  </si>
  <si>
    <t>35647</t>
  </si>
  <si>
    <t>35646</t>
  </si>
  <si>
    <t>35645</t>
  </si>
  <si>
    <t>35644</t>
  </si>
  <si>
    <t>35643</t>
  </si>
  <si>
    <t>35642</t>
  </si>
  <si>
    <t>35641</t>
  </si>
  <si>
    <t>35640</t>
  </si>
  <si>
    <t>35639</t>
  </si>
  <si>
    <t>35638</t>
  </si>
  <si>
    <t>35637</t>
  </si>
  <si>
    <t>35636</t>
  </si>
  <si>
    <t>35635</t>
  </si>
  <si>
    <t>35634</t>
  </si>
  <si>
    <t>35633</t>
  </si>
  <si>
    <t>35632</t>
  </si>
  <si>
    <t>35631</t>
  </si>
  <si>
    <t>35630</t>
  </si>
  <si>
    <t>35629</t>
  </si>
  <si>
    <t>35628</t>
  </si>
  <si>
    <t>35627</t>
  </si>
  <si>
    <t>35626</t>
  </si>
  <si>
    <t>35625</t>
  </si>
  <si>
    <t>35624</t>
  </si>
  <si>
    <t>35623</t>
  </si>
  <si>
    <t>35622</t>
  </si>
  <si>
    <t>35621</t>
  </si>
  <si>
    <t>35620</t>
  </si>
  <si>
    <t>35619</t>
  </si>
  <si>
    <t>35618</t>
  </si>
  <si>
    <t>35617</t>
  </si>
  <si>
    <t>35616</t>
  </si>
  <si>
    <t>35615</t>
  </si>
  <si>
    <t>35614</t>
  </si>
  <si>
    <t>35613</t>
  </si>
  <si>
    <t>35612</t>
  </si>
  <si>
    <t>35611</t>
  </si>
  <si>
    <t>35610</t>
  </si>
  <si>
    <t>35609</t>
  </si>
  <si>
    <t>35608</t>
  </si>
  <si>
    <t>35607</t>
  </si>
  <si>
    <t>35606</t>
  </si>
  <si>
    <t>35605</t>
  </si>
  <si>
    <t>35604</t>
  </si>
  <si>
    <t>35603</t>
  </si>
  <si>
    <t>35602</t>
  </si>
  <si>
    <t>35601</t>
  </si>
  <si>
    <t>35600</t>
  </si>
  <si>
    <t>35599</t>
  </si>
  <si>
    <t>35598</t>
  </si>
  <si>
    <t>Amt% Flash TCD</t>
  </si>
  <si>
    <t>rArea Flash TCD</t>
  </si>
  <si>
    <t>Detector Name Flash TCD</t>
  </si>
  <si>
    <t>Rt Flash TCD</t>
  </si>
  <si>
    <t>Peak Nr  Flash TCD</t>
  </si>
  <si>
    <t>Analysis</t>
  </si>
  <si>
    <t>Martin 1+2</t>
  </si>
  <si>
    <t>Martin 1</t>
  </si>
  <si>
    <t>Martin 2</t>
  </si>
  <si>
    <t>GEL A</t>
  </si>
  <si>
    <t>1801187</t>
  </si>
  <si>
    <t>Susanne</t>
  </si>
  <si>
    <t>180118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</si>
</sst>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"/>
    <numFmt numFmtId="166" formatCode="0.0000"/>
    <numFmt numFmtId="167" formatCode="0.000"/>
  </numFmts>
  <fonts count="12" x14ac:knownFonts="1">
    <font>
      <sz val="10"/>
      <name val="MS Sans Serif"/>
      <family val="2"/>
    </font>
    <font>
      <sz val="10"/>
      <name val="MS Sans Serif"/>
      <family val="2"/>
    </font>
    <font>
      <sz val="16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b/>
      <sz val="10"/>
      <name val="MS Sans Serif"/>
    </font>
    <font>
      <sz val="10"/>
      <name val="MS Sans Serif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</cellStyleXfs>
  <cellXfs count="146">
    <xf numFmtId="0" fontId="0" fillId="0" borderId="0" xfId="0"/>
    <xf numFmtId="49" fontId="1" fillId="0" borderId="0" xfId="1" applyNumberFormat="1"/>
    <xf numFmtId="49" fontId="3" fillId="0" borderId="0" xfId="1" applyNumberFormat="1" applyFont="1"/>
    <xf numFmtId="0" fontId="3" fillId="0" borderId="0" xfId="1" applyFont="1"/>
    <xf numFmtId="0" fontId="1" fillId="0" borderId="0" xfId="1"/>
    <xf numFmtId="49" fontId="1" fillId="0" borderId="0" xfId="1" applyNumberFormat="1" applyFont="1"/>
    <xf numFmtId="0" fontId="1" fillId="0" borderId="0" xfId="2"/>
    <xf numFmtId="49" fontId="3" fillId="0" borderId="0" xfId="2" applyNumberFormat="1" applyFont="1" applyFill="1" applyBorder="1" applyAlignment="1" applyProtection="1"/>
    <xf numFmtId="0" fontId="5" fillId="0" borderId="0" xfId="3" applyNumberFormat="1" applyFont="1" applyFill="1" applyBorder="1" applyAlignment="1" applyProtection="1"/>
    <xf numFmtId="0" fontId="1" fillId="0" borderId="0" xfId="2" applyFont="1"/>
    <xf numFmtId="0" fontId="1" fillId="3" borderId="5" xfId="2" applyFont="1" applyFill="1" applyBorder="1"/>
    <xf numFmtId="1" fontId="1" fillId="3" borderId="6" xfId="2" applyNumberFormat="1" applyFill="1" applyBorder="1"/>
    <xf numFmtId="0" fontId="1" fillId="0" borderId="0" xfId="2" applyFill="1"/>
    <xf numFmtId="0" fontId="1" fillId="4" borderId="5" xfId="2" applyFont="1" applyFill="1" applyBorder="1"/>
    <xf numFmtId="1" fontId="1" fillId="4" borderId="6" xfId="2" applyNumberFormat="1" applyFill="1" applyBorder="1"/>
    <xf numFmtId="0" fontId="1" fillId="3" borderId="7" xfId="2" applyFill="1" applyBorder="1"/>
    <xf numFmtId="2" fontId="1" fillId="3" borderId="8" xfId="2" applyNumberFormat="1" applyFill="1" applyBorder="1"/>
    <xf numFmtId="164" fontId="1" fillId="0" borderId="0" xfId="2" applyNumberFormat="1" applyFill="1"/>
    <xf numFmtId="0" fontId="4" fillId="0" borderId="9" xfId="2" applyFont="1" applyBorder="1" applyAlignment="1">
      <alignment horizontal="left" wrapText="1"/>
    </xf>
    <xf numFmtId="0" fontId="4" fillId="0" borderId="9" xfId="2" applyNumberFormat="1" applyFont="1" applyFill="1" applyBorder="1" applyAlignment="1" applyProtection="1">
      <alignment horizontal="left" vertical="center" wrapText="1"/>
    </xf>
    <xf numFmtId="0" fontId="1" fillId="0" borderId="0" xfId="2" quotePrefix="1" applyNumberFormat="1"/>
    <xf numFmtId="0" fontId="1" fillId="0" borderId="9" xfId="2" applyFont="1" applyFill="1" applyBorder="1" applyAlignment="1">
      <alignment horizontal="center" wrapText="1"/>
    </xf>
    <xf numFmtId="0" fontId="1" fillId="0" borderId="9" xfId="2" applyNumberFormat="1" applyFont="1" applyFill="1" applyBorder="1" applyAlignment="1" applyProtection="1">
      <alignment horizontal="center" vertical="center" wrapText="1"/>
    </xf>
    <xf numFmtId="0" fontId="1" fillId="0" borderId="9" xfId="2" quotePrefix="1" applyNumberFormat="1" applyFill="1" applyBorder="1"/>
    <xf numFmtId="0" fontId="0" fillId="0" borderId="0" xfId="0" applyFill="1" applyBorder="1"/>
    <xf numFmtId="0" fontId="0" fillId="0" borderId="0" xfId="0" applyBorder="1"/>
    <xf numFmtId="0" fontId="4" fillId="0" borderId="9" xfId="2" applyFont="1" applyFill="1" applyBorder="1" applyAlignment="1">
      <alignment horizontal="left" wrapText="1"/>
    </xf>
    <xf numFmtId="0" fontId="4" fillId="6" borderId="9" xfId="2" applyFont="1" applyFill="1" applyBorder="1" applyAlignment="1">
      <alignment horizontal="left" vertical="center" wrapText="1"/>
    </xf>
    <xf numFmtId="0" fontId="4" fillId="7" borderId="9" xfId="2" applyNumberFormat="1" applyFont="1" applyFill="1" applyBorder="1" applyAlignment="1" applyProtection="1">
      <alignment horizontal="left" vertical="top" wrapText="1"/>
    </xf>
    <xf numFmtId="0" fontId="1" fillId="0" borderId="0" xfId="2" quotePrefix="1" applyNumberFormat="1" applyBorder="1"/>
    <xf numFmtId="0" fontId="1" fillId="0" borderId="9" xfId="2" quotePrefix="1" applyNumberFormat="1" applyBorder="1"/>
    <xf numFmtId="49" fontId="8" fillId="0" borderId="9" xfId="0" applyNumberFormat="1" applyFont="1" applyFill="1" applyBorder="1" applyAlignment="1" applyProtection="1"/>
    <xf numFmtId="0" fontId="8" fillId="0" borderId="9" xfId="0" applyNumberFormat="1" applyFont="1" applyFill="1" applyBorder="1" applyAlignment="1" applyProtection="1"/>
    <xf numFmtId="2" fontId="6" fillId="0" borderId="9" xfId="0" applyNumberFormat="1" applyFont="1" applyFill="1" applyBorder="1" applyAlignment="1" applyProtection="1">
      <alignment horizontal="center" wrapText="1"/>
    </xf>
    <xf numFmtId="167" fontId="6" fillId="0" borderId="9" xfId="0" applyNumberFormat="1" applyFont="1" applyFill="1" applyBorder="1" applyAlignment="1" applyProtection="1">
      <alignment horizontal="center"/>
    </xf>
    <xf numFmtId="165" fontId="6" fillId="0" borderId="9" xfId="0" quotePrefix="1" applyNumberFormat="1" applyFont="1" applyFill="1" applyBorder="1" applyAlignment="1">
      <alignment horizontal="center"/>
    </xf>
    <xf numFmtId="165" fontId="6" fillId="4" borderId="9" xfId="0" applyNumberFormat="1" applyFont="1" applyFill="1" applyBorder="1" applyAlignment="1" applyProtection="1">
      <alignment horizontal="center"/>
    </xf>
    <xf numFmtId="2" fontId="6" fillId="3" borderId="9" xfId="0" applyNumberFormat="1" applyFont="1" applyFill="1" applyBorder="1" applyAlignment="1" applyProtection="1">
      <alignment horizontal="center"/>
    </xf>
    <xf numFmtId="2" fontId="6" fillId="4" borderId="9" xfId="0" applyNumberFormat="1" applyFont="1" applyFill="1" applyBorder="1" applyAlignment="1" applyProtection="1">
      <alignment horizontal="center"/>
    </xf>
    <xf numFmtId="49" fontId="2" fillId="0" borderId="0" xfId="1" applyNumberFormat="1" applyFont="1" applyBorder="1" applyProtection="1">
      <protection locked="0"/>
    </xf>
    <xf numFmtId="0" fontId="6" fillId="0" borderId="0" xfId="4" applyFont="1" applyBorder="1"/>
    <xf numFmtId="49" fontId="6" fillId="0" borderId="0" xfId="1" applyNumberFormat="1" applyFont="1" applyBorder="1"/>
    <xf numFmtId="49" fontId="3" fillId="0" borderId="0" xfId="1" applyNumberFormat="1" applyFont="1" applyBorder="1"/>
    <xf numFmtId="0" fontId="4" fillId="0" borderId="0" xfId="0" applyFont="1" applyBorder="1"/>
    <xf numFmtId="0" fontId="7" fillId="0" borderId="0" xfId="4" applyFont="1" applyBorder="1" applyAlignment="1">
      <alignment horizontal="center"/>
    </xf>
    <xf numFmtId="0" fontId="3" fillId="0" borderId="0" xfId="1" applyFont="1" applyBorder="1"/>
    <xf numFmtId="166" fontId="7" fillId="0" borderId="0" xfId="4" applyNumberFormat="1" applyFont="1" applyBorder="1" applyAlignment="1">
      <alignment horizontal="center"/>
    </xf>
    <xf numFmtId="0" fontId="6" fillId="0" borderId="0" xfId="1" applyFont="1" applyBorder="1"/>
    <xf numFmtId="0" fontId="1" fillId="0" borderId="0" xfId="2" applyBorder="1"/>
    <xf numFmtId="0" fontId="1" fillId="0" borderId="0" xfId="5" quotePrefix="1" applyNumberFormat="1" applyBorder="1"/>
    <xf numFmtId="0" fontId="6" fillId="0" borderId="0" xfId="2" applyFont="1" applyBorder="1"/>
    <xf numFmtId="49" fontId="1" fillId="0" borderId="0" xfId="1" applyNumberFormat="1" applyBorder="1" applyProtection="1">
      <protection locked="0"/>
    </xf>
    <xf numFmtId="49" fontId="1" fillId="0" borderId="0" xfId="1" applyNumberFormat="1" applyBorder="1"/>
    <xf numFmtId="0" fontId="0" fillId="0" borderId="0" xfId="0" quotePrefix="1" applyNumberFormat="1" applyBorder="1"/>
    <xf numFmtId="0" fontId="1" fillId="0" borderId="0" xfId="0" applyFont="1" applyBorder="1"/>
    <xf numFmtId="49" fontId="0" fillId="0" borderId="0" xfId="0" applyNumberFormat="1" applyBorder="1"/>
    <xf numFmtId="0" fontId="6" fillId="0" borderId="0" xfId="4" applyFont="1" applyBorder="1" applyAlignment="1">
      <alignment horizontal="center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quotePrefix="1" applyNumberFormat="1" applyFont="1" applyBorder="1" applyAlignment="1"/>
    <xf numFmtId="2" fontId="6" fillId="0" borderId="9" xfId="0" applyNumberFormat="1" applyFont="1" applyFill="1" applyBorder="1" applyAlignment="1" applyProtection="1">
      <alignment horizontal="center"/>
    </xf>
    <xf numFmtId="0" fontId="0" fillId="0" borderId="9" xfId="2" quotePrefix="1" applyNumberFormat="1" applyFont="1" applyFill="1" applyBorder="1" applyAlignment="1">
      <alignment horizontal="center"/>
    </xf>
    <xf numFmtId="165" fontId="1" fillId="7" borderId="9" xfId="2" applyNumberFormat="1" applyFill="1" applyBorder="1" applyAlignment="1">
      <alignment horizontal="left"/>
    </xf>
    <xf numFmtId="1" fontId="6" fillId="6" borderId="9" xfId="2" applyNumberFormat="1" applyFont="1" applyFill="1" applyBorder="1" applyAlignment="1">
      <alignment horizontal="left"/>
    </xf>
    <xf numFmtId="165" fontId="1" fillId="0" borderId="9" xfId="2" applyNumberFormat="1" applyFill="1" applyBorder="1" applyAlignment="1">
      <alignment horizontal="left"/>
    </xf>
    <xf numFmtId="1" fontId="1" fillId="6" borderId="9" xfId="2" applyNumberFormat="1" applyFill="1" applyBorder="1" applyAlignment="1">
      <alignment horizontal="left"/>
    </xf>
    <xf numFmtId="1" fontId="1" fillId="0" borderId="9" xfId="2" applyNumberFormat="1" applyFill="1" applyBorder="1" applyAlignment="1">
      <alignment horizontal="left"/>
    </xf>
    <xf numFmtId="0" fontId="1" fillId="8" borderId="9" xfId="2" quotePrefix="1" applyNumberFormat="1" applyFont="1" applyFill="1" applyBorder="1"/>
    <xf numFmtId="1" fontId="1" fillId="5" borderId="9" xfId="2" applyNumberFormat="1" applyFill="1" applyBorder="1" applyAlignment="1">
      <alignment horizontal="left"/>
    </xf>
    <xf numFmtId="165" fontId="1" fillId="0" borderId="9" xfId="2" applyNumberFormat="1" applyBorder="1" applyAlignment="1">
      <alignment horizontal="left"/>
    </xf>
    <xf numFmtId="1" fontId="1" fillId="0" borderId="9" xfId="2" applyNumberFormat="1" applyBorder="1" applyAlignment="1">
      <alignment horizontal="left"/>
    </xf>
    <xf numFmtId="0" fontId="1" fillId="0" borderId="9" xfId="2" applyBorder="1" applyAlignment="1">
      <alignment horizontal="left"/>
    </xf>
    <xf numFmtId="165" fontId="1" fillId="0" borderId="9" xfId="2" applyNumberFormat="1" applyFill="1" applyBorder="1" applyAlignment="1">
      <alignment horizontal="center"/>
    </xf>
    <xf numFmtId="1" fontId="1" fillId="0" borderId="9" xfId="2" applyNumberFormat="1" applyFill="1" applyBorder="1" applyAlignment="1">
      <alignment horizontal="center"/>
    </xf>
    <xf numFmtId="0" fontId="1" fillId="0" borderId="9" xfId="2" applyFill="1" applyBorder="1"/>
    <xf numFmtId="2" fontId="1" fillId="4" borderId="8" xfId="2" applyNumberFormat="1" applyFont="1" applyFill="1" applyBorder="1"/>
    <xf numFmtId="164" fontId="1" fillId="4" borderId="7" xfId="2" applyNumberFormat="1" applyFont="1" applyFill="1" applyBorder="1"/>
    <xf numFmtId="10" fontId="5" fillId="0" borderId="0" xfId="2" applyNumberFormat="1" applyFont="1" applyFill="1" applyBorder="1" applyAlignment="1" applyProtection="1"/>
    <xf numFmtId="49" fontId="1" fillId="0" borderId="0" xfId="2" applyNumberFormat="1"/>
    <xf numFmtId="0" fontId="4" fillId="0" borderId="0" xfId="2" applyFont="1"/>
    <xf numFmtId="49" fontId="3" fillId="0" borderId="9" xfId="0" applyNumberFormat="1" applyFont="1" applyFill="1" applyBorder="1" applyAlignment="1" applyProtection="1"/>
    <xf numFmtId="49" fontId="3" fillId="5" borderId="10" xfId="2" applyNumberFormat="1" applyFont="1" applyFill="1" applyBorder="1" applyAlignment="1" applyProtection="1"/>
    <xf numFmtId="49" fontId="3" fillId="5" borderId="11" xfId="2" applyNumberFormat="1" applyFont="1" applyFill="1" applyBorder="1" applyAlignment="1" applyProtection="1"/>
    <xf numFmtId="10" fontId="5" fillId="5" borderId="12" xfId="2" applyNumberFormat="1" applyFont="1" applyFill="1" applyBorder="1" applyAlignment="1" applyProtection="1"/>
    <xf numFmtId="49" fontId="3" fillId="5" borderId="5" xfId="2" applyNumberFormat="1" applyFont="1" applyFill="1" applyBorder="1" applyAlignment="1" applyProtection="1"/>
    <xf numFmtId="49" fontId="3" fillId="5" borderId="0" xfId="2" applyNumberFormat="1" applyFont="1" applyFill="1" applyBorder="1" applyAlignment="1" applyProtection="1"/>
    <xf numFmtId="10" fontId="5" fillId="5" borderId="6" xfId="2" applyNumberFormat="1" applyFont="1" applyFill="1" applyBorder="1" applyAlignment="1" applyProtection="1"/>
    <xf numFmtId="0" fontId="1" fillId="5" borderId="5" xfId="2" applyFill="1" applyBorder="1"/>
    <xf numFmtId="0" fontId="1" fillId="5" borderId="0" xfId="2" applyFill="1" applyBorder="1"/>
    <xf numFmtId="0" fontId="1" fillId="5" borderId="6" xfId="2" applyFill="1" applyBorder="1"/>
    <xf numFmtId="0" fontId="5" fillId="5" borderId="6" xfId="3" applyNumberFormat="1" applyFont="1" applyFill="1" applyBorder="1" applyAlignment="1" applyProtection="1"/>
    <xf numFmtId="49" fontId="3" fillId="5" borderId="7" xfId="2" applyNumberFormat="1" applyFont="1" applyFill="1" applyBorder="1" applyAlignment="1" applyProtection="1"/>
    <xf numFmtId="0" fontId="1" fillId="5" borderId="13" xfId="2" applyFill="1" applyBorder="1"/>
    <xf numFmtId="0" fontId="5" fillId="5" borderId="8" xfId="3" applyNumberFormat="1" applyFont="1" applyFill="1" applyBorder="1" applyAlignment="1" applyProtection="1"/>
    <xf numFmtId="0" fontId="10" fillId="0" borderId="9" xfId="2" applyFont="1" applyBorder="1"/>
    <xf numFmtId="0" fontId="1" fillId="0" borderId="9" xfId="2" applyBorder="1"/>
    <xf numFmtId="0" fontId="6" fillId="0" borderId="0" xfId="4" applyFont="1" applyFill="1" applyBorder="1"/>
    <xf numFmtId="0" fontId="6" fillId="0" borderId="9" xfId="4" applyFont="1" applyBorder="1" applyAlignment="1">
      <alignment horizontal="center"/>
    </xf>
    <xf numFmtId="0" fontId="6" fillId="0" borderId="9" xfId="4" applyFont="1" applyBorder="1"/>
    <xf numFmtId="0" fontId="3" fillId="0" borderId="9" xfId="0" applyNumberFormat="1" applyFont="1" applyFill="1" applyBorder="1" applyAlignment="1" applyProtection="1">
      <alignment horizontal="center" wrapText="1"/>
    </xf>
    <xf numFmtId="0" fontId="3" fillId="4" borderId="9" xfId="0" applyNumberFormat="1" applyFont="1" applyFill="1" applyBorder="1" applyAlignment="1" applyProtection="1">
      <alignment horizontal="center" wrapText="1"/>
    </xf>
    <xf numFmtId="167" fontId="3" fillId="3" borderId="9" xfId="0" applyNumberFormat="1" applyFont="1" applyFill="1" applyBorder="1" applyAlignment="1" applyProtection="1">
      <alignment horizontal="center" wrapText="1"/>
    </xf>
    <xf numFmtId="0" fontId="3" fillId="0" borderId="9" xfId="4" applyFont="1" applyBorder="1" applyAlignment="1">
      <alignment horizontal="center" wrapText="1"/>
    </xf>
    <xf numFmtId="0" fontId="0" fillId="0" borderId="9" xfId="0" quotePrefix="1" applyNumberFormat="1" applyFill="1" applyBorder="1" applyAlignment="1">
      <alignment horizontal="center"/>
    </xf>
    <xf numFmtId="1" fontId="0" fillId="0" borderId="9" xfId="0" quotePrefix="1" applyNumberFormat="1" applyFill="1" applyBorder="1" applyAlignment="1">
      <alignment horizontal="center"/>
    </xf>
    <xf numFmtId="165" fontId="0" fillId="0" borderId="9" xfId="0" quotePrefix="1" applyNumberFormat="1" applyFill="1" applyBorder="1" applyAlignment="1">
      <alignment horizontal="center"/>
    </xf>
    <xf numFmtId="0" fontId="6" fillId="0" borderId="9" xfId="4" applyFont="1" applyFill="1" applyBorder="1" applyAlignment="1">
      <alignment horizontal="center"/>
    </xf>
    <xf numFmtId="49" fontId="2" fillId="2" borderId="0" xfId="1" applyNumberFormat="1" applyFont="1" applyFill="1" applyAlignment="1" applyProtection="1">
      <alignment horizontal="center"/>
      <protection locked="0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49" fontId="3" fillId="0" borderId="9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9" fillId="9" borderId="9" xfId="0" quotePrefix="1" applyNumberFormat="1" applyFont="1" applyFill="1" applyBorder="1" applyAlignment="1">
      <alignment horizontal="center"/>
    </xf>
    <xf numFmtId="0" fontId="9" fillId="9" borderId="9" xfId="0" applyNumberFormat="1" applyFont="1" applyFill="1" applyBorder="1" applyAlignment="1" applyProtection="1">
      <alignment horizontal="center" wrapText="1"/>
    </xf>
    <xf numFmtId="0" fontId="11" fillId="0" borderId="0" xfId="7"/>
    <xf numFmtId="0" fontId="11" fillId="0" borderId="0" xfId="7" quotePrefix="1" applyNumberFormat="1"/>
    <xf numFmtId="0" fontId="0" fillId="0" borderId="9" xfId="2" applyFont="1" applyBorder="1"/>
    <xf numFmtId="0" fontId="0" fillId="0" borderId="0" xfId="2" applyFont="1"/>
    <xf numFmtId="0" fontId="0" fillId="0" borderId="9" xfId="2" quotePrefix="1" applyNumberFormat="1" applyFont="1" applyBorder="1"/>
    <xf numFmtId="0" fontId="11" fillId="0" borderId="9" xfId="7" quotePrefix="1" applyNumberFormat="1" applyBorder="1"/>
    <xf numFmtId="0" fontId="11" fillId="8" borderId="0" xfId="7" quotePrefix="1" applyNumberFormat="1" applyFill="1"/>
    <xf numFmtId="0" fontId="11" fillId="8" borderId="0" xfId="7" applyFill="1"/>
    <xf numFmtId="0" fontId="11" fillId="10" borderId="0" xfId="7" quotePrefix="1" applyNumberFormat="1" applyFill="1"/>
    <xf numFmtId="0" fontId="11" fillId="10" borderId="0" xfId="7" applyFill="1"/>
    <xf numFmtId="0" fontId="11" fillId="11" borderId="0" xfId="7" quotePrefix="1" applyNumberFormat="1" applyFill="1"/>
    <xf numFmtId="0" fontId="11" fillId="11" borderId="0" xfId="7" applyFill="1"/>
    <xf numFmtId="49" fontId="6" fillId="0" borderId="9" xfId="0" applyNumberFormat="1" applyFont="1" applyFill="1" applyBorder="1" applyAlignment="1" applyProtection="1"/>
    <xf numFmtId="0" fontId="6" fillId="0" borderId="9" xfId="0" applyNumberFormat="1" applyFont="1" applyFill="1" applyBorder="1" applyAlignment="1" applyProtection="1">
      <alignment horizontal="center"/>
    </xf>
    <xf numFmtId="49" fontId="6" fillId="0" borderId="0" xfId="1" applyNumberFormat="1" applyFont="1" applyFill="1" applyBorder="1"/>
    <xf numFmtId="49" fontId="3" fillId="0" borderId="0" xfId="1" applyNumberFormat="1" applyFont="1" applyFill="1" applyBorder="1"/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/>
    <xf numFmtId="49" fontId="1" fillId="0" borderId="0" xfId="1" applyNumberFormat="1" applyFill="1" applyBorder="1" applyProtection="1">
      <protection locked="0"/>
    </xf>
    <xf numFmtId="49" fontId="1" fillId="0" borderId="0" xfId="1" applyNumberFormat="1" applyFill="1" applyBorder="1"/>
    <xf numFmtId="0" fontId="11" fillId="0" borderId="9" xfId="7" quotePrefix="1" applyNumberFormat="1" applyFill="1" applyBorder="1"/>
    <xf numFmtId="49" fontId="0" fillId="0" borderId="0" xfId="0" applyNumberFormat="1" applyFill="1" applyBorder="1"/>
    <xf numFmtId="0" fontId="6" fillId="0" borderId="9" xfId="4" applyFont="1" applyFill="1" applyBorder="1"/>
    <xf numFmtId="0" fontId="6" fillId="0" borderId="0" xfId="4" applyFont="1" applyFill="1" applyBorder="1" applyAlignment="1">
      <alignment horizontal="center"/>
    </xf>
    <xf numFmtId="0" fontId="10" fillId="0" borderId="9" xfId="2" applyFont="1" applyFill="1" applyBorder="1"/>
    <xf numFmtId="0" fontId="11" fillId="0" borderId="9" xfId="7" applyFill="1" applyBorder="1"/>
    <xf numFmtId="0" fontId="1" fillId="0" borderId="9" xfId="2" quotePrefix="1" applyNumberFormat="1" applyFont="1" applyFill="1" applyBorder="1"/>
  </cellXfs>
  <cellStyles count="8">
    <cellStyle name="Normal" xfId="0" builtinId="0"/>
    <cellStyle name="Normal 2" xfId="2"/>
    <cellStyle name="Normal 3" xfId="4"/>
    <cellStyle name="Normal 4" xfId="5"/>
    <cellStyle name="Normal 5" xfId="6"/>
    <cellStyle name="Normal 6" xfId="7"/>
    <cellStyle name="Normal_091202_26-5 1_-0003(2)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52690288713912"/>
                  <c:y val="-0.254872776319626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a-DK"/>
                </a:p>
              </c:txPr>
            </c:trendlineLbl>
          </c:trendline>
          <c:xVal>
            <c:numRef>
              <c:f>'180118_Quant results Gel A st'!$C$37:$C$52</c:f>
              <c:numCache>
                <c:formatCode>0.0</c:formatCode>
                <c:ptCount val="16"/>
                <c:pt idx="0" formatCode="General">
                  <c:v>0</c:v>
                </c:pt>
                <c:pt idx="1">
                  <c:v>41.766399999999997</c:v>
                </c:pt>
                <c:pt idx="2">
                  <c:v>109.3248</c:v>
                </c:pt>
                <c:pt idx="3">
                  <c:v>36.275199999999998</c:v>
                </c:pt>
                <c:pt idx="4">
                  <c:v>49.587199999999996</c:v>
                </c:pt>
                <c:pt idx="5">
                  <c:v>20.8</c:v>
                </c:pt>
                <c:pt idx="6">
                  <c:v>42.931199999999997</c:v>
                </c:pt>
                <c:pt idx="7">
                  <c:v>68.390399999999985</c:v>
                </c:pt>
                <c:pt idx="8">
                  <c:v>40.268799999999999</c:v>
                </c:pt>
                <c:pt idx="9">
                  <c:v>49.587199999999996</c:v>
                </c:pt>
                <c:pt idx="10">
                  <c:v>35.942399999999999</c:v>
                </c:pt>
                <c:pt idx="11">
                  <c:v>61.734399999999994</c:v>
                </c:pt>
                <c:pt idx="12">
                  <c:v>119.47519999999999</c:v>
                </c:pt>
                <c:pt idx="13">
                  <c:v>52.415999999999997</c:v>
                </c:pt>
                <c:pt idx="14">
                  <c:v>42.764800000000001</c:v>
                </c:pt>
                <c:pt idx="15">
                  <c:v>15.641599999999999</c:v>
                </c:pt>
              </c:numCache>
            </c:numRef>
          </c:xVal>
          <c:yVal>
            <c:numRef>
              <c:f>'180118_Quant results Gel A st'!$D$37:$D$52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51732</c:v>
                </c:pt>
                <c:pt idx="2">
                  <c:v>144245</c:v>
                </c:pt>
                <c:pt idx="3">
                  <c:v>44987</c:v>
                </c:pt>
                <c:pt idx="4">
                  <c:v>62794</c:v>
                </c:pt>
                <c:pt idx="5">
                  <c:v>24348</c:v>
                </c:pt>
                <c:pt idx="6">
                  <c:v>54947</c:v>
                </c:pt>
                <c:pt idx="7">
                  <c:v>87429</c:v>
                </c:pt>
                <c:pt idx="8">
                  <c:v>51074</c:v>
                </c:pt>
                <c:pt idx="9">
                  <c:v>63452</c:v>
                </c:pt>
                <c:pt idx="10">
                  <c:v>44843</c:v>
                </c:pt>
                <c:pt idx="11">
                  <c:v>79419</c:v>
                </c:pt>
                <c:pt idx="12">
                  <c:v>157363</c:v>
                </c:pt>
                <c:pt idx="13">
                  <c:v>65646</c:v>
                </c:pt>
                <c:pt idx="14">
                  <c:v>54567</c:v>
                </c:pt>
                <c:pt idx="15">
                  <c:v>17726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B-43FC-BAE4-ED09BA4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5088"/>
        <c:axId val="140987392"/>
      </c:scatterChart>
      <c:valAx>
        <c:axId val="1409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0987392"/>
        <c:crosses val="autoZero"/>
        <c:crossBetween val="midCat"/>
      </c:valAx>
      <c:valAx>
        <c:axId val="140987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0985088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720450568678913"/>
                  <c:y val="-0.22246536891221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a-DK"/>
                </a:p>
              </c:txPr>
            </c:trendlineLbl>
          </c:trendline>
          <c:xVal>
            <c:numRef>
              <c:f>'180118_Quant results Gel A st'!$E$37:$E$52</c:f>
              <c:numCache>
                <c:formatCode>0.0</c:formatCode>
                <c:ptCount val="16"/>
                <c:pt idx="0" formatCode="General">
                  <c:v>0</c:v>
                </c:pt>
                <c:pt idx="1">
                  <c:v>113.6277</c:v>
                </c:pt>
                <c:pt idx="2">
                  <c:v>297.4239</c:v>
                </c:pt>
                <c:pt idx="3">
                  <c:v>98.688600000000008</c:v>
                </c:pt>
                <c:pt idx="4">
                  <c:v>134.90459999999999</c:v>
                </c:pt>
                <c:pt idx="5">
                  <c:v>56.587499999999999</c:v>
                </c:pt>
                <c:pt idx="6">
                  <c:v>116.7966</c:v>
                </c:pt>
                <c:pt idx="7">
                  <c:v>186.05969999999999</c:v>
                </c:pt>
                <c:pt idx="8">
                  <c:v>109.5534</c:v>
                </c:pt>
                <c:pt idx="9">
                  <c:v>134.90459999999999</c:v>
                </c:pt>
                <c:pt idx="10">
                  <c:v>97.783199999999994</c:v>
                </c:pt>
                <c:pt idx="11">
                  <c:v>167.95169999999999</c:v>
                </c:pt>
                <c:pt idx="12">
                  <c:v>325.03859999999997</c:v>
                </c:pt>
                <c:pt idx="13">
                  <c:v>142.60049999999998</c:v>
                </c:pt>
                <c:pt idx="14">
                  <c:v>116.3439</c:v>
                </c:pt>
                <c:pt idx="15">
                  <c:v>42.553800000000003</c:v>
                </c:pt>
              </c:numCache>
            </c:numRef>
          </c:xVal>
          <c:yVal>
            <c:numRef>
              <c:f>'180118_Quant results Gel A st'!$F$37:$F$52</c:f>
              <c:numCache>
                <c:formatCode>General</c:formatCode>
                <c:ptCount val="16"/>
                <c:pt idx="0">
                  <c:v>3152</c:v>
                </c:pt>
                <c:pt idx="1">
                  <c:v>427611</c:v>
                </c:pt>
                <c:pt idx="2">
                  <c:v>1119243</c:v>
                </c:pt>
                <c:pt idx="3">
                  <c:v>374790</c:v>
                </c:pt>
                <c:pt idx="4">
                  <c:v>512585</c:v>
                </c:pt>
                <c:pt idx="5">
                  <c:v>215414</c:v>
                </c:pt>
                <c:pt idx="6">
                  <c:v>443404</c:v>
                </c:pt>
                <c:pt idx="7">
                  <c:v>697795</c:v>
                </c:pt>
                <c:pt idx="8">
                  <c:v>413945</c:v>
                </c:pt>
                <c:pt idx="9">
                  <c:v>510852</c:v>
                </c:pt>
                <c:pt idx="10">
                  <c:v>370632</c:v>
                </c:pt>
                <c:pt idx="11">
                  <c:v>632299</c:v>
                </c:pt>
                <c:pt idx="12">
                  <c:v>1224654</c:v>
                </c:pt>
                <c:pt idx="13">
                  <c:v>536814</c:v>
                </c:pt>
                <c:pt idx="14">
                  <c:v>441557</c:v>
                </c:pt>
                <c:pt idx="15">
                  <c:v>160287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4594-8ABB-894E0762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3520"/>
        <c:axId val="142840960"/>
      </c:scatterChart>
      <c:valAx>
        <c:axId val="1411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2840960"/>
        <c:crosses val="autoZero"/>
        <c:crossBetween val="midCat"/>
      </c:valAx>
      <c:valAx>
        <c:axId val="142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1163520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</xdr:row>
      <xdr:rowOff>38100</xdr:rowOff>
    </xdr:from>
    <xdr:to>
      <xdr:col>10</xdr:col>
      <xdr:colOff>285750</xdr:colOff>
      <xdr:row>27</xdr:row>
      <xdr:rowOff>28575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10</xdr:row>
      <xdr:rowOff>19050</xdr:rowOff>
    </xdr:from>
    <xdr:to>
      <xdr:col>17</xdr:col>
      <xdr:colOff>47625</xdr:colOff>
      <xdr:row>27</xdr:row>
      <xdr:rowOff>9525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>
      <selection activeCell="H2" sqref="H2"/>
    </sheetView>
  </sheetViews>
  <sheetFormatPr defaultRowHeight="12.75" x14ac:dyDescent="0.2"/>
  <cols>
    <col min="1" max="16384" width="9.140625" style="119"/>
  </cols>
  <sheetData>
    <row r="1" spans="1:9" x14ac:dyDescent="0.2">
      <c r="A1" s="120" t="s">
        <v>167</v>
      </c>
      <c r="B1" s="120" t="s">
        <v>259</v>
      </c>
      <c r="C1" s="120" t="s">
        <v>166</v>
      </c>
      <c r="D1" s="120" t="s">
        <v>165</v>
      </c>
      <c r="E1" s="120" t="s">
        <v>258</v>
      </c>
      <c r="F1" s="120" t="s">
        <v>257</v>
      </c>
      <c r="G1" s="120" t="s">
        <v>256</v>
      </c>
      <c r="H1" s="120" t="s">
        <v>255</v>
      </c>
      <c r="I1" s="120" t="s">
        <v>254</v>
      </c>
    </row>
    <row r="2" spans="1:9" x14ac:dyDescent="0.2">
      <c r="A2" s="120">
        <v>18</v>
      </c>
      <c r="B2" s="120" t="s">
        <v>253</v>
      </c>
      <c r="C2" s="120" t="s">
        <v>152</v>
      </c>
      <c r="E2" s="120">
        <v>1</v>
      </c>
      <c r="F2" s="120">
        <v>231.2</v>
      </c>
      <c r="G2" s="120" t="s">
        <v>169</v>
      </c>
      <c r="H2" s="120">
        <v>3152</v>
      </c>
    </row>
    <row r="3" spans="1:9" x14ac:dyDescent="0.2">
      <c r="A3" s="120">
        <v>18</v>
      </c>
      <c r="B3" s="120" t="s">
        <v>253</v>
      </c>
      <c r="C3" s="120" t="s">
        <v>152</v>
      </c>
    </row>
    <row r="4" spans="1:9" x14ac:dyDescent="0.2">
      <c r="A4" s="120">
        <v>19</v>
      </c>
      <c r="B4" s="120" t="s">
        <v>252</v>
      </c>
      <c r="C4" s="120" t="s">
        <v>48</v>
      </c>
      <c r="E4" s="120">
        <v>1</v>
      </c>
      <c r="F4" s="120">
        <v>229.1</v>
      </c>
      <c r="G4" s="120" t="s">
        <v>169</v>
      </c>
      <c r="H4" s="120">
        <v>316113</v>
      </c>
    </row>
    <row r="5" spans="1:9" x14ac:dyDescent="0.2">
      <c r="A5" s="120">
        <v>19</v>
      </c>
      <c r="B5" s="120" t="s">
        <v>252</v>
      </c>
      <c r="C5" s="120" t="s">
        <v>48</v>
      </c>
    </row>
    <row r="6" spans="1:9" x14ac:dyDescent="0.2">
      <c r="A6" s="120">
        <v>20</v>
      </c>
      <c r="B6" s="120" t="s">
        <v>251</v>
      </c>
      <c r="C6" s="120" t="s">
        <v>47</v>
      </c>
      <c r="E6" s="120">
        <v>1</v>
      </c>
      <c r="F6" s="120">
        <v>133.1</v>
      </c>
      <c r="G6" s="120" t="s">
        <v>169</v>
      </c>
      <c r="H6" s="120">
        <v>57602</v>
      </c>
    </row>
    <row r="7" spans="1:9" x14ac:dyDescent="0.2">
      <c r="A7" s="120">
        <v>20</v>
      </c>
      <c r="B7" s="120" t="s">
        <v>251</v>
      </c>
      <c r="C7" s="120" t="s">
        <v>47</v>
      </c>
      <c r="E7" s="120">
        <v>2</v>
      </c>
      <c r="F7" s="120">
        <v>228.1</v>
      </c>
      <c r="G7" s="120" t="s">
        <v>169</v>
      </c>
      <c r="H7" s="120">
        <v>737029</v>
      </c>
    </row>
    <row r="8" spans="1:9" x14ac:dyDescent="0.2">
      <c r="A8" s="120">
        <v>20</v>
      </c>
      <c r="B8" s="120" t="s">
        <v>251</v>
      </c>
      <c r="C8" s="120" t="s">
        <v>47</v>
      </c>
    </row>
    <row r="9" spans="1:9" x14ac:dyDescent="0.2">
      <c r="A9" s="120">
        <v>21</v>
      </c>
      <c r="B9" s="120" t="s">
        <v>250</v>
      </c>
      <c r="C9" s="120" t="s">
        <v>68</v>
      </c>
      <c r="E9" s="120">
        <v>1</v>
      </c>
      <c r="F9" s="120">
        <v>133.19999999999999</v>
      </c>
      <c r="G9" s="120" t="s">
        <v>169</v>
      </c>
      <c r="H9" s="120">
        <v>175433</v>
      </c>
    </row>
    <row r="10" spans="1:9" x14ac:dyDescent="0.2">
      <c r="A10" s="120">
        <v>21</v>
      </c>
      <c r="B10" s="120" t="s">
        <v>250</v>
      </c>
      <c r="C10" s="120" t="s">
        <v>68</v>
      </c>
      <c r="E10" s="120">
        <v>2</v>
      </c>
      <c r="F10" s="120">
        <v>231.2</v>
      </c>
      <c r="G10" s="120" t="s">
        <v>169</v>
      </c>
      <c r="H10" s="120">
        <v>3946</v>
      </c>
    </row>
    <row r="11" spans="1:9" x14ac:dyDescent="0.2">
      <c r="A11" s="120">
        <v>21</v>
      </c>
      <c r="B11" s="120" t="s">
        <v>250</v>
      </c>
      <c r="C11" s="120" t="s">
        <v>68</v>
      </c>
    </row>
    <row r="12" spans="1:9" x14ac:dyDescent="0.2">
      <c r="A12" s="120">
        <v>16</v>
      </c>
      <c r="B12" s="120" t="s">
        <v>249</v>
      </c>
      <c r="C12" s="120" t="s">
        <v>100</v>
      </c>
      <c r="D12" s="120" t="s">
        <v>151</v>
      </c>
      <c r="E12" s="120">
        <v>1</v>
      </c>
      <c r="F12" s="120">
        <v>133.1</v>
      </c>
      <c r="G12" s="120" t="s">
        <v>169</v>
      </c>
      <c r="H12" s="120">
        <v>53372</v>
      </c>
    </row>
    <row r="13" spans="1:9" x14ac:dyDescent="0.2">
      <c r="A13" s="120">
        <v>16</v>
      </c>
      <c r="B13" s="120" t="s">
        <v>249</v>
      </c>
      <c r="C13" s="120" t="s">
        <v>100</v>
      </c>
      <c r="D13" s="120" t="s">
        <v>151</v>
      </c>
      <c r="E13" s="120">
        <v>2</v>
      </c>
      <c r="F13" s="120">
        <v>229.1</v>
      </c>
      <c r="G13" s="120" t="s">
        <v>169</v>
      </c>
      <c r="H13" s="120">
        <v>519816</v>
      </c>
    </row>
    <row r="14" spans="1:9" x14ac:dyDescent="0.2">
      <c r="A14" s="120">
        <v>16</v>
      </c>
      <c r="B14" s="120" t="s">
        <v>249</v>
      </c>
      <c r="C14" s="120" t="s">
        <v>100</v>
      </c>
      <c r="D14" s="120" t="s">
        <v>151</v>
      </c>
    </row>
    <row r="15" spans="1:9" x14ac:dyDescent="0.2">
      <c r="A15" s="120">
        <v>17</v>
      </c>
      <c r="B15" s="120" t="s">
        <v>248</v>
      </c>
      <c r="C15" s="120" t="s">
        <v>100</v>
      </c>
      <c r="D15" s="120" t="s">
        <v>150</v>
      </c>
      <c r="E15" s="120">
        <v>1</v>
      </c>
      <c r="F15" s="120">
        <v>133.1</v>
      </c>
      <c r="G15" s="120" t="s">
        <v>169</v>
      </c>
      <c r="H15" s="120">
        <v>58974</v>
      </c>
    </row>
    <row r="16" spans="1:9" x14ac:dyDescent="0.2">
      <c r="A16" s="120">
        <v>17</v>
      </c>
      <c r="B16" s="120" t="s">
        <v>248</v>
      </c>
      <c r="C16" s="120" t="s">
        <v>100</v>
      </c>
      <c r="D16" s="120" t="s">
        <v>150</v>
      </c>
      <c r="E16" s="120">
        <v>2</v>
      </c>
      <c r="F16" s="120">
        <v>228.1</v>
      </c>
      <c r="G16" s="120" t="s">
        <v>169</v>
      </c>
      <c r="H16" s="120">
        <v>578436</v>
      </c>
    </row>
    <row r="17" spans="1:8" x14ac:dyDescent="0.2">
      <c r="A17" s="120">
        <v>17</v>
      </c>
      <c r="B17" s="120" t="s">
        <v>248</v>
      </c>
      <c r="C17" s="120" t="s">
        <v>100</v>
      </c>
      <c r="D17" s="120" t="s">
        <v>150</v>
      </c>
    </row>
    <row r="18" spans="1:8" x14ac:dyDescent="0.2">
      <c r="A18" s="120">
        <v>18</v>
      </c>
      <c r="B18" s="120" t="s">
        <v>247</v>
      </c>
      <c r="C18" s="120" t="s">
        <v>100</v>
      </c>
      <c r="D18" s="120" t="s">
        <v>149</v>
      </c>
      <c r="E18" s="120">
        <v>1</v>
      </c>
      <c r="F18" s="120">
        <v>133.1</v>
      </c>
      <c r="G18" s="120" t="s">
        <v>169</v>
      </c>
      <c r="H18" s="120">
        <v>62366</v>
      </c>
    </row>
    <row r="19" spans="1:8" x14ac:dyDescent="0.2">
      <c r="A19" s="120">
        <v>18</v>
      </c>
      <c r="B19" s="120" t="s">
        <v>247</v>
      </c>
      <c r="C19" s="120" t="s">
        <v>100</v>
      </c>
      <c r="D19" s="120" t="s">
        <v>149</v>
      </c>
      <c r="E19" s="120">
        <v>2</v>
      </c>
      <c r="F19" s="120">
        <v>228.1</v>
      </c>
      <c r="G19" s="120" t="s">
        <v>169</v>
      </c>
      <c r="H19" s="120">
        <v>600729</v>
      </c>
    </row>
    <row r="20" spans="1:8" x14ac:dyDescent="0.2">
      <c r="A20" s="120">
        <v>18</v>
      </c>
      <c r="B20" s="120" t="s">
        <v>247</v>
      </c>
      <c r="C20" s="120" t="s">
        <v>100</v>
      </c>
      <c r="D20" s="120" t="s">
        <v>149</v>
      </c>
    </row>
    <row r="21" spans="1:8" x14ac:dyDescent="0.2">
      <c r="A21" s="120">
        <v>19</v>
      </c>
      <c r="B21" s="120" t="s">
        <v>246</v>
      </c>
      <c r="C21" s="120" t="s">
        <v>100</v>
      </c>
      <c r="D21" s="120" t="s">
        <v>148</v>
      </c>
      <c r="E21" s="120">
        <v>1</v>
      </c>
      <c r="F21" s="120">
        <v>133.1</v>
      </c>
      <c r="G21" s="120" t="s">
        <v>169</v>
      </c>
      <c r="H21" s="120">
        <v>51732</v>
      </c>
    </row>
    <row r="22" spans="1:8" x14ac:dyDescent="0.2">
      <c r="A22" s="120">
        <v>19</v>
      </c>
      <c r="B22" s="120" t="s">
        <v>246</v>
      </c>
      <c r="C22" s="120" t="s">
        <v>100</v>
      </c>
      <c r="D22" s="120" t="s">
        <v>148</v>
      </c>
      <c r="E22" s="120">
        <v>2</v>
      </c>
      <c r="F22" s="120">
        <v>229.1</v>
      </c>
      <c r="G22" s="120" t="s">
        <v>169</v>
      </c>
      <c r="H22" s="120">
        <v>427611</v>
      </c>
    </row>
    <row r="23" spans="1:8" x14ac:dyDescent="0.2">
      <c r="A23" s="120">
        <v>19</v>
      </c>
      <c r="B23" s="120" t="s">
        <v>246</v>
      </c>
      <c r="C23" s="120" t="s">
        <v>100</v>
      </c>
      <c r="D23" s="120" t="s">
        <v>148</v>
      </c>
    </row>
    <row r="24" spans="1:8" x14ac:dyDescent="0.2">
      <c r="A24" s="120">
        <v>20</v>
      </c>
      <c r="B24" s="120" t="s">
        <v>245</v>
      </c>
      <c r="C24" s="120" t="s">
        <v>100</v>
      </c>
      <c r="D24" s="120" t="s">
        <v>147</v>
      </c>
      <c r="E24" s="120">
        <v>1</v>
      </c>
      <c r="F24" s="120">
        <v>133.19999999999999</v>
      </c>
      <c r="G24" s="120" t="s">
        <v>169</v>
      </c>
      <c r="H24" s="120">
        <v>144245</v>
      </c>
    </row>
    <row r="25" spans="1:8" x14ac:dyDescent="0.2">
      <c r="A25" s="120">
        <v>20</v>
      </c>
      <c r="B25" s="120" t="s">
        <v>245</v>
      </c>
      <c r="C25" s="120" t="s">
        <v>100</v>
      </c>
      <c r="D25" s="120" t="s">
        <v>147</v>
      </c>
      <c r="E25" s="120">
        <v>2</v>
      </c>
      <c r="F25" s="120">
        <v>226.2</v>
      </c>
      <c r="G25" s="120" t="s">
        <v>169</v>
      </c>
      <c r="H25" s="120">
        <v>1119243</v>
      </c>
    </row>
    <row r="26" spans="1:8" x14ac:dyDescent="0.2">
      <c r="A26" s="120">
        <v>20</v>
      </c>
      <c r="B26" s="120" t="s">
        <v>245</v>
      </c>
      <c r="C26" s="120" t="s">
        <v>100</v>
      </c>
      <c r="D26" s="120" t="s">
        <v>147</v>
      </c>
    </row>
    <row r="27" spans="1:8" x14ac:dyDescent="0.2">
      <c r="A27" s="120">
        <v>21</v>
      </c>
      <c r="B27" s="120" t="s">
        <v>244</v>
      </c>
      <c r="C27" s="120" t="s">
        <v>100</v>
      </c>
      <c r="D27" s="120" t="s">
        <v>146</v>
      </c>
      <c r="E27" s="120">
        <v>1</v>
      </c>
      <c r="F27" s="120">
        <v>133.19999999999999</v>
      </c>
      <c r="G27" s="120" t="s">
        <v>169</v>
      </c>
      <c r="H27" s="120">
        <v>44987</v>
      </c>
    </row>
    <row r="28" spans="1:8" x14ac:dyDescent="0.2">
      <c r="A28" s="120">
        <v>21</v>
      </c>
      <c r="B28" s="120" t="s">
        <v>244</v>
      </c>
      <c r="C28" s="120" t="s">
        <v>100</v>
      </c>
      <c r="D28" s="120" t="s">
        <v>146</v>
      </c>
      <c r="E28" s="120">
        <v>2</v>
      </c>
      <c r="F28" s="120">
        <v>229.2</v>
      </c>
      <c r="G28" s="120" t="s">
        <v>169</v>
      </c>
      <c r="H28" s="120">
        <v>374790</v>
      </c>
    </row>
    <row r="29" spans="1:8" x14ac:dyDescent="0.2">
      <c r="A29" s="120">
        <v>21</v>
      </c>
      <c r="B29" s="120" t="s">
        <v>244</v>
      </c>
      <c r="C29" s="120" t="s">
        <v>100</v>
      </c>
      <c r="D29" s="120" t="s">
        <v>146</v>
      </c>
    </row>
    <row r="30" spans="1:8" x14ac:dyDescent="0.2">
      <c r="A30" s="120">
        <v>22</v>
      </c>
      <c r="B30" s="120" t="s">
        <v>243</v>
      </c>
      <c r="C30" s="120" t="s">
        <v>100</v>
      </c>
      <c r="D30" s="120" t="s">
        <v>145</v>
      </c>
      <c r="E30" s="120">
        <v>1</v>
      </c>
      <c r="F30" s="120">
        <v>133.19999999999999</v>
      </c>
      <c r="G30" s="120" t="s">
        <v>169</v>
      </c>
      <c r="H30" s="120">
        <v>73007</v>
      </c>
    </row>
    <row r="31" spans="1:8" x14ac:dyDescent="0.2">
      <c r="A31" s="120">
        <v>22</v>
      </c>
      <c r="B31" s="120" t="s">
        <v>243</v>
      </c>
      <c r="C31" s="120" t="s">
        <v>100</v>
      </c>
      <c r="D31" s="120" t="s">
        <v>145</v>
      </c>
      <c r="E31" s="120">
        <v>2</v>
      </c>
      <c r="F31" s="120">
        <v>228.2</v>
      </c>
      <c r="G31" s="120" t="s">
        <v>169</v>
      </c>
      <c r="H31" s="120">
        <v>697572</v>
      </c>
    </row>
    <row r="32" spans="1:8" x14ac:dyDescent="0.2">
      <c r="A32" s="120">
        <v>22</v>
      </c>
      <c r="B32" s="120" t="s">
        <v>243</v>
      </c>
      <c r="C32" s="120" t="s">
        <v>100</v>
      </c>
      <c r="D32" s="120" t="s">
        <v>145</v>
      </c>
    </row>
    <row r="33" spans="1:8" x14ac:dyDescent="0.2">
      <c r="A33" s="120">
        <v>23</v>
      </c>
      <c r="B33" s="120" t="s">
        <v>242</v>
      </c>
      <c r="C33" s="120" t="s">
        <v>100</v>
      </c>
      <c r="D33" s="120" t="s">
        <v>144</v>
      </c>
      <c r="E33" s="120">
        <v>1</v>
      </c>
      <c r="F33" s="120">
        <v>133.19999999999999</v>
      </c>
      <c r="G33" s="120" t="s">
        <v>169</v>
      </c>
      <c r="H33" s="120">
        <v>73782</v>
      </c>
    </row>
    <row r="34" spans="1:8" x14ac:dyDescent="0.2">
      <c r="A34" s="120">
        <v>23</v>
      </c>
      <c r="B34" s="120" t="s">
        <v>242</v>
      </c>
      <c r="C34" s="120" t="s">
        <v>100</v>
      </c>
      <c r="D34" s="120" t="s">
        <v>144</v>
      </c>
      <c r="E34" s="120">
        <v>2</v>
      </c>
      <c r="F34" s="120">
        <v>228.2</v>
      </c>
      <c r="G34" s="120" t="s">
        <v>169</v>
      </c>
      <c r="H34" s="120">
        <v>720981</v>
      </c>
    </row>
    <row r="35" spans="1:8" x14ac:dyDescent="0.2">
      <c r="A35" s="120">
        <v>23</v>
      </c>
      <c r="B35" s="120" t="s">
        <v>242</v>
      </c>
      <c r="C35" s="120" t="s">
        <v>100</v>
      </c>
      <c r="D35" s="120" t="s">
        <v>144</v>
      </c>
    </row>
    <row r="36" spans="1:8" x14ac:dyDescent="0.2">
      <c r="A36" s="120">
        <v>24</v>
      </c>
      <c r="B36" s="120" t="s">
        <v>241</v>
      </c>
      <c r="C36" s="120" t="s">
        <v>100</v>
      </c>
      <c r="D36" s="120" t="s">
        <v>143</v>
      </c>
      <c r="E36" s="120">
        <v>1</v>
      </c>
      <c r="F36" s="120">
        <v>133.1</v>
      </c>
      <c r="G36" s="120" t="s">
        <v>169</v>
      </c>
      <c r="H36" s="120">
        <v>56710</v>
      </c>
    </row>
    <row r="37" spans="1:8" x14ac:dyDescent="0.2">
      <c r="A37" s="120">
        <v>24</v>
      </c>
      <c r="B37" s="120" t="s">
        <v>241</v>
      </c>
      <c r="C37" s="120" t="s">
        <v>100</v>
      </c>
      <c r="D37" s="120" t="s">
        <v>143</v>
      </c>
      <c r="E37" s="120">
        <v>2</v>
      </c>
      <c r="F37" s="120">
        <v>228.1</v>
      </c>
      <c r="G37" s="120" t="s">
        <v>169</v>
      </c>
      <c r="H37" s="120">
        <v>544807</v>
      </c>
    </row>
    <row r="38" spans="1:8" x14ac:dyDescent="0.2">
      <c r="A38" s="120">
        <v>24</v>
      </c>
      <c r="B38" s="120" t="s">
        <v>241</v>
      </c>
      <c r="C38" s="120" t="s">
        <v>100</v>
      </c>
      <c r="D38" s="120" t="s">
        <v>143</v>
      </c>
    </row>
    <row r="39" spans="1:8" x14ac:dyDescent="0.2">
      <c r="A39" s="120">
        <v>25</v>
      </c>
      <c r="B39" s="120" t="s">
        <v>240</v>
      </c>
      <c r="C39" s="120" t="s">
        <v>100</v>
      </c>
      <c r="D39" s="120" t="s">
        <v>142</v>
      </c>
      <c r="E39" s="120">
        <v>1</v>
      </c>
      <c r="F39" s="120">
        <v>133.19999999999999</v>
      </c>
      <c r="G39" s="120" t="s">
        <v>169</v>
      </c>
      <c r="H39" s="120">
        <v>89183</v>
      </c>
    </row>
    <row r="40" spans="1:8" x14ac:dyDescent="0.2">
      <c r="A40" s="120">
        <v>25</v>
      </c>
      <c r="B40" s="120" t="s">
        <v>240</v>
      </c>
      <c r="C40" s="120" t="s">
        <v>100</v>
      </c>
      <c r="D40" s="120" t="s">
        <v>142</v>
      </c>
      <c r="E40" s="120">
        <v>2</v>
      </c>
      <c r="F40" s="120">
        <v>227.2</v>
      </c>
      <c r="G40" s="120" t="s">
        <v>169</v>
      </c>
      <c r="H40" s="120">
        <v>847277</v>
      </c>
    </row>
    <row r="41" spans="1:8" x14ac:dyDescent="0.2">
      <c r="A41" s="120">
        <v>25</v>
      </c>
      <c r="B41" s="120" t="s">
        <v>240</v>
      </c>
      <c r="C41" s="120" t="s">
        <v>100</v>
      </c>
      <c r="D41" s="120" t="s">
        <v>142</v>
      </c>
    </row>
    <row r="42" spans="1:8" x14ac:dyDescent="0.2">
      <c r="A42" s="120">
        <v>26</v>
      </c>
      <c r="B42" s="120" t="s">
        <v>239</v>
      </c>
      <c r="C42" s="120" t="s">
        <v>100</v>
      </c>
      <c r="D42" s="120" t="s">
        <v>141</v>
      </c>
      <c r="E42" s="120">
        <v>1</v>
      </c>
      <c r="F42" s="120">
        <v>133.19999999999999</v>
      </c>
      <c r="G42" s="120" t="s">
        <v>169</v>
      </c>
      <c r="H42" s="120">
        <v>44393</v>
      </c>
    </row>
    <row r="43" spans="1:8" x14ac:dyDescent="0.2">
      <c r="A43" s="120">
        <v>26</v>
      </c>
      <c r="B43" s="120" t="s">
        <v>239</v>
      </c>
      <c r="C43" s="120" t="s">
        <v>100</v>
      </c>
      <c r="D43" s="120" t="s">
        <v>141</v>
      </c>
      <c r="E43" s="120">
        <v>2</v>
      </c>
      <c r="F43" s="120">
        <v>229.2</v>
      </c>
      <c r="G43" s="120" t="s">
        <v>169</v>
      </c>
      <c r="H43" s="120">
        <v>443227</v>
      </c>
    </row>
    <row r="44" spans="1:8" x14ac:dyDescent="0.2">
      <c r="A44" s="120">
        <v>26</v>
      </c>
      <c r="B44" s="120" t="s">
        <v>239</v>
      </c>
      <c r="C44" s="120" t="s">
        <v>100</v>
      </c>
      <c r="D44" s="120" t="s">
        <v>141</v>
      </c>
    </row>
    <row r="45" spans="1:8" x14ac:dyDescent="0.2">
      <c r="A45" s="120">
        <v>27</v>
      </c>
      <c r="B45" s="120" t="s">
        <v>238</v>
      </c>
      <c r="C45" s="120" t="s">
        <v>100</v>
      </c>
      <c r="D45" s="120" t="s">
        <v>140</v>
      </c>
      <c r="E45" s="120">
        <v>1</v>
      </c>
      <c r="F45" s="120">
        <v>133.1</v>
      </c>
      <c r="G45" s="120" t="s">
        <v>169</v>
      </c>
      <c r="H45" s="120">
        <v>51632</v>
      </c>
    </row>
    <row r="46" spans="1:8" x14ac:dyDescent="0.2">
      <c r="A46" s="120">
        <v>27</v>
      </c>
      <c r="B46" s="120" t="s">
        <v>238</v>
      </c>
      <c r="C46" s="120" t="s">
        <v>100</v>
      </c>
      <c r="D46" s="120" t="s">
        <v>140</v>
      </c>
      <c r="E46" s="120">
        <v>2</v>
      </c>
      <c r="F46" s="120">
        <v>228.1</v>
      </c>
      <c r="G46" s="120" t="s">
        <v>169</v>
      </c>
      <c r="H46" s="120">
        <v>516451</v>
      </c>
    </row>
    <row r="47" spans="1:8" x14ac:dyDescent="0.2">
      <c r="A47" s="120">
        <v>27</v>
      </c>
      <c r="B47" s="120" t="s">
        <v>238</v>
      </c>
      <c r="C47" s="120" t="s">
        <v>100</v>
      </c>
      <c r="D47" s="120" t="s">
        <v>140</v>
      </c>
    </row>
    <row r="48" spans="1:8" x14ac:dyDescent="0.2">
      <c r="A48" s="120">
        <v>28</v>
      </c>
      <c r="B48" s="120" t="s">
        <v>237</v>
      </c>
      <c r="C48" s="120" t="s">
        <v>100</v>
      </c>
      <c r="D48" s="120" t="s">
        <v>139</v>
      </c>
      <c r="E48" s="120">
        <v>1</v>
      </c>
      <c r="F48" s="120">
        <v>133.1</v>
      </c>
      <c r="G48" s="120" t="s">
        <v>169</v>
      </c>
      <c r="H48" s="120">
        <v>83203</v>
      </c>
    </row>
    <row r="49" spans="1:8" x14ac:dyDescent="0.2">
      <c r="A49" s="120">
        <v>28</v>
      </c>
      <c r="B49" s="120" t="s">
        <v>237</v>
      </c>
      <c r="C49" s="120" t="s">
        <v>100</v>
      </c>
      <c r="D49" s="120" t="s">
        <v>139</v>
      </c>
      <c r="E49" s="120">
        <v>2</v>
      </c>
      <c r="F49" s="120">
        <v>227.1</v>
      </c>
      <c r="G49" s="120" t="s">
        <v>169</v>
      </c>
      <c r="H49" s="120">
        <v>811764</v>
      </c>
    </row>
    <row r="50" spans="1:8" x14ac:dyDescent="0.2">
      <c r="A50" s="120">
        <v>28</v>
      </c>
      <c r="B50" s="120" t="s">
        <v>237</v>
      </c>
      <c r="C50" s="120" t="s">
        <v>100</v>
      </c>
      <c r="D50" s="120" t="s">
        <v>139</v>
      </c>
    </row>
    <row r="51" spans="1:8" x14ac:dyDescent="0.2">
      <c r="A51" s="120">
        <v>29</v>
      </c>
      <c r="B51" s="120" t="s">
        <v>236</v>
      </c>
      <c r="C51" s="120" t="s">
        <v>100</v>
      </c>
      <c r="D51" s="120" t="s">
        <v>138</v>
      </c>
      <c r="E51" s="120">
        <v>1</v>
      </c>
      <c r="F51" s="120">
        <v>133.1</v>
      </c>
      <c r="G51" s="120" t="s">
        <v>169</v>
      </c>
      <c r="H51" s="120">
        <v>122566</v>
      </c>
    </row>
    <row r="52" spans="1:8" x14ac:dyDescent="0.2">
      <c r="A52" s="120">
        <v>29</v>
      </c>
      <c r="B52" s="120" t="s">
        <v>236</v>
      </c>
      <c r="C52" s="120" t="s">
        <v>100</v>
      </c>
      <c r="D52" s="120" t="s">
        <v>138</v>
      </c>
      <c r="E52" s="120">
        <v>2</v>
      </c>
      <c r="F52" s="120">
        <v>226.1</v>
      </c>
      <c r="G52" s="120" t="s">
        <v>169</v>
      </c>
      <c r="H52" s="120">
        <v>1155778</v>
      </c>
    </row>
    <row r="53" spans="1:8" x14ac:dyDescent="0.2">
      <c r="A53" s="120">
        <v>29</v>
      </c>
      <c r="B53" s="120" t="s">
        <v>236</v>
      </c>
      <c r="C53" s="120" t="s">
        <v>100</v>
      </c>
      <c r="D53" s="120" t="s">
        <v>138</v>
      </c>
    </row>
    <row r="54" spans="1:8" x14ac:dyDescent="0.2">
      <c r="A54" s="120">
        <v>30</v>
      </c>
      <c r="B54" s="120" t="s">
        <v>235</v>
      </c>
      <c r="C54" s="120" t="s">
        <v>100</v>
      </c>
      <c r="D54" s="120" t="s">
        <v>137</v>
      </c>
      <c r="E54" s="120">
        <v>1</v>
      </c>
      <c r="F54" s="120">
        <v>133.19999999999999</v>
      </c>
      <c r="G54" s="120" t="s">
        <v>169</v>
      </c>
      <c r="H54" s="120">
        <v>86202</v>
      </c>
    </row>
    <row r="55" spans="1:8" x14ac:dyDescent="0.2">
      <c r="A55" s="120">
        <v>30</v>
      </c>
      <c r="B55" s="120" t="s">
        <v>235</v>
      </c>
      <c r="C55" s="120" t="s">
        <v>100</v>
      </c>
      <c r="D55" s="120" t="s">
        <v>137</v>
      </c>
      <c r="E55" s="120">
        <v>2</v>
      </c>
      <c r="F55" s="120">
        <v>227.2</v>
      </c>
      <c r="G55" s="120" t="s">
        <v>169</v>
      </c>
      <c r="H55" s="120">
        <v>821543</v>
      </c>
    </row>
    <row r="56" spans="1:8" x14ac:dyDescent="0.2">
      <c r="A56" s="120">
        <v>30</v>
      </c>
      <c r="B56" s="120" t="s">
        <v>235</v>
      </c>
      <c r="C56" s="120" t="s">
        <v>100</v>
      </c>
      <c r="D56" s="120" t="s">
        <v>137</v>
      </c>
    </row>
    <row r="57" spans="1:8" x14ac:dyDescent="0.2">
      <c r="A57" s="120">
        <v>31</v>
      </c>
      <c r="B57" s="120" t="s">
        <v>234</v>
      </c>
      <c r="C57" s="120" t="s">
        <v>48</v>
      </c>
      <c r="E57" s="120">
        <v>1</v>
      </c>
      <c r="F57" s="120">
        <v>229.1</v>
      </c>
      <c r="G57" s="120" t="s">
        <v>169</v>
      </c>
      <c r="H57" s="120">
        <v>452159</v>
      </c>
    </row>
    <row r="58" spans="1:8" x14ac:dyDescent="0.2">
      <c r="A58" s="120">
        <v>31</v>
      </c>
      <c r="B58" s="120" t="s">
        <v>234</v>
      </c>
      <c r="C58" s="120" t="s">
        <v>48</v>
      </c>
    </row>
    <row r="59" spans="1:8" x14ac:dyDescent="0.2">
      <c r="A59" s="120">
        <v>32</v>
      </c>
      <c r="B59" s="120" t="s">
        <v>233</v>
      </c>
      <c r="C59" s="120" t="s">
        <v>100</v>
      </c>
      <c r="D59" s="120" t="s">
        <v>136</v>
      </c>
      <c r="E59" s="120">
        <v>1</v>
      </c>
      <c r="F59" s="120">
        <v>133.1</v>
      </c>
      <c r="G59" s="120" t="s">
        <v>169</v>
      </c>
      <c r="H59" s="120">
        <v>62794</v>
      </c>
    </row>
    <row r="60" spans="1:8" x14ac:dyDescent="0.2">
      <c r="A60" s="120">
        <v>32</v>
      </c>
      <c r="B60" s="120" t="s">
        <v>233</v>
      </c>
      <c r="C60" s="120" t="s">
        <v>100</v>
      </c>
      <c r="D60" s="120" t="s">
        <v>136</v>
      </c>
      <c r="E60" s="120">
        <v>2</v>
      </c>
      <c r="F60" s="120">
        <v>229.1</v>
      </c>
      <c r="G60" s="120" t="s">
        <v>169</v>
      </c>
      <c r="H60" s="120">
        <v>512585</v>
      </c>
    </row>
    <row r="61" spans="1:8" x14ac:dyDescent="0.2">
      <c r="A61" s="120">
        <v>32</v>
      </c>
      <c r="B61" s="120" t="s">
        <v>233</v>
      </c>
      <c r="C61" s="120" t="s">
        <v>100</v>
      </c>
      <c r="D61" s="120" t="s">
        <v>136</v>
      </c>
    </row>
    <row r="62" spans="1:8" x14ac:dyDescent="0.2">
      <c r="A62" s="120">
        <v>33</v>
      </c>
      <c r="B62" s="120" t="s">
        <v>232</v>
      </c>
      <c r="C62" s="120" t="s">
        <v>100</v>
      </c>
      <c r="D62" s="120" t="s">
        <v>135</v>
      </c>
      <c r="E62" s="120">
        <v>1</v>
      </c>
      <c r="F62" s="120">
        <v>133.1</v>
      </c>
      <c r="G62" s="120" t="s">
        <v>169</v>
      </c>
      <c r="H62" s="120">
        <v>24348</v>
      </c>
    </row>
    <row r="63" spans="1:8" x14ac:dyDescent="0.2">
      <c r="A63" s="120">
        <v>33</v>
      </c>
      <c r="B63" s="120" t="s">
        <v>232</v>
      </c>
      <c r="C63" s="120" t="s">
        <v>100</v>
      </c>
      <c r="D63" s="120" t="s">
        <v>135</v>
      </c>
      <c r="E63" s="120">
        <v>2</v>
      </c>
      <c r="F63" s="120">
        <v>230.1</v>
      </c>
      <c r="G63" s="120" t="s">
        <v>169</v>
      </c>
      <c r="H63" s="120">
        <v>215414</v>
      </c>
    </row>
    <row r="64" spans="1:8" x14ac:dyDescent="0.2">
      <c r="A64" s="120">
        <v>33</v>
      </c>
      <c r="B64" s="120" t="s">
        <v>232</v>
      </c>
      <c r="C64" s="120" t="s">
        <v>100</v>
      </c>
      <c r="D64" s="120" t="s">
        <v>135</v>
      </c>
    </row>
    <row r="65" spans="1:8" x14ac:dyDescent="0.2">
      <c r="A65" s="120">
        <v>16</v>
      </c>
      <c r="B65" s="120" t="s">
        <v>231</v>
      </c>
      <c r="C65" s="120" t="s">
        <v>100</v>
      </c>
      <c r="D65" s="120" t="s">
        <v>134</v>
      </c>
      <c r="E65" s="120">
        <v>1</v>
      </c>
      <c r="F65" s="120">
        <v>133.1</v>
      </c>
      <c r="G65" s="120" t="s">
        <v>169</v>
      </c>
      <c r="H65" s="120">
        <v>71794</v>
      </c>
    </row>
    <row r="66" spans="1:8" x14ac:dyDescent="0.2">
      <c r="A66" s="120">
        <v>16</v>
      </c>
      <c r="B66" s="120" t="s">
        <v>231</v>
      </c>
      <c r="C66" s="120" t="s">
        <v>100</v>
      </c>
      <c r="D66" s="120" t="s">
        <v>134</v>
      </c>
      <c r="E66" s="120">
        <v>2</v>
      </c>
      <c r="F66" s="120">
        <v>228.1</v>
      </c>
      <c r="G66" s="120" t="s">
        <v>169</v>
      </c>
      <c r="H66" s="120">
        <v>694588</v>
      </c>
    </row>
    <row r="67" spans="1:8" x14ac:dyDescent="0.2">
      <c r="A67" s="120">
        <v>16</v>
      </c>
      <c r="B67" s="120" t="s">
        <v>231</v>
      </c>
      <c r="C67" s="120" t="s">
        <v>100</v>
      </c>
      <c r="D67" s="120" t="s">
        <v>134</v>
      </c>
    </row>
    <row r="68" spans="1:8" x14ac:dyDescent="0.2">
      <c r="A68" s="120">
        <v>17</v>
      </c>
      <c r="B68" s="120" t="s">
        <v>230</v>
      </c>
      <c r="C68" s="120" t="s">
        <v>100</v>
      </c>
      <c r="D68" s="120" t="s">
        <v>133</v>
      </c>
      <c r="E68" s="120">
        <v>1</v>
      </c>
      <c r="F68" s="120">
        <v>133.19999999999999</v>
      </c>
      <c r="G68" s="120" t="s">
        <v>169</v>
      </c>
      <c r="H68" s="120">
        <v>80880</v>
      </c>
    </row>
    <row r="69" spans="1:8" x14ac:dyDescent="0.2">
      <c r="A69" s="120">
        <v>17</v>
      </c>
      <c r="B69" s="120" t="s">
        <v>230</v>
      </c>
      <c r="C69" s="120" t="s">
        <v>100</v>
      </c>
      <c r="D69" s="120" t="s">
        <v>133</v>
      </c>
      <c r="E69" s="120">
        <v>2</v>
      </c>
      <c r="F69" s="120">
        <v>228.2</v>
      </c>
      <c r="G69" s="120" t="s">
        <v>169</v>
      </c>
      <c r="H69" s="120">
        <v>756774</v>
      </c>
    </row>
    <row r="70" spans="1:8" x14ac:dyDescent="0.2">
      <c r="A70" s="120">
        <v>17</v>
      </c>
      <c r="B70" s="120" t="s">
        <v>230</v>
      </c>
      <c r="C70" s="120" t="s">
        <v>100</v>
      </c>
      <c r="D70" s="120" t="s">
        <v>133</v>
      </c>
    </row>
    <row r="71" spans="1:8" x14ac:dyDescent="0.2">
      <c r="A71" s="120">
        <v>18</v>
      </c>
      <c r="B71" s="120" t="s">
        <v>229</v>
      </c>
      <c r="C71" s="120" t="s">
        <v>100</v>
      </c>
      <c r="D71" s="120" t="s">
        <v>132</v>
      </c>
      <c r="E71" s="120">
        <v>1</v>
      </c>
      <c r="F71" s="120">
        <v>133.1</v>
      </c>
      <c r="G71" s="120" t="s">
        <v>169</v>
      </c>
      <c r="H71" s="120">
        <v>62290</v>
      </c>
    </row>
    <row r="72" spans="1:8" x14ac:dyDescent="0.2">
      <c r="A72" s="120">
        <v>18</v>
      </c>
      <c r="B72" s="120" t="s">
        <v>229</v>
      </c>
      <c r="C72" s="120" t="s">
        <v>100</v>
      </c>
      <c r="D72" s="120" t="s">
        <v>132</v>
      </c>
      <c r="E72" s="120">
        <v>2</v>
      </c>
      <c r="F72" s="120">
        <v>228.1</v>
      </c>
      <c r="G72" s="120" t="s">
        <v>169</v>
      </c>
      <c r="H72" s="120">
        <v>611949</v>
      </c>
    </row>
    <row r="73" spans="1:8" x14ac:dyDescent="0.2">
      <c r="A73" s="120">
        <v>18</v>
      </c>
      <c r="B73" s="120" t="s">
        <v>229</v>
      </c>
      <c r="C73" s="120" t="s">
        <v>100</v>
      </c>
      <c r="D73" s="120" t="s">
        <v>132</v>
      </c>
    </row>
    <row r="74" spans="1:8" x14ac:dyDescent="0.2">
      <c r="A74" s="120">
        <v>19</v>
      </c>
      <c r="B74" s="120" t="s">
        <v>228</v>
      </c>
      <c r="C74" s="120" t="s">
        <v>100</v>
      </c>
      <c r="D74" s="120" t="s">
        <v>131</v>
      </c>
      <c r="E74" s="120">
        <v>1</v>
      </c>
      <c r="F74" s="120">
        <v>133.1</v>
      </c>
      <c r="G74" s="120" t="s">
        <v>169</v>
      </c>
      <c r="H74" s="120">
        <v>65770</v>
      </c>
    </row>
    <row r="75" spans="1:8" x14ac:dyDescent="0.2">
      <c r="A75" s="120">
        <v>19</v>
      </c>
      <c r="B75" s="120" t="s">
        <v>228</v>
      </c>
      <c r="C75" s="120" t="s">
        <v>100</v>
      </c>
      <c r="D75" s="120" t="s">
        <v>131</v>
      </c>
      <c r="E75" s="120">
        <v>2</v>
      </c>
      <c r="F75" s="120">
        <v>228.1</v>
      </c>
      <c r="G75" s="120" t="s">
        <v>169</v>
      </c>
      <c r="H75" s="120">
        <v>638543</v>
      </c>
    </row>
    <row r="76" spans="1:8" x14ac:dyDescent="0.2">
      <c r="A76" s="120">
        <v>19</v>
      </c>
      <c r="B76" s="120" t="s">
        <v>228</v>
      </c>
      <c r="C76" s="120" t="s">
        <v>100</v>
      </c>
      <c r="D76" s="120" t="s">
        <v>131</v>
      </c>
    </row>
    <row r="77" spans="1:8" x14ac:dyDescent="0.2">
      <c r="A77" s="120">
        <v>20</v>
      </c>
      <c r="B77" s="120" t="s">
        <v>227</v>
      </c>
      <c r="C77" s="120" t="s">
        <v>100</v>
      </c>
      <c r="D77" s="120" t="s">
        <v>130</v>
      </c>
      <c r="E77" s="120">
        <v>1</v>
      </c>
      <c r="F77" s="120">
        <v>133.1</v>
      </c>
      <c r="G77" s="120" t="s">
        <v>169</v>
      </c>
      <c r="H77" s="120">
        <v>57283</v>
      </c>
    </row>
    <row r="78" spans="1:8" x14ac:dyDescent="0.2">
      <c r="A78" s="120">
        <v>20</v>
      </c>
      <c r="B78" s="120" t="s">
        <v>227</v>
      </c>
      <c r="C78" s="120" t="s">
        <v>100</v>
      </c>
      <c r="D78" s="120" t="s">
        <v>130</v>
      </c>
      <c r="E78" s="120">
        <v>2</v>
      </c>
      <c r="F78" s="120">
        <v>228.1</v>
      </c>
      <c r="G78" s="120" t="s">
        <v>169</v>
      </c>
      <c r="H78" s="120">
        <v>575173</v>
      </c>
    </row>
    <row r="79" spans="1:8" x14ac:dyDescent="0.2">
      <c r="A79" s="120">
        <v>20</v>
      </c>
      <c r="B79" s="120" t="s">
        <v>227</v>
      </c>
      <c r="C79" s="120" t="s">
        <v>100</v>
      </c>
      <c r="D79" s="120" t="s">
        <v>130</v>
      </c>
    </row>
    <row r="80" spans="1:8" x14ac:dyDescent="0.2">
      <c r="A80" s="120">
        <v>21</v>
      </c>
      <c r="B80" s="120" t="s">
        <v>226</v>
      </c>
      <c r="C80" s="120" t="s">
        <v>100</v>
      </c>
      <c r="D80" s="120" t="s">
        <v>129</v>
      </c>
      <c r="E80" s="120">
        <v>1</v>
      </c>
      <c r="F80" s="120">
        <v>133.1</v>
      </c>
      <c r="G80" s="120" t="s">
        <v>169</v>
      </c>
      <c r="H80" s="120">
        <v>78059</v>
      </c>
    </row>
    <row r="81" spans="1:8" x14ac:dyDescent="0.2">
      <c r="A81" s="120">
        <v>21</v>
      </c>
      <c r="B81" s="120" t="s">
        <v>226</v>
      </c>
      <c r="C81" s="120" t="s">
        <v>100</v>
      </c>
      <c r="D81" s="120" t="s">
        <v>129</v>
      </c>
      <c r="E81" s="120">
        <v>2</v>
      </c>
      <c r="F81" s="120">
        <v>228.1</v>
      </c>
      <c r="G81" s="120" t="s">
        <v>169</v>
      </c>
      <c r="H81" s="120">
        <v>765336</v>
      </c>
    </row>
    <row r="82" spans="1:8" x14ac:dyDescent="0.2">
      <c r="A82" s="120">
        <v>21</v>
      </c>
      <c r="B82" s="120" t="s">
        <v>226</v>
      </c>
      <c r="C82" s="120" t="s">
        <v>100</v>
      </c>
      <c r="D82" s="120" t="s">
        <v>129</v>
      </c>
    </row>
    <row r="83" spans="1:8" x14ac:dyDescent="0.2">
      <c r="A83" s="120">
        <v>22</v>
      </c>
      <c r="B83" s="120" t="s">
        <v>225</v>
      </c>
      <c r="C83" s="120" t="s">
        <v>100</v>
      </c>
      <c r="D83" s="120" t="s">
        <v>128</v>
      </c>
      <c r="E83" s="120">
        <v>1</v>
      </c>
      <c r="F83" s="120">
        <v>133.19999999999999</v>
      </c>
      <c r="G83" s="120" t="s">
        <v>169</v>
      </c>
      <c r="H83" s="120">
        <v>15070</v>
      </c>
    </row>
    <row r="84" spans="1:8" x14ac:dyDescent="0.2">
      <c r="A84" s="120">
        <v>22</v>
      </c>
      <c r="B84" s="120" t="s">
        <v>225</v>
      </c>
      <c r="C84" s="120" t="s">
        <v>100</v>
      </c>
      <c r="D84" s="120" t="s">
        <v>128</v>
      </c>
      <c r="E84" s="120">
        <v>2</v>
      </c>
      <c r="F84" s="120">
        <v>230.2</v>
      </c>
      <c r="G84" s="120" t="s">
        <v>169</v>
      </c>
      <c r="H84" s="120">
        <v>154450</v>
      </c>
    </row>
    <row r="85" spans="1:8" x14ac:dyDescent="0.2">
      <c r="A85" s="120">
        <v>22</v>
      </c>
      <c r="B85" s="120" t="s">
        <v>225</v>
      </c>
      <c r="C85" s="120" t="s">
        <v>100</v>
      </c>
      <c r="D85" s="120" t="s">
        <v>128</v>
      </c>
    </row>
    <row r="86" spans="1:8" x14ac:dyDescent="0.2">
      <c r="A86" s="120">
        <v>23</v>
      </c>
      <c r="B86" s="120" t="s">
        <v>224</v>
      </c>
      <c r="C86" s="120" t="s">
        <v>100</v>
      </c>
      <c r="D86" s="120" t="s">
        <v>127</v>
      </c>
      <c r="E86" s="120">
        <v>1</v>
      </c>
      <c r="F86" s="120">
        <v>133.1</v>
      </c>
      <c r="G86" s="120" t="s">
        <v>169</v>
      </c>
      <c r="H86" s="120">
        <v>41989</v>
      </c>
    </row>
    <row r="87" spans="1:8" x14ac:dyDescent="0.2">
      <c r="A87" s="120">
        <v>23</v>
      </c>
      <c r="B87" s="120" t="s">
        <v>224</v>
      </c>
      <c r="C87" s="120" t="s">
        <v>100</v>
      </c>
      <c r="D87" s="120" t="s">
        <v>127</v>
      </c>
      <c r="E87" s="120">
        <v>2</v>
      </c>
      <c r="F87" s="120">
        <v>229.1</v>
      </c>
      <c r="G87" s="120" t="s">
        <v>169</v>
      </c>
      <c r="H87" s="120">
        <v>407035</v>
      </c>
    </row>
    <row r="88" spans="1:8" x14ac:dyDescent="0.2">
      <c r="A88" s="120">
        <v>23</v>
      </c>
      <c r="B88" s="120" t="s">
        <v>224</v>
      </c>
      <c r="C88" s="120" t="s">
        <v>100</v>
      </c>
      <c r="D88" s="120" t="s">
        <v>127</v>
      </c>
    </row>
    <row r="89" spans="1:8" x14ac:dyDescent="0.2">
      <c r="A89" s="120">
        <v>24</v>
      </c>
      <c r="B89" s="120" t="s">
        <v>223</v>
      </c>
      <c r="C89" s="120" t="s">
        <v>100</v>
      </c>
      <c r="D89" s="120" t="s">
        <v>126</v>
      </c>
      <c r="E89" s="120">
        <v>1</v>
      </c>
      <c r="F89" s="120">
        <v>133.19999999999999</v>
      </c>
      <c r="G89" s="120" t="s">
        <v>169</v>
      </c>
      <c r="H89" s="120">
        <v>46536</v>
      </c>
    </row>
    <row r="90" spans="1:8" x14ac:dyDescent="0.2">
      <c r="A90" s="120">
        <v>24</v>
      </c>
      <c r="B90" s="120" t="s">
        <v>223</v>
      </c>
      <c r="C90" s="120" t="s">
        <v>100</v>
      </c>
      <c r="D90" s="120" t="s">
        <v>126</v>
      </c>
      <c r="E90" s="120">
        <v>2</v>
      </c>
      <c r="F90" s="120">
        <v>229.2</v>
      </c>
      <c r="G90" s="120" t="s">
        <v>169</v>
      </c>
      <c r="H90" s="120">
        <v>453444</v>
      </c>
    </row>
    <row r="91" spans="1:8" x14ac:dyDescent="0.2">
      <c r="A91" s="120">
        <v>24</v>
      </c>
      <c r="B91" s="120" t="s">
        <v>223</v>
      </c>
      <c r="C91" s="120" t="s">
        <v>100</v>
      </c>
      <c r="D91" s="120" t="s">
        <v>126</v>
      </c>
    </row>
    <row r="92" spans="1:8" x14ac:dyDescent="0.2">
      <c r="A92" s="120">
        <v>25</v>
      </c>
      <c r="B92" s="120" t="s">
        <v>222</v>
      </c>
      <c r="C92" s="120" t="s">
        <v>100</v>
      </c>
      <c r="D92" s="120" t="s">
        <v>125</v>
      </c>
      <c r="E92" s="120">
        <v>1</v>
      </c>
      <c r="F92" s="120">
        <v>133.1</v>
      </c>
      <c r="G92" s="120" t="s">
        <v>169</v>
      </c>
      <c r="H92" s="120">
        <v>89735</v>
      </c>
    </row>
    <row r="93" spans="1:8" x14ac:dyDescent="0.2">
      <c r="A93" s="120">
        <v>25</v>
      </c>
      <c r="B93" s="120" t="s">
        <v>222</v>
      </c>
      <c r="C93" s="120" t="s">
        <v>100</v>
      </c>
      <c r="D93" s="120" t="s">
        <v>125</v>
      </c>
      <c r="E93" s="120">
        <v>2</v>
      </c>
      <c r="F93" s="120">
        <v>227.1</v>
      </c>
      <c r="G93" s="120" t="s">
        <v>169</v>
      </c>
      <c r="H93" s="120">
        <v>849254</v>
      </c>
    </row>
    <row r="94" spans="1:8" x14ac:dyDescent="0.2">
      <c r="A94" s="120">
        <v>25</v>
      </c>
      <c r="B94" s="120" t="s">
        <v>222</v>
      </c>
      <c r="C94" s="120" t="s">
        <v>100</v>
      </c>
      <c r="D94" s="120" t="s">
        <v>125</v>
      </c>
    </row>
    <row r="95" spans="1:8" x14ac:dyDescent="0.2">
      <c r="A95" s="120">
        <v>26</v>
      </c>
      <c r="B95" s="120" t="s">
        <v>221</v>
      </c>
      <c r="C95" s="120" t="s">
        <v>124</v>
      </c>
      <c r="E95" s="120">
        <v>1</v>
      </c>
      <c r="F95" s="120">
        <v>133.1</v>
      </c>
      <c r="G95" s="120" t="s">
        <v>169</v>
      </c>
      <c r="H95" s="120">
        <v>106779</v>
      </c>
    </row>
    <row r="96" spans="1:8" x14ac:dyDescent="0.2">
      <c r="A96" s="120">
        <v>26</v>
      </c>
      <c r="B96" s="120" t="s">
        <v>221</v>
      </c>
      <c r="C96" s="120" t="s">
        <v>124</v>
      </c>
      <c r="E96" s="120">
        <v>2</v>
      </c>
      <c r="F96" s="120">
        <v>226.1</v>
      </c>
      <c r="G96" s="120" t="s">
        <v>169</v>
      </c>
      <c r="H96" s="120">
        <v>1334572</v>
      </c>
    </row>
    <row r="97" spans="1:8" x14ac:dyDescent="0.2">
      <c r="A97" s="120">
        <v>26</v>
      </c>
      <c r="B97" s="120" t="s">
        <v>221</v>
      </c>
      <c r="C97" s="120" t="s">
        <v>124</v>
      </c>
    </row>
    <row r="98" spans="1:8" x14ac:dyDescent="0.2">
      <c r="A98" s="120">
        <v>27</v>
      </c>
      <c r="B98" s="120" t="s">
        <v>220</v>
      </c>
      <c r="C98" s="120" t="s">
        <v>100</v>
      </c>
      <c r="D98" s="120" t="s">
        <v>123</v>
      </c>
      <c r="E98" s="120">
        <v>1</v>
      </c>
      <c r="F98" s="120">
        <v>133.1</v>
      </c>
      <c r="G98" s="120" t="s">
        <v>169</v>
      </c>
      <c r="H98" s="120">
        <v>54947</v>
      </c>
    </row>
    <row r="99" spans="1:8" x14ac:dyDescent="0.2">
      <c r="A99" s="120">
        <v>27</v>
      </c>
      <c r="B99" s="120" t="s">
        <v>220</v>
      </c>
      <c r="C99" s="120" t="s">
        <v>100</v>
      </c>
      <c r="D99" s="120" t="s">
        <v>123</v>
      </c>
      <c r="E99" s="120">
        <v>2</v>
      </c>
      <c r="F99" s="120">
        <v>229.1</v>
      </c>
      <c r="G99" s="120" t="s">
        <v>169</v>
      </c>
      <c r="H99" s="120">
        <v>443404</v>
      </c>
    </row>
    <row r="100" spans="1:8" x14ac:dyDescent="0.2">
      <c r="A100" s="120">
        <v>27</v>
      </c>
      <c r="B100" s="120" t="s">
        <v>220</v>
      </c>
      <c r="C100" s="120" t="s">
        <v>100</v>
      </c>
      <c r="D100" s="120" t="s">
        <v>123</v>
      </c>
    </row>
    <row r="101" spans="1:8" x14ac:dyDescent="0.2">
      <c r="A101" s="120">
        <v>28</v>
      </c>
      <c r="B101" s="120" t="s">
        <v>219</v>
      </c>
      <c r="C101" s="120" t="s">
        <v>100</v>
      </c>
      <c r="D101" s="120" t="s">
        <v>122</v>
      </c>
      <c r="E101" s="120">
        <v>1</v>
      </c>
      <c r="F101" s="120">
        <v>133.19999999999999</v>
      </c>
      <c r="G101" s="120" t="s">
        <v>169</v>
      </c>
      <c r="H101" s="120">
        <v>87429</v>
      </c>
    </row>
    <row r="102" spans="1:8" x14ac:dyDescent="0.2">
      <c r="A102" s="120">
        <v>28</v>
      </c>
      <c r="B102" s="120" t="s">
        <v>219</v>
      </c>
      <c r="C102" s="120" t="s">
        <v>100</v>
      </c>
      <c r="D102" s="120" t="s">
        <v>122</v>
      </c>
      <c r="E102" s="120">
        <v>2</v>
      </c>
      <c r="F102" s="120">
        <v>228.2</v>
      </c>
      <c r="G102" s="120" t="s">
        <v>169</v>
      </c>
      <c r="H102" s="120">
        <v>697795</v>
      </c>
    </row>
    <row r="103" spans="1:8" x14ac:dyDescent="0.2">
      <c r="A103" s="120">
        <v>28</v>
      </c>
      <c r="B103" s="120" t="s">
        <v>219</v>
      </c>
      <c r="C103" s="120" t="s">
        <v>100</v>
      </c>
      <c r="D103" s="120" t="s">
        <v>122</v>
      </c>
    </row>
    <row r="104" spans="1:8" x14ac:dyDescent="0.2">
      <c r="A104" s="120">
        <v>29</v>
      </c>
      <c r="B104" s="120" t="s">
        <v>218</v>
      </c>
      <c r="C104" s="120" t="s">
        <v>100</v>
      </c>
      <c r="D104" s="120" t="s">
        <v>121</v>
      </c>
      <c r="E104" s="120">
        <v>1</v>
      </c>
      <c r="F104" s="120">
        <v>133.19999999999999</v>
      </c>
      <c r="G104" s="120" t="s">
        <v>169</v>
      </c>
      <c r="H104" s="120">
        <v>51074</v>
      </c>
    </row>
    <row r="105" spans="1:8" x14ac:dyDescent="0.2">
      <c r="A105" s="120">
        <v>29</v>
      </c>
      <c r="B105" s="120" t="s">
        <v>218</v>
      </c>
      <c r="C105" s="120" t="s">
        <v>100</v>
      </c>
      <c r="D105" s="120" t="s">
        <v>121</v>
      </c>
      <c r="E105" s="120">
        <v>2</v>
      </c>
      <c r="F105" s="120">
        <v>229.2</v>
      </c>
      <c r="G105" s="120" t="s">
        <v>169</v>
      </c>
      <c r="H105" s="120">
        <v>413945</v>
      </c>
    </row>
    <row r="106" spans="1:8" x14ac:dyDescent="0.2">
      <c r="A106" s="120">
        <v>29</v>
      </c>
      <c r="B106" s="120" t="s">
        <v>218</v>
      </c>
      <c r="C106" s="120" t="s">
        <v>100</v>
      </c>
      <c r="D106" s="120" t="s">
        <v>121</v>
      </c>
    </row>
    <row r="107" spans="1:8" x14ac:dyDescent="0.2">
      <c r="A107" s="120">
        <v>30</v>
      </c>
      <c r="B107" s="120" t="s">
        <v>217</v>
      </c>
      <c r="C107" s="120" t="s">
        <v>100</v>
      </c>
      <c r="D107" s="120" t="s">
        <v>120</v>
      </c>
      <c r="E107" s="120">
        <v>1</v>
      </c>
      <c r="F107" s="120">
        <v>133.1</v>
      </c>
      <c r="G107" s="120" t="s">
        <v>169</v>
      </c>
      <c r="H107" s="120">
        <v>48351</v>
      </c>
    </row>
    <row r="108" spans="1:8" x14ac:dyDescent="0.2">
      <c r="A108" s="120">
        <v>30</v>
      </c>
      <c r="B108" s="120" t="s">
        <v>217</v>
      </c>
      <c r="C108" s="120" t="s">
        <v>100</v>
      </c>
      <c r="D108" s="120" t="s">
        <v>120</v>
      </c>
      <c r="E108" s="120">
        <v>2</v>
      </c>
      <c r="F108" s="120">
        <v>229.1</v>
      </c>
      <c r="G108" s="120" t="s">
        <v>169</v>
      </c>
      <c r="H108" s="120">
        <v>470823</v>
      </c>
    </row>
    <row r="109" spans="1:8" x14ac:dyDescent="0.2">
      <c r="A109" s="120">
        <v>30</v>
      </c>
      <c r="B109" s="120" t="s">
        <v>217</v>
      </c>
      <c r="C109" s="120" t="s">
        <v>100</v>
      </c>
      <c r="D109" s="120" t="s">
        <v>120</v>
      </c>
    </row>
    <row r="110" spans="1:8" x14ac:dyDescent="0.2">
      <c r="A110" s="120">
        <v>31</v>
      </c>
      <c r="B110" s="120" t="s">
        <v>216</v>
      </c>
      <c r="C110" s="120" t="s">
        <v>100</v>
      </c>
      <c r="D110" s="120" t="s">
        <v>119</v>
      </c>
      <c r="E110" s="120">
        <v>1</v>
      </c>
      <c r="F110" s="120">
        <v>133.19999999999999</v>
      </c>
      <c r="G110" s="120" t="s">
        <v>169</v>
      </c>
      <c r="H110" s="120">
        <v>64202</v>
      </c>
    </row>
    <row r="111" spans="1:8" x14ac:dyDescent="0.2">
      <c r="A111" s="120">
        <v>31</v>
      </c>
      <c r="B111" s="120" t="s">
        <v>216</v>
      </c>
      <c r="C111" s="120" t="s">
        <v>100</v>
      </c>
      <c r="D111" s="120" t="s">
        <v>119</v>
      </c>
      <c r="E111" s="120">
        <v>2</v>
      </c>
      <c r="F111" s="120">
        <v>228.2</v>
      </c>
      <c r="G111" s="120" t="s">
        <v>169</v>
      </c>
      <c r="H111" s="120">
        <v>631996</v>
      </c>
    </row>
    <row r="112" spans="1:8" x14ac:dyDescent="0.2">
      <c r="A112" s="120">
        <v>31</v>
      </c>
      <c r="B112" s="120" t="s">
        <v>216</v>
      </c>
      <c r="C112" s="120" t="s">
        <v>100</v>
      </c>
      <c r="D112" s="120" t="s">
        <v>119</v>
      </c>
    </row>
    <row r="113" spans="1:8" x14ac:dyDescent="0.2">
      <c r="A113" s="120">
        <v>32</v>
      </c>
      <c r="B113" s="120" t="s">
        <v>215</v>
      </c>
      <c r="C113" s="120" t="s">
        <v>100</v>
      </c>
      <c r="D113" s="120" t="s">
        <v>118</v>
      </c>
      <c r="E113" s="120">
        <v>1</v>
      </c>
      <c r="F113" s="120">
        <v>133.1</v>
      </c>
      <c r="G113" s="120" t="s">
        <v>169</v>
      </c>
      <c r="H113" s="120">
        <v>62115</v>
      </c>
    </row>
    <row r="114" spans="1:8" x14ac:dyDescent="0.2">
      <c r="A114" s="120">
        <v>32</v>
      </c>
      <c r="B114" s="120" t="s">
        <v>215</v>
      </c>
      <c r="C114" s="120" t="s">
        <v>100</v>
      </c>
      <c r="D114" s="120" t="s">
        <v>118</v>
      </c>
      <c r="E114" s="120">
        <v>2</v>
      </c>
      <c r="F114" s="120">
        <v>229.1</v>
      </c>
      <c r="G114" s="120" t="s">
        <v>169</v>
      </c>
      <c r="H114" s="120">
        <v>603096</v>
      </c>
    </row>
    <row r="115" spans="1:8" x14ac:dyDescent="0.2">
      <c r="A115" s="120">
        <v>32</v>
      </c>
      <c r="B115" s="120" t="s">
        <v>215</v>
      </c>
      <c r="C115" s="120" t="s">
        <v>100</v>
      </c>
      <c r="D115" s="120" t="s">
        <v>118</v>
      </c>
    </row>
    <row r="116" spans="1:8" x14ac:dyDescent="0.2">
      <c r="A116" s="120">
        <v>33</v>
      </c>
      <c r="B116" s="120" t="s">
        <v>214</v>
      </c>
      <c r="C116" s="120" t="s">
        <v>100</v>
      </c>
      <c r="D116" s="120" t="s">
        <v>117</v>
      </c>
      <c r="E116" s="120">
        <v>1</v>
      </c>
      <c r="F116" s="120">
        <v>133.1</v>
      </c>
      <c r="G116" s="120" t="s">
        <v>169</v>
      </c>
      <c r="H116" s="120">
        <v>88962</v>
      </c>
    </row>
    <row r="117" spans="1:8" x14ac:dyDescent="0.2">
      <c r="A117" s="120">
        <v>33</v>
      </c>
      <c r="B117" s="120" t="s">
        <v>214</v>
      </c>
      <c r="C117" s="120" t="s">
        <v>100</v>
      </c>
      <c r="D117" s="120" t="s">
        <v>117</v>
      </c>
      <c r="E117" s="120">
        <v>2</v>
      </c>
      <c r="F117" s="120">
        <v>228.1</v>
      </c>
      <c r="G117" s="120" t="s">
        <v>169</v>
      </c>
      <c r="H117" s="120">
        <v>866397</v>
      </c>
    </row>
    <row r="118" spans="1:8" x14ac:dyDescent="0.2">
      <c r="A118" s="120">
        <v>33</v>
      </c>
      <c r="B118" s="120" t="s">
        <v>214</v>
      </c>
      <c r="C118" s="120" t="s">
        <v>100</v>
      </c>
      <c r="D118" s="120" t="s">
        <v>117</v>
      </c>
    </row>
    <row r="119" spans="1:8" x14ac:dyDescent="0.2">
      <c r="A119" s="120">
        <v>34</v>
      </c>
      <c r="B119" s="120" t="s">
        <v>213</v>
      </c>
      <c r="C119" s="120" t="s">
        <v>100</v>
      </c>
      <c r="D119" s="120" t="s">
        <v>116</v>
      </c>
      <c r="E119" s="120">
        <v>1</v>
      </c>
      <c r="F119" s="120">
        <v>133.1</v>
      </c>
      <c r="G119" s="120" t="s">
        <v>169</v>
      </c>
      <c r="H119" s="120">
        <v>92015</v>
      </c>
    </row>
    <row r="120" spans="1:8" x14ac:dyDescent="0.2">
      <c r="A120" s="120">
        <v>34</v>
      </c>
      <c r="B120" s="120" t="s">
        <v>213</v>
      </c>
      <c r="C120" s="120" t="s">
        <v>100</v>
      </c>
      <c r="D120" s="120" t="s">
        <v>116</v>
      </c>
      <c r="E120" s="120">
        <v>2</v>
      </c>
      <c r="F120" s="120">
        <v>228.1</v>
      </c>
      <c r="G120" s="120" t="s">
        <v>169</v>
      </c>
      <c r="H120" s="120">
        <v>870096</v>
      </c>
    </row>
    <row r="121" spans="1:8" x14ac:dyDescent="0.2">
      <c r="A121" s="120">
        <v>34</v>
      </c>
      <c r="B121" s="120" t="s">
        <v>213</v>
      </c>
      <c r="C121" s="120" t="s">
        <v>100</v>
      </c>
      <c r="D121" s="120" t="s">
        <v>116</v>
      </c>
    </row>
    <row r="122" spans="1:8" x14ac:dyDescent="0.2">
      <c r="A122" s="120">
        <v>35</v>
      </c>
      <c r="B122" s="120" t="s">
        <v>212</v>
      </c>
      <c r="C122" s="120" t="s">
        <v>100</v>
      </c>
      <c r="D122" s="120" t="s">
        <v>115</v>
      </c>
      <c r="E122" s="120">
        <v>1</v>
      </c>
      <c r="F122" s="120">
        <v>133.1</v>
      </c>
      <c r="G122" s="120" t="s">
        <v>169</v>
      </c>
      <c r="H122" s="120">
        <v>41306</v>
      </c>
    </row>
    <row r="123" spans="1:8" x14ac:dyDescent="0.2">
      <c r="A123" s="120">
        <v>35</v>
      </c>
      <c r="B123" s="120" t="s">
        <v>212</v>
      </c>
      <c r="C123" s="120" t="s">
        <v>100</v>
      </c>
      <c r="D123" s="120" t="s">
        <v>115</v>
      </c>
      <c r="E123" s="120">
        <v>2</v>
      </c>
      <c r="F123" s="120">
        <v>229.1</v>
      </c>
      <c r="G123" s="120" t="s">
        <v>169</v>
      </c>
      <c r="H123" s="120">
        <v>386401</v>
      </c>
    </row>
    <row r="124" spans="1:8" x14ac:dyDescent="0.2">
      <c r="A124" s="120">
        <v>35</v>
      </c>
      <c r="B124" s="120" t="s">
        <v>212</v>
      </c>
      <c r="C124" s="120" t="s">
        <v>100</v>
      </c>
      <c r="D124" s="120" t="s">
        <v>115</v>
      </c>
    </row>
    <row r="125" spans="1:8" x14ac:dyDescent="0.2">
      <c r="A125" s="120">
        <v>36</v>
      </c>
      <c r="B125" s="120" t="s">
        <v>211</v>
      </c>
      <c r="C125" s="120" t="s">
        <v>100</v>
      </c>
      <c r="D125" s="120" t="s">
        <v>114</v>
      </c>
      <c r="E125" s="120">
        <v>1</v>
      </c>
      <c r="F125" s="120">
        <v>133.1</v>
      </c>
      <c r="G125" s="120" t="s">
        <v>169</v>
      </c>
      <c r="H125" s="120">
        <v>50756</v>
      </c>
    </row>
    <row r="126" spans="1:8" x14ac:dyDescent="0.2">
      <c r="A126" s="120">
        <v>36</v>
      </c>
      <c r="B126" s="120" t="s">
        <v>211</v>
      </c>
      <c r="C126" s="120" t="s">
        <v>100</v>
      </c>
      <c r="D126" s="120" t="s">
        <v>114</v>
      </c>
      <c r="E126" s="120">
        <v>2</v>
      </c>
      <c r="F126" s="120">
        <v>229.1</v>
      </c>
      <c r="G126" s="120" t="s">
        <v>169</v>
      </c>
      <c r="H126" s="120">
        <v>492495</v>
      </c>
    </row>
    <row r="127" spans="1:8" x14ac:dyDescent="0.2">
      <c r="A127" s="120">
        <v>36</v>
      </c>
      <c r="B127" s="120" t="s">
        <v>211</v>
      </c>
      <c r="C127" s="120" t="s">
        <v>100</v>
      </c>
      <c r="D127" s="120" t="s">
        <v>114</v>
      </c>
    </row>
    <row r="128" spans="1:8" x14ac:dyDescent="0.2">
      <c r="A128" s="120">
        <v>37</v>
      </c>
      <c r="B128" s="120" t="s">
        <v>210</v>
      </c>
      <c r="C128" s="120" t="s">
        <v>100</v>
      </c>
      <c r="D128" s="120" t="s">
        <v>113</v>
      </c>
      <c r="E128" s="120">
        <v>1</v>
      </c>
      <c r="F128" s="120">
        <v>133.1</v>
      </c>
      <c r="G128" s="120" t="s">
        <v>169</v>
      </c>
      <c r="H128" s="120">
        <v>39949</v>
      </c>
    </row>
    <row r="129" spans="1:8" x14ac:dyDescent="0.2">
      <c r="A129" s="120">
        <v>37</v>
      </c>
      <c r="B129" s="120" t="s">
        <v>210</v>
      </c>
      <c r="C129" s="120" t="s">
        <v>100</v>
      </c>
      <c r="D129" s="120" t="s">
        <v>113</v>
      </c>
      <c r="E129" s="120">
        <v>2</v>
      </c>
      <c r="F129" s="120">
        <v>229.1</v>
      </c>
      <c r="G129" s="120" t="s">
        <v>169</v>
      </c>
      <c r="H129" s="120">
        <v>391412</v>
      </c>
    </row>
    <row r="130" spans="1:8" x14ac:dyDescent="0.2">
      <c r="A130" s="120">
        <v>37</v>
      </c>
      <c r="B130" s="120" t="s">
        <v>210</v>
      </c>
      <c r="C130" s="120" t="s">
        <v>100</v>
      </c>
      <c r="D130" s="120" t="s">
        <v>113</v>
      </c>
    </row>
    <row r="131" spans="1:8" x14ac:dyDescent="0.2">
      <c r="A131" s="120">
        <v>38</v>
      </c>
      <c r="B131" s="120" t="s">
        <v>209</v>
      </c>
      <c r="C131" s="120" t="s">
        <v>100</v>
      </c>
      <c r="D131" s="120" t="s">
        <v>112</v>
      </c>
      <c r="E131" s="120">
        <v>1</v>
      </c>
      <c r="F131" s="120">
        <v>133.1</v>
      </c>
      <c r="G131" s="120" t="s">
        <v>169</v>
      </c>
      <c r="H131" s="120">
        <v>38924</v>
      </c>
    </row>
    <row r="132" spans="1:8" x14ac:dyDescent="0.2">
      <c r="A132" s="120">
        <v>38</v>
      </c>
      <c r="B132" s="120" t="s">
        <v>209</v>
      </c>
      <c r="C132" s="120" t="s">
        <v>100</v>
      </c>
      <c r="D132" s="120" t="s">
        <v>112</v>
      </c>
      <c r="E132" s="120">
        <v>2</v>
      </c>
      <c r="F132" s="120">
        <v>229.1</v>
      </c>
      <c r="G132" s="120" t="s">
        <v>169</v>
      </c>
      <c r="H132" s="120">
        <v>393744</v>
      </c>
    </row>
    <row r="133" spans="1:8" x14ac:dyDescent="0.2">
      <c r="A133" s="120">
        <v>38</v>
      </c>
      <c r="B133" s="120" t="s">
        <v>209</v>
      </c>
      <c r="C133" s="120" t="s">
        <v>100</v>
      </c>
      <c r="D133" s="120" t="s">
        <v>112</v>
      </c>
    </row>
    <row r="134" spans="1:8" x14ac:dyDescent="0.2">
      <c r="A134" s="120">
        <v>39</v>
      </c>
      <c r="B134" s="120" t="s">
        <v>208</v>
      </c>
      <c r="C134" s="120" t="s">
        <v>68</v>
      </c>
      <c r="E134" s="120">
        <v>1</v>
      </c>
      <c r="F134" s="120">
        <v>133.1</v>
      </c>
      <c r="G134" s="120" t="s">
        <v>169</v>
      </c>
      <c r="H134" s="120">
        <v>173327</v>
      </c>
    </row>
    <row r="135" spans="1:8" x14ac:dyDescent="0.2">
      <c r="A135" s="120">
        <v>39</v>
      </c>
      <c r="B135" s="120" t="s">
        <v>208</v>
      </c>
      <c r="C135" s="120" t="s">
        <v>68</v>
      </c>
      <c r="E135" s="120">
        <v>2</v>
      </c>
      <c r="F135" s="120">
        <v>232.1</v>
      </c>
      <c r="G135" s="120" t="s">
        <v>169</v>
      </c>
      <c r="H135" s="120">
        <v>3316</v>
      </c>
    </row>
    <row r="136" spans="1:8" x14ac:dyDescent="0.2">
      <c r="A136" s="120">
        <v>39</v>
      </c>
      <c r="B136" s="120" t="s">
        <v>208</v>
      </c>
      <c r="C136" s="120" t="s">
        <v>68</v>
      </c>
    </row>
    <row r="137" spans="1:8" x14ac:dyDescent="0.2">
      <c r="A137" s="120">
        <v>40</v>
      </c>
      <c r="B137" s="120" t="s">
        <v>207</v>
      </c>
      <c r="C137" s="120" t="s">
        <v>100</v>
      </c>
      <c r="D137" s="120" t="s">
        <v>111</v>
      </c>
      <c r="E137" s="120">
        <v>1</v>
      </c>
      <c r="F137" s="120">
        <v>133.1</v>
      </c>
      <c r="G137" s="120" t="s">
        <v>169</v>
      </c>
      <c r="H137" s="120">
        <v>63452</v>
      </c>
    </row>
    <row r="138" spans="1:8" x14ac:dyDescent="0.2">
      <c r="A138" s="120">
        <v>40</v>
      </c>
      <c r="B138" s="120" t="s">
        <v>207</v>
      </c>
      <c r="C138" s="120" t="s">
        <v>100</v>
      </c>
      <c r="D138" s="120" t="s">
        <v>111</v>
      </c>
      <c r="E138" s="120">
        <v>2</v>
      </c>
      <c r="F138" s="120">
        <v>229.1</v>
      </c>
      <c r="G138" s="120" t="s">
        <v>169</v>
      </c>
      <c r="H138" s="120">
        <v>510852</v>
      </c>
    </row>
    <row r="139" spans="1:8" x14ac:dyDescent="0.2">
      <c r="A139" s="120">
        <v>40</v>
      </c>
      <c r="B139" s="120" t="s">
        <v>207</v>
      </c>
      <c r="C139" s="120" t="s">
        <v>100</v>
      </c>
      <c r="D139" s="120" t="s">
        <v>111</v>
      </c>
    </row>
    <row r="140" spans="1:8" x14ac:dyDescent="0.2">
      <c r="A140" s="120">
        <v>41</v>
      </c>
      <c r="B140" s="120" t="s">
        <v>206</v>
      </c>
      <c r="C140" s="120" t="s">
        <v>100</v>
      </c>
      <c r="D140" s="120" t="s">
        <v>110</v>
      </c>
      <c r="E140" s="120">
        <v>1</v>
      </c>
      <c r="F140" s="120">
        <v>133.1</v>
      </c>
      <c r="G140" s="120" t="s">
        <v>169</v>
      </c>
      <c r="H140" s="120">
        <v>44843</v>
      </c>
    </row>
    <row r="141" spans="1:8" x14ac:dyDescent="0.2">
      <c r="A141" s="120">
        <v>41</v>
      </c>
      <c r="B141" s="120" t="s">
        <v>206</v>
      </c>
      <c r="C141" s="120" t="s">
        <v>100</v>
      </c>
      <c r="D141" s="120" t="s">
        <v>110</v>
      </c>
      <c r="E141" s="120">
        <v>2</v>
      </c>
      <c r="F141" s="120">
        <v>230.1</v>
      </c>
      <c r="G141" s="120" t="s">
        <v>169</v>
      </c>
      <c r="H141" s="120">
        <v>370632</v>
      </c>
    </row>
    <row r="142" spans="1:8" x14ac:dyDescent="0.2">
      <c r="A142" s="120">
        <v>41</v>
      </c>
      <c r="B142" s="120" t="s">
        <v>206</v>
      </c>
      <c r="C142" s="120" t="s">
        <v>100</v>
      </c>
      <c r="D142" s="120" t="s">
        <v>110</v>
      </c>
    </row>
    <row r="143" spans="1:8" x14ac:dyDescent="0.2">
      <c r="A143" s="120">
        <v>42</v>
      </c>
      <c r="B143" s="120" t="s">
        <v>205</v>
      </c>
      <c r="C143" s="120" t="s">
        <v>100</v>
      </c>
      <c r="D143" s="120" t="s">
        <v>109</v>
      </c>
      <c r="E143" s="120">
        <v>1</v>
      </c>
      <c r="F143" s="120">
        <v>133.1</v>
      </c>
      <c r="G143" s="120" t="s">
        <v>169</v>
      </c>
      <c r="H143" s="120">
        <v>59565</v>
      </c>
    </row>
    <row r="144" spans="1:8" x14ac:dyDescent="0.2">
      <c r="A144" s="120">
        <v>42</v>
      </c>
      <c r="B144" s="120" t="s">
        <v>205</v>
      </c>
      <c r="C144" s="120" t="s">
        <v>100</v>
      </c>
      <c r="D144" s="120" t="s">
        <v>109</v>
      </c>
      <c r="E144" s="120">
        <v>2</v>
      </c>
      <c r="F144" s="120">
        <v>229.1</v>
      </c>
      <c r="G144" s="120" t="s">
        <v>169</v>
      </c>
      <c r="H144" s="120">
        <v>557608</v>
      </c>
    </row>
    <row r="145" spans="1:8" x14ac:dyDescent="0.2">
      <c r="A145" s="120">
        <v>42</v>
      </c>
      <c r="B145" s="120" t="s">
        <v>205</v>
      </c>
      <c r="C145" s="120" t="s">
        <v>100</v>
      </c>
      <c r="D145" s="120" t="s">
        <v>109</v>
      </c>
    </row>
    <row r="146" spans="1:8" x14ac:dyDescent="0.2">
      <c r="A146" s="120">
        <v>43</v>
      </c>
      <c r="B146" s="120" t="s">
        <v>204</v>
      </c>
      <c r="C146" s="120" t="s">
        <v>100</v>
      </c>
      <c r="D146" s="120" t="s">
        <v>108</v>
      </c>
      <c r="E146" s="120">
        <v>1</v>
      </c>
      <c r="F146" s="120">
        <v>133.19999999999999</v>
      </c>
      <c r="G146" s="120" t="s">
        <v>169</v>
      </c>
      <c r="H146" s="120">
        <v>46287</v>
      </c>
    </row>
    <row r="147" spans="1:8" x14ac:dyDescent="0.2">
      <c r="A147" s="120">
        <v>43</v>
      </c>
      <c r="B147" s="120" t="s">
        <v>204</v>
      </c>
      <c r="C147" s="120" t="s">
        <v>100</v>
      </c>
      <c r="D147" s="120" t="s">
        <v>108</v>
      </c>
      <c r="E147" s="120">
        <v>2</v>
      </c>
      <c r="F147" s="120">
        <v>229.2</v>
      </c>
      <c r="G147" s="120" t="s">
        <v>169</v>
      </c>
      <c r="H147" s="120">
        <v>457409</v>
      </c>
    </row>
    <row r="148" spans="1:8" x14ac:dyDescent="0.2">
      <c r="A148" s="120">
        <v>43</v>
      </c>
      <c r="B148" s="120" t="s">
        <v>204</v>
      </c>
      <c r="C148" s="120" t="s">
        <v>100</v>
      </c>
      <c r="D148" s="120" t="s">
        <v>108</v>
      </c>
    </row>
    <row r="149" spans="1:8" x14ac:dyDescent="0.2">
      <c r="A149" s="120">
        <v>44</v>
      </c>
      <c r="B149" s="120" t="s">
        <v>203</v>
      </c>
      <c r="C149" s="120" t="s">
        <v>100</v>
      </c>
      <c r="D149" s="120" t="s">
        <v>107</v>
      </c>
      <c r="E149" s="120">
        <v>1</v>
      </c>
      <c r="F149" s="120">
        <v>133.30000000000001</v>
      </c>
      <c r="G149" s="120" t="s">
        <v>169</v>
      </c>
      <c r="H149" s="120">
        <v>52023</v>
      </c>
    </row>
    <row r="150" spans="1:8" x14ac:dyDescent="0.2">
      <c r="A150" s="120">
        <v>44</v>
      </c>
      <c r="B150" s="120" t="s">
        <v>203</v>
      </c>
      <c r="C150" s="120" t="s">
        <v>100</v>
      </c>
      <c r="D150" s="120" t="s">
        <v>107</v>
      </c>
      <c r="E150" s="120">
        <v>2</v>
      </c>
      <c r="F150" s="120">
        <v>229.3</v>
      </c>
      <c r="G150" s="120" t="s">
        <v>169</v>
      </c>
      <c r="H150" s="120">
        <v>519733</v>
      </c>
    </row>
    <row r="151" spans="1:8" x14ac:dyDescent="0.2">
      <c r="A151" s="120">
        <v>44</v>
      </c>
      <c r="B151" s="120" t="s">
        <v>203</v>
      </c>
      <c r="C151" s="120" t="s">
        <v>100</v>
      </c>
      <c r="D151" s="120" t="s">
        <v>107</v>
      </c>
    </row>
    <row r="152" spans="1:8" x14ac:dyDescent="0.2">
      <c r="A152" s="120">
        <v>45</v>
      </c>
      <c r="B152" s="120" t="s">
        <v>202</v>
      </c>
      <c r="C152" s="120" t="s">
        <v>100</v>
      </c>
      <c r="D152" s="120" t="s">
        <v>106</v>
      </c>
      <c r="E152" s="120">
        <v>1</v>
      </c>
      <c r="F152" s="120">
        <v>133.1</v>
      </c>
      <c r="G152" s="120" t="s">
        <v>169</v>
      </c>
      <c r="H152" s="120">
        <v>55454</v>
      </c>
    </row>
    <row r="153" spans="1:8" x14ac:dyDescent="0.2">
      <c r="A153" s="120">
        <v>45</v>
      </c>
      <c r="B153" s="120" t="s">
        <v>202</v>
      </c>
      <c r="C153" s="120" t="s">
        <v>100</v>
      </c>
      <c r="D153" s="120" t="s">
        <v>106</v>
      </c>
      <c r="E153" s="120">
        <v>2</v>
      </c>
      <c r="F153" s="120">
        <v>229.1</v>
      </c>
      <c r="G153" s="120" t="s">
        <v>169</v>
      </c>
      <c r="H153" s="120">
        <v>544597</v>
      </c>
    </row>
    <row r="154" spans="1:8" x14ac:dyDescent="0.2">
      <c r="A154" s="120">
        <v>45</v>
      </c>
      <c r="B154" s="120" t="s">
        <v>202</v>
      </c>
      <c r="C154" s="120" t="s">
        <v>100</v>
      </c>
      <c r="D154" s="120" t="s">
        <v>106</v>
      </c>
    </row>
    <row r="155" spans="1:8" x14ac:dyDescent="0.2">
      <c r="A155" s="120">
        <v>46</v>
      </c>
      <c r="B155" s="120" t="s">
        <v>201</v>
      </c>
      <c r="C155" s="120" t="s">
        <v>100</v>
      </c>
      <c r="D155" s="120" t="s">
        <v>105</v>
      </c>
      <c r="E155" s="120">
        <v>1</v>
      </c>
      <c r="F155" s="120">
        <v>133.1</v>
      </c>
      <c r="G155" s="120" t="s">
        <v>169</v>
      </c>
      <c r="H155" s="120">
        <v>64138</v>
      </c>
    </row>
    <row r="156" spans="1:8" x14ac:dyDescent="0.2">
      <c r="A156" s="120">
        <v>46</v>
      </c>
      <c r="B156" s="120" t="s">
        <v>201</v>
      </c>
      <c r="C156" s="120" t="s">
        <v>100</v>
      </c>
      <c r="D156" s="120" t="s">
        <v>105</v>
      </c>
      <c r="E156" s="120">
        <v>2</v>
      </c>
      <c r="F156" s="120">
        <v>229.1</v>
      </c>
      <c r="G156" s="120" t="s">
        <v>169</v>
      </c>
      <c r="H156" s="120">
        <v>636091</v>
      </c>
    </row>
    <row r="157" spans="1:8" x14ac:dyDescent="0.2">
      <c r="A157" s="120">
        <v>46</v>
      </c>
      <c r="B157" s="120" t="s">
        <v>201</v>
      </c>
      <c r="C157" s="120" t="s">
        <v>100</v>
      </c>
      <c r="D157" s="120" t="s">
        <v>105</v>
      </c>
    </row>
    <row r="158" spans="1:8" x14ac:dyDescent="0.2">
      <c r="A158" s="120">
        <v>47</v>
      </c>
      <c r="B158" s="120" t="s">
        <v>200</v>
      </c>
      <c r="C158" s="120" t="s">
        <v>100</v>
      </c>
      <c r="D158" s="120" t="s">
        <v>104</v>
      </c>
      <c r="E158" s="120">
        <v>1</v>
      </c>
      <c r="F158" s="120">
        <v>133.1</v>
      </c>
      <c r="G158" s="120" t="s">
        <v>169</v>
      </c>
      <c r="H158" s="120">
        <v>98219</v>
      </c>
    </row>
    <row r="159" spans="1:8" x14ac:dyDescent="0.2">
      <c r="A159" s="120">
        <v>47</v>
      </c>
      <c r="B159" s="120" t="s">
        <v>200</v>
      </c>
      <c r="C159" s="120" t="s">
        <v>100</v>
      </c>
      <c r="D159" s="120" t="s">
        <v>104</v>
      </c>
      <c r="E159" s="120">
        <v>2</v>
      </c>
      <c r="F159" s="120">
        <v>228.1</v>
      </c>
      <c r="G159" s="120" t="s">
        <v>169</v>
      </c>
      <c r="H159" s="120">
        <v>900461</v>
      </c>
    </row>
    <row r="160" spans="1:8" x14ac:dyDescent="0.2">
      <c r="A160" s="120">
        <v>47</v>
      </c>
      <c r="B160" s="120" t="s">
        <v>200</v>
      </c>
      <c r="C160" s="120" t="s">
        <v>100</v>
      </c>
      <c r="D160" s="120" t="s">
        <v>104</v>
      </c>
    </row>
    <row r="161" spans="1:8" x14ac:dyDescent="0.2">
      <c r="A161" s="120">
        <v>48</v>
      </c>
      <c r="B161" s="120" t="s">
        <v>199</v>
      </c>
      <c r="C161" s="120" t="s">
        <v>100</v>
      </c>
      <c r="D161" s="120" t="s">
        <v>103</v>
      </c>
      <c r="E161" s="120">
        <v>1</v>
      </c>
      <c r="F161" s="120">
        <v>133.1</v>
      </c>
      <c r="G161" s="120" t="s">
        <v>169</v>
      </c>
      <c r="H161" s="120">
        <v>105786</v>
      </c>
    </row>
    <row r="162" spans="1:8" x14ac:dyDescent="0.2">
      <c r="A162" s="120">
        <v>48</v>
      </c>
      <c r="B162" s="120" t="s">
        <v>199</v>
      </c>
      <c r="C162" s="120" t="s">
        <v>100</v>
      </c>
      <c r="D162" s="120" t="s">
        <v>103</v>
      </c>
      <c r="E162" s="120">
        <v>2</v>
      </c>
      <c r="F162" s="120">
        <v>227.1</v>
      </c>
      <c r="G162" s="120" t="s">
        <v>169</v>
      </c>
      <c r="H162" s="120">
        <v>964965</v>
      </c>
    </row>
    <row r="163" spans="1:8" x14ac:dyDescent="0.2">
      <c r="A163" s="120">
        <v>48</v>
      </c>
      <c r="B163" s="120" t="s">
        <v>199</v>
      </c>
      <c r="C163" s="120" t="s">
        <v>100</v>
      </c>
      <c r="D163" s="120" t="s">
        <v>103</v>
      </c>
    </row>
    <row r="164" spans="1:8" x14ac:dyDescent="0.2">
      <c r="A164" s="120">
        <v>49</v>
      </c>
      <c r="B164" s="120" t="s">
        <v>198</v>
      </c>
      <c r="C164" s="120" t="s">
        <v>100</v>
      </c>
      <c r="D164" s="120" t="s">
        <v>102</v>
      </c>
      <c r="E164" s="120">
        <v>1</v>
      </c>
      <c r="F164" s="120">
        <v>134.1</v>
      </c>
      <c r="G164" s="120" t="s">
        <v>169</v>
      </c>
      <c r="H164" s="120">
        <v>55175</v>
      </c>
    </row>
    <row r="165" spans="1:8" x14ac:dyDescent="0.2">
      <c r="A165" s="120">
        <v>49</v>
      </c>
      <c r="B165" s="120" t="s">
        <v>198</v>
      </c>
      <c r="C165" s="120" t="s">
        <v>100</v>
      </c>
      <c r="D165" s="120" t="s">
        <v>102</v>
      </c>
      <c r="E165" s="120">
        <v>2</v>
      </c>
      <c r="F165" s="120">
        <v>229.1</v>
      </c>
      <c r="G165" s="120" t="s">
        <v>169</v>
      </c>
      <c r="H165" s="120">
        <v>526947</v>
      </c>
    </row>
    <row r="166" spans="1:8" x14ac:dyDescent="0.2">
      <c r="A166" s="120">
        <v>49</v>
      </c>
      <c r="B166" s="120" t="s">
        <v>198</v>
      </c>
      <c r="C166" s="120" t="s">
        <v>100</v>
      </c>
      <c r="D166" s="120" t="s">
        <v>102</v>
      </c>
    </row>
    <row r="167" spans="1:8" x14ac:dyDescent="0.2">
      <c r="A167" s="120">
        <v>50</v>
      </c>
      <c r="B167" s="120" t="s">
        <v>197</v>
      </c>
      <c r="C167" s="120" t="s">
        <v>100</v>
      </c>
      <c r="D167" s="120" t="s">
        <v>101</v>
      </c>
      <c r="E167" s="120">
        <v>1</v>
      </c>
      <c r="F167" s="120">
        <v>133.1</v>
      </c>
      <c r="G167" s="120" t="s">
        <v>169</v>
      </c>
      <c r="H167" s="120">
        <v>84690</v>
      </c>
    </row>
    <row r="168" spans="1:8" x14ac:dyDescent="0.2">
      <c r="A168" s="120">
        <v>50</v>
      </c>
      <c r="B168" s="120" t="s">
        <v>197</v>
      </c>
      <c r="C168" s="120" t="s">
        <v>100</v>
      </c>
      <c r="D168" s="120" t="s">
        <v>101</v>
      </c>
      <c r="E168" s="120">
        <v>2</v>
      </c>
      <c r="F168" s="120">
        <v>228.1</v>
      </c>
      <c r="G168" s="120" t="s">
        <v>169</v>
      </c>
      <c r="H168" s="120">
        <v>817799</v>
      </c>
    </row>
    <row r="169" spans="1:8" x14ac:dyDescent="0.2">
      <c r="A169" s="120">
        <v>50</v>
      </c>
      <c r="B169" s="120" t="s">
        <v>197</v>
      </c>
      <c r="C169" s="120" t="s">
        <v>100</v>
      </c>
      <c r="D169" s="120" t="s">
        <v>101</v>
      </c>
    </row>
    <row r="170" spans="1:8" x14ac:dyDescent="0.2">
      <c r="A170" s="120">
        <v>51</v>
      </c>
      <c r="B170" s="120" t="s">
        <v>196</v>
      </c>
      <c r="C170" s="120" t="s">
        <v>100</v>
      </c>
      <c r="D170" s="120" t="s">
        <v>99</v>
      </c>
      <c r="E170" s="120">
        <v>1</v>
      </c>
      <c r="F170" s="120">
        <v>133.19999999999999</v>
      </c>
      <c r="G170" s="120" t="s">
        <v>169</v>
      </c>
      <c r="H170" s="120">
        <v>85789</v>
      </c>
    </row>
    <row r="171" spans="1:8" x14ac:dyDescent="0.2">
      <c r="A171" s="120">
        <v>51</v>
      </c>
      <c r="B171" s="120" t="s">
        <v>196</v>
      </c>
      <c r="C171" s="120" t="s">
        <v>100</v>
      </c>
      <c r="D171" s="120" t="s">
        <v>99</v>
      </c>
      <c r="E171" s="120">
        <v>2</v>
      </c>
      <c r="F171" s="120">
        <v>228.2</v>
      </c>
      <c r="G171" s="120" t="s">
        <v>169</v>
      </c>
      <c r="H171" s="120">
        <v>805342</v>
      </c>
    </row>
    <row r="172" spans="1:8" x14ac:dyDescent="0.2">
      <c r="A172" s="120">
        <v>51</v>
      </c>
      <c r="B172" s="120" t="s">
        <v>196</v>
      </c>
      <c r="C172" s="120" t="s">
        <v>100</v>
      </c>
      <c r="D172" s="120" t="s">
        <v>99</v>
      </c>
    </row>
    <row r="173" spans="1:8" x14ac:dyDescent="0.2">
      <c r="A173" s="120">
        <v>52</v>
      </c>
      <c r="B173" s="120" t="s">
        <v>195</v>
      </c>
      <c r="C173" s="120" t="s">
        <v>47</v>
      </c>
      <c r="E173" s="120">
        <v>1</v>
      </c>
      <c r="F173" s="120">
        <v>133.1</v>
      </c>
      <c r="G173" s="120" t="s">
        <v>169</v>
      </c>
      <c r="H173" s="120">
        <v>102974</v>
      </c>
    </row>
    <row r="174" spans="1:8" x14ac:dyDescent="0.2">
      <c r="A174" s="120">
        <v>52</v>
      </c>
      <c r="B174" s="120" t="s">
        <v>195</v>
      </c>
      <c r="C174" s="120" t="s">
        <v>47</v>
      </c>
      <c r="E174" s="120">
        <v>2</v>
      </c>
      <c r="F174" s="120">
        <v>227.1</v>
      </c>
      <c r="G174" s="120" t="s">
        <v>169</v>
      </c>
      <c r="H174" s="120">
        <v>1281773</v>
      </c>
    </row>
    <row r="175" spans="1:8" x14ac:dyDescent="0.2">
      <c r="A175" s="120">
        <v>52</v>
      </c>
      <c r="B175" s="120" t="s">
        <v>195</v>
      </c>
      <c r="C175" s="120" t="s">
        <v>47</v>
      </c>
    </row>
    <row r="176" spans="1:8" x14ac:dyDescent="0.2">
      <c r="A176" s="120">
        <v>53</v>
      </c>
      <c r="B176" s="120" t="s">
        <v>194</v>
      </c>
      <c r="C176" s="120" t="s">
        <v>77</v>
      </c>
      <c r="D176" s="120" t="s">
        <v>98</v>
      </c>
      <c r="E176" s="120">
        <v>1</v>
      </c>
      <c r="F176" s="120">
        <v>133.19999999999999</v>
      </c>
      <c r="G176" s="120" t="s">
        <v>169</v>
      </c>
      <c r="H176" s="120">
        <v>79419</v>
      </c>
    </row>
    <row r="177" spans="1:8" x14ac:dyDescent="0.2">
      <c r="A177" s="120">
        <v>53</v>
      </c>
      <c r="B177" s="120" t="s">
        <v>194</v>
      </c>
      <c r="C177" s="120" t="s">
        <v>77</v>
      </c>
      <c r="D177" s="120" t="s">
        <v>98</v>
      </c>
      <c r="E177" s="120">
        <v>2</v>
      </c>
      <c r="F177" s="120">
        <v>229.2</v>
      </c>
      <c r="G177" s="120" t="s">
        <v>169</v>
      </c>
      <c r="H177" s="120">
        <v>632299</v>
      </c>
    </row>
    <row r="178" spans="1:8" x14ac:dyDescent="0.2">
      <c r="A178" s="120">
        <v>53</v>
      </c>
      <c r="B178" s="120" t="s">
        <v>194</v>
      </c>
      <c r="C178" s="120" t="s">
        <v>77</v>
      </c>
      <c r="D178" s="120" t="s">
        <v>98</v>
      </c>
    </row>
    <row r="179" spans="1:8" x14ac:dyDescent="0.2">
      <c r="A179" s="120">
        <v>54</v>
      </c>
      <c r="B179" s="120" t="s">
        <v>193</v>
      </c>
      <c r="C179" s="120" t="s">
        <v>77</v>
      </c>
      <c r="D179" s="120" t="s">
        <v>97</v>
      </c>
      <c r="E179" s="120">
        <v>1</v>
      </c>
      <c r="F179" s="120">
        <v>133.1</v>
      </c>
      <c r="G179" s="120" t="s">
        <v>169</v>
      </c>
      <c r="H179" s="120">
        <v>157363</v>
      </c>
    </row>
    <row r="180" spans="1:8" x14ac:dyDescent="0.2">
      <c r="A180" s="120">
        <v>54</v>
      </c>
      <c r="B180" s="120" t="s">
        <v>193</v>
      </c>
      <c r="C180" s="120" t="s">
        <v>77</v>
      </c>
      <c r="D180" s="120" t="s">
        <v>97</v>
      </c>
      <c r="E180" s="120">
        <v>2</v>
      </c>
      <c r="F180" s="120">
        <v>227.1</v>
      </c>
      <c r="G180" s="120" t="s">
        <v>169</v>
      </c>
      <c r="H180" s="120">
        <v>1224654</v>
      </c>
    </row>
    <row r="181" spans="1:8" x14ac:dyDescent="0.2">
      <c r="A181" s="120">
        <v>54</v>
      </c>
      <c r="B181" s="120" t="s">
        <v>193</v>
      </c>
      <c r="C181" s="120" t="s">
        <v>77</v>
      </c>
      <c r="D181" s="120" t="s">
        <v>97</v>
      </c>
    </row>
    <row r="182" spans="1:8" x14ac:dyDescent="0.2">
      <c r="A182" s="120">
        <v>55</v>
      </c>
      <c r="B182" s="120" t="s">
        <v>192</v>
      </c>
      <c r="C182" s="120" t="s">
        <v>77</v>
      </c>
      <c r="D182" s="120" t="s">
        <v>96</v>
      </c>
      <c r="E182" s="120">
        <v>1</v>
      </c>
      <c r="F182" s="120">
        <v>133.1</v>
      </c>
      <c r="G182" s="120" t="s">
        <v>169</v>
      </c>
      <c r="H182" s="120">
        <v>65646</v>
      </c>
    </row>
    <row r="183" spans="1:8" x14ac:dyDescent="0.2">
      <c r="A183" s="120">
        <v>55</v>
      </c>
      <c r="B183" s="120" t="s">
        <v>192</v>
      </c>
      <c r="C183" s="120" t="s">
        <v>77</v>
      </c>
      <c r="D183" s="120" t="s">
        <v>96</v>
      </c>
      <c r="E183" s="120">
        <v>2</v>
      </c>
      <c r="F183" s="120">
        <v>229.1</v>
      </c>
      <c r="G183" s="120" t="s">
        <v>169</v>
      </c>
      <c r="H183" s="120">
        <v>536814</v>
      </c>
    </row>
    <row r="184" spans="1:8" x14ac:dyDescent="0.2">
      <c r="A184" s="120">
        <v>55</v>
      </c>
      <c r="B184" s="120" t="s">
        <v>192</v>
      </c>
      <c r="C184" s="120" t="s">
        <v>77</v>
      </c>
      <c r="D184" s="120" t="s">
        <v>96</v>
      </c>
    </row>
    <row r="185" spans="1:8" x14ac:dyDescent="0.2">
      <c r="A185" s="120">
        <v>56</v>
      </c>
      <c r="B185" s="120" t="s">
        <v>191</v>
      </c>
      <c r="C185" s="120" t="s">
        <v>77</v>
      </c>
      <c r="D185" s="120" t="s">
        <v>95</v>
      </c>
      <c r="E185" s="120">
        <v>1</v>
      </c>
      <c r="F185" s="120">
        <v>133.1</v>
      </c>
      <c r="G185" s="120" t="s">
        <v>169</v>
      </c>
      <c r="H185" s="120">
        <v>63174</v>
      </c>
    </row>
    <row r="186" spans="1:8" x14ac:dyDescent="0.2">
      <c r="A186" s="120">
        <v>56</v>
      </c>
      <c r="B186" s="120" t="s">
        <v>191</v>
      </c>
      <c r="C186" s="120" t="s">
        <v>77</v>
      </c>
      <c r="D186" s="120" t="s">
        <v>95</v>
      </c>
      <c r="E186" s="120">
        <v>2</v>
      </c>
      <c r="F186" s="120">
        <v>229.1</v>
      </c>
      <c r="G186" s="120" t="s">
        <v>169</v>
      </c>
      <c r="H186" s="120">
        <v>606795</v>
      </c>
    </row>
    <row r="187" spans="1:8" x14ac:dyDescent="0.2">
      <c r="A187" s="120">
        <v>56</v>
      </c>
      <c r="B187" s="120" t="s">
        <v>191</v>
      </c>
      <c r="C187" s="120" t="s">
        <v>77</v>
      </c>
      <c r="D187" s="120" t="s">
        <v>95</v>
      </c>
    </row>
    <row r="188" spans="1:8" x14ac:dyDescent="0.2">
      <c r="A188" s="120">
        <v>57</v>
      </c>
      <c r="B188" s="120" t="s">
        <v>190</v>
      </c>
      <c r="C188" s="120" t="s">
        <v>77</v>
      </c>
      <c r="D188" s="120" t="s">
        <v>94</v>
      </c>
      <c r="E188" s="120">
        <v>1</v>
      </c>
      <c r="F188" s="120">
        <v>134.1</v>
      </c>
      <c r="G188" s="120" t="s">
        <v>169</v>
      </c>
      <c r="H188" s="120">
        <v>54234</v>
      </c>
    </row>
    <row r="189" spans="1:8" x14ac:dyDescent="0.2">
      <c r="A189" s="120">
        <v>57</v>
      </c>
      <c r="B189" s="120" t="s">
        <v>190</v>
      </c>
      <c r="C189" s="120" t="s">
        <v>77</v>
      </c>
      <c r="D189" s="120" t="s">
        <v>94</v>
      </c>
      <c r="E189" s="120">
        <v>2</v>
      </c>
      <c r="F189" s="120">
        <v>229.1</v>
      </c>
      <c r="G189" s="120" t="s">
        <v>169</v>
      </c>
      <c r="H189" s="120">
        <v>522012</v>
      </c>
    </row>
    <row r="190" spans="1:8" x14ac:dyDescent="0.2">
      <c r="A190" s="120">
        <v>57</v>
      </c>
      <c r="B190" s="120" t="s">
        <v>190</v>
      </c>
      <c r="C190" s="120" t="s">
        <v>77</v>
      </c>
      <c r="D190" s="120" t="s">
        <v>94</v>
      </c>
    </row>
    <row r="191" spans="1:8" x14ac:dyDescent="0.2">
      <c r="A191" s="120">
        <v>58</v>
      </c>
      <c r="B191" s="120" t="s">
        <v>189</v>
      </c>
      <c r="C191" s="120" t="s">
        <v>77</v>
      </c>
      <c r="D191" s="120" t="s">
        <v>93</v>
      </c>
      <c r="E191" s="120">
        <v>1</v>
      </c>
      <c r="F191" s="120">
        <v>133.19999999999999</v>
      </c>
      <c r="G191" s="120" t="s">
        <v>169</v>
      </c>
      <c r="H191" s="120">
        <v>62243</v>
      </c>
    </row>
    <row r="192" spans="1:8" x14ac:dyDescent="0.2">
      <c r="A192" s="120">
        <v>58</v>
      </c>
      <c r="B192" s="120" t="s">
        <v>189</v>
      </c>
      <c r="C192" s="120" t="s">
        <v>77</v>
      </c>
      <c r="D192" s="120" t="s">
        <v>93</v>
      </c>
      <c r="E192" s="120">
        <v>2</v>
      </c>
      <c r="F192" s="120">
        <v>229.2</v>
      </c>
      <c r="G192" s="120" t="s">
        <v>169</v>
      </c>
      <c r="H192" s="120">
        <v>594755</v>
      </c>
    </row>
    <row r="193" spans="1:8" x14ac:dyDescent="0.2">
      <c r="A193" s="120">
        <v>58</v>
      </c>
      <c r="B193" s="120" t="s">
        <v>189</v>
      </c>
      <c r="C193" s="120" t="s">
        <v>77</v>
      </c>
      <c r="D193" s="120" t="s">
        <v>93</v>
      </c>
    </row>
    <row r="194" spans="1:8" x14ac:dyDescent="0.2">
      <c r="A194" s="120">
        <v>59</v>
      </c>
      <c r="B194" s="120" t="s">
        <v>188</v>
      </c>
      <c r="C194" s="120" t="s">
        <v>77</v>
      </c>
      <c r="D194" s="120" t="s">
        <v>92</v>
      </c>
      <c r="E194" s="120">
        <v>1</v>
      </c>
      <c r="F194" s="120">
        <v>133.19999999999999</v>
      </c>
      <c r="G194" s="120" t="s">
        <v>169</v>
      </c>
      <c r="H194" s="120">
        <v>48259</v>
      </c>
    </row>
    <row r="195" spans="1:8" x14ac:dyDescent="0.2">
      <c r="A195" s="120">
        <v>59</v>
      </c>
      <c r="B195" s="120" t="s">
        <v>188</v>
      </c>
      <c r="C195" s="120" t="s">
        <v>77</v>
      </c>
      <c r="D195" s="120" t="s">
        <v>92</v>
      </c>
      <c r="E195" s="120">
        <v>2</v>
      </c>
      <c r="F195" s="120">
        <v>229.2</v>
      </c>
      <c r="G195" s="120" t="s">
        <v>169</v>
      </c>
      <c r="H195" s="120">
        <v>472333</v>
      </c>
    </row>
    <row r="196" spans="1:8" x14ac:dyDescent="0.2">
      <c r="A196" s="120">
        <v>59</v>
      </c>
      <c r="B196" s="120" t="s">
        <v>188</v>
      </c>
      <c r="C196" s="120" t="s">
        <v>77</v>
      </c>
      <c r="D196" s="120" t="s">
        <v>92</v>
      </c>
    </row>
    <row r="197" spans="1:8" x14ac:dyDescent="0.2">
      <c r="A197" s="120">
        <v>60</v>
      </c>
      <c r="B197" s="120" t="s">
        <v>187</v>
      </c>
      <c r="C197" s="120" t="s">
        <v>77</v>
      </c>
      <c r="D197" s="120" t="s">
        <v>91</v>
      </c>
      <c r="E197" s="120">
        <v>1</v>
      </c>
      <c r="F197" s="120">
        <v>134.1</v>
      </c>
      <c r="G197" s="120" t="s">
        <v>169</v>
      </c>
      <c r="H197" s="120">
        <v>48005</v>
      </c>
    </row>
    <row r="198" spans="1:8" x14ac:dyDescent="0.2">
      <c r="A198" s="120">
        <v>60</v>
      </c>
      <c r="B198" s="120" t="s">
        <v>187</v>
      </c>
      <c r="C198" s="120" t="s">
        <v>77</v>
      </c>
      <c r="D198" s="120" t="s">
        <v>91</v>
      </c>
      <c r="E198" s="120">
        <v>2</v>
      </c>
      <c r="F198" s="120">
        <v>230.1</v>
      </c>
      <c r="G198" s="120" t="s">
        <v>169</v>
      </c>
      <c r="H198" s="120">
        <v>468984</v>
      </c>
    </row>
    <row r="199" spans="1:8" x14ac:dyDescent="0.2">
      <c r="A199" s="120">
        <v>60</v>
      </c>
      <c r="B199" s="120" t="s">
        <v>187</v>
      </c>
      <c r="C199" s="120" t="s">
        <v>77</v>
      </c>
      <c r="D199" s="120" t="s">
        <v>91</v>
      </c>
    </row>
    <row r="200" spans="1:8" x14ac:dyDescent="0.2">
      <c r="A200" s="120">
        <v>61</v>
      </c>
      <c r="B200" s="120" t="s">
        <v>186</v>
      </c>
      <c r="C200" s="120" t="s">
        <v>77</v>
      </c>
      <c r="D200" s="120" t="s">
        <v>90</v>
      </c>
      <c r="E200" s="120">
        <v>1</v>
      </c>
      <c r="F200" s="120">
        <v>133.1</v>
      </c>
      <c r="G200" s="120" t="s">
        <v>169</v>
      </c>
      <c r="H200" s="120">
        <v>64373</v>
      </c>
    </row>
    <row r="201" spans="1:8" x14ac:dyDescent="0.2">
      <c r="A201" s="120">
        <v>61</v>
      </c>
      <c r="B201" s="120" t="s">
        <v>186</v>
      </c>
      <c r="C201" s="120" t="s">
        <v>77</v>
      </c>
      <c r="D201" s="120" t="s">
        <v>90</v>
      </c>
      <c r="E201" s="120">
        <v>2</v>
      </c>
      <c r="F201" s="120">
        <v>229.1</v>
      </c>
      <c r="G201" s="120" t="s">
        <v>169</v>
      </c>
      <c r="H201" s="120">
        <v>620604</v>
      </c>
    </row>
    <row r="202" spans="1:8" x14ac:dyDescent="0.2">
      <c r="A202" s="120">
        <v>61</v>
      </c>
      <c r="B202" s="120" t="s">
        <v>186</v>
      </c>
      <c r="C202" s="120" t="s">
        <v>77</v>
      </c>
      <c r="D202" s="120" t="s">
        <v>90</v>
      </c>
    </row>
    <row r="203" spans="1:8" x14ac:dyDescent="0.2">
      <c r="A203" s="120">
        <v>62</v>
      </c>
      <c r="B203" s="120" t="s">
        <v>185</v>
      </c>
      <c r="C203" s="120" t="s">
        <v>77</v>
      </c>
      <c r="D203" s="120" t="s">
        <v>89</v>
      </c>
      <c r="E203" s="120">
        <v>1</v>
      </c>
      <c r="F203" s="120">
        <v>133.30000000000001</v>
      </c>
      <c r="G203" s="120" t="s">
        <v>169</v>
      </c>
      <c r="H203" s="120">
        <v>40918</v>
      </c>
    </row>
    <row r="204" spans="1:8" x14ac:dyDescent="0.2">
      <c r="A204" s="120">
        <v>62</v>
      </c>
      <c r="B204" s="120" t="s">
        <v>185</v>
      </c>
      <c r="C204" s="120" t="s">
        <v>77</v>
      </c>
      <c r="D204" s="120" t="s">
        <v>89</v>
      </c>
      <c r="E204" s="120">
        <v>2</v>
      </c>
      <c r="F204" s="120">
        <v>230.3</v>
      </c>
      <c r="G204" s="120" t="s">
        <v>169</v>
      </c>
      <c r="H204" s="120">
        <v>398520</v>
      </c>
    </row>
    <row r="205" spans="1:8" x14ac:dyDescent="0.2">
      <c r="A205" s="120">
        <v>62</v>
      </c>
      <c r="B205" s="120" t="s">
        <v>185</v>
      </c>
      <c r="C205" s="120" t="s">
        <v>77</v>
      </c>
      <c r="D205" s="120" t="s">
        <v>89</v>
      </c>
    </row>
    <row r="206" spans="1:8" x14ac:dyDescent="0.2">
      <c r="A206" s="120">
        <v>63</v>
      </c>
      <c r="B206" s="120" t="s">
        <v>184</v>
      </c>
      <c r="C206" s="120" t="s">
        <v>77</v>
      </c>
      <c r="D206" s="120" t="s">
        <v>88</v>
      </c>
      <c r="E206" s="120">
        <v>1</v>
      </c>
      <c r="F206" s="120">
        <v>133.1</v>
      </c>
      <c r="G206" s="120" t="s">
        <v>169</v>
      </c>
      <c r="H206" s="120">
        <v>37562</v>
      </c>
    </row>
    <row r="207" spans="1:8" x14ac:dyDescent="0.2">
      <c r="A207" s="120">
        <v>63</v>
      </c>
      <c r="B207" s="120" t="s">
        <v>184</v>
      </c>
      <c r="C207" s="120" t="s">
        <v>77</v>
      </c>
      <c r="D207" s="120" t="s">
        <v>88</v>
      </c>
      <c r="E207" s="120">
        <v>2</v>
      </c>
      <c r="F207" s="120">
        <v>230.1</v>
      </c>
      <c r="G207" s="120" t="s">
        <v>169</v>
      </c>
      <c r="H207" s="120">
        <v>378693</v>
      </c>
    </row>
    <row r="208" spans="1:8" x14ac:dyDescent="0.2">
      <c r="A208" s="120">
        <v>63</v>
      </c>
      <c r="B208" s="120" t="s">
        <v>184</v>
      </c>
      <c r="C208" s="120" t="s">
        <v>77</v>
      </c>
      <c r="D208" s="120" t="s">
        <v>88</v>
      </c>
    </row>
    <row r="209" spans="1:8" x14ac:dyDescent="0.2">
      <c r="A209" s="120">
        <v>64</v>
      </c>
      <c r="B209" s="120" t="s">
        <v>183</v>
      </c>
      <c r="C209" s="120" t="s">
        <v>77</v>
      </c>
      <c r="D209" s="120" t="s">
        <v>87</v>
      </c>
      <c r="E209" s="120">
        <v>1</v>
      </c>
      <c r="F209" s="120">
        <v>133.19999999999999</v>
      </c>
      <c r="G209" s="120" t="s">
        <v>169</v>
      </c>
      <c r="H209" s="120">
        <v>54279</v>
      </c>
    </row>
    <row r="210" spans="1:8" x14ac:dyDescent="0.2">
      <c r="A210" s="120">
        <v>64</v>
      </c>
      <c r="B210" s="120" t="s">
        <v>183</v>
      </c>
      <c r="C210" s="120" t="s">
        <v>77</v>
      </c>
      <c r="D210" s="120" t="s">
        <v>87</v>
      </c>
      <c r="E210" s="120">
        <v>2</v>
      </c>
      <c r="F210" s="120">
        <v>229.2</v>
      </c>
      <c r="G210" s="120" t="s">
        <v>169</v>
      </c>
      <c r="H210" s="120">
        <v>529033</v>
      </c>
    </row>
    <row r="211" spans="1:8" x14ac:dyDescent="0.2">
      <c r="A211" s="120">
        <v>64</v>
      </c>
      <c r="B211" s="120" t="s">
        <v>183</v>
      </c>
      <c r="C211" s="120" t="s">
        <v>77</v>
      </c>
      <c r="D211" s="120" t="s">
        <v>87</v>
      </c>
    </row>
    <row r="212" spans="1:8" x14ac:dyDescent="0.2">
      <c r="A212" s="120">
        <v>65</v>
      </c>
      <c r="B212" s="120" t="s">
        <v>182</v>
      </c>
      <c r="C212" s="120" t="s">
        <v>48</v>
      </c>
      <c r="E212" s="120">
        <v>1</v>
      </c>
      <c r="F212" s="120">
        <v>229.1</v>
      </c>
      <c r="G212" s="120" t="s">
        <v>169</v>
      </c>
      <c r="H212" s="120">
        <v>631836</v>
      </c>
    </row>
    <row r="213" spans="1:8" x14ac:dyDescent="0.2">
      <c r="A213" s="120">
        <v>65</v>
      </c>
      <c r="B213" s="120" t="s">
        <v>182</v>
      </c>
      <c r="C213" s="120" t="s">
        <v>48</v>
      </c>
    </row>
    <row r="214" spans="1:8" x14ac:dyDescent="0.2">
      <c r="A214" s="120">
        <v>66</v>
      </c>
      <c r="B214" s="120" t="s">
        <v>181</v>
      </c>
      <c r="C214" s="120" t="s">
        <v>77</v>
      </c>
      <c r="D214" s="120" t="s">
        <v>86</v>
      </c>
      <c r="E214" s="120">
        <v>1</v>
      </c>
      <c r="F214" s="120">
        <v>133.1</v>
      </c>
      <c r="G214" s="120" t="s">
        <v>169</v>
      </c>
      <c r="H214" s="120">
        <v>54567</v>
      </c>
    </row>
    <row r="215" spans="1:8" x14ac:dyDescent="0.2">
      <c r="A215" s="120">
        <v>66</v>
      </c>
      <c r="B215" s="120" t="s">
        <v>181</v>
      </c>
      <c r="C215" s="120" t="s">
        <v>77</v>
      </c>
      <c r="D215" s="120" t="s">
        <v>86</v>
      </c>
      <c r="E215" s="120">
        <v>2</v>
      </c>
      <c r="F215" s="120">
        <v>230.1</v>
      </c>
      <c r="G215" s="120" t="s">
        <v>169</v>
      </c>
      <c r="H215" s="120">
        <v>441557</v>
      </c>
    </row>
    <row r="216" spans="1:8" x14ac:dyDescent="0.2">
      <c r="A216" s="120">
        <v>66</v>
      </c>
      <c r="B216" s="120" t="s">
        <v>181</v>
      </c>
      <c r="C216" s="120" t="s">
        <v>77</v>
      </c>
      <c r="D216" s="120" t="s">
        <v>86</v>
      </c>
    </row>
    <row r="217" spans="1:8" x14ac:dyDescent="0.2">
      <c r="A217" s="120">
        <v>67</v>
      </c>
      <c r="B217" s="120" t="s">
        <v>180</v>
      </c>
      <c r="C217" s="120" t="s">
        <v>77</v>
      </c>
      <c r="D217" s="120" t="s">
        <v>85</v>
      </c>
      <c r="E217" s="120">
        <v>1</v>
      </c>
      <c r="F217" s="120">
        <v>134.1</v>
      </c>
      <c r="G217" s="120" t="s">
        <v>169</v>
      </c>
      <c r="H217" s="120">
        <v>17726</v>
      </c>
    </row>
    <row r="218" spans="1:8" x14ac:dyDescent="0.2">
      <c r="A218" s="120">
        <v>67</v>
      </c>
      <c r="B218" s="120" t="s">
        <v>180</v>
      </c>
      <c r="C218" s="120" t="s">
        <v>77</v>
      </c>
      <c r="D218" s="120" t="s">
        <v>85</v>
      </c>
      <c r="E218" s="120">
        <v>2</v>
      </c>
      <c r="F218" s="120">
        <v>231.1</v>
      </c>
      <c r="G218" s="120" t="s">
        <v>169</v>
      </c>
      <c r="H218" s="120">
        <v>160287</v>
      </c>
    </row>
    <row r="219" spans="1:8" x14ac:dyDescent="0.2">
      <c r="A219" s="120">
        <v>67</v>
      </c>
      <c r="B219" s="120" t="s">
        <v>180</v>
      </c>
      <c r="C219" s="120" t="s">
        <v>77</v>
      </c>
      <c r="D219" s="120" t="s">
        <v>85</v>
      </c>
    </row>
    <row r="220" spans="1:8" x14ac:dyDescent="0.2">
      <c r="A220" s="120">
        <v>68</v>
      </c>
      <c r="B220" s="120" t="s">
        <v>179</v>
      </c>
      <c r="C220" s="120" t="s">
        <v>77</v>
      </c>
      <c r="D220" s="120" t="s">
        <v>84</v>
      </c>
      <c r="E220" s="120">
        <v>1</v>
      </c>
      <c r="F220" s="120">
        <v>231.1</v>
      </c>
      <c r="G220" s="120" t="s">
        <v>169</v>
      </c>
      <c r="H220" s="120">
        <v>3046</v>
      </c>
    </row>
    <row r="221" spans="1:8" x14ac:dyDescent="0.2">
      <c r="A221" s="120">
        <v>68</v>
      </c>
      <c r="B221" s="120" t="s">
        <v>179</v>
      </c>
      <c r="C221" s="120" t="s">
        <v>77</v>
      </c>
      <c r="D221" s="120" t="s">
        <v>84</v>
      </c>
    </row>
    <row r="222" spans="1:8" x14ac:dyDescent="0.2">
      <c r="A222" s="120">
        <v>69</v>
      </c>
      <c r="B222" s="120" t="s">
        <v>178</v>
      </c>
      <c r="C222" s="120" t="s">
        <v>77</v>
      </c>
      <c r="D222" s="120" t="s">
        <v>83</v>
      </c>
      <c r="E222" s="120">
        <v>1</v>
      </c>
      <c r="F222" s="120">
        <v>133.1</v>
      </c>
      <c r="G222" s="120" t="s">
        <v>169</v>
      </c>
      <c r="H222" s="120">
        <v>89639</v>
      </c>
    </row>
    <row r="223" spans="1:8" x14ac:dyDescent="0.2">
      <c r="A223" s="120">
        <v>69</v>
      </c>
      <c r="B223" s="120" t="s">
        <v>178</v>
      </c>
      <c r="C223" s="120" t="s">
        <v>77</v>
      </c>
      <c r="D223" s="120" t="s">
        <v>83</v>
      </c>
      <c r="E223" s="120">
        <v>2</v>
      </c>
      <c r="F223" s="120">
        <v>228.1</v>
      </c>
      <c r="G223" s="120" t="s">
        <v>169</v>
      </c>
      <c r="H223" s="120">
        <v>852676</v>
      </c>
    </row>
    <row r="224" spans="1:8" x14ac:dyDescent="0.2">
      <c r="A224" s="120">
        <v>69</v>
      </c>
      <c r="B224" s="120" t="s">
        <v>178</v>
      </c>
      <c r="C224" s="120" t="s">
        <v>77</v>
      </c>
      <c r="D224" s="120" t="s">
        <v>83</v>
      </c>
    </row>
    <row r="225" spans="1:8" x14ac:dyDescent="0.2">
      <c r="A225" s="120">
        <v>70</v>
      </c>
      <c r="B225" s="120" t="s">
        <v>177</v>
      </c>
      <c r="C225" s="120" t="s">
        <v>77</v>
      </c>
      <c r="D225" s="120" t="s">
        <v>82</v>
      </c>
      <c r="E225" s="120">
        <v>1</v>
      </c>
      <c r="F225" s="120">
        <v>133.19999999999999</v>
      </c>
      <c r="G225" s="120" t="s">
        <v>169</v>
      </c>
      <c r="H225" s="120">
        <v>105319</v>
      </c>
    </row>
    <row r="226" spans="1:8" x14ac:dyDescent="0.2">
      <c r="A226" s="120">
        <v>70</v>
      </c>
      <c r="B226" s="120" t="s">
        <v>177</v>
      </c>
      <c r="C226" s="120" t="s">
        <v>77</v>
      </c>
      <c r="D226" s="120" t="s">
        <v>82</v>
      </c>
      <c r="E226" s="120">
        <v>2</v>
      </c>
      <c r="F226" s="120">
        <v>228.2</v>
      </c>
      <c r="G226" s="120" t="s">
        <v>169</v>
      </c>
      <c r="H226" s="120">
        <v>997466</v>
      </c>
    </row>
    <row r="227" spans="1:8" x14ac:dyDescent="0.2">
      <c r="A227" s="120">
        <v>70</v>
      </c>
      <c r="B227" s="120" t="s">
        <v>177</v>
      </c>
      <c r="C227" s="120" t="s">
        <v>77</v>
      </c>
      <c r="D227" s="120" t="s">
        <v>82</v>
      </c>
    </row>
    <row r="228" spans="1:8" x14ac:dyDescent="0.2">
      <c r="A228" s="120">
        <v>71</v>
      </c>
      <c r="B228" s="120" t="s">
        <v>176</v>
      </c>
      <c r="C228" s="120" t="s">
        <v>77</v>
      </c>
      <c r="D228" s="120" t="s">
        <v>81</v>
      </c>
      <c r="E228" s="120">
        <v>1</v>
      </c>
      <c r="F228" s="120">
        <v>133.1</v>
      </c>
      <c r="G228" s="120" t="s">
        <v>169</v>
      </c>
      <c r="H228" s="120">
        <v>53187</v>
      </c>
    </row>
    <row r="229" spans="1:8" x14ac:dyDescent="0.2">
      <c r="A229" s="120">
        <v>71</v>
      </c>
      <c r="B229" s="120" t="s">
        <v>176</v>
      </c>
      <c r="C229" s="120" t="s">
        <v>77</v>
      </c>
      <c r="D229" s="120" t="s">
        <v>81</v>
      </c>
      <c r="E229" s="120">
        <v>2</v>
      </c>
      <c r="F229" s="120">
        <v>229.1</v>
      </c>
      <c r="G229" s="120" t="s">
        <v>169</v>
      </c>
      <c r="H229" s="120">
        <v>511137</v>
      </c>
    </row>
    <row r="230" spans="1:8" x14ac:dyDescent="0.2">
      <c r="A230" s="120">
        <v>71</v>
      </c>
      <c r="B230" s="120" t="s">
        <v>176</v>
      </c>
      <c r="C230" s="120" t="s">
        <v>77</v>
      </c>
      <c r="D230" s="120" t="s">
        <v>81</v>
      </c>
    </row>
    <row r="231" spans="1:8" x14ac:dyDescent="0.2">
      <c r="A231" s="120">
        <v>72</v>
      </c>
      <c r="B231" s="120" t="s">
        <v>175</v>
      </c>
      <c r="C231" s="120" t="s">
        <v>77</v>
      </c>
      <c r="D231" s="120" t="s">
        <v>80</v>
      </c>
      <c r="E231" s="120">
        <v>1</v>
      </c>
      <c r="F231" s="120">
        <v>133.19999999999999</v>
      </c>
      <c r="G231" s="120" t="s">
        <v>169</v>
      </c>
      <c r="H231" s="120">
        <v>79379</v>
      </c>
    </row>
    <row r="232" spans="1:8" x14ac:dyDescent="0.2">
      <c r="A232" s="120">
        <v>72</v>
      </c>
      <c r="B232" s="120" t="s">
        <v>175</v>
      </c>
      <c r="C232" s="120" t="s">
        <v>77</v>
      </c>
      <c r="D232" s="120" t="s">
        <v>80</v>
      </c>
      <c r="E232" s="120">
        <v>2</v>
      </c>
      <c r="F232" s="120">
        <v>229.2</v>
      </c>
      <c r="G232" s="120" t="s">
        <v>169</v>
      </c>
      <c r="H232" s="120">
        <v>747984</v>
      </c>
    </row>
    <row r="233" spans="1:8" x14ac:dyDescent="0.2">
      <c r="A233" s="120">
        <v>72</v>
      </c>
      <c r="B233" s="120" t="s">
        <v>175</v>
      </c>
      <c r="C233" s="120" t="s">
        <v>77</v>
      </c>
      <c r="D233" s="120" t="s">
        <v>80</v>
      </c>
    </row>
    <row r="234" spans="1:8" x14ac:dyDescent="0.2">
      <c r="A234" s="120">
        <v>73</v>
      </c>
      <c r="B234" s="120" t="s">
        <v>174</v>
      </c>
      <c r="C234" s="120" t="s">
        <v>77</v>
      </c>
      <c r="D234" s="120" t="s">
        <v>79</v>
      </c>
      <c r="E234" s="120">
        <v>1</v>
      </c>
      <c r="F234" s="120">
        <v>133.19999999999999</v>
      </c>
      <c r="G234" s="120" t="s">
        <v>169</v>
      </c>
      <c r="H234" s="120">
        <v>56013</v>
      </c>
    </row>
    <row r="235" spans="1:8" x14ac:dyDescent="0.2">
      <c r="A235" s="120">
        <v>73</v>
      </c>
      <c r="B235" s="120" t="s">
        <v>174</v>
      </c>
      <c r="C235" s="120" t="s">
        <v>77</v>
      </c>
      <c r="D235" s="120" t="s">
        <v>79</v>
      </c>
      <c r="E235" s="120">
        <v>2</v>
      </c>
      <c r="F235" s="120">
        <v>229.2</v>
      </c>
      <c r="G235" s="120" t="s">
        <v>169</v>
      </c>
      <c r="H235" s="120">
        <v>539259</v>
      </c>
    </row>
    <row r="236" spans="1:8" x14ac:dyDescent="0.2">
      <c r="A236" s="120">
        <v>73</v>
      </c>
      <c r="B236" s="120" t="s">
        <v>174</v>
      </c>
      <c r="C236" s="120" t="s">
        <v>77</v>
      </c>
      <c r="D236" s="120" t="s">
        <v>79</v>
      </c>
    </row>
    <row r="237" spans="1:8" x14ac:dyDescent="0.2">
      <c r="A237" s="120">
        <v>74</v>
      </c>
      <c r="B237" s="120" t="s">
        <v>173</v>
      </c>
      <c r="C237" s="120" t="s">
        <v>77</v>
      </c>
      <c r="D237" s="120" t="s">
        <v>78</v>
      </c>
      <c r="E237" s="120">
        <v>1</v>
      </c>
      <c r="F237" s="120">
        <v>133.1</v>
      </c>
      <c r="G237" s="120" t="s">
        <v>169</v>
      </c>
      <c r="H237" s="120">
        <v>71606</v>
      </c>
    </row>
    <row r="238" spans="1:8" x14ac:dyDescent="0.2">
      <c r="A238" s="120">
        <v>74</v>
      </c>
      <c r="B238" s="120" t="s">
        <v>173</v>
      </c>
      <c r="C238" s="120" t="s">
        <v>77</v>
      </c>
      <c r="D238" s="120" t="s">
        <v>78</v>
      </c>
      <c r="E238" s="120">
        <v>2</v>
      </c>
      <c r="F238" s="120">
        <v>229.1</v>
      </c>
      <c r="G238" s="120" t="s">
        <v>169</v>
      </c>
      <c r="H238" s="120">
        <v>685080</v>
      </c>
    </row>
    <row r="239" spans="1:8" x14ac:dyDescent="0.2">
      <c r="A239" s="120">
        <v>74</v>
      </c>
      <c r="B239" s="120" t="s">
        <v>173</v>
      </c>
      <c r="C239" s="120" t="s">
        <v>77</v>
      </c>
      <c r="D239" s="120" t="s">
        <v>78</v>
      </c>
    </row>
    <row r="240" spans="1:8" x14ac:dyDescent="0.2">
      <c r="A240" s="120">
        <v>75</v>
      </c>
      <c r="B240" s="120" t="s">
        <v>172</v>
      </c>
      <c r="C240" s="120" t="s">
        <v>77</v>
      </c>
      <c r="D240" s="120" t="s">
        <v>76</v>
      </c>
      <c r="E240" s="120">
        <v>1</v>
      </c>
      <c r="F240" s="120">
        <v>133.1</v>
      </c>
      <c r="G240" s="120" t="s">
        <v>169</v>
      </c>
      <c r="H240" s="120">
        <v>43990</v>
      </c>
    </row>
    <row r="241" spans="1:8" x14ac:dyDescent="0.2">
      <c r="A241" s="120">
        <v>75</v>
      </c>
      <c r="B241" s="120" t="s">
        <v>172</v>
      </c>
      <c r="C241" s="120" t="s">
        <v>77</v>
      </c>
      <c r="D241" s="120" t="s">
        <v>76</v>
      </c>
      <c r="E241" s="120">
        <v>2</v>
      </c>
      <c r="F241" s="120">
        <v>230.1</v>
      </c>
      <c r="G241" s="120" t="s">
        <v>169</v>
      </c>
      <c r="H241" s="120">
        <v>418819</v>
      </c>
    </row>
    <row r="242" spans="1:8" x14ac:dyDescent="0.2">
      <c r="A242" s="120">
        <v>75</v>
      </c>
      <c r="B242" s="120" t="s">
        <v>172</v>
      </c>
      <c r="C242" s="120" t="s">
        <v>77</v>
      </c>
      <c r="D242" s="120" t="s">
        <v>76</v>
      </c>
    </row>
    <row r="243" spans="1:8" x14ac:dyDescent="0.2">
      <c r="A243" s="120">
        <v>76</v>
      </c>
      <c r="B243" s="120" t="s">
        <v>171</v>
      </c>
      <c r="C243" s="120" t="s">
        <v>48</v>
      </c>
      <c r="E243" s="120">
        <v>1</v>
      </c>
      <c r="F243" s="120">
        <v>229.1</v>
      </c>
      <c r="G243" s="120" t="s">
        <v>169</v>
      </c>
      <c r="H243" s="120">
        <v>658466</v>
      </c>
    </row>
    <row r="244" spans="1:8" x14ac:dyDescent="0.2">
      <c r="A244" s="120">
        <v>76</v>
      </c>
      <c r="B244" s="120" t="s">
        <v>171</v>
      </c>
      <c r="C244" s="120" t="s">
        <v>48</v>
      </c>
    </row>
    <row r="245" spans="1:8" x14ac:dyDescent="0.2">
      <c r="A245" s="120">
        <v>77</v>
      </c>
      <c r="B245" s="120" t="s">
        <v>170</v>
      </c>
      <c r="C245" s="120" t="s">
        <v>47</v>
      </c>
      <c r="E245" s="120">
        <v>1</v>
      </c>
      <c r="F245" s="120">
        <v>133.1</v>
      </c>
      <c r="G245" s="120" t="s">
        <v>169</v>
      </c>
      <c r="H245" s="120">
        <v>86915</v>
      </c>
    </row>
    <row r="246" spans="1:8" x14ac:dyDescent="0.2">
      <c r="A246" s="120">
        <v>77</v>
      </c>
      <c r="B246" s="120" t="s">
        <v>170</v>
      </c>
      <c r="C246" s="120" t="s">
        <v>47</v>
      </c>
      <c r="E246" s="120">
        <v>2</v>
      </c>
      <c r="F246" s="120">
        <v>227.1</v>
      </c>
      <c r="G246" s="120" t="s">
        <v>169</v>
      </c>
      <c r="H246" s="120">
        <v>1088936</v>
      </c>
    </row>
    <row r="247" spans="1:8" x14ac:dyDescent="0.2">
      <c r="A247" s="120">
        <v>77</v>
      </c>
      <c r="B247" s="120" t="s">
        <v>170</v>
      </c>
      <c r="C247" s="120" t="s">
        <v>47</v>
      </c>
    </row>
    <row r="248" spans="1:8" x14ac:dyDescent="0.2">
      <c r="A248" s="120">
        <v>78</v>
      </c>
      <c r="B248" s="120" t="s">
        <v>168</v>
      </c>
      <c r="C248" s="120" t="s">
        <v>68</v>
      </c>
      <c r="E248" s="120">
        <v>1</v>
      </c>
      <c r="F248" s="120">
        <v>133.1</v>
      </c>
      <c r="G248" s="120" t="s">
        <v>169</v>
      </c>
      <c r="H248" s="120">
        <v>159353</v>
      </c>
    </row>
    <row r="249" spans="1:8" x14ac:dyDescent="0.2">
      <c r="A249" s="120">
        <v>78</v>
      </c>
      <c r="B249" s="120" t="s">
        <v>168</v>
      </c>
      <c r="C249" s="120" t="s">
        <v>68</v>
      </c>
      <c r="E249" s="120">
        <v>2</v>
      </c>
      <c r="F249" s="120">
        <v>232.1</v>
      </c>
      <c r="G249" s="120" t="s">
        <v>169</v>
      </c>
      <c r="H249" s="120">
        <v>4196</v>
      </c>
    </row>
    <row r="250" spans="1:8" x14ac:dyDescent="0.2">
      <c r="A250" s="120">
        <v>78</v>
      </c>
      <c r="B250" s="120" t="s">
        <v>168</v>
      </c>
      <c r="C250" s="120" t="s">
        <v>68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43" workbookViewId="0">
      <selection activeCell="M120" sqref="M120"/>
    </sheetView>
  </sheetViews>
  <sheetFormatPr defaultRowHeight="12.75" x14ac:dyDescent="0.2"/>
  <cols>
    <col min="1" max="1" width="16.28515625" style="6" customWidth="1"/>
    <col min="2" max="2" width="20" style="6" bestFit="1" customWidth="1"/>
    <col min="3" max="3" width="11.140625" style="6" customWidth="1"/>
    <col min="4" max="4" width="15.5703125" style="6" bestFit="1" customWidth="1"/>
    <col min="5" max="5" width="12.7109375" style="6" customWidth="1"/>
    <col min="6" max="6" width="11.5703125" style="6" customWidth="1"/>
    <col min="7" max="7" width="12.7109375" style="6" bestFit="1" customWidth="1"/>
    <col min="8" max="8" width="9.5703125" style="6" customWidth="1"/>
    <col min="9" max="9" width="14.140625" style="12" bestFit="1" customWidth="1"/>
    <col min="10" max="10" width="11.28515625" style="12" customWidth="1"/>
    <col min="11" max="11" width="13" style="12" customWidth="1"/>
    <col min="12" max="12" width="11.42578125" style="6" customWidth="1"/>
    <col min="13" max="13" width="13.42578125" style="6" customWidth="1"/>
    <col min="14" max="14" width="12.42578125" style="6" bestFit="1" customWidth="1"/>
    <col min="15" max="15" width="9.5703125" style="6" customWidth="1"/>
    <col min="16" max="16" width="10.42578125" style="12" customWidth="1"/>
    <col min="17" max="16384" width="9.140625" style="6"/>
  </cols>
  <sheetData>
    <row r="1" spans="1:17" ht="20.2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">
      <c r="A2" s="1"/>
      <c r="B2" s="1"/>
    </row>
    <row r="3" spans="1:17" x14ac:dyDescent="0.2">
      <c r="A3" s="2" t="s">
        <v>1</v>
      </c>
      <c r="B3" s="2" t="s">
        <v>264</v>
      </c>
    </row>
    <row r="4" spans="1:17" x14ac:dyDescent="0.2">
      <c r="A4" s="2"/>
      <c r="B4" s="2"/>
    </row>
    <row r="5" spans="1:17" x14ac:dyDescent="0.2">
      <c r="A5" s="2" t="s">
        <v>2</v>
      </c>
      <c r="B5" s="2" t="s">
        <v>265</v>
      </c>
      <c r="D5" s="78" t="s">
        <v>3</v>
      </c>
      <c r="E5" s="78" t="s">
        <v>260</v>
      </c>
    </row>
    <row r="6" spans="1:17" x14ac:dyDescent="0.2">
      <c r="A6" s="2"/>
      <c r="B6" s="2"/>
    </row>
    <row r="7" spans="1:17" x14ac:dyDescent="0.2">
      <c r="A7" s="3" t="s">
        <v>4</v>
      </c>
      <c r="B7" s="3">
        <v>23</v>
      </c>
    </row>
    <row r="8" spans="1:17" x14ac:dyDescent="0.2">
      <c r="A8" s="4"/>
      <c r="B8" s="4"/>
    </row>
    <row r="9" spans="1:17" x14ac:dyDescent="0.2">
      <c r="A9" s="1" t="s">
        <v>5</v>
      </c>
      <c r="B9" s="1" t="s">
        <v>6</v>
      </c>
    </row>
    <row r="10" spans="1:17" x14ac:dyDescent="0.2">
      <c r="A10" s="1" t="s">
        <v>7</v>
      </c>
      <c r="B10" s="1" t="s">
        <v>8</v>
      </c>
    </row>
    <row r="11" spans="1:17" x14ac:dyDescent="0.2">
      <c r="A11" s="1" t="s">
        <v>9</v>
      </c>
      <c r="B11" s="5" t="s">
        <v>10</v>
      </c>
    </row>
    <row r="12" spans="1:17" x14ac:dyDescent="0.2">
      <c r="A12" s="1" t="s">
        <v>11</v>
      </c>
      <c r="B12" s="1" t="s">
        <v>12</v>
      </c>
    </row>
    <row r="13" spans="1:17" x14ac:dyDescent="0.2">
      <c r="A13" s="1" t="s">
        <v>13</v>
      </c>
      <c r="B13" s="1" t="s">
        <v>14</v>
      </c>
    </row>
    <row r="14" spans="1:17" x14ac:dyDescent="0.2">
      <c r="A14" s="1" t="s">
        <v>15</v>
      </c>
      <c r="B14" s="1" t="s">
        <v>16</v>
      </c>
    </row>
    <row r="15" spans="1:17" x14ac:dyDescent="0.2">
      <c r="A15" s="1" t="s">
        <v>17</v>
      </c>
      <c r="B15" s="1" t="s">
        <v>14</v>
      </c>
    </row>
    <row r="16" spans="1:17" x14ac:dyDescent="0.2">
      <c r="A16" s="1" t="s">
        <v>18</v>
      </c>
      <c r="B16" s="1" t="s">
        <v>19</v>
      </c>
    </row>
    <row r="17" spans="1:16" x14ac:dyDescent="0.2">
      <c r="A17" s="1" t="s">
        <v>17</v>
      </c>
      <c r="B17" s="1" t="s">
        <v>14</v>
      </c>
      <c r="P17" s="6"/>
    </row>
    <row r="18" spans="1:16" x14ac:dyDescent="0.2">
      <c r="A18" s="1" t="s">
        <v>20</v>
      </c>
      <c r="B18" s="5" t="s">
        <v>21</v>
      </c>
      <c r="P18" s="6"/>
    </row>
    <row r="19" spans="1:16" x14ac:dyDescent="0.2">
      <c r="A19" s="1"/>
      <c r="B19" s="5"/>
      <c r="P19" s="6"/>
    </row>
    <row r="21" spans="1:16" x14ac:dyDescent="0.2">
      <c r="A21" s="7"/>
      <c r="B21" s="7"/>
      <c r="C21" s="76"/>
      <c r="D21" s="77"/>
    </row>
    <row r="22" spans="1:16" x14ac:dyDescent="0.2">
      <c r="A22" s="7"/>
      <c r="B22" s="7"/>
      <c r="C22" s="76"/>
      <c r="D22" s="77"/>
    </row>
    <row r="25" spans="1:16" x14ac:dyDescent="0.2">
      <c r="A25" s="7"/>
      <c r="B25" s="7"/>
      <c r="C25" s="8"/>
    </row>
    <row r="26" spans="1:16" x14ac:dyDescent="0.2">
      <c r="A26" s="7"/>
      <c r="C26" s="8"/>
    </row>
    <row r="27" spans="1:16" ht="13.5" thickBot="1" x14ac:dyDescent="0.25">
      <c r="C27" s="6" t="s">
        <v>67</v>
      </c>
    </row>
    <row r="28" spans="1:16" x14ac:dyDescent="0.2">
      <c r="A28" s="80" t="s">
        <v>69</v>
      </c>
      <c r="B28" s="81"/>
      <c r="C28" s="82">
        <v>0.16639999999999999</v>
      </c>
      <c r="P28" s="6"/>
    </row>
    <row r="29" spans="1:16" x14ac:dyDescent="0.2">
      <c r="A29" s="83" t="s">
        <v>70</v>
      </c>
      <c r="B29" s="84"/>
      <c r="C29" s="85">
        <v>0.45269999999999999</v>
      </c>
      <c r="P29" s="6"/>
    </row>
    <row r="30" spans="1:16" x14ac:dyDescent="0.2">
      <c r="A30" s="86"/>
      <c r="B30" s="87"/>
      <c r="C30" s="88"/>
      <c r="F30" s="107" t="s">
        <v>22</v>
      </c>
      <c r="G30" s="108"/>
      <c r="L30" s="111" t="s">
        <v>23</v>
      </c>
      <c r="M30" s="112"/>
      <c r="P30" s="6"/>
    </row>
    <row r="31" spans="1:16" x14ac:dyDescent="0.2">
      <c r="A31" s="86"/>
      <c r="B31" s="87"/>
      <c r="C31" s="88"/>
      <c r="F31" s="109"/>
      <c r="G31" s="110"/>
      <c r="L31" s="113"/>
      <c r="M31" s="114"/>
      <c r="P31" s="6"/>
    </row>
    <row r="32" spans="1:16" x14ac:dyDescent="0.2">
      <c r="A32" s="83" t="s">
        <v>69</v>
      </c>
      <c r="B32" s="84"/>
      <c r="C32" s="89">
        <v>0.16639999999999999</v>
      </c>
      <c r="D32" s="9"/>
      <c r="F32" s="10" t="s">
        <v>24</v>
      </c>
      <c r="G32" s="11">
        <f>+LINEST(D37:D52,C37:C52,FALSE,FALSE)</f>
        <v>1291.9809326944348</v>
      </c>
      <c r="L32" s="13" t="s">
        <v>25</v>
      </c>
      <c r="M32" s="14">
        <f>+LINEST(F37:F52,E37:E52,FALSE,FALSE)</f>
        <v>3770.8922316078106</v>
      </c>
      <c r="P32" s="6"/>
    </row>
    <row r="33" spans="1:16" ht="13.5" thickBot="1" x14ac:dyDescent="0.25">
      <c r="A33" s="90" t="s">
        <v>70</v>
      </c>
      <c r="B33" s="91"/>
      <c r="C33" s="92">
        <v>0.45269999999999999</v>
      </c>
      <c r="D33" s="9"/>
      <c r="F33" s="15" t="s">
        <v>26</v>
      </c>
      <c r="G33" s="16">
        <f>SQRT(RSQ(C38:C52,D38:D52))</f>
        <v>0.99986688259478196</v>
      </c>
      <c r="I33" s="17"/>
      <c r="J33" s="17"/>
      <c r="K33" s="17"/>
      <c r="L33" s="75" t="s">
        <v>26</v>
      </c>
      <c r="M33" s="74">
        <f>SQRT(RSQ(E37:E52,F37:F52))</f>
        <v>0.99998279942733181</v>
      </c>
    </row>
    <row r="34" spans="1:16" x14ac:dyDescent="0.2">
      <c r="A34" s="7"/>
      <c r="C34" s="8"/>
      <c r="D34" s="9"/>
    </row>
    <row r="35" spans="1:16" x14ac:dyDescent="0.2">
      <c r="A35" s="9"/>
    </row>
    <row r="36" spans="1:16" ht="25.5" x14ac:dyDescent="0.2">
      <c r="A36" s="18" t="s">
        <v>27</v>
      </c>
      <c r="B36" s="18" t="s">
        <v>28</v>
      </c>
      <c r="C36" s="19" t="s">
        <v>34</v>
      </c>
      <c r="D36" s="18" t="s">
        <v>29</v>
      </c>
      <c r="E36" s="19" t="s">
        <v>64</v>
      </c>
      <c r="F36" s="18" t="s">
        <v>30</v>
      </c>
      <c r="G36" s="12"/>
      <c r="I36" s="6"/>
      <c r="J36" s="6"/>
      <c r="K36" s="6"/>
      <c r="P36" s="6"/>
    </row>
    <row r="37" spans="1:16" x14ac:dyDescent="0.2">
      <c r="A37" s="21" t="s">
        <v>31</v>
      </c>
      <c r="B37" s="73"/>
      <c r="C37" s="22">
        <v>0</v>
      </c>
      <c r="D37" s="72">
        <v>0</v>
      </c>
      <c r="E37" s="22">
        <v>0</v>
      </c>
      <c r="F37" s="124">
        <v>3152</v>
      </c>
      <c r="G37" s="12"/>
      <c r="I37" s="6"/>
      <c r="J37" s="6"/>
      <c r="K37" s="6"/>
      <c r="P37" s="6"/>
    </row>
    <row r="38" spans="1:16" x14ac:dyDescent="0.2">
      <c r="A38" s="60" t="s">
        <v>71</v>
      </c>
      <c r="B38" s="23">
        <v>0.251</v>
      </c>
      <c r="C38" s="71">
        <f t="shared" ref="C38:C52" si="0">B38*$C$32*1000</f>
        <v>41.766399999999997</v>
      </c>
      <c r="D38" s="124">
        <v>51732</v>
      </c>
      <c r="E38" s="71">
        <f t="shared" ref="E38:E52" si="1">B38*$C$33*1000</f>
        <v>113.6277</v>
      </c>
      <c r="F38" s="124">
        <v>427611</v>
      </c>
      <c r="G38" s="12"/>
      <c r="I38" s="6"/>
      <c r="J38" s="6"/>
      <c r="K38" s="6"/>
      <c r="P38" s="6"/>
    </row>
    <row r="39" spans="1:16" x14ac:dyDescent="0.2">
      <c r="A39" s="60" t="s">
        <v>71</v>
      </c>
      <c r="B39" s="23">
        <v>0.65700000000000003</v>
      </c>
      <c r="C39" s="71">
        <f t="shared" si="0"/>
        <v>109.3248</v>
      </c>
      <c r="D39" s="124">
        <v>144245</v>
      </c>
      <c r="E39" s="71">
        <f t="shared" si="1"/>
        <v>297.4239</v>
      </c>
      <c r="F39" s="124">
        <v>1119243</v>
      </c>
      <c r="G39" s="12"/>
      <c r="I39" s="6"/>
      <c r="J39" s="6"/>
      <c r="K39" s="6"/>
      <c r="P39" s="6"/>
    </row>
    <row r="40" spans="1:16" x14ac:dyDescent="0.2">
      <c r="A40" s="60" t="s">
        <v>71</v>
      </c>
      <c r="B40" s="23">
        <v>0.218</v>
      </c>
      <c r="C40" s="71">
        <f t="shared" si="0"/>
        <v>36.275199999999998</v>
      </c>
      <c r="D40" s="124">
        <v>44987</v>
      </c>
      <c r="E40" s="71">
        <f t="shared" si="1"/>
        <v>98.688600000000008</v>
      </c>
      <c r="F40" s="124">
        <v>374790</v>
      </c>
      <c r="G40" s="12"/>
      <c r="I40" s="6"/>
      <c r="J40" s="6"/>
      <c r="K40" s="6"/>
      <c r="P40" s="6"/>
    </row>
    <row r="41" spans="1:16" x14ac:dyDescent="0.2">
      <c r="A41" s="60" t="s">
        <v>71</v>
      </c>
      <c r="B41" s="23">
        <v>0.29799999999999999</v>
      </c>
      <c r="C41" s="71">
        <f t="shared" si="0"/>
        <v>49.587199999999996</v>
      </c>
      <c r="D41" s="124">
        <v>62794</v>
      </c>
      <c r="E41" s="71">
        <f t="shared" si="1"/>
        <v>134.90459999999999</v>
      </c>
      <c r="F41" s="124">
        <v>512585</v>
      </c>
      <c r="G41" s="12"/>
      <c r="I41" s="6"/>
      <c r="J41" s="6"/>
      <c r="K41" s="6"/>
      <c r="P41" s="6"/>
    </row>
    <row r="42" spans="1:16" x14ac:dyDescent="0.2">
      <c r="A42" s="60" t="s">
        <v>71</v>
      </c>
      <c r="B42" s="23">
        <v>0.125</v>
      </c>
      <c r="C42" s="71">
        <f t="shared" si="0"/>
        <v>20.8</v>
      </c>
      <c r="D42" s="124">
        <v>24348</v>
      </c>
      <c r="E42" s="71">
        <f t="shared" si="1"/>
        <v>56.587499999999999</v>
      </c>
      <c r="F42" s="124">
        <v>215414</v>
      </c>
      <c r="G42" s="12"/>
      <c r="I42" s="6"/>
      <c r="J42" s="6"/>
      <c r="K42" s="6"/>
      <c r="P42" s="6"/>
    </row>
    <row r="43" spans="1:16" x14ac:dyDescent="0.2">
      <c r="A43" s="60" t="s">
        <v>71</v>
      </c>
      <c r="B43" s="23">
        <v>0.25800000000000001</v>
      </c>
      <c r="C43" s="71">
        <f t="shared" si="0"/>
        <v>42.931199999999997</v>
      </c>
      <c r="D43" s="124">
        <v>54947</v>
      </c>
      <c r="E43" s="71">
        <f t="shared" si="1"/>
        <v>116.7966</v>
      </c>
      <c r="F43" s="124">
        <v>443404</v>
      </c>
      <c r="G43" s="12"/>
      <c r="I43" s="6"/>
      <c r="J43" s="6"/>
      <c r="K43" s="6"/>
      <c r="P43" s="6"/>
    </row>
    <row r="44" spans="1:16" x14ac:dyDescent="0.2">
      <c r="A44" s="60" t="s">
        <v>71</v>
      </c>
      <c r="B44" s="23">
        <v>0.41099999999999998</v>
      </c>
      <c r="C44" s="71">
        <f t="shared" si="0"/>
        <v>68.390399999999985</v>
      </c>
      <c r="D44" s="124">
        <v>87429</v>
      </c>
      <c r="E44" s="71">
        <f t="shared" si="1"/>
        <v>186.05969999999999</v>
      </c>
      <c r="F44" s="124">
        <v>697795</v>
      </c>
      <c r="G44" s="12"/>
      <c r="I44" s="6"/>
      <c r="J44" s="6"/>
      <c r="K44" s="6"/>
      <c r="P44" s="6"/>
    </row>
    <row r="45" spans="1:16" x14ac:dyDescent="0.2">
      <c r="A45" s="60" t="s">
        <v>71</v>
      </c>
      <c r="B45" s="23">
        <v>0.24199999999999999</v>
      </c>
      <c r="C45" s="71">
        <f t="shared" si="0"/>
        <v>40.268799999999999</v>
      </c>
      <c r="D45" s="124">
        <v>51074</v>
      </c>
      <c r="E45" s="71">
        <f t="shared" si="1"/>
        <v>109.5534</v>
      </c>
      <c r="F45" s="124">
        <v>413945</v>
      </c>
      <c r="G45" s="12"/>
      <c r="I45" s="6"/>
      <c r="J45" s="6"/>
      <c r="K45" s="6"/>
      <c r="P45" s="6"/>
    </row>
    <row r="46" spans="1:16" x14ac:dyDescent="0.2">
      <c r="A46" s="60" t="s">
        <v>71</v>
      </c>
      <c r="B46" s="23">
        <v>0.29799999999999999</v>
      </c>
      <c r="C46" s="71">
        <f t="shared" si="0"/>
        <v>49.587199999999996</v>
      </c>
      <c r="D46" s="124">
        <v>63452</v>
      </c>
      <c r="E46" s="71">
        <f t="shared" si="1"/>
        <v>134.90459999999999</v>
      </c>
      <c r="F46" s="124">
        <v>510852</v>
      </c>
      <c r="G46" s="12"/>
      <c r="I46" s="6"/>
      <c r="J46" s="6"/>
      <c r="K46" s="6"/>
      <c r="P46" s="6"/>
    </row>
    <row r="47" spans="1:16" x14ac:dyDescent="0.2">
      <c r="A47" s="60" t="s">
        <v>71</v>
      </c>
      <c r="B47" s="23">
        <v>0.216</v>
      </c>
      <c r="C47" s="71">
        <f t="shared" si="0"/>
        <v>35.942399999999999</v>
      </c>
      <c r="D47" s="124">
        <v>44843</v>
      </c>
      <c r="E47" s="71">
        <f t="shared" si="1"/>
        <v>97.783199999999994</v>
      </c>
      <c r="F47" s="124">
        <v>370632</v>
      </c>
      <c r="G47" s="12"/>
      <c r="I47" s="6"/>
      <c r="J47" s="6"/>
      <c r="K47" s="6"/>
      <c r="P47" s="6"/>
    </row>
    <row r="48" spans="1:16" x14ac:dyDescent="0.2">
      <c r="A48" s="60" t="s">
        <v>71</v>
      </c>
      <c r="B48" s="23">
        <v>0.371</v>
      </c>
      <c r="C48" s="71">
        <f t="shared" si="0"/>
        <v>61.734399999999994</v>
      </c>
      <c r="D48" s="124">
        <v>79419</v>
      </c>
      <c r="E48" s="71">
        <f t="shared" si="1"/>
        <v>167.95169999999999</v>
      </c>
      <c r="F48" s="124">
        <v>632299</v>
      </c>
      <c r="G48" s="12"/>
      <c r="I48" s="6"/>
      <c r="J48" s="6"/>
      <c r="K48" s="6"/>
      <c r="P48" s="6"/>
    </row>
    <row r="49" spans="1:16" x14ac:dyDescent="0.2">
      <c r="A49" s="60" t="s">
        <v>71</v>
      </c>
      <c r="B49" s="23">
        <v>0.71799999999999997</v>
      </c>
      <c r="C49" s="71">
        <f t="shared" si="0"/>
        <v>119.47519999999999</v>
      </c>
      <c r="D49" s="124">
        <v>157363</v>
      </c>
      <c r="E49" s="71">
        <f t="shared" si="1"/>
        <v>325.03859999999997</v>
      </c>
      <c r="F49" s="124">
        <v>1224654</v>
      </c>
      <c r="G49" s="12"/>
      <c r="I49" s="6"/>
      <c r="J49" s="6"/>
      <c r="K49" s="6"/>
      <c r="P49" s="6"/>
    </row>
    <row r="50" spans="1:16" x14ac:dyDescent="0.2">
      <c r="A50" s="60" t="s">
        <v>71</v>
      </c>
      <c r="B50" s="23">
        <v>0.315</v>
      </c>
      <c r="C50" s="71">
        <f t="shared" si="0"/>
        <v>52.415999999999997</v>
      </c>
      <c r="D50" s="124">
        <v>65646</v>
      </c>
      <c r="E50" s="71">
        <f t="shared" si="1"/>
        <v>142.60049999999998</v>
      </c>
      <c r="F50" s="124">
        <v>536814</v>
      </c>
      <c r="G50" s="12"/>
      <c r="I50" s="6"/>
      <c r="J50" s="6"/>
      <c r="K50" s="6"/>
      <c r="P50" s="6"/>
    </row>
    <row r="51" spans="1:16" x14ac:dyDescent="0.2">
      <c r="A51" s="60" t="s">
        <v>71</v>
      </c>
      <c r="B51" s="23">
        <v>0.25700000000000001</v>
      </c>
      <c r="C51" s="71">
        <f t="shared" si="0"/>
        <v>42.764800000000001</v>
      </c>
      <c r="D51" s="124">
        <v>54567</v>
      </c>
      <c r="E51" s="71">
        <f t="shared" si="1"/>
        <v>116.3439</v>
      </c>
      <c r="F51" s="124">
        <v>441557</v>
      </c>
      <c r="G51" s="12"/>
      <c r="I51" s="6"/>
      <c r="J51" s="6"/>
      <c r="K51" s="6"/>
      <c r="P51" s="6"/>
    </row>
    <row r="52" spans="1:16" x14ac:dyDescent="0.2">
      <c r="A52" s="60" t="s">
        <v>71</v>
      </c>
      <c r="B52" s="23">
        <v>9.4E-2</v>
      </c>
      <c r="C52" s="71">
        <f t="shared" si="0"/>
        <v>15.641599999999999</v>
      </c>
      <c r="D52" s="124">
        <v>17726</v>
      </c>
      <c r="E52" s="71">
        <f t="shared" si="1"/>
        <v>42.553800000000003</v>
      </c>
      <c r="F52" s="124">
        <v>160287</v>
      </c>
      <c r="H52" s="20"/>
      <c r="I52" s="20"/>
      <c r="L52" s="20"/>
      <c r="M52" s="20"/>
      <c r="N52" s="20"/>
      <c r="O52" s="12"/>
      <c r="P52" s="6"/>
    </row>
    <row r="53" spans="1:16" ht="38.25" x14ac:dyDescent="0.2">
      <c r="A53" s="93" t="s">
        <v>72</v>
      </c>
      <c r="B53" s="93" t="s">
        <v>73</v>
      </c>
      <c r="C53" s="18" t="s">
        <v>32</v>
      </c>
      <c r="D53" s="18" t="s">
        <v>28</v>
      </c>
      <c r="E53" s="18" t="s">
        <v>29</v>
      </c>
      <c r="F53" s="18" t="s">
        <v>30</v>
      </c>
      <c r="G53" s="26" t="s">
        <v>33</v>
      </c>
      <c r="H53" s="19" t="s">
        <v>34</v>
      </c>
      <c r="I53" s="27" t="s">
        <v>35</v>
      </c>
      <c r="J53" s="19" t="s">
        <v>36</v>
      </c>
      <c r="K53" s="27" t="s">
        <v>37</v>
      </c>
      <c r="L53" s="28" t="s">
        <v>38</v>
      </c>
      <c r="M53" s="20"/>
      <c r="N53" s="20"/>
      <c r="O53" s="20"/>
    </row>
    <row r="54" spans="1:16" x14ac:dyDescent="0.2">
      <c r="A54" s="94"/>
      <c r="B54" s="94"/>
      <c r="C54" s="18" t="s">
        <v>31</v>
      </c>
      <c r="D54" s="18"/>
      <c r="E54" s="26"/>
      <c r="F54" s="120">
        <v>3152</v>
      </c>
      <c r="G54" s="70"/>
      <c r="H54" s="19"/>
      <c r="I54" s="27"/>
      <c r="J54" s="19"/>
      <c r="K54" s="27"/>
      <c r="L54" s="28"/>
      <c r="M54" s="20"/>
      <c r="N54" s="20"/>
      <c r="O54" s="20"/>
    </row>
    <row r="55" spans="1:16" x14ac:dyDescent="0.2">
      <c r="A55" s="121" t="s">
        <v>261</v>
      </c>
      <c r="B55" s="121" t="s">
        <v>151</v>
      </c>
      <c r="C55" s="30"/>
      <c r="D55" s="66" t="s">
        <v>39</v>
      </c>
      <c r="E55" s="124">
        <v>53372</v>
      </c>
      <c r="F55" s="124">
        <v>519816</v>
      </c>
      <c r="G55" s="69">
        <f t="shared" ref="G55:G118" si="2">F55-F$54</f>
        <v>516664</v>
      </c>
      <c r="H55" s="68">
        <f t="shared" ref="H55:H61" si="3">(E55/($G$32))</f>
        <v>41.31020717828423</v>
      </c>
      <c r="I55" s="64" t="e">
        <f t="shared" ref="I55:I61" si="4">H55/D55*1000</f>
        <v>#VALUE!</v>
      </c>
      <c r="J55" s="68">
        <f t="shared" ref="J55:J61" si="5">G55/($M$32)</f>
        <v>137.01372732673082</v>
      </c>
      <c r="K55" s="62" t="e">
        <f t="shared" ref="K55:K61" si="6">J55/D55*1000</f>
        <v>#VALUE!</v>
      </c>
      <c r="L55" s="61">
        <f t="shared" ref="L55:L61" si="7">(J55/12)/(H55/14)</f>
        <v>3.869487941756959</v>
      </c>
      <c r="M55" s="20"/>
      <c r="N55" s="20"/>
      <c r="O55" s="20"/>
      <c r="P55" s="6"/>
    </row>
    <row r="56" spans="1:16" x14ac:dyDescent="0.2">
      <c r="A56" s="121" t="s">
        <v>261</v>
      </c>
      <c r="B56" s="121" t="s">
        <v>150</v>
      </c>
      <c r="C56" s="30"/>
      <c r="D56" s="66" t="s">
        <v>39</v>
      </c>
      <c r="E56" s="124">
        <v>58974</v>
      </c>
      <c r="F56" s="124">
        <v>578436</v>
      </c>
      <c r="G56" s="67">
        <f t="shared" si="2"/>
        <v>575284</v>
      </c>
      <c r="H56" s="68">
        <f t="shared" si="3"/>
        <v>45.64618448122863</v>
      </c>
      <c r="I56" s="64" t="e">
        <f t="shared" si="4"/>
        <v>#VALUE!</v>
      </c>
      <c r="J56" s="68">
        <f t="shared" si="5"/>
        <v>152.55911987564647</v>
      </c>
      <c r="K56" s="62" t="e">
        <f t="shared" si="6"/>
        <v>#VALUE!</v>
      </c>
      <c r="L56" s="61">
        <f t="shared" si="7"/>
        <v>3.8992446329904107</v>
      </c>
      <c r="M56" s="20"/>
      <c r="N56" s="20"/>
      <c r="O56" s="20"/>
      <c r="P56" s="6"/>
    </row>
    <row r="57" spans="1:16" x14ac:dyDescent="0.2">
      <c r="A57" s="121" t="s">
        <v>261</v>
      </c>
      <c r="B57" s="121" t="s">
        <v>149</v>
      </c>
      <c r="C57" s="30"/>
      <c r="D57" s="66" t="s">
        <v>39</v>
      </c>
      <c r="E57" s="124">
        <v>62366</v>
      </c>
      <c r="F57" s="124">
        <v>600729</v>
      </c>
      <c r="G57" s="69">
        <f t="shared" si="2"/>
        <v>597577</v>
      </c>
      <c r="H57" s="68">
        <f t="shared" si="3"/>
        <v>48.271610224103924</v>
      </c>
      <c r="I57" s="64" t="e">
        <f t="shared" si="4"/>
        <v>#VALUE!</v>
      </c>
      <c r="J57" s="68">
        <f t="shared" si="5"/>
        <v>158.47098333680268</v>
      </c>
      <c r="K57" s="62" t="e">
        <f t="shared" si="6"/>
        <v>#VALUE!</v>
      </c>
      <c r="L57" s="61">
        <f t="shared" si="7"/>
        <v>3.8300527584351673</v>
      </c>
      <c r="M57" s="20"/>
      <c r="N57" s="20"/>
      <c r="O57" s="20"/>
      <c r="P57" s="6"/>
    </row>
    <row r="58" spans="1:16" x14ac:dyDescent="0.2">
      <c r="A58" s="121" t="s">
        <v>261</v>
      </c>
      <c r="B58" s="121" t="s">
        <v>148</v>
      </c>
      <c r="C58" s="123" t="s">
        <v>263</v>
      </c>
      <c r="D58" s="145">
        <v>0.251</v>
      </c>
      <c r="E58" s="124">
        <v>51732</v>
      </c>
      <c r="F58" s="124">
        <v>427611</v>
      </c>
      <c r="G58" s="67">
        <f t="shared" si="2"/>
        <v>424459</v>
      </c>
      <c r="H58" s="63">
        <f t="shared" si="3"/>
        <v>40.040838599771412</v>
      </c>
      <c r="I58" s="64">
        <f t="shared" si="4"/>
        <v>159525.25338554347</v>
      </c>
      <c r="J58" s="63">
        <f t="shared" si="5"/>
        <v>112.56195455339801</v>
      </c>
      <c r="K58" s="62">
        <f t="shared" si="6"/>
        <v>448454.00220477296</v>
      </c>
      <c r="L58" s="61">
        <f t="shared" si="7"/>
        <v>3.279708540196443</v>
      </c>
      <c r="M58" s="20"/>
      <c r="N58" s="20"/>
      <c r="O58" s="20"/>
      <c r="P58" s="6"/>
    </row>
    <row r="59" spans="1:16" x14ac:dyDescent="0.2">
      <c r="A59" s="121" t="s">
        <v>261</v>
      </c>
      <c r="B59" s="121" t="s">
        <v>147</v>
      </c>
      <c r="C59" s="123" t="s">
        <v>263</v>
      </c>
      <c r="D59" s="145">
        <v>0.65700000000000003</v>
      </c>
      <c r="E59" s="124">
        <v>144245</v>
      </c>
      <c r="F59" s="124">
        <v>1119243</v>
      </c>
      <c r="G59" s="65">
        <f t="shared" si="2"/>
        <v>1116091</v>
      </c>
      <c r="H59" s="63">
        <f t="shared" si="3"/>
        <v>111.64638451681797</v>
      </c>
      <c r="I59" s="64">
        <f t="shared" si="4"/>
        <v>169933.61418084928</v>
      </c>
      <c r="J59" s="63">
        <f t="shared" si="5"/>
        <v>295.9753107354457</v>
      </c>
      <c r="K59" s="62">
        <f t="shared" si="6"/>
        <v>450495.14571605128</v>
      </c>
      <c r="L59" s="61">
        <f t="shared" si="7"/>
        <v>3.0928411223145158</v>
      </c>
      <c r="M59" s="20"/>
      <c r="N59" s="20"/>
      <c r="O59" s="20"/>
      <c r="P59" s="6"/>
    </row>
    <row r="60" spans="1:16" x14ac:dyDescent="0.2">
      <c r="A60" s="121" t="s">
        <v>261</v>
      </c>
      <c r="B60" s="121" t="s">
        <v>146</v>
      </c>
      <c r="C60" s="123" t="s">
        <v>263</v>
      </c>
      <c r="D60" s="145">
        <v>0.218</v>
      </c>
      <c r="E60" s="124">
        <v>44987</v>
      </c>
      <c r="F60" s="124">
        <v>374790</v>
      </c>
      <c r="G60" s="65">
        <f t="shared" si="2"/>
        <v>371638</v>
      </c>
      <c r="H60" s="63">
        <f t="shared" si="3"/>
        <v>34.82017331802205</v>
      </c>
      <c r="I60" s="64">
        <f t="shared" si="4"/>
        <v>159725.56567900022</v>
      </c>
      <c r="J60" s="63">
        <f t="shared" si="5"/>
        <v>98.554394338006105</v>
      </c>
      <c r="K60" s="62">
        <f t="shared" si="6"/>
        <v>452084.37769727572</v>
      </c>
      <c r="L60" s="61">
        <f t="shared" si="7"/>
        <v>3.3021124184974391</v>
      </c>
      <c r="M60" s="20"/>
      <c r="N60" s="20"/>
      <c r="O60" s="20"/>
      <c r="P60" s="6"/>
    </row>
    <row r="61" spans="1:16" x14ac:dyDescent="0.2">
      <c r="A61" s="121" t="s">
        <v>261</v>
      </c>
      <c r="B61" s="121" t="s">
        <v>145</v>
      </c>
      <c r="C61" s="30"/>
      <c r="D61" s="66" t="s">
        <v>39</v>
      </c>
      <c r="E61" s="124">
        <v>73007</v>
      </c>
      <c r="F61" s="124">
        <v>697572</v>
      </c>
      <c r="G61" s="65">
        <f t="shared" si="2"/>
        <v>694420</v>
      </c>
      <c r="H61" s="63">
        <f t="shared" si="3"/>
        <v>56.50779988505203</v>
      </c>
      <c r="I61" s="64" t="e">
        <f t="shared" si="4"/>
        <v>#VALUE!</v>
      </c>
      <c r="J61" s="63">
        <f t="shared" si="5"/>
        <v>184.1527037498808</v>
      </c>
      <c r="K61" s="62" t="e">
        <f t="shared" si="6"/>
        <v>#VALUE!</v>
      </c>
      <c r="L61" s="61">
        <f t="shared" si="7"/>
        <v>3.802038328842464</v>
      </c>
      <c r="M61" s="20"/>
      <c r="N61" s="20"/>
      <c r="O61" s="20"/>
      <c r="P61" s="6"/>
    </row>
    <row r="62" spans="1:16" x14ac:dyDescent="0.2">
      <c r="A62" s="121" t="s">
        <v>261</v>
      </c>
      <c r="B62" s="121" t="s">
        <v>144</v>
      </c>
      <c r="C62" s="94"/>
      <c r="D62" s="66" t="s">
        <v>39</v>
      </c>
      <c r="E62" s="124">
        <v>73782</v>
      </c>
      <c r="F62" s="124">
        <v>720981</v>
      </c>
      <c r="G62" s="65">
        <f t="shared" si="2"/>
        <v>717829</v>
      </c>
      <c r="H62" s="63">
        <f t="shared" ref="H62:H125" si="8">(E62/($G$32))</f>
        <v>57.107653938922418</v>
      </c>
      <c r="I62" s="64" t="e">
        <f t="shared" ref="I62:I125" si="9">H62/D62*1000</f>
        <v>#VALUE!</v>
      </c>
      <c r="J62" s="63">
        <f t="shared" ref="J62:J125" si="10">G62/($M$32)</f>
        <v>190.36051838955268</v>
      </c>
      <c r="K62" s="62" t="e">
        <f t="shared" ref="K62:K125" si="11">J62/D62*1000</f>
        <v>#VALUE!</v>
      </c>
      <c r="L62" s="61">
        <f t="shared" ref="L62:L125" si="12">(J62/12)/(H62/14)</f>
        <v>3.888923045096619</v>
      </c>
    </row>
    <row r="63" spans="1:16" x14ac:dyDescent="0.2">
      <c r="A63" s="121" t="s">
        <v>261</v>
      </c>
      <c r="B63" s="121" t="s">
        <v>143</v>
      </c>
      <c r="C63" s="94"/>
      <c r="D63" s="66" t="s">
        <v>39</v>
      </c>
      <c r="E63" s="124">
        <v>56710</v>
      </c>
      <c r="F63" s="124">
        <v>544807</v>
      </c>
      <c r="G63" s="65">
        <f t="shared" si="2"/>
        <v>541655</v>
      </c>
      <c r="H63" s="63">
        <f t="shared" si="8"/>
        <v>43.8938366386963</v>
      </c>
      <c r="I63" s="64" t="e">
        <f t="shared" si="9"/>
        <v>#VALUE!</v>
      </c>
      <c r="J63" s="63">
        <f t="shared" si="10"/>
        <v>143.64107132519467</v>
      </c>
      <c r="K63" s="62" t="e">
        <f t="shared" si="11"/>
        <v>#VALUE!</v>
      </c>
      <c r="L63" s="61">
        <f t="shared" si="12"/>
        <v>3.8178765565381472</v>
      </c>
    </row>
    <row r="64" spans="1:16" x14ac:dyDescent="0.2">
      <c r="A64" s="121" t="s">
        <v>261</v>
      </c>
      <c r="B64" s="121" t="s">
        <v>142</v>
      </c>
      <c r="C64" s="94"/>
      <c r="D64" s="66" t="s">
        <v>39</v>
      </c>
      <c r="E64" s="124">
        <v>89183</v>
      </c>
      <c r="F64" s="124">
        <v>847277</v>
      </c>
      <c r="G64" s="65">
        <f t="shared" si="2"/>
        <v>844125</v>
      </c>
      <c r="H64" s="63">
        <f t="shared" si="8"/>
        <v>69.028108498480904</v>
      </c>
      <c r="I64" s="64" t="e">
        <f t="shared" si="9"/>
        <v>#VALUE!</v>
      </c>
      <c r="J64" s="63">
        <f t="shared" si="10"/>
        <v>223.85285713670132</v>
      </c>
      <c r="K64" s="62" t="e">
        <f t="shared" si="11"/>
        <v>#VALUE!</v>
      </c>
      <c r="L64" s="61">
        <f t="shared" si="12"/>
        <v>3.7834104445326391</v>
      </c>
    </row>
    <row r="65" spans="1:12" x14ac:dyDescent="0.2">
      <c r="A65" s="121" t="s">
        <v>261</v>
      </c>
      <c r="B65" s="121" t="s">
        <v>141</v>
      </c>
      <c r="C65" s="94"/>
      <c r="D65" s="66" t="s">
        <v>39</v>
      </c>
      <c r="E65" s="124">
        <v>44393</v>
      </c>
      <c r="F65" s="124">
        <v>443227</v>
      </c>
      <c r="G65" s="65">
        <f t="shared" si="2"/>
        <v>440075</v>
      </c>
      <c r="H65" s="63">
        <f t="shared" si="8"/>
        <v>34.36041421092655</v>
      </c>
      <c r="I65" s="64" t="e">
        <f t="shared" si="9"/>
        <v>#VALUE!</v>
      </c>
      <c r="J65" s="63">
        <f t="shared" si="10"/>
        <v>116.70314953879323</v>
      </c>
      <c r="K65" s="62" t="e">
        <f t="shared" si="11"/>
        <v>#VALUE!</v>
      </c>
      <c r="L65" s="61">
        <f t="shared" si="12"/>
        <v>3.9625155164348631</v>
      </c>
    </row>
    <row r="66" spans="1:12" x14ac:dyDescent="0.2">
      <c r="A66" s="121" t="s">
        <v>261</v>
      </c>
      <c r="B66" s="121" t="s">
        <v>140</v>
      </c>
      <c r="C66" s="94"/>
      <c r="D66" s="66" t="s">
        <v>39</v>
      </c>
      <c r="E66" s="124">
        <v>51632</v>
      </c>
      <c r="F66" s="124">
        <v>516451</v>
      </c>
      <c r="G66" s="65">
        <f t="shared" si="2"/>
        <v>513299</v>
      </c>
      <c r="H66" s="63">
        <f t="shared" si="8"/>
        <v>39.963438076691361</v>
      </c>
      <c r="I66" s="64" t="e">
        <f t="shared" si="9"/>
        <v>#VALUE!</v>
      </c>
      <c r="J66" s="63">
        <f t="shared" si="10"/>
        <v>136.12136557430671</v>
      </c>
      <c r="K66" s="62" t="e">
        <f t="shared" si="11"/>
        <v>#VALUE!</v>
      </c>
      <c r="L66" s="61">
        <f t="shared" si="12"/>
        <v>3.9738387756311671</v>
      </c>
    </row>
    <row r="67" spans="1:12" x14ac:dyDescent="0.2">
      <c r="A67" s="121" t="s">
        <v>261</v>
      </c>
      <c r="B67" s="121" t="s">
        <v>139</v>
      </c>
      <c r="C67" s="94"/>
      <c r="D67" s="66" t="s">
        <v>39</v>
      </c>
      <c r="E67" s="124">
        <v>83203</v>
      </c>
      <c r="F67" s="124">
        <v>811764</v>
      </c>
      <c r="G67" s="65">
        <f t="shared" si="2"/>
        <v>808612</v>
      </c>
      <c r="H67" s="63">
        <f t="shared" si="8"/>
        <v>64.399557218293921</v>
      </c>
      <c r="I67" s="64" t="e">
        <f t="shared" si="9"/>
        <v>#VALUE!</v>
      </c>
      <c r="J67" s="63">
        <f t="shared" si="10"/>
        <v>214.43519208058322</v>
      </c>
      <c r="K67" s="62" t="e">
        <f t="shared" si="11"/>
        <v>#VALUE!</v>
      </c>
      <c r="L67" s="61">
        <f t="shared" si="12"/>
        <v>3.8847222180840335</v>
      </c>
    </row>
    <row r="68" spans="1:12" x14ac:dyDescent="0.2">
      <c r="A68" s="121" t="s">
        <v>261</v>
      </c>
      <c r="B68" s="121" t="s">
        <v>138</v>
      </c>
      <c r="C68" s="94"/>
      <c r="D68" s="66" t="s">
        <v>39</v>
      </c>
      <c r="E68" s="124">
        <v>122566</v>
      </c>
      <c r="F68" s="124">
        <v>1155778</v>
      </c>
      <c r="G68" s="65">
        <f t="shared" si="2"/>
        <v>1152626</v>
      </c>
      <c r="H68" s="63">
        <f t="shared" si="8"/>
        <v>94.866725118293957</v>
      </c>
      <c r="I68" s="64" t="e">
        <f t="shared" si="9"/>
        <v>#VALUE!</v>
      </c>
      <c r="J68" s="63">
        <f t="shared" si="10"/>
        <v>305.66399918264176</v>
      </c>
      <c r="K68" s="62" t="e">
        <f t="shared" si="11"/>
        <v>#VALUE!</v>
      </c>
      <c r="L68" s="61">
        <f t="shared" si="12"/>
        <v>3.75904194649645</v>
      </c>
    </row>
    <row r="69" spans="1:12" x14ac:dyDescent="0.2">
      <c r="A69" s="121" t="s">
        <v>261</v>
      </c>
      <c r="B69" s="121" t="s">
        <v>137</v>
      </c>
      <c r="C69" s="94"/>
      <c r="D69" s="66" t="s">
        <v>39</v>
      </c>
      <c r="E69" s="124">
        <v>86202</v>
      </c>
      <c r="F69" s="124">
        <v>821543</v>
      </c>
      <c r="G69" s="65">
        <f t="shared" si="2"/>
        <v>818391</v>
      </c>
      <c r="H69" s="63">
        <f t="shared" si="8"/>
        <v>66.720798905464619</v>
      </c>
      <c r="I69" s="64" t="e">
        <f t="shared" si="9"/>
        <v>#VALUE!</v>
      </c>
      <c r="J69" s="63">
        <f t="shared" si="10"/>
        <v>217.02847754178839</v>
      </c>
      <c r="K69" s="62" t="e">
        <f t="shared" si="11"/>
        <v>#VALUE!</v>
      </c>
      <c r="L69" s="61">
        <f t="shared" si="12"/>
        <v>3.794916946725619</v>
      </c>
    </row>
    <row r="70" spans="1:12" x14ac:dyDescent="0.2">
      <c r="A70" s="121" t="s">
        <v>261</v>
      </c>
      <c r="B70" s="121" t="s">
        <v>136</v>
      </c>
      <c r="C70" s="121" t="s">
        <v>263</v>
      </c>
      <c r="D70" s="145">
        <v>0.29799999999999999</v>
      </c>
      <c r="E70" s="124">
        <v>62794</v>
      </c>
      <c r="F70" s="124">
        <v>512585</v>
      </c>
      <c r="G70" s="65">
        <f t="shared" si="2"/>
        <v>509433</v>
      </c>
      <c r="H70" s="63">
        <f t="shared" si="8"/>
        <v>48.602884462886536</v>
      </c>
      <c r="I70" s="64">
        <f t="shared" si="9"/>
        <v>163096.9277278072</v>
      </c>
      <c r="J70" s="63">
        <f t="shared" si="10"/>
        <v>135.09614401862422</v>
      </c>
      <c r="K70" s="62">
        <f t="shared" si="11"/>
        <v>453342.76516316849</v>
      </c>
      <c r="L70" s="61">
        <f t="shared" si="12"/>
        <v>3.242856257679148</v>
      </c>
    </row>
    <row r="71" spans="1:12" x14ac:dyDescent="0.2">
      <c r="A71" s="121" t="s">
        <v>261</v>
      </c>
      <c r="B71" s="121" t="s">
        <v>135</v>
      </c>
      <c r="C71" s="121" t="s">
        <v>263</v>
      </c>
      <c r="D71" s="145">
        <v>0.125</v>
      </c>
      <c r="E71" s="124">
        <v>24348</v>
      </c>
      <c r="F71" s="124">
        <v>215414</v>
      </c>
      <c r="G71" s="65">
        <f t="shared" si="2"/>
        <v>212262</v>
      </c>
      <c r="H71" s="63">
        <f t="shared" si="8"/>
        <v>18.84547935953055</v>
      </c>
      <c r="I71" s="64">
        <f t="shared" si="9"/>
        <v>150763.83487624439</v>
      </c>
      <c r="J71" s="63">
        <f t="shared" si="10"/>
        <v>56.289595926610978</v>
      </c>
      <c r="K71" s="62">
        <f t="shared" si="11"/>
        <v>450316.76741288783</v>
      </c>
      <c r="L71" s="61">
        <f t="shared" si="12"/>
        <v>3.4847187484515492</v>
      </c>
    </row>
    <row r="72" spans="1:12" x14ac:dyDescent="0.2">
      <c r="A72" s="121" t="s">
        <v>261</v>
      </c>
      <c r="B72" s="121" t="s">
        <v>134</v>
      </c>
      <c r="C72" s="94"/>
      <c r="D72" s="66" t="s">
        <v>39</v>
      </c>
      <c r="E72" s="124">
        <v>71794</v>
      </c>
      <c r="F72" s="124">
        <v>694588</v>
      </c>
      <c r="G72" s="65">
        <f t="shared" si="2"/>
        <v>691436</v>
      </c>
      <c r="H72" s="63">
        <f t="shared" si="8"/>
        <v>55.568931540091022</v>
      </c>
      <c r="I72" s="64" t="e">
        <f t="shared" si="9"/>
        <v>#VALUE!</v>
      </c>
      <c r="J72" s="63">
        <f t="shared" si="10"/>
        <v>183.36137909334778</v>
      </c>
      <c r="K72" s="62" t="e">
        <f t="shared" si="11"/>
        <v>#VALUE!</v>
      </c>
      <c r="L72" s="61">
        <f t="shared" si="12"/>
        <v>3.8496620865906372</v>
      </c>
    </row>
    <row r="73" spans="1:12" x14ac:dyDescent="0.2">
      <c r="A73" s="121" t="s">
        <v>261</v>
      </c>
      <c r="B73" s="121" t="s">
        <v>133</v>
      </c>
      <c r="C73" s="94"/>
      <c r="D73" s="66" t="s">
        <v>39</v>
      </c>
      <c r="E73" s="124">
        <v>80880</v>
      </c>
      <c r="F73" s="124">
        <v>756774</v>
      </c>
      <c r="G73" s="65">
        <f t="shared" si="2"/>
        <v>753622</v>
      </c>
      <c r="H73" s="63">
        <f t="shared" si="8"/>
        <v>62.601543067144355</v>
      </c>
      <c r="I73" s="64" t="e">
        <f t="shared" si="9"/>
        <v>#VALUE!</v>
      </c>
      <c r="J73" s="63">
        <f t="shared" si="10"/>
        <v>199.85243642952776</v>
      </c>
      <c r="K73" s="62" t="e">
        <f t="shared" si="11"/>
        <v>#VALUE!</v>
      </c>
      <c r="L73" s="61">
        <f t="shared" si="12"/>
        <v>3.7245276140297054</v>
      </c>
    </row>
    <row r="74" spans="1:12" x14ac:dyDescent="0.2">
      <c r="A74" s="121" t="s">
        <v>261</v>
      </c>
      <c r="B74" s="121" t="s">
        <v>132</v>
      </c>
      <c r="C74" s="94"/>
      <c r="D74" s="66" t="s">
        <v>39</v>
      </c>
      <c r="E74" s="124">
        <v>62290</v>
      </c>
      <c r="F74" s="124">
        <v>611949</v>
      </c>
      <c r="G74" s="65">
        <f t="shared" si="2"/>
        <v>608797</v>
      </c>
      <c r="H74" s="63">
        <f t="shared" si="8"/>
        <v>48.212785826563085</v>
      </c>
      <c r="I74" s="64" t="e">
        <f t="shared" si="9"/>
        <v>#VALUE!</v>
      </c>
      <c r="J74" s="63">
        <f t="shared" si="10"/>
        <v>161.44640647564324</v>
      </c>
      <c r="K74" s="62" t="e">
        <f t="shared" si="11"/>
        <v>#VALUE!</v>
      </c>
      <c r="L74" s="61">
        <f t="shared" si="12"/>
        <v>3.9067259370952128</v>
      </c>
    </row>
    <row r="75" spans="1:12" x14ac:dyDescent="0.2">
      <c r="A75" s="121" t="s">
        <v>261</v>
      </c>
      <c r="B75" s="121" t="s">
        <v>131</v>
      </c>
      <c r="C75" s="94"/>
      <c r="D75" s="66" t="s">
        <v>39</v>
      </c>
      <c r="E75" s="124">
        <v>65770</v>
      </c>
      <c r="F75" s="124">
        <v>638543</v>
      </c>
      <c r="G75" s="65">
        <f t="shared" si="2"/>
        <v>635391</v>
      </c>
      <c r="H75" s="63">
        <f t="shared" si="8"/>
        <v>50.906324029748816</v>
      </c>
      <c r="I75" s="64" t="e">
        <f t="shared" si="9"/>
        <v>#VALUE!</v>
      </c>
      <c r="J75" s="63">
        <f t="shared" si="10"/>
        <v>168.49884880668833</v>
      </c>
      <c r="K75" s="62" t="e">
        <f t="shared" si="11"/>
        <v>#VALUE!</v>
      </c>
      <c r="L75" s="61">
        <f t="shared" si="12"/>
        <v>3.8616418297968331</v>
      </c>
    </row>
    <row r="76" spans="1:12" x14ac:dyDescent="0.2">
      <c r="A76" s="121" t="s">
        <v>261</v>
      </c>
      <c r="B76" s="121" t="s">
        <v>130</v>
      </c>
      <c r="C76" s="94"/>
      <c r="D76" s="66" t="s">
        <v>39</v>
      </c>
      <c r="E76" s="124">
        <v>57283</v>
      </c>
      <c r="F76" s="124">
        <v>575173</v>
      </c>
      <c r="G76" s="65">
        <f t="shared" si="2"/>
        <v>572021</v>
      </c>
      <c r="H76" s="63">
        <f t="shared" si="8"/>
        <v>44.337341635944981</v>
      </c>
      <c r="I76" s="64" t="e">
        <f t="shared" si="9"/>
        <v>#VALUE!</v>
      </c>
      <c r="J76" s="63">
        <f t="shared" si="10"/>
        <v>151.69380742448456</v>
      </c>
      <c r="K76" s="62" t="e">
        <f t="shared" si="11"/>
        <v>#VALUE!</v>
      </c>
      <c r="L76" s="61">
        <f t="shared" si="12"/>
        <v>3.9915814104294722</v>
      </c>
    </row>
    <row r="77" spans="1:12" x14ac:dyDescent="0.2">
      <c r="A77" s="121" t="s">
        <v>261</v>
      </c>
      <c r="B77" s="121" t="s">
        <v>129</v>
      </c>
      <c r="C77" s="94"/>
      <c r="D77" s="66" t="s">
        <v>39</v>
      </c>
      <c r="E77" s="124">
        <v>78059</v>
      </c>
      <c r="F77" s="124">
        <v>765336</v>
      </c>
      <c r="G77" s="65">
        <f t="shared" si="2"/>
        <v>762184</v>
      </c>
      <c r="H77" s="63">
        <f t="shared" si="8"/>
        <v>60.418074311056152</v>
      </c>
      <c r="I77" s="64" t="e">
        <f t="shared" si="9"/>
        <v>#VALUE!</v>
      </c>
      <c r="J77" s="63">
        <f t="shared" si="10"/>
        <v>202.12298660018308</v>
      </c>
      <c r="K77" s="62" t="e">
        <f t="shared" si="11"/>
        <v>#VALUE!</v>
      </c>
      <c r="L77" s="61">
        <f t="shared" si="12"/>
        <v>3.9029736336762899</v>
      </c>
    </row>
    <row r="78" spans="1:12" x14ac:dyDescent="0.2">
      <c r="A78" s="121" t="s">
        <v>261</v>
      </c>
      <c r="B78" s="121" t="s">
        <v>128</v>
      </c>
      <c r="C78" s="94"/>
      <c r="D78" s="66" t="s">
        <v>39</v>
      </c>
      <c r="E78" s="124">
        <v>15070</v>
      </c>
      <c r="F78" s="124">
        <v>154450</v>
      </c>
      <c r="G78" s="65">
        <f t="shared" si="2"/>
        <v>151298</v>
      </c>
      <c r="H78" s="63">
        <f t="shared" si="8"/>
        <v>11.66425882816352</v>
      </c>
      <c r="I78" s="64" t="e">
        <f t="shared" si="9"/>
        <v>#VALUE!</v>
      </c>
      <c r="J78" s="63">
        <f t="shared" si="10"/>
        <v>40.122599827121142</v>
      </c>
      <c r="K78" s="62" t="e">
        <f t="shared" si="11"/>
        <v>#VALUE!</v>
      </c>
      <c r="L78" s="61">
        <f t="shared" si="12"/>
        <v>4.0130882285709664</v>
      </c>
    </row>
    <row r="79" spans="1:12" x14ac:dyDescent="0.2">
      <c r="A79" s="121" t="s">
        <v>261</v>
      </c>
      <c r="B79" s="121" t="s">
        <v>127</v>
      </c>
      <c r="C79" s="94"/>
      <c r="D79" s="66" t="s">
        <v>39</v>
      </c>
      <c r="E79" s="124">
        <v>41989</v>
      </c>
      <c r="F79" s="124">
        <v>407035</v>
      </c>
      <c r="G79" s="65">
        <f t="shared" si="2"/>
        <v>403883</v>
      </c>
      <c r="H79" s="63">
        <f t="shared" si="8"/>
        <v>32.499705636082155</v>
      </c>
      <c r="I79" s="64" t="e">
        <f t="shared" si="9"/>
        <v>#VALUE!</v>
      </c>
      <c r="J79" s="63">
        <f t="shared" si="10"/>
        <v>107.10542099682196</v>
      </c>
      <c r="K79" s="62" t="e">
        <f t="shared" si="11"/>
        <v>#VALUE!</v>
      </c>
      <c r="L79" s="61">
        <f t="shared" si="12"/>
        <v>3.844844808611497</v>
      </c>
    </row>
    <row r="80" spans="1:12" x14ac:dyDescent="0.2">
      <c r="A80" s="121" t="s">
        <v>261</v>
      </c>
      <c r="B80" s="121" t="s">
        <v>126</v>
      </c>
      <c r="C80" s="94"/>
      <c r="D80" s="66" t="s">
        <v>39</v>
      </c>
      <c r="E80" s="124">
        <v>46536</v>
      </c>
      <c r="F80" s="124">
        <v>453444</v>
      </c>
      <c r="G80" s="65">
        <f t="shared" si="2"/>
        <v>450292</v>
      </c>
      <c r="H80" s="63">
        <f t="shared" si="8"/>
        <v>36.019107420532023</v>
      </c>
      <c r="I80" s="64" t="e">
        <f t="shared" si="9"/>
        <v>#VALUE!</v>
      </c>
      <c r="J80" s="63">
        <f t="shared" si="10"/>
        <v>119.41258788188894</v>
      </c>
      <c r="K80" s="62" t="e">
        <f t="shared" si="11"/>
        <v>#VALUE!</v>
      </c>
      <c r="L80" s="61">
        <f t="shared" si="12"/>
        <v>3.8677995052922944</v>
      </c>
    </row>
    <row r="81" spans="1:12" x14ac:dyDescent="0.2">
      <c r="A81" s="121" t="s">
        <v>261</v>
      </c>
      <c r="B81" s="121" t="s">
        <v>125</v>
      </c>
      <c r="C81" s="94"/>
      <c r="D81" s="66" t="s">
        <v>39</v>
      </c>
      <c r="E81" s="124">
        <v>89735</v>
      </c>
      <c r="F81" s="124">
        <v>849254</v>
      </c>
      <c r="G81" s="65">
        <f t="shared" si="2"/>
        <v>846102</v>
      </c>
      <c r="H81" s="63">
        <f t="shared" si="8"/>
        <v>69.455359385882772</v>
      </c>
      <c r="I81" s="64" t="e">
        <f t="shared" si="9"/>
        <v>#VALUE!</v>
      </c>
      <c r="J81" s="63">
        <f t="shared" si="10"/>
        <v>224.37713624057722</v>
      </c>
      <c r="K81" s="62" t="e">
        <f t="shared" si="11"/>
        <v>#VALUE!</v>
      </c>
      <c r="L81" s="61">
        <f t="shared" si="12"/>
        <v>3.7689435045557298</v>
      </c>
    </row>
    <row r="82" spans="1:12" x14ac:dyDescent="0.2">
      <c r="A82" s="121" t="s">
        <v>261</v>
      </c>
      <c r="B82" s="121" t="s">
        <v>123</v>
      </c>
      <c r="C82" s="121" t="s">
        <v>263</v>
      </c>
      <c r="D82" s="145">
        <v>0.25800000000000001</v>
      </c>
      <c r="E82" s="124">
        <v>54947</v>
      </c>
      <c r="F82" s="124">
        <v>443404</v>
      </c>
      <c r="G82" s="65">
        <f t="shared" si="2"/>
        <v>440252</v>
      </c>
      <c r="H82" s="63">
        <f t="shared" si="8"/>
        <v>42.52926541679502</v>
      </c>
      <c r="I82" s="64">
        <f t="shared" si="9"/>
        <v>164842.11401858533</v>
      </c>
      <c r="J82" s="63">
        <f t="shared" si="10"/>
        <v>116.75008803215995</v>
      </c>
      <c r="K82" s="62">
        <f t="shared" si="11"/>
        <v>452519.7210548835</v>
      </c>
      <c r="L82" s="61">
        <f t="shared" si="12"/>
        <v>3.2026990050886357</v>
      </c>
    </row>
    <row r="83" spans="1:12" x14ac:dyDescent="0.2">
      <c r="A83" s="121" t="s">
        <v>261</v>
      </c>
      <c r="B83" s="121" t="s">
        <v>122</v>
      </c>
      <c r="C83" s="121" t="s">
        <v>263</v>
      </c>
      <c r="D83" s="145">
        <v>0.41099999999999998</v>
      </c>
      <c r="E83" s="124">
        <v>87429</v>
      </c>
      <c r="F83" s="124">
        <v>697795</v>
      </c>
      <c r="G83" s="65">
        <f t="shared" si="2"/>
        <v>694643</v>
      </c>
      <c r="H83" s="63">
        <f t="shared" si="8"/>
        <v>67.670503323656831</v>
      </c>
      <c r="I83" s="64">
        <f t="shared" si="9"/>
        <v>164648.42657824047</v>
      </c>
      <c r="J83" s="63">
        <f t="shared" si="10"/>
        <v>184.21184094773832</v>
      </c>
      <c r="K83" s="62">
        <f t="shared" si="11"/>
        <v>448203.99257357256</v>
      </c>
      <c r="L83" s="61">
        <f t="shared" si="12"/>
        <v>3.1758861525106563</v>
      </c>
    </row>
    <row r="84" spans="1:12" x14ac:dyDescent="0.2">
      <c r="A84" s="121" t="s">
        <v>261</v>
      </c>
      <c r="B84" s="121" t="s">
        <v>121</v>
      </c>
      <c r="C84" s="121" t="s">
        <v>263</v>
      </c>
      <c r="D84" s="145">
        <v>0.24199999999999999</v>
      </c>
      <c r="E84" s="124">
        <v>51074</v>
      </c>
      <c r="F84" s="124">
        <v>413945</v>
      </c>
      <c r="G84" s="65">
        <f t="shared" si="2"/>
        <v>410793</v>
      </c>
      <c r="H84" s="63">
        <f t="shared" si="8"/>
        <v>39.531543157904686</v>
      </c>
      <c r="I84" s="64">
        <f t="shared" si="9"/>
        <v>163353.48412357309</v>
      </c>
      <c r="J84" s="63">
        <f t="shared" si="10"/>
        <v>108.9378785627211</v>
      </c>
      <c r="K84" s="62">
        <f t="shared" si="11"/>
        <v>450156.52298645081</v>
      </c>
      <c r="L84" s="61">
        <f t="shared" si="12"/>
        <v>3.215007093167177</v>
      </c>
    </row>
    <row r="85" spans="1:12" x14ac:dyDescent="0.2">
      <c r="A85" s="121" t="s">
        <v>261</v>
      </c>
      <c r="B85" s="121" t="s">
        <v>120</v>
      </c>
      <c r="C85" s="94"/>
      <c r="D85" s="66" t="s">
        <v>39</v>
      </c>
      <c r="E85" s="124">
        <v>48351</v>
      </c>
      <c r="F85" s="124">
        <v>470823</v>
      </c>
      <c r="G85" s="65">
        <f t="shared" si="2"/>
        <v>467671</v>
      </c>
      <c r="H85" s="63">
        <f t="shared" si="8"/>
        <v>37.423926914434929</v>
      </c>
      <c r="I85" s="64" t="e">
        <f t="shared" si="9"/>
        <v>#VALUE!</v>
      </c>
      <c r="J85" s="63">
        <f t="shared" si="10"/>
        <v>124.02131147635508</v>
      </c>
      <c r="K85" s="62" t="e">
        <f t="shared" si="11"/>
        <v>#VALUE!</v>
      </c>
      <c r="L85" s="61">
        <f t="shared" si="12"/>
        <v>3.8662840055926377</v>
      </c>
    </row>
    <row r="86" spans="1:12" x14ac:dyDescent="0.2">
      <c r="A86" s="121" t="s">
        <v>261</v>
      </c>
      <c r="B86" s="121" t="s">
        <v>119</v>
      </c>
      <c r="C86" s="94"/>
      <c r="D86" s="66" t="s">
        <v>39</v>
      </c>
      <c r="E86" s="124">
        <v>64202</v>
      </c>
      <c r="F86" s="124">
        <v>631996</v>
      </c>
      <c r="G86" s="65">
        <f t="shared" si="2"/>
        <v>628844</v>
      </c>
      <c r="H86" s="63">
        <f t="shared" si="8"/>
        <v>49.692683827853635</v>
      </c>
      <c r="I86" s="64" t="e">
        <f t="shared" si="9"/>
        <v>#VALUE!</v>
      </c>
      <c r="J86" s="63">
        <f t="shared" si="10"/>
        <v>166.7626549305752</v>
      </c>
      <c r="K86" s="62" t="e">
        <f t="shared" si="11"/>
        <v>#VALUE!</v>
      </c>
      <c r="L86" s="61">
        <f t="shared" si="12"/>
        <v>3.9151926554485148</v>
      </c>
    </row>
    <row r="87" spans="1:12" x14ac:dyDescent="0.2">
      <c r="A87" s="121" t="s">
        <v>261</v>
      </c>
      <c r="B87" s="121" t="s">
        <v>118</v>
      </c>
      <c r="C87" s="94"/>
      <c r="D87" s="66" t="s">
        <v>39</v>
      </c>
      <c r="E87" s="124">
        <v>62115</v>
      </c>
      <c r="F87" s="124">
        <v>603096</v>
      </c>
      <c r="G87" s="65">
        <f t="shared" si="2"/>
        <v>599944</v>
      </c>
      <c r="H87" s="63">
        <f t="shared" si="8"/>
        <v>48.077334911172997</v>
      </c>
      <c r="I87" s="64" t="e">
        <f t="shared" si="9"/>
        <v>#VALUE!</v>
      </c>
      <c r="J87" s="63">
        <f t="shared" si="10"/>
        <v>159.09868623962225</v>
      </c>
      <c r="K87" s="62" t="e">
        <f t="shared" si="11"/>
        <v>#VALUE!</v>
      </c>
      <c r="L87" s="61">
        <f t="shared" si="12"/>
        <v>3.8607617142082828</v>
      </c>
    </row>
    <row r="88" spans="1:12" x14ac:dyDescent="0.2">
      <c r="A88" s="121" t="s">
        <v>261</v>
      </c>
      <c r="B88" s="121" t="s">
        <v>117</v>
      </c>
      <c r="C88" s="94"/>
      <c r="D88" s="66" t="s">
        <v>39</v>
      </c>
      <c r="E88" s="124">
        <v>88962</v>
      </c>
      <c r="F88" s="124">
        <v>866397</v>
      </c>
      <c r="G88" s="65">
        <f t="shared" si="2"/>
        <v>863245</v>
      </c>
      <c r="H88" s="63">
        <f t="shared" si="8"/>
        <v>68.857053342473989</v>
      </c>
      <c r="I88" s="64" t="e">
        <f t="shared" si="9"/>
        <v>#VALUE!</v>
      </c>
      <c r="J88" s="63">
        <f t="shared" si="10"/>
        <v>228.92327517722106</v>
      </c>
      <c r="K88" s="62" t="e">
        <f t="shared" si="11"/>
        <v>#VALUE!</v>
      </c>
      <c r="L88" s="61">
        <f t="shared" si="12"/>
        <v>3.8787189025511193</v>
      </c>
    </row>
    <row r="89" spans="1:12" x14ac:dyDescent="0.2">
      <c r="A89" s="121" t="s">
        <v>261</v>
      </c>
      <c r="B89" s="121" t="s">
        <v>116</v>
      </c>
      <c r="C89" s="94"/>
      <c r="D89" s="66" t="s">
        <v>39</v>
      </c>
      <c r="E89" s="124">
        <v>92015</v>
      </c>
      <c r="F89" s="124">
        <v>870096</v>
      </c>
      <c r="G89" s="65">
        <f t="shared" si="2"/>
        <v>866944</v>
      </c>
      <c r="H89" s="63">
        <f t="shared" si="8"/>
        <v>71.220091312107911</v>
      </c>
      <c r="I89" s="64" t="e">
        <f t="shared" si="9"/>
        <v>#VALUE!</v>
      </c>
      <c r="J89" s="63">
        <f t="shared" si="10"/>
        <v>229.90421013181742</v>
      </c>
      <c r="K89" s="62" t="e">
        <f t="shared" si="11"/>
        <v>#VALUE!</v>
      </c>
      <c r="L89" s="61">
        <f t="shared" si="12"/>
        <v>3.7660942796561789</v>
      </c>
    </row>
    <row r="90" spans="1:12" x14ac:dyDescent="0.2">
      <c r="A90" s="121" t="s">
        <v>261</v>
      </c>
      <c r="B90" s="121" t="s">
        <v>115</v>
      </c>
      <c r="C90" s="94"/>
      <c r="D90" s="66" t="s">
        <v>39</v>
      </c>
      <c r="E90" s="124">
        <v>41306</v>
      </c>
      <c r="F90" s="124">
        <v>386401</v>
      </c>
      <c r="G90" s="65">
        <f t="shared" si="2"/>
        <v>383249</v>
      </c>
      <c r="H90" s="63">
        <f t="shared" si="8"/>
        <v>31.97106006344541</v>
      </c>
      <c r="I90" s="64" t="e">
        <f t="shared" si="9"/>
        <v>#VALUE!</v>
      </c>
      <c r="J90" s="63">
        <f t="shared" si="10"/>
        <v>101.63350646501839</v>
      </c>
      <c r="K90" s="62" t="e">
        <f t="shared" si="11"/>
        <v>#VALUE!</v>
      </c>
      <c r="L90" s="61">
        <f t="shared" si="12"/>
        <v>3.7087423430404076</v>
      </c>
    </row>
    <row r="91" spans="1:12" x14ac:dyDescent="0.2">
      <c r="A91" s="121" t="s">
        <v>261</v>
      </c>
      <c r="B91" s="121" t="s">
        <v>114</v>
      </c>
      <c r="C91" s="94"/>
      <c r="D91" s="66" t="s">
        <v>39</v>
      </c>
      <c r="E91" s="124">
        <v>50756</v>
      </c>
      <c r="F91" s="124">
        <v>492495</v>
      </c>
      <c r="G91" s="65">
        <f t="shared" si="2"/>
        <v>489343</v>
      </c>
      <c r="H91" s="63">
        <f t="shared" si="8"/>
        <v>39.285409494510127</v>
      </c>
      <c r="I91" s="64" t="e">
        <f t="shared" si="9"/>
        <v>#VALUE!</v>
      </c>
      <c r="J91" s="63">
        <f t="shared" si="10"/>
        <v>129.76849242688562</v>
      </c>
      <c r="K91" s="62" t="e">
        <f t="shared" si="11"/>
        <v>#VALUE!</v>
      </c>
      <c r="L91" s="61">
        <f t="shared" si="12"/>
        <v>3.8537608859388337</v>
      </c>
    </row>
    <row r="92" spans="1:12" x14ac:dyDescent="0.2">
      <c r="A92" s="121" t="s">
        <v>261</v>
      </c>
      <c r="B92" s="121" t="s">
        <v>113</v>
      </c>
      <c r="C92" s="94"/>
      <c r="D92" s="66" t="s">
        <v>39</v>
      </c>
      <c r="E92" s="124">
        <v>39949</v>
      </c>
      <c r="F92" s="124">
        <v>391412</v>
      </c>
      <c r="G92" s="65">
        <f t="shared" si="2"/>
        <v>388260</v>
      </c>
      <c r="H92" s="63">
        <f t="shared" si="8"/>
        <v>30.920734965249135</v>
      </c>
      <c r="I92" s="64" t="e">
        <f t="shared" si="9"/>
        <v>#VALUE!</v>
      </c>
      <c r="J92" s="63">
        <f t="shared" si="10"/>
        <v>102.96236968683033</v>
      </c>
      <c r="K92" s="62" t="e">
        <f t="shared" si="11"/>
        <v>#VALUE!</v>
      </c>
      <c r="L92" s="61">
        <f t="shared" si="12"/>
        <v>3.8848612353373131</v>
      </c>
    </row>
    <row r="93" spans="1:12" x14ac:dyDescent="0.2">
      <c r="A93" s="121" t="s">
        <v>261</v>
      </c>
      <c r="B93" s="121" t="s">
        <v>112</v>
      </c>
      <c r="C93" s="94"/>
      <c r="D93" s="66" t="s">
        <v>39</v>
      </c>
      <c r="E93" s="124">
        <v>38924</v>
      </c>
      <c r="F93" s="124">
        <v>393744</v>
      </c>
      <c r="G93" s="65">
        <f t="shared" si="2"/>
        <v>390592</v>
      </c>
      <c r="H93" s="63">
        <f t="shared" si="8"/>
        <v>30.127379603678623</v>
      </c>
      <c r="I93" s="64" t="e">
        <f t="shared" si="9"/>
        <v>#VALUE!</v>
      </c>
      <c r="J93" s="63">
        <f t="shared" si="10"/>
        <v>103.58079096666778</v>
      </c>
      <c r="K93" s="62" t="e">
        <f t="shared" si="11"/>
        <v>#VALUE!</v>
      </c>
      <c r="L93" s="61">
        <f t="shared" si="12"/>
        <v>4.0111107476809469</v>
      </c>
    </row>
    <row r="94" spans="1:12" x14ac:dyDescent="0.2">
      <c r="A94" s="121" t="s">
        <v>261</v>
      </c>
      <c r="B94" s="121" t="s">
        <v>111</v>
      </c>
      <c r="C94" s="121" t="s">
        <v>263</v>
      </c>
      <c r="D94" s="145">
        <v>0.29799999999999999</v>
      </c>
      <c r="E94" s="124">
        <v>63452</v>
      </c>
      <c r="F94" s="124">
        <v>510852</v>
      </c>
      <c r="G94" s="65">
        <f t="shared" si="2"/>
        <v>507700</v>
      </c>
      <c r="H94" s="63">
        <f t="shared" si="8"/>
        <v>49.112179904753262</v>
      </c>
      <c r="I94" s="64">
        <f t="shared" si="9"/>
        <v>164805.97283474251</v>
      </c>
      <c r="J94" s="63">
        <f t="shared" si="10"/>
        <v>134.63657108639509</v>
      </c>
      <c r="K94" s="62">
        <f t="shared" si="11"/>
        <v>451800.57411541982</v>
      </c>
      <c r="L94" s="61">
        <f t="shared" si="12"/>
        <v>3.1983104782850793</v>
      </c>
    </row>
    <row r="95" spans="1:12" x14ac:dyDescent="0.2">
      <c r="A95" s="121" t="s">
        <v>261</v>
      </c>
      <c r="B95" s="121" t="s">
        <v>110</v>
      </c>
      <c r="C95" s="121" t="s">
        <v>263</v>
      </c>
      <c r="D95" s="145">
        <v>0.216</v>
      </c>
      <c r="E95" s="124">
        <v>44843</v>
      </c>
      <c r="F95" s="124">
        <v>370632</v>
      </c>
      <c r="G95" s="65">
        <f t="shared" si="2"/>
        <v>367480</v>
      </c>
      <c r="H95" s="63">
        <f t="shared" si="8"/>
        <v>34.708716564786776</v>
      </c>
      <c r="I95" s="64">
        <f t="shared" si="9"/>
        <v>160688.50261475358</v>
      </c>
      <c r="J95" s="63">
        <f t="shared" si="10"/>
        <v>97.45173752772989</v>
      </c>
      <c r="K95" s="62">
        <f t="shared" si="11"/>
        <v>451165.45151726803</v>
      </c>
      <c r="L95" s="61">
        <f t="shared" si="12"/>
        <v>3.2756524883348126</v>
      </c>
    </row>
    <row r="96" spans="1:12" x14ac:dyDescent="0.2">
      <c r="A96" s="121" t="s">
        <v>261</v>
      </c>
      <c r="B96" s="121" t="s">
        <v>109</v>
      </c>
      <c r="C96" s="94"/>
      <c r="D96" s="66" t="s">
        <v>39</v>
      </c>
      <c r="E96" s="124">
        <v>59565</v>
      </c>
      <c r="F96" s="124">
        <v>557608</v>
      </c>
      <c r="G96" s="65">
        <f t="shared" si="2"/>
        <v>554456</v>
      </c>
      <c r="H96" s="63">
        <f t="shared" si="8"/>
        <v>46.103621572631724</v>
      </c>
      <c r="I96" s="64" t="e">
        <f t="shared" si="9"/>
        <v>#VALUE!</v>
      </c>
      <c r="J96" s="63">
        <f t="shared" si="10"/>
        <v>147.03575863359913</v>
      </c>
      <c r="K96" s="62" t="e">
        <f t="shared" si="11"/>
        <v>#VALUE!</v>
      </c>
      <c r="L96" s="61">
        <f t="shared" si="12"/>
        <v>3.7207861889031544</v>
      </c>
    </row>
    <row r="97" spans="1:12" x14ac:dyDescent="0.2">
      <c r="A97" s="121" t="s">
        <v>261</v>
      </c>
      <c r="B97" s="121" t="s">
        <v>108</v>
      </c>
      <c r="C97" s="94"/>
      <c r="D97" s="66" t="s">
        <v>39</v>
      </c>
      <c r="E97" s="124">
        <v>46287</v>
      </c>
      <c r="F97" s="124">
        <v>457409</v>
      </c>
      <c r="G97" s="65">
        <f t="shared" si="2"/>
        <v>454257</v>
      </c>
      <c r="H97" s="63">
        <f t="shared" si="8"/>
        <v>35.826380118062694</v>
      </c>
      <c r="I97" s="64" t="e">
        <f t="shared" si="9"/>
        <v>#VALUE!</v>
      </c>
      <c r="J97" s="63">
        <f t="shared" si="10"/>
        <v>120.46406317114945</v>
      </c>
      <c r="K97" s="62" t="e">
        <f t="shared" si="11"/>
        <v>#VALUE!</v>
      </c>
      <c r="L97" s="61">
        <f t="shared" si="12"/>
        <v>3.9228469795124661</v>
      </c>
    </row>
    <row r="98" spans="1:12" x14ac:dyDescent="0.2">
      <c r="A98" s="121" t="s">
        <v>261</v>
      </c>
      <c r="B98" s="121" t="s">
        <v>107</v>
      </c>
      <c r="C98" s="94"/>
      <c r="D98" s="66" t="s">
        <v>39</v>
      </c>
      <c r="E98" s="124">
        <v>52023</v>
      </c>
      <c r="F98" s="124">
        <v>519733</v>
      </c>
      <c r="G98" s="65">
        <f t="shared" si="2"/>
        <v>516581</v>
      </c>
      <c r="H98" s="63">
        <f t="shared" si="8"/>
        <v>40.266074121934359</v>
      </c>
      <c r="I98" s="64" t="e">
        <f t="shared" si="9"/>
        <v>#VALUE!</v>
      </c>
      <c r="J98" s="63">
        <f t="shared" si="10"/>
        <v>136.99171662080178</v>
      </c>
      <c r="K98" s="62" t="e">
        <f t="shared" si="11"/>
        <v>#VALUE!</v>
      </c>
      <c r="L98" s="61">
        <f t="shared" si="12"/>
        <v>3.9691892710214276</v>
      </c>
    </row>
    <row r="99" spans="1:12" x14ac:dyDescent="0.2">
      <c r="A99" s="121" t="s">
        <v>261</v>
      </c>
      <c r="B99" s="121" t="s">
        <v>106</v>
      </c>
      <c r="C99" s="94"/>
      <c r="D99" s="66" t="s">
        <v>39</v>
      </c>
      <c r="E99" s="124">
        <v>55454</v>
      </c>
      <c r="F99" s="124">
        <v>544597</v>
      </c>
      <c r="G99" s="65">
        <f t="shared" si="2"/>
        <v>541445</v>
      </c>
      <c r="H99" s="63">
        <f t="shared" si="8"/>
        <v>42.921686068810871</v>
      </c>
      <c r="I99" s="64" t="e">
        <f t="shared" si="9"/>
        <v>#VALUE!</v>
      </c>
      <c r="J99" s="63">
        <f t="shared" si="10"/>
        <v>143.58538158730192</v>
      </c>
      <c r="K99" s="62" t="e">
        <f t="shared" si="11"/>
        <v>#VALUE!</v>
      </c>
      <c r="L99" s="61">
        <f t="shared" si="12"/>
        <v>3.902835462939676</v>
      </c>
    </row>
    <row r="100" spans="1:12" x14ac:dyDescent="0.2">
      <c r="A100" s="121" t="s">
        <v>261</v>
      </c>
      <c r="B100" s="121" t="s">
        <v>105</v>
      </c>
      <c r="C100" s="94"/>
      <c r="D100" s="66" t="s">
        <v>39</v>
      </c>
      <c r="E100" s="124">
        <v>64138</v>
      </c>
      <c r="F100" s="124">
        <v>636091</v>
      </c>
      <c r="G100" s="65">
        <f t="shared" si="2"/>
        <v>632939</v>
      </c>
      <c r="H100" s="63">
        <f t="shared" si="8"/>
        <v>49.643147493082402</v>
      </c>
      <c r="I100" s="64" t="e">
        <f t="shared" si="9"/>
        <v>#VALUE!</v>
      </c>
      <c r="J100" s="63">
        <f t="shared" si="10"/>
        <v>167.8486048194836</v>
      </c>
      <c r="K100" s="62" t="e">
        <f t="shared" si="11"/>
        <v>#VALUE!</v>
      </c>
      <c r="L100" s="61">
        <f t="shared" si="12"/>
        <v>3.9446203993549127</v>
      </c>
    </row>
    <row r="101" spans="1:12" x14ac:dyDescent="0.2">
      <c r="A101" s="121" t="s">
        <v>261</v>
      </c>
      <c r="B101" s="121" t="s">
        <v>104</v>
      </c>
      <c r="C101" s="94"/>
      <c r="D101" s="66" t="s">
        <v>39</v>
      </c>
      <c r="E101" s="124">
        <v>98219</v>
      </c>
      <c r="F101" s="124">
        <v>900461</v>
      </c>
      <c r="G101" s="65">
        <f t="shared" si="2"/>
        <v>897309</v>
      </c>
      <c r="H101" s="63">
        <f t="shared" si="8"/>
        <v>76.022019763994209</v>
      </c>
      <c r="I101" s="64" t="e">
        <f t="shared" si="9"/>
        <v>#VALUE!</v>
      </c>
      <c r="J101" s="63">
        <f t="shared" si="10"/>
        <v>237.95668104187925</v>
      </c>
      <c r="K101" s="62" t="e">
        <f t="shared" si="11"/>
        <v>#VALUE!</v>
      </c>
      <c r="L101" s="61">
        <f t="shared" si="12"/>
        <v>3.6517857423945728</v>
      </c>
    </row>
    <row r="102" spans="1:12" x14ac:dyDescent="0.2">
      <c r="A102" s="121" t="s">
        <v>261</v>
      </c>
      <c r="B102" s="121" t="s">
        <v>103</v>
      </c>
      <c r="C102" s="94"/>
      <c r="D102" s="66" t="s">
        <v>39</v>
      </c>
      <c r="E102" s="124">
        <v>105786</v>
      </c>
      <c r="F102" s="124">
        <v>964965</v>
      </c>
      <c r="G102" s="65">
        <f t="shared" si="2"/>
        <v>961813</v>
      </c>
      <c r="H102" s="63">
        <f t="shared" si="8"/>
        <v>81.878917345461588</v>
      </c>
      <c r="I102" s="64" t="e">
        <f t="shared" si="9"/>
        <v>#VALUE!</v>
      </c>
      <c r="J102" s="63">
        <f t="shared" si="10"/>
        <v>255.0624470087038</v>
      </c>
      <c r="K102" s="62" t="e">
        <f t="shared" si="11"/>
        <v>#VALUE!</v>
      </c>
      <c r="L102" s="61">
        <f t="shared" si="12"/>
        <v>3.6343037315451481</v>
      </c>
    </row>
    <row r="103" spans="1:12" x14ac:dyDescent="0.2">
      <c r="A103" s="121" t="s">
        <v>261</v>
      </c>
      <c r="B103" s="121" t="s">
        <v>102</v>
      </c>
      <c r="C103" s="94"/>
      <c r="D103" s="66" t="s">
        <v>39</v>
      </c>
      <c r="E103" s="124">
        <v>55175</v>
      </c>
      <c r="F103" s="124">
        <v>526947</v>
      </c>
      <c r="G103" s="65">
        <f t="shared" si="2"/>
        <v>523795</v>
      </c>
      <c r="H103" s="63">
        <f t="shared" si="8"/>
        <v>42.70573860941753</v>
      </c>
      <c r="I103" s="64" t="e">
        <f t="shared" si="9"/>
        <v>#VALUE!</v>
      </c>
      <c r="J103" s="63">
        <f t="shared" si="10"/>
        <v>138.90479171203134</v>
      </c>
      <c r="K103" s="62" t="e">
        <f t="shared" si="11"/>
        <v>#VALUE!</v>
      </c>
      <c r="L103" s="61">
        <f t="shared" si="12"/>
        <v>3.7947029042829037</v>
      </c>
    </row>
    <row r="104" spans="1:12" x14ac:dyDescent="0.2">
      <c r="A104" s="121" t="s">
        <v>261</v>
      </c>
      <c r="B104" s="121" t="s">
        <v>101</v>
      </c>
      <c r="C104" s="94"/>
      <c r="D104" s="66" t="s">
        <v>39</v>
      </c>
      <c r="E104" s="124">
        <v>84690</v>
      </c>
      <c r="F104" s="124">
        <v>817799</v>
      </c>
      <c r="G104" s="65">
        <f t="shared" si="2"/>
        <v>814647</v>
      </c>
      <c r="H104" s="63">
        <f t="shared" si="8"/>
        <v>65.550502996494259</v>
      </c>
      <c r="I104" s="64" t="e">
        <f t="shared" si="9"/>
        <v>#VALUE!</v>
      </c>
      <c r="J104" s="63">
        <f t="shared" si="10"/>
        <v>216.03560907192929</v>
      </c>
      <c r="K104" s="62" t="e">
        <f t="shared" si="11"/>
        <v>#VALUE!</v>
      </c>
      <c r="L104" s="61">
        <f t="shared" si="12"/>
        <v>3.8449978626514949</v>
      </c>
    </row>
    <row r="105" spans="1:12" x14ac:dyDescent="0.2">
      <c r="A105" s="121" t="s">
        <v>261</v>
      </c>
      <c r="B105" s="121" t="s">
        <v>99</v>
      </c>
      <c r="C105" s="94"/>
      <c r="D105" s="66" t="s">
        <v>39</v>
      </c>
      <c r="E105" s="124">
        <v>85789</v>
      </c>
      <c r="F105" s="124">
        <v>805342</v>
      </c>
      <c r="G105" s="65">
        <f t="shared" si="2"/>
        <v>802190</v>
      </c>
      <c r="H105" s="63">
        <f t="shared" si="8"/>
        <v>66.401134745144006</v>
      </c>
      <c r="I105" s="64" t="e">
        <f t="shared" si="9"/>
        <v>#VALUE!</v>
      </c>
      <c r="J105" s="63">
        <f t="shared" si="10"/>
        <v>212.73214685797768</v>
      </c>
      <c r="K105" s="62" t="e">
        <f t="shared" si="11"/>
        <v>#VALUE!</v>
      </c>
      <c r="L105" s="61">
        <f t="shared" si="12"/>
        <v>3.7376997489608548</v>
      </c>
    </row>
    <row r="106" spans="1:12" x14ac:dyDescent="0.2">
      <c r="A106" s="121" t="s">
        <v>262</v>
      </c>
      <c r="B106" s="121" t="s">
        <v>98</v>
      </c>
      <c r="C106" s="121" t="s">
        <v>263</v>
      </c>
      <c r="D106" s="145">
        <v>0.371</v>
      </c>
      <c r="E106" s="124">
        <v>79419</v>
      </c>
      <c r="F106" s="124">
        <v>632299</v>
      </c>
      <c r="G106" s="65">
        <f t="shared" si="2"/>
        <v>629147</v>
      </c>
      <c r="H106" s="63">
        <f t="shared" si="8"/>
        <v>61.470721424944827</v>
      </c>
      <c r="I106" s="64">
        <f t="shared" si="9"/>
        <v>165689.27607801839</v>
      </c>
      <c r="J106" s="63">
        <f t="shared" si="10"/>
        <v>166.84300726667757</v>
      </c>
      <c r="K106" s="62">
        <f t="shared" si="11"/>
        <v>449711.60988322797</v>
      </c>
      <c r="L106" s="61">
        <f t="shared" si="12"/>
        <v>3.1665510121289726</v>
      </c>
    </row>
    <row r="107" spans="1:12" x14ac:dyDescent="0.2">
      <c r="A107" s="121" t="s">
        <v>262</v>
      </c>
      <c r="B107" s="121" t="s">
        <v>97</v>
      </c>
      <c r="C107" s="121" t="s">
        <v>263</v>
      </c>
      <c r="D107" s="145">
        <v>0.71799999999999997</v>
      </c>
      <c r="E107" s="124">
        <v>157363</v>
      </c>
      <c r="F107" s="124">
        <v>1224654</v>
      </c>
      <c r="G107" s="65">
        <f t="shared" si="2"/>
        <v>1221502</v>
      </c>
      <c r="H107" s="63">
        <f t="shared" si="8"/>
        <v>121.79978513445893</v>
      </c>
      <c r="I107" s="64">
        <f t="shared" si="9"/>
        <v>169637.58375272833</v>
      </c>
      <c r="J107" s="63">
        <f t="shared" si="10"/>
        <v>323.92917245454754</v>
      </c>
      <c r="K107" s="62">
        <f t="shared" si="11"/>
        <v>451154.83628767065</v>
      </c>
      <c r="L107" s="61">
        <f t="shared" si="12"/>
        <v>3.1027753246563035</v>
      </c>
    </row>
    <row r="108" spans="1:12" x14ac:dyDescent="0.2">
      <c r="A108" s="121" t="s">
        <v>262</v>
      </c>
      <c r="B108" s="121" t="s">
        <v>96</v>
      </c>
      <c r="C108" s="121" t="s">
        <v>263</v>
      </c>
      <c r="D108" s="145">
        <v>0.315</v>
      </c>
      <c r="E108" s="124">
        <v>65646</v>
      </c>
      <c r="F108" s="124">
        <v>536814</v>
      </c>
      <c r="G108" s="65">
        <f t="shared" si="2"/>
        <v>533662</v>
      </c>
      <c r="H108" s="63">
        <f t="shared" si="8"/>
        <v>50.81034738112956</v>
      </c>
      <c r="I108" s="64">
        <f t="shared" si="9"/>
        <v>161302.69009882401</v>
      </c>
      <c r="J108" s="63">
        <f t="shared" si="10"/>
        <v>141.52141382530584</v>
      </c>
      <c r="K108" s="62">
        <f t="shared" si="11"/>
        <v>449274.32960414555</v>
      </c>
      <c r="L108" s="61">
        <f t="shared" si="12"/>
        <v>3.2495018168453425</v>
      </c>
    </row>
    <row r="109" spans="1:12" x14ac:dyDescent="0.2">
      <c r="A109" s="121" t="s">
        <v>262</v>
      </c>
      <c r="B109" s="121" t="s">
        <v>95</v>
      </c>
      <c r="C109" s="94"/>
      <c r="D109" s="66" t="s">
        <v>39</v>
      </c>
      <c r="E109" s="124">
        <v>63174</v>
      </c>
      <c r="F109" s="124">
        <v>606795</v>
      </c>
      <c r="G109" s="65">
        <f t="shared" si="2"/>
        <v>603643</v>
      </c>
      <c r="H109" s="63">
        <f t="shared" si="8"/>
        <v>48.897006450590723</v>
      </c>
      <c r="I109" s="64" t="e">
        <f t="shared" si="9"/>
        <v>#VALUE!</v>
      </c>
      <c r="J109" s="63">
        <f t="shared" si="10"/>
        <v>160.07962119421862</v>
      </c>
      <c r="K109" s="62" t="e">
        <f t="shared" si="11"/>
        <v>#VALUE!</v>
      </c>
      <c r="L109" s="61">
        <f t="shared" si="12"/>
        <v>3.8194476843615748</v>
      </c>
    </row>
    <row r="110" spans="1:12" x14ac:dyDescent="0.2">
      <c r="A110" s="121" t="s">
        <v>262</v>
      </c>
      <c r="B110" s="121" t="s">
        <v>94</v>
      </c>
      <c r="C110" s="94"/>
      <c r="D110" s="66" t="s">
        <v>39</v>
      </c>
      <c r="E110" s="124">
        <v>54234</v>
      </c>
      <c r="F110" s="124">
        <v>522012</v>
      </c>
      <c r="G110" s="65">
        <f t="shared" si="2"/>
        <v>518860</v>
      </c>
      <c r="H110" s="63">
        <f t="shared" si="8"/>
        <v>41.977399687234261</v>
      </c>
      <c r="I110" s="64" t="e">
        <f t="shared" si="9"/>
        <v>#VALUE!</v>
      </c>
      <c r="J110" s="63">
        <f t="shared" si="10"/>
        <v>137.596082871552</v>
      </c>
      <c r="K110" s="62" t="e">
        <f t="shared" si="11"/>
        <v>#VALUE!</v>
      </c>
      <c r="L110" s="61">
        <f t="shared" si="12"/>
        <v>3.8241712098942227</v>
      </c>
    </row>
    <row r="111" spans="1:12" x14ac:dyDescent="0.2">
      <c r="A111" s="121" t="s">
        <v>262</v>
      </c>
      <c r="B111" s="121" t="s">
        <v>93</v>
      </c>
      <c r="C111" s="94"/>
      <c r="D111" s="66" t="s">
        <v>39</v>
      </c>
      <c r="E111" s="124">
        <v>62243</v>
      </c>
      <c r="F111" s="124">
        <v>594755</v>
      </c>
      <c r="G111" s="65">
        <f t="shared" si="2"/>
        <v>591603</v>
      </c>
      <c r="H111" s="63">
        <f t="shared" si="8"/>
        <v>48.176407580715463</v>
      </c>
      <c r="I111" s="64" t="e">
        <f t="shared" si="9"/>
        <v>#VALUE!</v>
      </c>
      <c r="J111" s="63">
        <f t="shared" si="10"/>
        <v>156.8867428883683</v>
      </c>
      <c r="K111" s="62" t="e">
        <f t="shared" si="11"/>
        <v>#VALUE!</v>
      </c>
      <c r="L111" s="61">
        <f t="shared" si="12"/>
        <v>3.799256577259404</v>
      </c>
    </row>
    <row r="112" spans="1:12" x14ac:dyDescent="0.2">
      <c r="A112" s="121" t="s">
        <v>262</v>
      </c>
      <c r="B112" s="121" t="s">
        <v>92</v>
      </c>
      <c r="C112" s="94"/>
      <c r="D112" s="66" t="s">
        <v>39</v>
      </c>
      <c r="E112" s="124">
        <v>48259</v>
      </c>
      <c r="F112" s="124">
        <v>472333</v>
      </c>
      <c r="G112" s="65">
        <f t="shared" si="2"/>
        <v>469181</v>
      </c>
      <c r="H112" s="63">
        <f t="shared" si="8"/>
        <v>37.352718433201282</v>
      </c>
      <c r="I112" s="64" t="e">
        <f t="shared" si="9"/>
        <v>#VALUE!</v>
      </c>
      <c r="J112" s="63">
        <f t="shared" si="10"/>
        <v>124.42174721072668</v>
      </c>
      <c r="K112" s="62" t="e">
        <f t="shared" si="11"/>
        <v>#VALUE!</v>
      </c>
      <c r="L112" s="61">
        <f t="shared" si="12"/>
        <v>3.8861617351564854</v>
      </c>
    </row>
    <row r="113" spans="1:12" x14ac:dyDescent="0.2">
      <c r="A113" s="121" t="s">
        <v>262</v>
      </c>
      <c r="B113" s="121" t="s">
        <v>91</v>
      </c>
      <c r="C113" s="94"/>
      <c r="D113" s="66" t="s">
        <v>39</v>
      </c>
      <c r="E113" s="124">
        <v>48005</v>
      </c>
      <c r="F113" s="124">
        <v>468984</v>
      </c>
      <c r="G113" s="65">
        <f t="shared" si="2"/>
        <v>465832</v>
      </c>
      <c r="H113" s="63">
        <f t="shared" si="8"/>
        <v>37.156121104577956</v>
      </c>
      <c r="I113" s="64" t="e">
        <f t="shared" si="9"/>
        <v>#VALUE!</v>
      </c>
      <c r="J113" s="63">
        <f t="shared" si="10"/>
        <v>123.53362848595154</v>
      </c>
      <c r="K113" s="62" t="e">
        <f t="shared" si="11"/>
        <v>#VALUE!</v>
      </c>
      <c r="L113" s="61">
        <f t="shared" si="12"/>
        <v>3.8788377872195685</v>
      </c>
    </row>
    <row r="114" spans="1:12" x14ac:dyDescent="0.2">
      <c r="A114" s="121" t="s">
        <v>262</v>
      </c>
      <c r="B114" s="121" t="s">
        <v>90</v>
      </c>
      <c r="C114" s="94"/>
      <c r="D114" s="66" t="s">
        <v>39</v>
      </c>
      <c r="E114" s="124">
        <v>64373</v>
      </c>
      <c r="F114" s="124">
        <v>620604</v>
      </c>
      <c r="G114" s="65">
        <f t="shared" si="2"/>
        <v>617452</v>
      </c>
      <c r="H114" s="63">
        <f t="shared" si="8"/>
        <v>49.825038722320521</v>
      </c>
      <c r="I114" s="64" t="e">
        <f t="shared" si="9"/>
        <v>#VALUE!</v>
      </c>
      <c r="J114" s="63">
        <f t="shared" si="10"/>
        <v>163.7416192445082</v>
      </c>
      <c r="K114" s="62" t="e">
        <f t="shared" si="11"/>
        <v>#VALUE!</v>
      </c>
      <c r="L114" s="61">
        <f t="shared" si="12"/>
        <v>3.8340540021098835</v>
      </c>
    </row>
    <row r="115" spans="1:12" x14ac:dyDescent="0.2">
      <c r="A115" s="121" t="s">
        <v>262</v>
      </c>
      <c r="B115" s="121" t="s">
        <v>89</v>
      </c>
      <c r="C115" s="94"/>
      <c r="D115" s="66" t="s">
        <v>39</v>
      </c>
      <c r="E115" s="124">
        <v>40918</v>
      </c>
      <c r="F115" s="124">
        <v>398520</v>
      </c>
      <c r="G115" s="65">
        <f t="shared" si="2"/>
        <v>395368</v>
      </c>
      <c r="H115" s="63">
        <f t="shared" si="8"/>
        <v>31.670746033894819</v>
      </c>
      <c r="I115" s="64" t="e">
        <f t="shared" si="9"/>
        <v>#VALUE!</v>
      </c>
      <c r="J115" s="63">
        <f t="shared" si="10"/>
        <v>104.84733471988547</v>
      </c>
      <c r="K115" s="62" t="e">
        <f t="shared" si="11"/>
        <v>#VALUE!</v>
      </c>
      <c r="L115" s="61">
        <f t="shared" si="12"/>
        <v>3.8622989927556843</v>
      </c>
    </row>
    <row r="116" spans="1:12" x14ac:dyDescent="0.2">
      <c r="A116" s="121" t="s">
        <v>262</v>
      </c>
      <c r="B116" s="121" t="s">
        <v>88</v>
      </c>
      <c r="C116" s="94"/>
      <c r="D116" s="66" t="s">
        <v>39</v>
      </c>
      <c r="E116" s="124">
        <v>37562</v>
      </c>
      <c r="F116" s="124">
        <v>378693</v>
      </c>
      <c r="G116" s="65">
        <f t="shared" si="2"/>
        <v>375541</v>
      </c>
      <c r="H116" s="63">
        <f t="shared" si="8"/>
        <v>29.073184479328344</v>
      </c>
      <c r="I116" s="64" t="e">
        <f t="shared" si="9"/>
        <v>#VALUE!</v>
      </c>
      <c r="J116" s="63">
        <f t="shared" si="10"/>
        <v>99.589427895126846</v>
      </c>
      <c r="K116" s="62" t="e">
        <f t="shared" si="11"/>
        <v>#VALUE!</v>
      </c>
      <c r="L116" s="61">
        <f t="shared" si="12"/>
        <v>3.9963859466533469</v>
      </c>
    </row>
    <row r="117" spans="1:12" x14ac:dyDescent="0.2">
      <c r="A117" s="121" t="s">
        <v>262</v>
      </c>
      <c r="B117" s="121" t="s">
        <v>87</v>
      </c>
      <c r="C117" s="94"/>
      <c r="D117" s="66" t="s">
        <v>39</v>
      </c>
      <c r="E117" s="124">
        <v>54279</v>
      </c>
      <c r="F117" s="124">
        <v>529033</v>
      </c>
      <c r="G117" s="65">
        <f t="shared" si="2"/>
        <v>525881</v>
      </c>
      <c r="H117" s="63">
        <f t="shared" si="8"/>
        <v>42.012229922620286</v>
      </c>
      <c r="I117" s="64" t="e">
        <f t="shared" si="9"/>
        <v>#VALUE!</v>
      </c>
      <c r="J117" s="63">
        <f t="shared" si="10"/>
        <v>139.45797644176588</v>
      </c>
      <c r="K117" s="62" t="e">
        <f t="shared" si="11"/>
        <v>#VALUE!</v>
      </c>
      <c r="L117" s="61">
        <f t="shared" si="12"/>
        <v>3.8727049912623617</v>
      </c>
    </row>
    <row r="118" spans="1:12" x14ac:dyDescent="0.2">
      <c r="A118" s="121" t="s">
        <v>262</v>
      </c>
      <c r="B118" s="121" t="s">
        <v>86</v>
      </c>
      <c r="C118" s="121" t="s">
        <v>263</v>
      </c>
      <c r="D118" s="145">
        <v>0.25700000000000001</v>
      </c>
      <c r="E118" s="124">
        <v>54567</v>
      </c>
      <c r="F118" s="124">
        <v>441557</v>
      </c>
      <c r="G118" s="65">
        <f t="shared" si="2"/>
        <v>438405</v>
      </c>
      <c r="H118" s="63">
        <f t="shared" si="8"/>
        <v>42.235143429090826</v>
      </c>
      <c r="I118" s="64">
        <f t="shared" si="9"/>
        <v>164339.07949062577</v>
      </c>
      <c r="J118" s="63">
        <f t="shared" si="10"/>
        <v>116.26028352793193</v>
      </c>
      <c r="K118" s="62">
        <f t="shared" si="11"/>
        <v>452374.64407755615</v>
      </c>
      <c r="L118" s="61">
        <f t="shared" si="12"/>
        <v>3.211472400395107</v>
      </c>
    </row>
    <row r="119" spans="1:12" x14ac:dyDescent="0.2">
      <c r="A119" s="121" t="s">
        <v>262</v>
      </c>
      <c r="B119" s="121" t="s">
        <v>85</v>
      </c>
      <c r="C119" s="121" t="s">
        <v>263</v>
      </c>
      <c r="D119" s="145">
        <v>9.4E-2</v>
      </c>
      <c r="E119" s="124">
        <v>17726</v>
      </c>
      <c r="F119" s="124">
        <v>160287</v>
      </c>
      <c r="G119" s="65">
        <f t="shared" ref="G119:G127" si="13">F119-F$54</f>
        <v>157135</v>
      </c>
      <c r="H119" s="63">
        <f t="shared" si="8"/>
        <v>13.720016721169646</v>
      </c>
      <c r="I119" s="64">
        <f t="shared" si="9"/>
        <v>145957.62469329408</v>
      </c>
      <c r="J119" s="63">
        <f t="shared" si="10"/>
        <v>41.670509351311189</v>
      </c>
      <c r="K119" s="62">
        <f t="shared" si="11"/>
        <v>443303.29097139568</v>
      </c>
      <c r="L119" s="61">
        <f t="shared" si="12"/>
        <v>3.5434063406193759</v>
      </c>
    </row>
    <row r="120" spans="1:12" x14ac:dyDescent="0.2">
      <c r="A120" s="121" t="s">
        <v>262</v>
      </c>
      <c r="B120" s="121" t="s">
        <v>84</v>
      </c>
      <c r="C120" s="94"/>
      <c r="D120" s="66" t="s">
        <v>39</v>
      </c>
      <c r="E120" s="124">
        <v>3046</v>
      </c>
      <c r="F120" s="124">
        <v>3046</v>
      </c>
      <c r="G120" s="65">
        <f t="shared" si="13"/>
        <v>-106</v>
      </c>
      <c r="H120" s="63">
        <f t="shared" si="8"/>
        <v>2.3576199330183201</v>
      </c>
      <c r="I120" s="64" t="e">
        <f t="shared" si="9"/>
        <v>#VALUE!</v>
      </c>
      <c r="J120" s="63">
        <f t="shared" si="10"/>
        <v>-2.8110058174429544E-2</v>
      </c>
      <c r="K120" s="62" t="e">
        <f t="shared" si="11"/>
        <v>#VALUE!</v>
      </c>
      <c r="L120" s="61">
        <f t="shared" si="12"/>
        <v>-1.3910243721167658E-2</v>
      </c>
    </row>
    <row r="121" spans="1:12" x14ac:dyDescent="0.2">
      <c r="A121" s="121" t="s">
        <v>262</v>
      </c>
      <c r="B121" s="121" t="s">
        <v>83</v>
      </c>
      <c r="C121" s="94"/>
      <c r="D121" s="66" t="s">
        <v>39</v>
      </c>
      <c r="E121" s="124">
        <v>89639</v>
      </c>
      <c r="F121" s="124">
        <v>852676</v>
      </c>
      <c r="G121" s="65">
        <f t="shared" si="13"/>
        <v>849524</v>
      </c>
      <c r="H121" s="63">
        <f t="shared" si="8"/>
        <v>69.381054883725923</v>
      </c>
      <c r="I121" s="64" t="e">
        <f t="shared" si="9"/>
        <v>#VALUE!</v>
      </c>
      <c r="J121" s="63">
        <f t="shared" si="10"/>
        <v>225.28461377900078</v>
      </c>
      <c r="K121" s="62" t="e">
        <f t="shared" si="11"/>
        <v>#VALUE!</v>
      </c>
      <c r="L121" s="61">
        <f t="shared" si="12"/>
        <v>3.7882394531087531</v>
      </c>
    </row>
    <row r="122" spans="1:12" x14ac:dyDescent="0.2">
      <c r="A122" s="121" t="s">
        <v>262</v>
      </c>
      <c r="B122" s="121" t="s">
        <v>82</v>
      </c>
      <c r="C122" s="94"/>
      <c r="D122" s="66" t="s">
        <v>39</v>
      </c>
      <c r="E122" s="124">
        <v>105319</v>
      </c>
      <c r="F122" s="124">
        <v>997466</v>
      </c>
      <c r="G122" s="65">
        <f t="shared" si="13"/>
        <v>994314</v>
      </c>
      <c r="H122" s="63">
        <f t="shared" si="8"/>
        <v>81.51745690267775</v>
      </c>
      <c r="I122" s="64" t="e">
        <f t="shared" si="9"/>
        <v>#VALUE!</v>
      </c>
      <c r="J122" s="63">
        <f t="shared" si="10"/>
        <v>263.6813621099032</v>
      </c>
      <c r="K122" s="62" t="e">
        <f t="shared" si="11"/>
        <v>#VALUE!</v>
      </c>
      <c r="L122" s="61">
        <f t="shared" si="12"/>
        <v>3.7737715022459426</v>
      </c>
    </row>
    <row r="123" spans="1:12" x14ac:dyDescent="0.2">
      <c r="A123" s="121" t="s">
        <v>262</v>
      </c>
      <c r="B123" s="121" t="s">
        <v>81</v>
      </c>
      <c r="C123" s="94"/>
      <c r="D123" s="66" t="s">
        <v>39</v>
      </c>
      <c r="E123" s="124">
        <v>53187</v>
      </c>
      <c r="F123" s="124">
        <v>511137</v>
      </c>
      <c r="G123" s="65">
        <f t="shared" si="13"/>
        <v>507985</v>
      </c>
      <c r="H123" s="63">
        <f t="shared" si="8"/>
        <v>41.167016210586141</v>
      </c>
      <c r="I123" s="64" t="e">
        <f t="shared" si="9"/>
        <v>#VALUE!</v>
      </c>
      <c r="J123" s="63">
        <f t="shared" si="10"/>
        <v>134.71215001639237</v>
      </c>
      <c r="K123" s="62" t="e">
        <f t="shared" si="11"/>
        <v>#VALUE!</v>
      </c>
      <c r="L123" s="61">
        <f t="shared" si="12"/>
        <v>3.8177208232718476</v>
      </c>
    </row>
    <row r="124" spans="1:12" x14ac:dyDescent="0.2">
      <c r="A124" s="121" t="s">
        <v>262</v>
      </c>
      <c r="B124" s="121" t="s">
        <v>80</v>
      </c>
      <c r="C124" s="94"/>
      <c r="D124" s="66" t="s">
        <v>39</v>
      </c>
      <c r="E124" s="124">
        <v>79379</v>
      </c>
      <c r="F124" s="124">
        <v>747984</v>
      </c>
      <c r="G124" s="65">
        <f t="shared" si="13"/>
        <v>744832</v>
      </c>
      <c r="H124" s="63">
        <f t="shared" si="8"/>
        <v>61.439761215712807</v>
      </c>
      <c r="I124" s="64" t="e">
        <f t="shared" si="9"/>
        <v>#VALUE!</v>
      </c>
      <c r="J124" s="63">
        <f t="shared" si="10"/>
        <v>197.52142311487458</v>
      </c>
      <c r="K124" s="62" t="e">
        <f t="shared" si="11"/>
        <v>#VALUE!</v>
      </c>
      <c r="L124" s="61">
        <f t="shared" si="12"/>
        <v>3.7506926417180333</v>
      </c>
    </row>
    <row r="125" spans="1:12" x14ac:dyDescent="0.2">
      <c r="A125" s="121" t="s">
        <v>262</v>
      </c>
      <c r="B125" s="121" t="s">
        <v>79</v>
      </c>
      <c r="C125" s="94"/>
      <c r="D125" s="66" t="s">
        <v>39</v>
      </c>
      <c r="E125" s="124">
        <v>56013</v>
      </c>
      <c r="F125" s="124">
        <v>539259</v>
      </c>
      <c r="G125" s="65">
        <f t="shared" si="13"/>
        <v>536107</v>
      </c>
      <c r="H125" s="63">
        <f t="shared" si="8"/>
        <v>43.354354992828348</v>
      </c>
      <c r="I125" s="64" t="e">
        <f t="shared" si="9"/>
        <v>#VALUE!</v>
      </c>
      <c r="J125" s="63">
        <f t="shared" si="10"/>
        <v>142.16980148791416</v>
      </c>
      <c r="K125" s="62" t="e">
        <f t="shared" si="11"/>
        <v>#VALUE!</v>
      </c>
      <c r="L125" s="61">
        <f t="shared" si="12"/>
        <v>3.8257925514058222</v>
      </c>
    </row>
    <row r="126" spans="1:12" x14ac:dyDescent="0.2">
      <c r="A126" s="121" t="s">
        <v>262</v>
      </c>
      <c r="B126" s="121" t="s">
        <v>78</v>
      </c>
      <c r="C126" s="94"/>
      <c r="D126" s="66" t="s">
        <v>39</v>
      </c>
      <c r="E126" s="124">
        <v>71606</v>
      </c>
      <c r="F126" s="124">
        <v>685080</v>
      </c>
      <c r="G126" s="65">
        <f t="shared" si="13"/>
        <v>681928</v>
      </c>
      <c r="H126" s="63">
        <f t="shared" ref="H126:H127" si="14">(E126/($G$32))</f>
        <v>55.423418556700533</v>
      </c>
      <c r="I126" s="64" t="e">
        <f t="shared" ref="I126:I127" si="15">H126/D126*1000</f>
        <v>#VALUE!</v>
      </c>
      <c r="J126" s="63">
        <f t="shared" ref="J126:J127" si="16">G126/($M$32)</f>
        <v>180.83995991294708</v>
      </c>
      <c r="K126" s="62" t="e">
        <f t="shared" ref="K126:K127" si="17">J126/D126*1000</f>
        <v>#VALUE!</v>
      </c>
      <c r="L126" s="61">
        <f t="shared" ref="L126:L127" si="18">(J126/12)/(H126/14)</f>
        <v>3.8066932485575578</v>
      </c>
    </row>
    <row r="127" spans="1:12" x14ac:dyDescent="0.2">
      <c r="A127" s="121" t="s">
        <v>262</v>
      </c>
      <c r="B127" s="121" t="s">
        <v>76</v>
      </c>
      <c r="C127" s="94"/>
      <c r="D127" s="66" t="s">
        <v>39</v>
      </c>
      <c r="E127" s="124">
        <v>43990</v>
      </c>
      <c r="F127" s="124">
        <v>418819</v>
      </c>
      <c r="G127" s="65">
        <f t="shared" si="13"/>
        <v>415667</v>
      </c>
      <c r="H127" s="63">
        <f t="shared" si="14"/>
        <v>34.048490102913952</v>
      </c>
      <c r="I127" s="64" t="e">
        <f t="shared" si="15"/>
        <v>#VALUE!</v>
      </c>
      <c r="J127" s="63">
        <f t="shared" si="16"/>
        <v>110.23041086028873</v>
      </c>
      <c r="K127" s="62" t="e">
        <f t="shared" si="17"/>
        <v>#VALUE!</v>
      </c>
      <c r="L127" s="61">
        <f t="shared" si="18"/>
        <v>3.7770293371295218</v>
      </c>
    </row>
    <row r="128" spans="1:12" x14ac:dyDescent="0.2">
      <c r="B128" s="122"/>
    </row>
    <row r="129" spans="2:2" x14ac:dyDescent="0.2">
      <c r="B129" s="122"/>
    </row>
  </sheetData>
  <mergeCells count="3">
    <mergeCell ref="A1:Q1"/>
    <mergeCell ref="F30:G31"/>
    <mergeCell ref="L30:M31"/>
  </mergeCells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A82" workbookViewId="0">
      <selection activeCell="Q68" sqref="Q68"/>
    </sheetView>
  </sheetViews>
  <sheetFormatPr defaultRowHeight="12.75" x14ac:dyDescent="0.2"/>
  <cols>
    <col min="1" max="1" width="15.42578125" style="40" customWidth="1"/>
    <col min="2" max="2" width="16.7109375" style="95" customWidth="1"/>
    <col min="3" max="3" width="10.5703125" style="40" customWidth="1"/>
    <col min="4" max="4" width="11.85546875" style="40" bestFit="1" customWidth="1"/>
    <col min="5" max="5" width="12.5703125" style="40" customWidth="1"/>
    <col min="6" max="6" width="10.5703125" style="40" customWidth="1"/>
    <col min="7" max="7" width="11.28515625" style="40" customWidth="1"/>
    <col min="8" max="8" width="12.28515625" style="40" customWidth="1"/>
    <col min="9" max="9" width="12.7109375" style="40" customWidth="1"/>
    <col min="10" max="10" width="9.140625" style="40"/>
    <col min="11" max="11" width="12.42578125" style="40" customWidth="1"/>
    <col min="12" max="12" width="11.7109375" style="40" customWidth="1"/>
    <col min="13" max="13" width="9.7109375" style="40" customWidth="1"/>
    <col min="14" max="14" width="11.7109375" style="40" customWidth="1"/>
    <col min="15" max="16" width="9.140625" style="40"/>
    <col min="17" max="17" width="11.85546875" style="40" customWidth="1"/>
    <col min="18" max="16384" width="9.140625" style="40"/>
  </cols>
  <sheetData>
    <row r="1" spans="1:17" ht="20.25" x14ac:dyDescent="0.3">
      <c r="A1" s="106" t="s">
        <v>65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">
      <c r="A2" s="41"/>
      <c r="B2" s="133"/>
    </row>
    <row r="3" spans="1:17" x14ac:dyDescent="0.2">
      <c r="A3" s="42" t="s">
        <v>1</v>
      </c>
      <c r="B3" s="134" t="s">
        <v>266</v>
      </c>
      <c r="D3" s="43" t="s">
        <v>3</v>
      </c>
      <c r="E3" s="43" t="s">
        <v>260</v>
      </c>
    </row>
    <row r="4" spans="1:17" x14ac:dyDescent="0.2">
      <c r="A4" s="42"/>
      <c r="B4" s="134"/>
      <c r="D4" s="25"/>
      <c r="E4" s="25"/>
    </row>
    <row r="5" spans="1:17" x14ac:dyDescent="0.2">
      <c r="A5" s="42" t="s">
        <v>2</v>
      </c>
      <c r="B5" s="134" t="s">
        <v>265</v>
      </c>
    </row>
    <row r="6" spans="1:17" x14ac:dyDescent="0.2">
      <c r="A6" s="42"/>
      <c r="B6" s="134"/>
      <c r="L6" s="44"/>
    </row>
    <row r="7" spans="1:17" x14ac:dyDescent="0.2">
      <c r="A7" s="45" t="s">
        <v>40</v>
      </c>
      <c r="B7" s="135">
        <v>23</v>
      </c>
      <c r="D7" s="45"/>
      <c r="L7" s="46"/>
    </row>
    <row r="8" spans="1:17" x14ac:dyDescent="0.2">
      <c r="A8" s="47"/>
      <c r="B8" s="136"/>
      <c r="L8" s="44"/>
    </row>
    <row r="9" spans="1:17" x14ac:dyDescent="0.2">
      <c r="A9" s="41" t="s">
        <v>5</v>
      </c>
      <c r="B9" s="133" t="s">
        <v>41</v>
      </c>
      <c r="L9" s="44"/>
    </row>
    <row r="10" spans="1:17" x14ac:dyDescent="0.2">
      <c r="A10" s="41" t="s">
        <v>7</v>
      </c>
      <c r="B10" s="133" t="s">
        <v>8</v>
      </c>
      <c r="F10" s="29"/>
      <c r="G10" s="29"/>
      <c r="H10" s="29"/>
      <c r="L10" s="46"/>
    </row>
    <row r="11" spans="1:17" x14ac:dyDescent="0.2">
      <c r="A11" s="41" t="s">
        <v>9</v>
      </c>
      <c r="B11" s="133" t="s">
        <v>10</v>
      </c>
      <c r="F11" s="29"/>
      <c r="G11" s="29"/>
      <c r="H11" s="48"/>
    </row>
    <row r="12" spans="1:17" x14ac:dyDescent="0.2">
      <c r="A12" s="41" t="s">
        <v>11</v>
      </c>
      <c r="B12" s="133" t="s">
        <v>12</v>
      </c>
      <c r="F12" s="29"/>
      <c r="G12" s="29"/>
      <c r="H12" s="29"/>
    </row>
    <row r="13" spans="1:17" x14ac:dyDescent="0.2">
      <c r="A13" s="41" t="s">
        <v>13</v>
      </c>
      <c r="B13" s="133" t="s">
        <v>14</v>
      </c>
      <c r="F13" s="29"/>
      <c r="G13" s="29"/>
      <c r="H13" s="29"/>
      <c r="I13" s="49"/>
      <c r="J13" s="49"/>
    </row>
    <row r="14" spans="1:17" x14ac:dyDescent="0.2">
      <c r="A14" s="41" t="s">
        <v>15</v>
      </c>
      <c r="B14" s="133" t="s">
        <v>16</v>
      </c>
      <c r="F14" s="29"/>
      <c r="G14" s="29"/>
      <c r="H14" s="29"/>
      <c r="I14" s="49"/>
      <c r="J14" s="49"/>
    </row>
    <row r="15" spans="1:17" x14ac:dyDescent="0.2">
      <c r="A15" s="41" t="s">
        <v>17</v>
      </c>
      <c r="B15" s="133" t="s">
        <v>14</v>
      </c>
      <c r="F15" s="29"/>
      <c r="G15" s="29"/>
      <c r="H15" s="29"/>
      <c r="I15" s="49"/>
      <c r="J15" s="49"/>
    </row>
    <row r="16" spans="1:17" x14ac:dyDescent="0.2">
      <c r="A16" s="41" t="s">
        <v>18</v>
      </c>
      <c r="B16" s="133" t="s">
        <v>19</v>
      </c>
      <c r="F16" s="29"/>
      <c r="G16" s="29"/>
      <c r="H16" s="29"/>
      <c r="I16" s="49"/>
      <c r="J16" s="49"/>
    </row>
    <row r="17" spans="1:16" x14ac:dyDescent="0.2">
      <c r="A17" s="41" t="s">
        <v>17</v>
      </c>
      <c r="B17" s="133" t="s">
        <v>14</v>
      </c>
      <c r="C17" s="50"/>
      <c r="F17" s="29"/>
      <c r="G17" s="29"/>
      <c r="H17" s="29"/>
      <c r="I17" s="49"/>
      <c r="J17" s="49"/>
    </row>
    <row r="18" spans="1:16" x14ac:dyDescent="0.2">
      <c r="A18" s="41" t="s">
        <v>20</v>
      </c>
      <c r="B18" s="133" t="s">
        <v>42</v>
      </c>
      <c r="C18" s="50"/>
      <c r="F18" s="29"/>
      <c r="G18" s="29"/>
      <c r="H18" s="29"/>
      <c r="I18" s="49"/>
      <c r="J18" s="49"/>
    </row>
    <row r="19" spans="1:16" x14ac:dyDescent="0.2">
      <c r="A19" s="41"/>
      <c r="B19" s="133"/>
      <c r="F19" s="29"/>
      <c r="G19" s="29"/>
      <c r="H19" s="29"/>
      <c r="I19" s="49"/>
      <c r="J19" s="49"/>
    </row>
    <row r="20" spans="1:16" x14ac:dyDescent="0.2">
      <c r="G20" s="29"/>
      <c r="H20" s="29"/>
      <c r="I20" s="29"/>
      <c r="J20" s="29"/>
      <c r="K20" s="29"/>
      <c r="L20" s="29"/>
      <c r="N20" s="29"/>
      <c r="O20" s="29"/>
      <c r="P20" s="29"/>
    </row>
    <row r="21" spans="1:16" ht="20.25" x14ac:dyDescent="0.3">
      <c r="A21" s="39" t="s">
        <v>43</v>
      </c>
      <c r="B21" s="137"/>
      <c r="C21" s="51"/>
      <c r="D21" s="25"/>
      <c r="E21" s="25"/>
      <c r="F21" s="25"/>
      <c r="G21" s="29"/>
      <c r="H21" s="29"/>
      <c r="I21" s="29"/>
      <c r="J21" s="29"/>
      <c r="K21" s="29"/>
      <c r="L21" s="29"/>
      <c r="M21" s="25"/>
      <c r="N21" s="29"/>
      <c r="O21" s="29"/>
      <c r="P21" s="29"/>
    </row>
    <row r="22" spans="1:16" x14ac:dyDescent="0.2">
      <c r="A22" s="52"/>
      <c r="B22" s="138"/>
      <c r="C22" s="52"/>
      <c r="D22" s="25"/>
      <c r="E22" s="25"/>
      <c r="F22" s="25"/>
      <c r="G22" s="29"/>
      <c r="H22" s="29"/>
      <c r="I22" s="29"/>
      <c r="J22" s="29"/>
      <c r="K22" s="29"/>
      <c r="L22" s="29"/>
      <c r="M22" s="25"/>
      <c r="N22" s="29"/>
      <c r="O22" s="29"/>
      <c r="P22" s="29"/>
    </row>
    <row r="23" spans="1:16" x14ac:dyDescent="0.2">
      <c r="A23" s="25"/>
      <c r="B23" s="24"/>
      <c r="C23" s="25"/>
      <c r="D23" s="25"/>
      <c r="E23" s="25"/>
      <c r="F23" s="25"/>
      <c r="H23" s="29"/>
      <c r="I23" s="29"/>
      <c r="J23" s="29"/>
      <c r="K23" s="29"/>
      <c r="L23" s="29"/>
      <c r="M23" s="25"/>
      <c r="N23" s="29"/>
      <c r="O23" s="29"/>
      <c r="P23" s="29"/>
    </row>
    <row r="24" spans="1:16" x14ac:dyDescent="0.2">
      <c r="A24" s="115" t="s">
        <v>44</v>
      </c>
      <c r="B24" s="115"/>
      <c r="C24" s="115"/>
      <c r="D24" s="115"/>
      <c r="E24" s="115"/>
      <c r="F24" s="25"/>
      <c r="H24" s="29"/>
      <c r="I24" s="29"/>
      <c r="J24" s="29"/>
      <c r="K24" s="29"/>
      <c r="L24" s="29"/>
      <c r="M24" s="53"/>
      <c r="N24" s="29"/>
      <c r="O24" s="29"/>
      <c r="P24" s="29"/>
    </row>
    <row r="25" spans="1:16" x14ac:dyDescent="0.2">
      <c r="A25" s="131"/>
      <c r="B25" s="115" t="s">
        <v>45</v>
      </c>
      <c r="C25" s="115"/>
      <c r="D25" s="116" t="s">
        <v>46</v>
      </c>
      <c r="E25" s="116"/>
      <c r="F25" s="49"/>
      <c r="H25" s="29"/>
      <c r="I25" s="29"/>
      <c r="J25" s="29"/>
      <c r="K25" s="29"/>
      <c r="L25" s="29"/>
      <c r="M25" s="53"/>
      <c r="N25" s="29"/>
      <c r="O25" s="29"/>
      <c r="P25" s="29"/>
    </row>
    <row r="26" spans="1:16" x14ac:dyDescent="0.2">
      <c r="A26" s="79"/>
      <c r="B26" s="31" t="s">
        <v>68</v>
      </c>
      <c r="C26" s="31" t="s">
        <v>47</v>
      </c>
      <c r="D26" s="32" t="s">
        <v>47</v>
      </c>
      <c r="E26" s="32" t="s">
        <v>48</v>
      </c>
      <c r="F26" s="49"/>
      <c r="K26" s="29"/>
      <c r="L26" s="29"/>
      <c r="M26" s="53"/>
      <c r="N26" s="29"/>
      <c r="O26" s="29"/>
      <c r="P26" s="29"/>
    </row>
    <row r="27" spans="1:16" x14ac:dyDescent="0.2">
      <c r="A27" s="79"/>
      <c r="B27" s="139">
        <v>19.786000000000001</v>
      </c>
      <c r="C27" s="139">
        <v>-5.0030000000000001</v>
      </c>
      <c r="D27" s="139">
        <v>-30.167999999999999</v>
      </c>
      <c r="E27" s="139">
        <v>-13.541</v>
      </c>
      <c r="F27" s="49"/>
      <c r="K27" s="29"/>
      <c r="L27" s="29"/>
      <c r="M27" s="53"/>
      <c r="N27" s="29"/>
      <c r="O27" s="29"/>
      <c r="P27" s="29"/>
    </row>
    <row r="28" spans="1:16" x14ac:dyDescent="0.2">
      <c r="A28" s="79"/>
      <c r="B28" s="139">
        <v>20.167000000000002</v>
      </c>
      <c r="C28" s="139">
        <v>-5.3129999999999997</v>
      </c>
      <c r="D28" s="139">
        <v>-28.486000000000001</v>
      </c>
      <c r="E28" s="139">
        <v>-14.204000000000001</v>
      </c>
      <c r="F28" s="49"/>
      <c r="K28" s="29"/>
      <c r="L28" s="29"/>
      <c r="M28" s="53"/>
      <c r="N28" s="29"/>
      <c r="O28" s="29"/>
      <c r="P28" s="29"/>
    </row>
    <row r="29" spans="1:16" x14ac:dyDescent="0.2">
      <c r="A29" s="79"/>
      <c r="B29" s="139">
        <v>19.498000000000001</v>
      </c>
      <c r="C29" s="139">
        <v>-4.806</v>
      </c>
      <c r="D29" s="139">
        <v>-28.673999999999999</v>
      </c>
      <c r="E29" s="139">
        <v>-13.257999999999999</v>
      </c>
      <c r="F29" s="49"/>
      <c r="K29" s="29"/>
      <c r="L29" s="29"/>
      <c r="M29" s="53"/>
      <c r="N29" s="29"/>
      <c r="O29" s="29"/>
      <c r="P29" s="29"/>
    </row>
    <row r="30" spans="1:16" ht="13.5" customHeight="1" x14ac:dyDescent="0.2">
      <c r="A30" s="79"/>
      <c r="B30" s="33"/>
      <c r="C30" s="33"/>
      <c r="D30" s="139">
        <v>-28.6</v>
      </c>
      <c r="E30" s="139">
        <v>-12.952</v>
      </c>
      <c r="F30" s="49"/>
      <c r="K30" s="29"/>
      <c r="L30" s="29"/>
      <c r="M30" s="53"/>
      <c r="N30" s="29"/>
      <c r="O30" s="29"/>
      <c r="P30" s="29"/>
    </row>
    <row r="31" spans="1:16" x14ac:dyDescent="0.2">
      <c r="A31" s="131" t="s">
        <v>49</v>
      </c>
      <c r="B31" s="59">
        <f>+AVERAGE(B27:B30)</f>
        <v>19.817000000000004</v>
      </c>
      <c r="C31" s="59">
        <f>+AVERAGE(C27:C30)</f>
        <v>-5.0406666666666666</v>
      </c>
      <c r="D31" s="59">
        <f>+AVERAGE(D27:D30)</f>
        <v>-28.981999999999999</v>
      </c>
      <c r="E31" s="59">
        <f>+AVERAGE(E27:E30)</f>
        <v>-13.48875</v>
      </c>
      <c r="F31" s="25"/>
      <c r="G31" s="53"/>
      <c r="K31" s="53"/>
      <c r="L31" s="29"/>
      <c r="M31" s="53"/>
      <c r="N31" s="29"/>
      <c r="O31" s="29"/>
      <c r="P31" s="29"/>
    </row>
    <row r="32" spans="1:16" x14ac:dyDescent="0.2">
      <c r="A32" s="131" t="s">
        <v>50</v>
      </c>
      <c r="B32" s="34">
        <f>+STDEV(B27:B30)</f>
        <v>0.33557562485973286</v>
      </c>
      <c r="C32" s="34">
        <f>+STDEV(C27:C30)</f>
        <v>0.25559016673834156</v>
      </c>
      <c r="D32" s="34">
        <f>+STDEV(D27:D30)</f>
        <v>0.79443900542038615</v>
      </c>
      <c r="E32" s="34">
        <f>+STDEV(E27:E30)</f>
        <v>0.53405953163793807</v>
      </c>
      <c r="F32" s="25"/>
      <c r="G32" s="53"/>
      <c r="H32" s="53"/>
      <c r="I32" s="53"/>
      <c r="J32" s="53"/>
      <c r="N32" s="29"/>
      <c r="O32" s="29"/>
      <c r="P32" s="29"/>
    </row>
    <row r="33" spans="1:18" x14ac:dyDescent="0.2">
      <c r="A33" s="131" t="s">
        <v>51</v>
      </c>
      <c r="B33" s="132">
        <v>20.3</v>
      </c>
      <c r="C33" s="132">
        <v>-4.5</v>
      </c>
      <c r="D33" s="132">
        <v>-26.39</v>
      </c>
      <c r="E33" s="132">
        <v>-10.45</v>
      </c>
      <c r="F33" s="25"/>
      <c r="G33" s="53"/>
      <c r="H33" s="53"/>
      <c r="I33" s="53"/>
      <c r="J33" s="53"/>
      <c r="K33" s="53"/>
      <c r="L33" s="29"/>
      <c r="M33" s="25"/>
      <c r="N33" s="29"/>
      <c r="O33" s="29"/>
      <c r="P33" s="29"/>
    </row>
    <row r="34" spans="1:18" x14ac:dyDescent="0.2">
      <c r="A34" s="54"/>
      <c r="B34" s="140"/>
      <c r="C34" s="55"/>
      <c r="D34" s="55"/>
      <c r="E34" s="55"/>
      <c r="F34" s="25"/>
      <c r="G34" s="53"/>
      <c r="H34" s="53"/>
      <c r="I34" s="53"/>
      <c r="J34" s="53"/>
      <c r="K34" s="53"/>
      <c r="L34" s="29"/>
      <c r="M34" s="25"/>
      <c r="N34" s="29"/>
      <c r="O34" s="29"/>
      <c r="P34" s="29"/>
    </row>
    <row r="35" spans="1:18" x14ac:dyDescent="0.2">
      <c r="A35" s="25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9"/>
      <c r="M35" s="25"/>
      <c r="N35" s="29"/>
      <c r="O35" s="29"/>
      <c r="P35" s="29"/>
    </row>
    <row r="36" spans="1:18" s="95" customFormat="1" ht="34.5" customHeight="1" x14ac:dyDescent="0.35">
      <c r="A36" s="118" t="s">
        <v>63</v>
      </c>
      <c r="B36" s="118"/>
      <c r="C36" s="118"/>
      <c r="D36" s="118"/>
      <c r="E36" s="118"/>
      <c r="F36" s="118"/>
      <c r="G36" s="118"/>
      <c r="H36" s="118"/>
      <c r="I36" s="118"/>
      <c r="J36" s="57"/>
      <c r="K36" s="57"/>
      <c r="L36" s="57"/>
      <c r="M36" s="57"/>
      <c r="P36" s="57"/>
      <c r="Q36" s="57"/>
      <c r="R36" s="57"/>
    </row>
    <row r="37" spans="1:18" ht="38.25" x14ac:dyDescent="0.2">
      <c r="A37" s="98" t="s">
        <v>74</v>
      </c>
      <c r="B37" s="98" t="s">
        <v>52</v>
      </c>
      <c r="C37" s="98" t="s">
        <v>53</v>
      </c>
      <c r="D37" s="98" t="s">
        <v>54</v>
      </c>
      <c r="E37" s="101" t="s">
        <v>66</v>
      </c>
      <c r="F37" s="98" t="s">
        <v>57</v>
      </c>
      <c r="G37" s="98" t="s">
        <v>58</v>
      </c>
      <c r="H37" s="98" t="s">
        <v>59</v>
      </c>
      <c r="I37" s="98" t="s">
        <v>60</v>
      </c>
    </row>
    <row r="38" spans="1:18" x14ac:dyDescent="0.2">
      <c r="A38" s="97"/>
      <c r="B38" s="141"/>
      <c r="C38" s="97"/>
      <c r="D38" s="97"/>
      <c r="E38" s="124">
        <v>0</v>
      </c>
      <c r="F38" s="139">
        <v>2.8079999999999998</v>
      </c>
      <c r="G38" s="139">
        <v>-30.106999999999999</v>
      </c>
      <c r="H38" s="97"/>
      <c r="I38" s="97"/>
    </row>
    <row r="39" spans="1:18" s="56" customFormat="1" x14ac:dyDescent="0.2">
      <c r="A39" s="102" t="s">
        <v>31</v>
      </c>
      <c r="B39" s="103"/>
      <c r="C39" s="104"/>
      <c r="D39" s="98"/>
      <c r="E39" s="124">
        <v>0</v>
      </c>
      <c r="F39" s="139">
        <v>2.8079999999999998</v>
      </c>
      <c r="G39" s="139">
        <v>-30.106999999999999</v>
      </c>
      <c r="H39" s="105"/>
      <c r="I39" s="98"/>
    </row>
    <row r="40" spans="1:18" s="56" customFormat="1" x14ac:dyDescent="0.2">
      <c r="A40" s="123" t="s">
        <v>48</v>
      </c>
      <c r="B40" s="139"/>
      <c r="C40" s="139"/>
      <c r="D40" s="33" t="e">
        <f>+((B40*C40)-(B$39*C$39))/(B40-B$39)</f>
        <v>#DIV/0!</v>
      </c>
      <c r="E40" s="124">
        <v>57</v>
      </c>
      <c r="F40" s="139">
        <v>114.10599999999999</v>
      </c>
      <c r="G40" s="139">
        <v>-13.541</v>
      </c>
      <c r="H40" s="35">
        <f t="shared" ref="H40:H50" si="0">+F40*(1+((E40/100)))</f>
        <v>179.14641999999998</v>
      </c>
      <c r="I40" s="33">
        <f>+((H40*G40)-(F$39*G$39))/(H40-F$39)</f>
        <v>-13.277204237284193</v>
      </c>
    </row>
    <row r="41" spans="1:18" s="56" customFormat="1" x14ac:dyDescent="0.2">
      <c r="A41" s="123" t="s">
        <v>124</v>
      </c>
      <c r="B41" s="139">
        <v>55.947000000000003</v>
      </c>
      <c r="C41" s="139">
        <v>-5.0030000000000001</v>
      </c>
      <c r="D41" s="33">
        <f>+((B41*C41)-(B$39*C$39))/(B41-B$39)</f>
        <v>-5.0030000000000001</v>
      </c>
      <c r="E41" s="124">
        <v>78</v>
      </c>
      <c r="F41" s="139">
        <v>45.204999999999998</v>
      </c>
      <c r="G41" s="139">
        <v>-30.167999999999999</v>
      </c>
      <c r="H41" s="35">
        <f t="shared" si="0"/>
        <v>80.4649</v>
      </c>
      <c r="I41" s="33">
        <f>+((H41*G41)-(F$39*G$39))/(H41-F$39)</f>
        <v>-30.170205702262127</v>
      </c>
    </row>
    <row r="42" spans="1:18" s="56" customFormat="1" x14ac:dyDescent="0.2">
      <c r="A42" s="123" t="s">
        <v>68</v>
      </c>
      <c r="B42" s="139">
        <v>166.95</v>
      </c>
      <c r="C42" s="139">
        <v>19.786000000000001</v>
      </c>
      <c r="D42" s="33">
        <f>+((B42*C42)-(B$39*C$39))/(B42-B$39)</f>
        <v>19.786000000000001</v>
      </c>
      <c r="E42" s="124"/>
      <c r="F42" s="139"/>
      <c r="G42" s="144"/>
      <c r="H42" s="35">
        <f t="shared" ref="H42:H48" si="1">+F42*(1+((E42/100)))</f>
        <v>0</v>
      </c>
      <c r="I42" s="33">
        <f>+((H42*G42)-(F$39*G$39))/(H42-F$39)</f>
        <v>-30.106999999999999</v>
      </c>
    </row>
    <row r="43" spans="1:18" s="56" customFormat="1" x14ac:dyDescent="0.2">
      <c r="A43" s="123" t="s">
        <v>48</v>
      </c>
      <c r="B43" s="139"/>
      <c r="C43" s="139"/>
      <c r="D43" s="33" t="e">
        <f>+((B43*C43)-(B$39*C$39))/(B43-B$39)</f>
        <v>#DIV/0!</v>
      </c>
      <c r="E43" s="124">
        <v>57</v>
      </c>
      <c r="F43" s="139">
        <v>71.015000000000001</v>
      </c>
      <c r="G43" s="139">
        <v>-14.204000000000001</v>
      </c>
      <c r="H43" s="35">
        <f t="shared" si="1"/>
        <v>111.49354999999998</v>
      </c>
      <c r="I43" s="33">
        <f>+((H43*G43)-(F$39*G$39))/(H43-F$39)</f>
        <v>-13.793130072948982</v>
      </c>
    </row>
    <row r="44" spans="1:18" s="56" customFormat="1" x14ac:dyDescent="0.2">
      <c r="A44" s="123" t="s">
        <v>124</v>
      </c>
      <c r="B44" s="139">
        <v>46.612000000000002</v>
      </c>
      <c r="C44" s="139">
        <v>-5.3129999999999997</v>
      </c>
      <c r="D44" s="33">
        <f>+((B44*C44)-(B$39*C$39))/(B44-B$39)</f>
        <v>-5.3129999999999997</v>
      </c>
      <c r="E44" s="124">
        <v>78</v>
      </c>
      <c r="F44" s="139">
        <v>78.656999999999996</v>
      </c>
      <c r="G44" s="139">
        <v>-28.486000000000001</v>
      </c>
      <c r="H44" s="35">
        <f t="shared" si="1"/>
        <v>140.00945999999999</v>
      </c>
      <c r="I44" s="33">
        <f>+((H44*G44)-(F$39*G$39))/(H44-F$39)</f>
        <v>-28.452824201433423</v>
      </c>
    </row>
    <row r="45" spans="1:18" s="56" customFormat="1" x14ac:dyDescent="0.2">
      <c r="A45" s="123" t="s">
        <v>68</v>
      </c>
      <c r="B45" s="139">
        <v>168.233</v>
      </c>
      <c r="C45" s="139">
        <v>20.167000000000002</v>
      </c>
      <c r="D45" s="33">
        <f>+((B45*C45)-(B$39*C$39))/(B45-B$39)</f>
        <v>20.167000000000002</v>
      </c>
      <c r="E45" s="124"/>
      <c r="F45" s="139"/>
      <c r="G45" s="144"/>
      <c r="H45" s="35">
        <f t="shared" si="1"/>
        <v>0</v>
      </c>
      <c r="I45" s="33">
        <f>+((H45*G45)-(F$39*G$39))/(H45-F$39)</f>
        <v>-30.106999999999999</v>
      </c>
    </row>
    <row r="46" spans="1:18" s="56" customFormat="1" x14ac:dyDescent="0.2">
      <c r="A46" s="123" t="s">
        <v>124</v>
      </c>
      <c r="B46" s="139">
        <v>45.235999999999997</v>
      </c>
      <c r="C46" s="139">
        <v>-5.6440000000000001</v>
      </c>
      <c r="D46" s="33">
        <f>+((B46*C46)-(B$39*C$39))/(B46-B$39)</f>
        <v>-5.6440000000000001</v>
      </c>
      <c r="E46" s="124">
        <v>78</v>
      </c>
      <c r="F46" s="139">
        <v>78.682000000000002</v>
      </c>
      <c r="G46" s="139">
        <v>-28.673999999999999</v>
      </c>
      <c r="H46" s="35">
        <f t="shared" si="1"/>
        <v>140.05396000000002</v>
      </c>
      <c r="I46" s="33">
        <f>+((H46*G46)-(F$39*G$39))/(H46-F$39)</f>
        <v>-28.644681366504336</v>
      </c>
    </row>
    <row r="47" spans="1:18" s="56" customFormat="1" x14ac:dyDescent="0.2">
      <c r="A47" s="123" t="s">
        <v>48</v>
      </c>
      <c r="B47" s="139"/>
      <c r="C47" s="139"/>
      <c r="D47" s="33" t="e">
        <f>+((B47*C47)-(B$39*C$39))/(B47-B$39)</f>
        <v>#DIV/0!</v>
      </c>
      <c r="E47" s="124">
        <v>57</v>
      </c>
      <c r="F47" s="139">
        <v>235.81200000000001</v>
      </c>
      <c r="G47" s="139">
        <v>-13.257999999999999</v>
      </c>
      <c r="H47" s="35">
        <f t="shared" si="1"/>
        <v>370.22483999999997</v>
      </c>
      <c r="I47" s="33">
        <f>+((H47*G47)-(F$39*G$39))/(H47-F$39)</f>
        <v>-13.12923074707191</v>
      </c>
    </row>
    <row r="48" spans="1:18" s="56" customFormat="1" x14ac:dyDescent="0.2">
      <c r="A48" s="123" t="s">
        <v>48</v>
      </c>
      <c r="B48" s="139"/>
      <c r="C48" s="139"/>
      <c r="D48" s="33" t="e">
        <f>+((B48*C48)-(B$39*C$39))/(B48-B$39)</f>
        <v>#DIV/0!</v>
      </c>
      <c r="E48" s="124">
        <v>78</v>
      </c>
      <c r="F48" s="139">
        <v>40.564999999999998</v>
      </c>
      <c r="G48" s="139">
        <v>-12.952</v>
      </c>
      <c r="H48" s="35">
        <f t="shared" si="1"/>
        <v>72.205699999999993</v>
      </c>
      <c r="I48" s="33">
        <f>+((H48*G48)-(F$39*G$39))/(H48-F$39)</f>
        <v>-12.257866909133879</v>
      </c>
    </row>
    <row r="49" spans="1:18" s="56" customFormat="1" x14ac:dyDescent="0.2">
      <c r="A49" s="123" t="s">
        <v>124</v>
      </c>
      <c r="B49" s="139">
        <v>86.763999999999996</v>
      </c>
      <c r="C49" s="139">
        <v>-4.806</v>
      </c>
      <c r="D49" s="33">
        <f>+((B49*C49)-(B$39*C$39))/(B49-B$39)</f>
        <v>-4.806</v>
      </c>
      <c r="E49" s="124">
        <v>78</v>
      </c>
      <c r="F49" s="139">
        <v>67.691999999999993</v>
      </c>
      <c r="G49" s="139">
        <v>-28.6</v>
      </c>
      <c r="H49" s="35">
        <f t="shared" si="0"/>
        <v>120.49175999999999</v>
      </c>
      <c r="I49" s="33">
        <f>+((H49*G49)-(F$39*G$39))/(H49-F$39)</f>
        <v>-28.564042141413566</v>
      </c>
    </row>
    <row r="50" spans="1:18" s="56" customFormat="1" x14ac:dyDescent="0.2">
      <c r="A50" s="123" t="s">
        <v>68</v>
      </c>
      <c r="B50" s="139">
        <v>157.15</v>
      </c>
      <c r="C50" s="139">
        <v>19.498000000000001</v>
      </c>
      <c r="D50" s="33">
        <f>+((B50*C50)-(B$39*C$39))/(B50-B$39)</f>
        <v>19.498000000000001</v>
      </c>
      <c r="E50" s="124"/>
      <c r="F50" s="139"/>
      <c r="G50" s="144"/>
      <c r="H50" s="35">
        <f t="shared" si="0"/>
        <v>0</v>
      </c>
      <c r="I50" s="33">
        <f>+((H50*G50)-(F$39*G$39))/(H50-F$39)</f>
        <v>-30.106999999999999</v>
      </c>
    </row>
    <row r="51" spans="1:18" s="56" customFormat="1" ht="23.25" x14ac:dyDescent="0.35">
      <c r="B51" s="142"/>
      <c r="P51" s="58"/>
      <c r="Q51" s="58"/>
      <c r="R51" s="58"/>
    </row>
    <row r="52" spans="1:18" s="56" customFormat="1" x14ac:dyDescent="0.2">
      <c r="B52" s="142"/>
    </row>
    <row r="53" spans="1:18" s="56" customFormat="1" ht="1.5" customHeight="1" x14ac:dyDescent="0.2">
      <c r="B53" s="142"/>
    </row>
    <row r="54" spans="1:18" s="56" customFormat="1" ht="36" customHeight="1" x14ac:dyDescent="0.35">
      <c r="A54" s="117" t="s">
        <v>75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</row>
    <row r="55" spans="1:18" s="56" customFormat="1" ht="38.25" x14ac:dyDescent="0.2">
      <c r="A55" s="93" t="s">
        <v>72</v>
      </c>
      <c r="B55" s="143" t="s">
        <v>73</v>
      </c>
      <c r="C55" s="98" t="s">
        <v>27</v>
      </c>
      <c r="D55" s="98" t="s">
        <v>52</v>
      </c>
      <c r="E55" s="98" t="s">
        <v>53</v>
      </c>
      <c r="F55" s="98" t="s">
        <v>54</v>
      </c>
      <c r="G55" s="99" t="s">
        <v>55</v>
      </c>
      <c r="H55" s="100" t="s">
        <v>56</v>
      </c>
      <c r="I55" s="101" t="s">
        <v>66</v>
      </c>
      <c r="J55" s="98" t="s">
        <v>57</v>
      </c>
      <c r="K55" s="98" t="s">
        <v>58</v>
      </c>
      <c r="L55" s="98" t="s">
        <v>59</v>
      </c>
      <c r="M55" s="98" t="s">
        <v>60</v>
      </c>
      <c r="N55" s="99" t="s">
        <v>61</v>
      </c>
      <c r="O55" s="100" t="s">
        <v>62</v>
      </c>
    </row>
    <row r="56" spans="1:18" s="56" customFormat="1" x14ac:dyDescent="0.2">
      <c r="A56" s="96" t="s">
        <v>261</v>
      </c>
      <c r="B56" s="105" t="s">
        <v>151</v>
      </c>
      <c r="C56" s="30"/>
      <c r="D56" s="139">
        <v>51.895000000000003</v>
      </c>
      <c r="E56" s="139">
        <v>14.315</v>
      </c>
      <c r="F56" s="33">
        <f t="shared" ref="F56:F65" si="2">+((D56*E56)-(B$39*C$39))/(D56-B$39)</f>
        <v>14.315</v>
      </c>
      <c r="G56" s="36">
        <f t="shared" ref="G56:G65" si="3">((F56-$B$31)/($C$31-$B$31))*($C$33-$B$33)+$B$33</f>
        <v>14.810763949418687</v>
      </c>
      <c r="H56" s="37">
        <f t="shared" ref="H56:H65" si="4">+(100/((271.872114/(1+(G56/1000)))+1))</f>
        <v>0.37187958522646053</v>
      </c>
      <c r="I56" s="124">
        <v>57</v>
      </c>
      <c r="J56" s="139">
        <v>81.772000000000006</v>
      </c>
      <c r="K56" s="139">
        <v>-20.943000000000001</v>
      </c>
      <c r="L56" s="35">
        <f t="shared" ref="L56:L65" si="5">+J56*(1+((I56/100)))</f>
        <v>128.38203999999999</v>
      </c>
      <c r="M56" s="33">
        <f t="shared" ref="M56:M65" si="6">+((L56*K56)-(F$39*G$39))/(L56-F$39)</f>
        <v>-20.738080957815804</v>
      </c>
      <c r="N56" s="38">
        <f t="shared" ref="N56" si="7">((M56-$D$31)/($E$31-$D$31))*($E$33-$D$33)+$D$33</f>
        <v>-17.908366415541217</v>
      </c>
      <c r="O56" s="37">
        <f t="shared" ref="O56" si="8">+(100/((89.443838/(1+(N56/1000)))+1))</f>
        <v>1.0860730296763321</v>
      </c>
    </row>
    <row r="57" spans="1:18" s="56" customFormat="1" x14ac:dyDescent="0.2">
      <c r="A57" s="96" t="s">
        <v>261</v>
      </c>
      <c r="B57" s="105" t="s">
        <v>150</v>
      </c>
      <c r="C57" s="30"/>
      <c r="D57" s="139">
        <v>57.515000000000001</v>
      </c>
      <c r="E57" s="139">
        <v>14.407</v>
      </c>
      <c r="F57" s="33">
        <f t="shared" si="2"/>
        <v>14.407</v>
      </c>
      <c r="G57" s="36">
        <f t="shared" si="3"/>
        <v>14.902550520966031</v>
      </c>
      <c r="H57" s="37">
        <f t="shared" si="4"/>
        <v>0.37191309551844209</v>
      </c>
      <c r="I57" s="124">
        <v>57</v>
      </c>
      <c r="J57" s="139">
        <v>91.358999999999995</v>
      </c>
      <c r="K57" s="139">
        <v>-21.172000000000001</v>
      </c>
      <c r="L57" s="35">
        <f t="shared" si="5"/>
        <v>143.43362999999997</v>
      </c>
      <c r="M57" s="33">
        <f t="shared" si="6"/>
        <v>-20.993586719291496</v>
      </c>
      <c r="N57" s="38">
        <f t="shared" ref="N57:N65" si="9">((M57-$D$31)/($E$31-$D$31))*($E$33-$D$33)+$D$33</f>
        <v>-18.171239720878866</v>
      </c>
      <c r="O57" s="37">
        <f t="shared" ref="O57:O65" si="10">+(100/((89.443838/(1+(N57/1000)))+1))</f>
        <v>1.0857854804454752</v>
      </c>
    </row>
    <row r="58" spans="1:18" s="56" customFormat="1" x14ac:dyDescent="0.2">
      <c r="A58" s="96" t="s">
        <v>261</v>
      </c>
      <c r="B58" s="105" t="s">
        <v>149</v>
      </c>
      <c r="C58" s="30"/>
      <c r="D58" s="139">
        <v>60.47</v>
      </c>
      <c r="E58" s="139">
        <v>14.776999999999999</v>
      </c>
      <c r="F58" s="33">
        <f t="shared" si="2"/>
        <v>14.776999999999999</v>
      </c>
      <c r="G58" s="36">
        <f t="shared" si="3"/>
        <v>15.271692167406432</v>
      </c>
      <c r="H58" s="37">
        <f t="shared" si="4"/>
        <v>0.37204786494334002</v>
      </c>
      <c r="I58" s="124">
        <v>57</v>
      </c>
      <c r="J58" s="139">
        <v>95.028000000000006</v>
      </c>
      <c r="K58" s="139">
        <v>-20.925999999999998</v>
      </c>
      <c r="L58" s="35">
        <f t="shared" si="5"/>
        <v>149.19396</v>
      </c>
      <c r="M58" s="33">
        <f t="shared" si="6"/>
        <v>-20.749888520456466</v>
      </c>
      <c r="N58" s="38">
        <f t="shared" si="9"/>
        <v>-17.920514450878677</v>
      </c>
      <c r="O58" s="37">
        <f t="shared" si="10"/>
        <v>1.0860597413413764</v>
      </c>
    </row>
    <row r="59" spans="1:18" s="56" customFormat="1" x14ac:dyDescent="0.2">
      <c r="A59" s="96" t="s">
        <v>261</v>
      </c>
      <c r="B59" s="105" t="s">
        <v>148</v>
      </c>
      <c r="C59" s="123" t="s">
        <v>263</v>
      </c>
      <c r="D59" s="139">
        <v>50.77</v>
      </c>
      <c r="E59" s="139">
        <v>4.835</v>
      </c>
      <c r="F59" s="33">
        <f t="shared" si="2"/>
        <v>4.835</v>
      </c>
      <c r="G59" s="36">
        <f t="shared" si="3"/>
        <v>5.3527563595403169</v>
      </c>
      <c r="H59" s="37">
        <f t="shared" si="4"/>
        <v>0.36842644733915547</v>
      </c>
      <c r="I59" s="124">
        <v>57</v>
      </c>
      <c r="J59" s="139">
        <v>67.25</v>
      </c>
      <c r="K59" s="139">
        <v>-25.492000000000001</v>
      </c>
      <c r="L59" s="35">
        <f t="shared" si="5"/>
        <v>105.5825</v>
      </c>
      <c r="M59" s="33">
        <f t="shared" si="6"/>
        <v>-25.365909189536318</v>
      </c>
      <c r="N59" s="38">
        <f t="shared" si="9"/>
        <v>-22.6696387124205</v>
      </c>
      <c r="O59" s="37">
        <f t="shared" si="10"/>
        <v>1.0808645574922791</v>
      </c>
    </row>
    <row r="60" spans="1:18" x14ac:dyDescent="0.2">
      <c r="A60" s="96" t="s">
        <v>261</v>
      </c>
      <c r="B60" s="105" t="s">
        <v>147</v>
      </c>
      <c r="C60" s="123" t="s">
        <v>263</v>
      </c>
      <c r="D60" s="139">
        <v>34.445</v>
      </c>
      <c r="E60" s="139">
        <v>4.0659999999999998</v>
      </c>
      <c r="F60" s="33">
        <f t="shared" si="2"/>
        <v>4.0659999999999998</v>
      </c>
      <c r="G60" s="36">
        <f t="shared" si="3"/>
        <v>4.5855403430195896</v>
      </c>
      <c r="H60" s="37">
        <f t="shared" si="4"/>
        <v>0.36814632470827657</v>
      </c>
      <c r="I60" s="124">
        <v>78</v>
      </c>
      <c r="J60" s="139">
        <v>66.634</v>
      </c>
      <c r="K60" s="139">
        <v>-24.155999999999999</v>
      </c>
      <c r="L60" s="35">
        <f t="shared" si="5"/>
        <v>118.60852</v>
      </c>
      <c r="M60" s="33">
        <f t="shared" si="6"/>
        <v>-24.011696606543733</v>
      </c>
      <c r="N60" s="38">
        <f t="shared" si="9"/>
        <v>-21.276377222874938</v>
      </c>
      <c r="O60" s="37">
        <f t="shared" si="10"/>
        <v>1.0823887370722176</v>
      </c>
    </row>
    <row r="61" spans="1:18" x14ac:dyDescent="0.2">
      <c r="A61" s="96" t="s">
        <v>261</v>
      </c>
      <c r="B61" s="105" t="s">
        <v>146</v>
      </c>
      <c r="C61" s="123" t="s">
        <v>263</v>
      </c>
      <c r="D61" s="139">
        <v>44.179000000000002</v>
      </c>
      <c r="E61" s="139">
        <v>4.7919999999999998</v>
      </c>
      <c r="F61" s="33">
        <f t="shared" si="2"/>
        <v>4.7919999999999998</v>
      </c>
      <c r="G61" s="36">
        <f t="shared" si="3"/>
        <v>5.3098561141431873</v>
      </c>
      <c r="H61" s="37">
        <f t="shared" si="4"/>
        <v>0.36841078382659981</v>
      </c>
      <c r="I61" s="124">
        <v>57</v>
      </c>
      <c r="J61" s="139">
        <v>58.71</v>
      </c>
      <c r="K61" s="139">
        <v>-25.928999999999998</v>
      </c>
      <c r="L61" s="35">
        <f t="shared" si="5"/>
        <v>92.174699999999987</v>
      </c>
      <c r="M61" s="33">
        <f t="shared" si="6"/>
        <v>-25.797722645012069</v>
      </c>
      <c r="N61" s="38">
        <f t="shared" si="9"/>
        <v>-23.113903568424469</v>
      </c>
      <c r="O61" s="37">
        <f t="shared" si="10"/>
        <v>1.0803785373248609</v>
      </c>
    </row>
    <row r="62" spans="1:18" x14ac:dyDescent="0.2">
      <c r="A62" s="96" t="s">
        <v>261</v>
      </c>
      <c r="B62" s="105" t="s">
        <v>145</v>
      </c>
      <c r="C62" s="30"/>
      <c r="D62" s="139">
        <v>71.028000000000006</v>
      </c>
      <c r="E62" s="139">
        <v>14.865</v>
      </c>
      <c r="F62" s="33">
        <f t="shared" si="2"/>
        <v>14.864999999999998</v>
      </c>
      <c r="G62" s="36">
        <f t="shared" si="3"/>
        <v>15.359488018451714</v>
      </c>
      <c r="H62" s="37">
        <f t="shared" si="4"/>
        <v>0.37207991815829267</v>
      </c>
      <c r="I62" s="124">
        <v>78</v>
      </c>
      <c r="J62" s="139">
        <v>42.353999999999999</v>
      </c>
      <c r="K62" s="139">
        <v>-21.259</v>
      </c>
      <c r="L62" s="35">
        <f t="shared" si="5"/>
        <v>75.390119999999996</v>
      </c>
      <c r="M62" s="33">
        <f t="shared" si="6"/>
        <v>-20.916695531626797</v>
      </c>
      <c r="N62" s="38">
        <f t="shared" si="9"/>
        <v>-18.092131365215891</v>
      </c>
      <c r="O62" s="37">
        <f t="shared" si="10"/>
        <v>1.0858720148808529</v>
      </c>
    </row>
    <row r="63" spans="1:18" x14ac:dyDescent="0.2">
      <c r="A63" s="96" t="s">
        <v>261</v>
      </c>
      <c r="B63" s="105" t="s">
        <v>144</v>
      </c>
      <c r="C63" s="30"/>
      <c r="D63" s="139">
        <v>71.733999999999995</v>
      </c>
      <c r="E63" s="139">
        <v>14.862</v>
      </c>
      <c r="F63" s="33">
        <f t="shared" si="2"/>
        <v>14.862</v>
      </c>
      <c r="G63" s="36">
        <f t="shared" si="3"/>
        <v>15.356494978075172</v>
      </c>
      <c r="H63" s="37">
        <f t="shared" si="4"/>
        <v>0.37207882543539522</v>
      </c>
      <c r="I63" s="124">
        <v>78</v>
      </c>
      <c r="J63" s="139">
        <v>43.936999999999998</v>
      </c>
      <c r="K63" s="139">
        <v>-21.367999999999999</v>
      </c>
      <c r="L63" s="35">
        <f t="shared" si="5"/>
        <v>78.207859999999997</v>
      </c>
      <c r="M63" s="33">
        <f t="shared" si="6"/>
        <v>-21.042546981917475</v>
      </c>
      <c r="N63" s="38">
        <f t="shared" si="9"/>
        <v>-18.221611759428434</v>
      </c>
      <c r="O63" s="37">
        <f t="shared" si="10"/>
        <v>1.0857303797911928</v>
      </c>
    </row>
    <row r="64" spans="1:18" x14ac:dyDescent="0.2">
      <c r="A64" s="96" t="s">
        <v>261</v>
      </c>
      <c r="B64" s="105" t="s">
        <v>143</v>
      </c>
      <c r="C64" s="30"/>
      <c r="D64" s="139">
        <v>55.68</v>
      </c>
      <c r="E64" s="139">
        <v>15.061999999999999</v>
      </c>
      <c r="F64" s="33">
        <f t="shared" si="2"/>
        <v>15.061999999999999</v>
      </c>
      <c r="G64" s="36">
        <f t="shared" si="3"/>
        <v>15.556031003178092</v>
      </c>
      <c r="H64" s="37">
        <f t="shared" si="4"/>
        <v>0.37215167357609058</v>
      </c>
      <c r="I64" s="124">
        <v>57</v>
      </c>
      <c r="J64" s="139">
        <v>86.563000000000002</v>
      </c>
      <c r="K64" s="139">
        <v>-20.986000000000001</v>
      </c>
      <c r="L64" s="35">
        <f t="shared" si="5"/>
        <v>135.90391</v>
      </c>
      <c r="M64" s="33">
        <f t="shared" si="6"/>
        <v>-20.793569083077006</v>
      </c>
      <c r="N64" s="38">
        <f t="shared" si="9"/>
        <v>-17.965454548545171</v>
      </c>
      <c r="O64" s="37">
        <f t="shared" si="10"/>
        <v>1.086010582820583</v>
      </c>
    </row>
    <row r="65" spans="1:15" x14ac:dyDescent="0.2">
      <c r="A65" s="96" t="s">
        <v>261</v>
      </c>
      <c r="B65" s="105" t="s">
        <v>142</v>
      </c>
      <c r="C65" s="30"/>
      <c r="D65" s="139">
        <v>86.680999999999997</v>
      </c>
      <c r="E65" s="139">
        <v>14.711</v>
      </c>
      <c r="F65" s="33">
        <f t="shared" si="2"/>
        <v>14.711000000000002</v>
      </c>
      <c r="G65" s="36">
        <f t="shared" si="3"/>
        <v>15.205845279122471</v>
      </c>
      <c r="H65" s="37">
        <f t="shared" si="4"/>
        <v>0.37202382501859044</v>
      </c>
      <c r="I65" s="124">
        <v>78</v>
      </c>
      <c r="J65" s="139">
        <v>51.817</v>
      </c>
      <c r="K65" s="139">
        <v>-21.811</v>
      </c>
      <c r="L65" s="35">
        <f t="shared" si="5"/>
        <v>92.234260000000006</v>
      </c>
      <c r="M65" s="33">
        <f t="shared" si="6"/>
        <v>-21.550504168015074</v>
      </c>
      <c r="N65" s="38">
        <f t="shared" si="9"/>
        <v>-18.744215961025624</v>
      </c>
      <c r="O65" s="37">
        <f t="shared" si="10"/>
        <v>1.0851587131139662</v>
      </c>
    </row>
    <row r="66" spans="1:15" x14ac:dyDescent="0.2">
      <c r="A66" s="96" t="s">
        <v>261</v>
      </c>
      <c r="B66" s="105" t="s">
        <v>141</v>
      </c>
      <c r="C66" s="30"/>
      <c r="D66" s="139">
        <v>43.813000000000002</v>
      </c>
      <c r="E66" s="139">
        <v>14.742000000000001</v>
      </c>
      <c r="F66" s="33">
        <f t="shared" ref="F66:F111" si="11">+((D66*E66)-(B$39*C$39))/(D66-B$39)</f>
        <v>14.741999999999999</v>
      </c>
      <c r="G66" s="36">
        <f t="shared" ref="G66:G111" si="12">((F66-$B$31)/($C$31-$B$31))*($C$33-$B$33)+$B$33</f>
        <v>15.23677336301342</v>
      </c>
      <c r="H66" s="37">
        <f t="shared" ref="H66:H111" si="13">+(100/((271.872114/(1+(G66/1000)))+1))</f>
        <v>0.37203511649984189</v>
      </c>
      <c r="I66" s="124">
        <v>57</v>
      </c>
      <c r="J66" s="139">
        <v>69.896000000000001</v>
      </c>
      <c r="K66" s="139">
        <v>-21.751000000000001</v>
      </c>
      <c r="L66" s="35">
        <f t="shared" ref="L66:L111" si="14">+J66*(1+((I66/100)))</f>
        <v>109.73671999999999</v>
      </c>
      <c r="M66" s="33">
        <f t="shared" ref="M66:M111" si="15">+((L66*K66)-(F$39*G$39))/(L66-F$39)</f>
        <v>-21.531567391062005</v>
      </c>
      <c r="N66" s="38">
        <f t="shared" ref="N66:N111" si="16">((M66-$D$31)/($E$31-$D$31))*($E$33-$D$33)+$D$33</f>
        <v>-18.724733139498063</v>
      </c>
      <c r="O66" s="37">
        <f t="shared" ref="O66:O111" si="17">+(100/((89.443838/(1+(N66/1000)))+1))</f>
        <v>1.0851800251160151</v>
      </c>
    </row>
    <row r="67" spans="1:15" x14ac:dyDescent="0.2">
      <c r="A67" s="96" t="s">
        <v>261</v>
      </c>
      <c r="B67" s="105" t="s">
        <v>140</v>
      </c>
      <c r="C67" s="30"/>
      <c r="D67" s="139">
        <v>50.512</v>
      </c>
      <c r="E67" s="139">
        <v>14.515000000000001</v>
      </c>
      <c r="F67" s="33">
        <f t="shared" si="11"/>
        <v>14.515000000000001</v>
      </c>
      <c r="G67" s="36">
        <f t="shared" si="12"/>
        <v>15.010299974521608</v>
      </c>
      <c r="H67" s="37">
        <f t="shared" si="13"/>
        <v>0.37195243365852582</v>
      </c>
      <c r="I67" s="124">
        <v>57</v>
      </c>
      <c r="J67" s="139">
        <v>81.605999999999995</v>
      </c>
      <c r="K67" s="139">
        <v>-21.93</v>
      </c>
      <c r="L67" s="35">
        <f t="shared" si="14"/>
        <v>128.12141999999997</v>
      </c>
      <c r="M67" s="33">
        <f t="shared" si="15"/>
        <v>-21.746771292332454</v>
      </c>
      <c r="N67" s="38">
        <f t="shared" si="16"/>
        <v>-18.946142474934526</v>
      </c>
      <c r="O67" s="37">
        <f t="shared" si="17"/>
        <v>1.0849378278171788</v>
      </c>
    </row>
    <row r="68" spans="1:15" x14ac:dyDescent="0.2">
      <c r="A68" s="96" t="s">
        <v>261</v>
      </c>
      <c r="B68" s="105" t="s">
        <v>139</v>
      </c>
      <c r="C68" s="30"/>
      <c r="D68" s="139">
        <v>80.774000000000001</v>
      </c>
      <c r="E68" s="139">
        <v>14.795999999999999</v>
      </c>
      <c r="F68" s="33">
        <f t="shared" si="11"/>
        <v>14.795999999999999</v>
      </c>
      <c r="G68" s="36">
        <f t="shared" si="12"/>
        <v>15.290648089791208</v>
      </c>
      <c r="H68" s="37">
        <f t="shared" si="13"/>
        <v>0.37205478552558702</v>
      </c>
      <c r="I68" s="124">
        <v>78</v>
      </c>
      <c r="J68" s="139">
        <v>49.417999999999999</v>
      </c>
      <c r="K68" s="139">
        <v>-21.71</v>
      </c>
      <c r="L68" s="35">
        <f t="shared" si="14"/>
        <v>87.964039999999997</v>
      </c>
      <c r="M68" s="33">
        <f t="shared" si="15"/>
        <v>-21.433110938460739</v>
      </c>
      <c r="N68" s="38">
        <f t="shared" si="16"/>
        <v>-18.623437681510605</v>
      </c>
      <c r="O68" s="37">
        <f t="shared" si="17"/>
        <v>1.0852908307363236</v>
      </c>
    </row>
    <row r="69" spans="1:15" x14ac:dyDescent="0.2">
      <c r="A69" s="96" t="s">
        <v>261</v>
      </c>
      <c r="B69" s="105" t="s">
        <v>138</v>
      </c>
      <c r="C69" s="30"/>
      <c r="D69" s="139">
        <v>53.133000000000003</v>
      </c>
      <c r="E69" s="139">
        <v>13.702</v>
      </c>
      <c r="F69" s="33">
        <f t="shared" si="11"/>
        <v>13.702</v>
      </c>
      <c r="G69" s="36">
        <f t="shared" si="12"/>
        <v>14.199186032478242</v>
      </c>
      <c r="H69" s="37">
        <f t="shared" si="13"/>
        <v>0.3716563041185128</v>
      </c>
      <c r="I69" s="124">
        <v>78</v>
      </c>
      <c r="J69" s="139">
        <v>70.146000000000001</v>
      </c>
      <c r="K69" s="139">
        <v>-20.119</v>
      </c>
      <c r="L69" s="35">
        <f t="shared" si="14"/>
        <v>124.85988</v>
      </c>
      <c r="M69" s="33">
        <f t="shared" si="15"/>
        <v>-19.88920997955951</v>
      </c>
      <c r="N69" s="38">
        <f t="shared" si="16"/>
        <v>-17.03501812558234</v>
      </c>
      <c r="O69" s="37">
        <f t="shared" si="17"/>
        <v>1.0870283471941917</v>
      </c>
    </row>
    <row r="70" spans="1:15" x14ac:dyDescent="0.2">
      <c r="A70" s="96" t="s">
        <v>261</v>
      </c>
      <c r="B70" s="105" t="s">
        <v>137</v>
      </c>
      <c r="C70" s="30"/>
      <c r="D70" s="139">
        <v>83.858000000000004</v>
      </c>
      <c r="E70" s="139">
        <v>14.198</v>
      </c>
      <c r="F70" s="33">
        <f t="shared" si="11"/>
        <v>14.198</v>
      </c>
      <c r="G70" s="36">
        <f t="shared" si="12"/>
        <v>14.694035374733481</v>
      </c>
      <c r="H70" s="37">
        <f t="shared" si="13"/>
        <v>0.37183696884431189</v>
      </c>
      <c r="I70" s="124">
        <v>78</v>
      </c>
      <c r="J70" s="139">
        <v>50.109000000000002</v>
      </c>
      <c r="K70" s="139">
        <v>-21.709</v>
      </c>
      <c r="L70" s="35">
        <f t="shared" si="14"/>
        <v>89.194020000000009</v>
      </c>
      <c r="M70" s="33">
        <f t="shared" si="15"/>
        <v>-21.436020830453817</v>
      </c>
      <c r="N70" s="38">
        <f t="shared" si="16"/>
        <v>-18.626431480640527</v>
      </c>
      <c r="O70" s="37">
        <f t="shared" si="17"/>
        <v>1.085287555866792</v>
      </c>
    </row>
    <row r="71" spans="1:15" x14ac:dyDescent="0.2">
      <c r="A71" s="96" t="s">
        <v>261</v>
      </c>
      <c r="B71" s="105" t="s">
        <v>136</v>
      </c>
      <c r="C71" s="123" t="s">
        <v>263</v>
      </c>
      <c r="D71" s="139">
        <v>61.372</v>
      </c>
      <c r="E71" s="139">
        <v>4.9160000000000004</v>
      </c>
      <c r="F71" s="33">
        <f t="shared" si="11"/>
        <v>4.9160000000000004</v>
      </c>
      <c r="G71" s="36">
        <f t="shared" si="12"/>
        <v>5.433568449706998</v>
      </c>
      <c r="H71" s="37">
        <f t="shared" si="13"/>
        <v>0.36845595301222067</v>
      </c>
      <c r="I71" s="124">
        <v>57</v>
      </c>
      <c r="J71" s="139">
        <v>80.956999999999994</v>
      </c>
      <c r="K71" s="139">
        <v>-25.617000000000001</v>
      </c>
      <c r="L71" s="35">
        <f t="shared" si="14"/>
        <v>127.10248999999997</v>
      </c>
      <c r="M71" s="33">
        <f t="shared" si="15"/>
        <v>-25.515564127822561</v>
      </c>
      <c r="N71" s="38">
        <f t="shared" si="16"/>
        <v>-22.823608971487044</v>
      </c>
      <c r="O71" s="37">
        <f t="shared" si="17"/>
        <v>1.080696116505266</v>
      </c>
    </row>
    <row r="72" spans="1:15" x14ac:dyDescent="0.2">
      <c r="A72" s="96" t="s">
        <v>261</v>
      </c>
      <c r="B72" s="105" t="s">
        <v>135</v>
      </c>
      <c r="C72" s="123" t="s">
        <v>263</v>
      </c>
      <c r="D72" s="139">
        <v>24.63</v>
      </c>
      <c r="E72" s="139">
        <v>4.8419999999999996</v>
      </c>
      <c r="F72" s="33">
        <f t="shared" si="11"/>
        <v>4.8419999999999996</v>
      </c>
      <c r="G72" s="36">
        <f t="shared" si="12"/>
        <v>5.3597401204189161</v>
      </c>
      <c r="H72" s="37">
        <f t="shared" si="13"/>
        <v>0.36842899721282618</v>
      </c>
      <c r="I72" s="124">
        <v>50</v>
      </c>
      <c r="J72" s="139">
        <v>42.61</v>
      </c>
      <c r="K72" s="139">
        <v>-24.359000000000002</v>
      </c>
      <c r="L72" s="35">
        <f t="shared" si="14"/>
        <v>63.914999999999999</v>
      </c>
      <c r="M72" s="33">
        <f t="shared" si="15"/>
        <v>-24.094866856497621</v>
      </c>
      <c r="N72" s="38">
        <f t="shared" si="16"/>
        <v>-21.36194569845398</v>
      </c>
      <c r="O72" s="37">
        <f t="shared" si="17"/>
        <v>1.082295129491746</v>
      </c>
    </row>
    <row r="73" spans="1:15" x14ac:dyDescent="0.2">
      <c r="A73" s="96" t="s">
        <v>261</v>
      </c>
      <c r="B73" s="105" t="s">
        <v>134</v>
      </c>
      <c r="C73" s="30"/>
      <c r="D73" s="139">
        <v>69.92</v>
      </c>
      <c r="E73" s="139">
        <v>14.173999999999999</v>
      </c>
      <c r="F73" s="33">
        <f t="shared" si="11"/>
        <v>14.173999999999999</v>
      </c>
      <c r="G73" s="36">
        <f t="shared" si="12"/>
        <v>14.67009105172113</v>
      </c>
      <c r="H73" s="37">
        <f t="shared" si="13"/>
        <v>0.37182822701782631</v>
      </c>
      <c r="I73" s="124">
        <v>78</v>
      </c>
      <c r="J73" s="139">
        <v>42.283000000000001</v>
      </c>
      <c r="K73" s="139">
        <v>-21.053000000000001</v>
      </c>
      <c r="L73" s="35">
        <f t="shared" si="14"/>
        <v>75.263739999999999</v>
      </c>
      <c r="M73" s="33">
        <f t="shared" si="15"/>
        <v>-20.702115004553129</v>
      </c>
      <c r="N73" s="38">
        <f t="shared" si="16"/>
        <v>-17.871363379057129</v>
      </c>
      <c r="O73" s="37">
        <f t="shared" si="17"/>
        <v>1.0861135060547951</v>
      </c>
    </row>
    <row r="74" spans="1:15" x14ac:dyDescent="0.2">
      <c r="A74" s="96" t="s">
        <v>261</v>
      </c>
      <c r="B74" s="105" t="s">
        <v>133</v>
      </c>
      <c r="C74" s="30"/>
      <c r="D74" s="139">
        <v>78.662999999999997</v>
      </c>
      <c r="E74" s="139">
        <v>14.749000000000001</v>
      </c>
      <c r="F74" s="33">
        <f t="shared" si="11"/>
        <v>14.749000000000001</v>
      </c>
      <c r="G74" s="36">
        <f t="shared" si="12"/>
        <v>15.243757123892024</v>
      </c>
      <c r="H74" s="37">
        <f t="shared" si="13"/>
        <v>0.37203766618880252</v>
      </c>
      <c r="I74" s="124">
        <v>78</v>
      </c>
      <c r="J74" s="139">
        <v>46.183</v>
      </c>
      <c r="K74" s="139">
        <v>-20.826000000000001</v>
      </c>
      <c r="L74" s="35">
        <f t="shared" si="14"/>
        <v>82.205740000000006</v>
      </c>
      <c r="M74" s="33">
        <f t="shared" si="15"/>
        <v>-20.497765871421532</v>
      </c>
      <c r="N74" s="38">
        <f t="shared" si="16"/>
        <v>-17.661121810495487</v>
      </c>
      <c r="O74" s="37">
        <f t="shared" si="17"/>
        <v>1.0863434816146047</v>
      </c>
    </row>
    <row r="75" spans="1:15" x14ac:dyDescent="0.2">
      <c r="A75" s="96" t="s">
        <v>261</v>
      </c>
      <c r="B75" s="105" t="s">
        <v>132</v>
      </c>
      <c r="C75" s="30"/>
      <c r="D75" s="139">
        <v>61.322000000000003</v>
      </c>
      <c r="E75" s="139">
        <v>14.819000000000001</v>
      </c>
      <c r="F75" s="33">
        <f t="shared" si="11"/>
        <v>14.819000000000001</v>
      </c>
      <c r="G75" s="36">
        <f t="shared" si="12"/>
        <v>15.313594732678045</v>
      </c>
      <c r="H75" s="37">
        <f t="shared" si="13"/>
        <v>0.37206316307123111</v>
      </c>
      <c r="I75" s="124">
        <v>57</v>
      </c>
      <c r="J75" s="139">
        <v>97.126999999999995</v>
      </c>
      <c r="K75" s="139">
        <v>-21.052</v>
      </c>
      <c r="L75" s="35">
        <f t="shared" si="14"/>
        <v>152.48938999999999</v>
      </c>
      <c r="M75" s="33">
        <f t="shared" si="15"/>
        <v>-20.882129583911528</v>
      </c>
      <c r="N75" s="38">
        <f t="shared" si="16"/>
        <v>-18.056568703632212</v>
      </c>
      <c r="O75" s="37">
        <f t="shared" si="17"/>
        <v>1.0859109158403326</v>
      </c>
    </row>
    <row r="76" spans="1:15" x14ac:dyDescent="0.2">
      <c r="A76" s="96" t="s">
        <v>261</v>
      </c>
      <c r="B76" s="105" t="s">
        <v>131</v>
      </c>
      <c r="C76" s="30"/>
      <c r="D76" s="139">
        <v>64.451999999999998</v>
      </c>
      <c r="E76" s="139">
        <v>14.843</v>
      </c>
      <c r="F76" s="33">
        <f t="shared" si="11"/>
        <v>14.843</v>
      </c>
      <c r="G76" s="36">
        <f t="shared" si="12"/>
        <v>15.337539055690396</v>
      </c>
      <c r="H76" s="37">
        <f t="shared" si="13"/>
        <v>0.37207190485648811</v>
      </c>
      <c r="I76" s="124">
        <v>57</v>
      </c>
      <c r="J76" s="139">
        <v>101.54300000000001</v>
      </c>
      <c r="K76" s="139">
        <v>-21.033000000000001</v>
      </c>
      <c r="L76" s="35">
        <f t="shared" si="14"/>
        <v>159.42250999999999</v>
      </c>
      <c r="M76" s="33">
        <f t="shared" si="15"/>
        <v>-20.870308867486159</v>
      </c>
      <c r="N76" s="38">
        <f t="shared" si="16"/>
        <v>-18.044407135218847</v>
      </c>
      <c r="O76" s="37">
        <f t="shared" si="17"/>
        <v>1.0859242190187028</v>
      </c>
    </row>
    <row r="77" spans="1:15" x14ac:dyDescent="0.2">
      <c r="A77" s="96" t="s">
        <v>261</v>
      </c>
      <c r="B77" s="105" t="s">
        <v>130</v>
      </c>
      <c r="C77" s="30"/>
      <c r="D77" s="139">
        <v>56.360999999999997</v>
      </c>
      <c r="E77" s="139">
        <v>14.875</v>
      </c>
      <c r="F77" s="33">
        <f t="shared" si="11"/>
        <v>14.875</v>
      </c>
      <c r="G77" s="36">
        <f t="shared" si="12"/>
        <v>15.369464819706863</v>
      </c>
      <c r="H77" s="37">
        <f t="shared" si="13"/>
        <v>0.37208356056777775</v>
      </c>
      <c r="I77" s="124">
        <v>57</v>
      </c>
      <c r="J77" s="139">
        <v>210.56</v>
      </c>
      <c r="K77" s="139">
        <v>-20.152000000000001</v>
      </c>
      <c r="L77" s="35">
        <f t="shared" si="14"/>
        <v>330.57919999999996</v>
      </c>
      <c r="M77" s="33">
        <f t="shared" si="15"/>
        <v>-20.066715997012555</v>
      </c>
      <c r="N77" s="38">
        <f t="shared" si="16"/>
        <v>-17.217642553523639</v>
      </c>
      <c r="O77" s="37">
        <f t="shared" si="17"/>
        <v>1.0868285838414018</v>
      </c>
    </row>
    <row r="78" spans="1:15" x14ac:dyDescent="0.2">
      <c r="A78" s="96" t="s">
        <v>261</v>
      </c>
      <c r="B78" s="105" t="s">
        <v>129</v>
      </c>
      <c r="C78" s="30"/>
      <c r="D78" s="139">
        <v>76.263999999999996</v>
      </c>
      <c r="E78" s="139">
        <v>14.874000000000001</v>
      </c>
      <c r="F78" s="33">
        <f t="shared" si="11"/>
        <v>14.873999999999999</v>
      </c>
      <c r="G78" s="36">
        <f t="shared" si="12"/>
        <v>15.368467139581346</v>
      </c>
      <c r="H78" s="37">
        <f t="shared" si="13"/>
        <v>0.37208319632684117</v>
      </c>
      <c r="I78" s="124">
        <v>78</v>
      </c>
      <c r="J78" s="139">
        <v>46.801000000000002</v>
      </c>
      <c r="K78" s="139">
        <v>-19.664000000000001</v>
      </c>
      <c r="L78" s="35">
        <f t="shared" si="14"/>
        <v>83.305779999999999</v>
      </c>
      <c r="M78" s="33">
        <f t="shared" si="15"/>
        <v>-19.299717357671231</v>
      </c>
      <c r="N78" s="38">
        <f t="shared" si="16"/>
        <v>-16.428527402661121</v>
      </c>
      <c r="O78" s="37">
        <f t="shared" si="17"/>
        <v>1.0876917500278445</v>
      </c>
    </row>
    <row r="79" spans="1:15" x14ac:dyDescent="0.2">
      <c r="A79" s="96" t="s">
        <v>261</v>
      </c>
      <c r="B79" s="105" t="s">
        <v>128</v>
      </c>
      <c r="C79" s="30"/>
      <c r="D79" s="139">
        <v>15.644</v>
      </c>
      <c r="E79" s="139">
        <v>14.558</v>
      </c>
      <c r="F79" s="33">
        <f t="shared" si="11"/>
        <v>14.558</v>
      </c>
      <c r="G79" s="36">
        <f t="shared" si="12"/>
        <v>15.053200219918736</v>
      </c>
      <c r="H79" s="37">
        <f t="shared" si="13"/>
        <v>0.37196809605750508</v>
      </c>
      <c r="I79" s="124">
        <v>50</v>
      </c>
      <c r="J79" s="139">
        <v>30.507000000000001</v>
      </c>
      <c r="K79" s="139">
        <v>-18.59</v>
      </c>
      <c r="L79" s="35">
        <f t="shared" si="14"/>
        <v>45.7605</v>
      </c>
      <c r="M79" s="33">
        <f t="shared" si="15"/>
        <v>-17.837081403876375</v>
      </c>
      <c r="N79" s="38">
        <f t="shared" si="16"/>
        <v>-14.923716139466505</v>
      </c>
      <c r="O79" s="37">
        <f t="shared" si="17"/>
        <v>1.0893377319209359</v>
      </c>
    </row>
    <row r="80" spans="1:15" x14ac:dyDescent="0.2">
      <c r="A80" s="96" t="s">
        <v>261</v>
      </c>
      <c r="B80" s="105" t="s">
        <v>127</v>
      </c>
      <c r="C80" s="30"/>
      <c r="D80" s="139">
        <v>41.966000000000001</v>
      </c>
      <c r="E80" s="139">
        <v>14.993</v>
      </c>
      <c r="F80" s="33">
        <f t="shared" si="11"/>
        <v>14.993</v>
      </c>
      <c r="G80" s="36">
        <f t="shared" si="12"/>
        <v>15.487191074517586</v>
      </c>
      <c r="H80" s="37">
        <f t="shared" si="13"/>
        <v>0.37212654097958758</v>
      </c>
      <c r="I80" s="124">
        <v>57</v>
      </c>
      <c r="J80" s="139">
        <v>64.578999999999994</v>
      </c>
      <c r="K80" s="139">
        <v>-20.672999999999998</v>
      </c>
      <c r="L80" s="35">
        <f t="shared" si="14"/>
        <v>101.38902999999998</v>
      </c>
      <c r="M80" s="33">
        <f t="shared" si="15"/>
        <v>-20.404280227037596</v>
      </c>
      <c r="N80" s="38">
        <f t="shared" si="16"/>
        <v>-17.564940494665695</v>
      </c>
      <c r="O80" s="37">
        <f t="shared" si="17"/>
        <v>1.0864486904805193</v>
      </c>
    </row>
    <row r="81" spans="1:15" x14ac:dyDescent="0.2">
      <c r="A81" s="96" t="s">
        <v>261</v>
      </c>
      <c r="B81" s="105" t="s">
        <v>126</v>
      </c>
      <c r="C81" s="30"/>
      <c r="D81" s="139">
        <v>46.256999999999998</v>
      </c>
      <c r="E81" s="139">
        <v>14.688000000000001</v>
      </c>
      <c r="F81" s="33">
        <f t="shared" si="11"/>
        <v>14.688000000000001</v>
      </c>
      <c r="G81" s="36">
        <f t="shared" si="12"/>
        <v>15.182898636235633</v>
      </c>
      <c r="H81" s="37">
        <f t="shared" si="13"/>
        <v>0.37201544746633058</v>
      </c>
      <c r="I81" s="124">
        <v>57</v>
      </c>
      <c r="J81" s="139">
        <v>72.180000000000007</v>
      </c>
      <c r="K81" s="139">
        <v>-21.844000000000001</v>
      </c>
      <c r="L81" s="35">
        <f t="shared" si="14"/>
        <v>113.32259999999999</v>
      </c>
      <c r="M81" s="33">
        <f t="shared" si="15"/>
        <v>-21.634050328191929</v>
      </c>
      <c r="N81" s="38">
        <f t="shared" si="16"/>
        <v>-18.830171186250745</v>
      </c>
      <c r="O81" s="37">
        <f t="shared" si="17"/>
        <v>1.0850646877147425</v>
      </c>
    </row>
    <row r="82" spans="1:15" x14ac:dyDescent="0.2">
      <c r="A82" s="96" t="s">
        <v>261</v>
      </c>
      <c r="B82" s="105" t="s">
        <v>125</v>
      </c>
      <c r="C82" s="30"/>
      <c r="D82" s="139">
        <v>87.372</v>
      </c>
      <c r="E82" s="139">
        <v>14.444000000000001</v>
      </c>
      <c r="F82" s="33">
        <f t="shared" si="11"/>
        <v>14.444000000000001</v>
      </c>
      <c r="G82" s="36">
        <f t="shared" si="12"/>
        <v>14.939464685610073</v>
      </c>
      <c r="H82" s="37">
        <f t="shared" si="13"/>
        <v>0.37192657247733946</v>
      </c>
      <c r="I82" s="124">
        <v>78</v>
      </c>
      <c r="J82" s="139">
        <v>52.398000000000003</v>
      </c>
      <c r="K82" s="139">
        <v>-22.058</v>
      </c>
      <c r="L82" s="35">
        <f t="shared" si="14"/>
        <v>93.268440000000012</v>
      </c>
      <c r="M82" s="33">
        <f t="shared" si="15"/>
        <v>-21.808149435488044</v>
      </c>
      <c r="N82" s="38">
        <f t="shared" si="16"/>
        <v>-19.009290465310986</v>
      </c>
      <c r="O82" s="37">
        <f t="shared" si="17"/>
        <v>1.0848687506899863</v>
      </c>
    </row>
    <row r="83" spans="1:15" x14ac:dyDescent="0.2">
      <c r="A83" s="96" t="s">
        <v>261</v>
      </c>
      <c r="B83" s="105" t="s">
        <v>123</v>
      </c>
      <c r="C83" s="123" t="s">
        <v>263</v>
      </c>
      <c r="D83" s="139">
        <v>54.311999999999998</v>
      </c>
      <c r="E83" s="139">
        <v>4.7359999999999998</v>
      </c>
      <c r="F83" s="33">
        <f t="shared" si="11"/>
        <v>4.7359999999999998</v>
      </c>
      <c r="G83" s="36">
        <f t="shared" si="12"/>
        <v>5.2539860271143706</v>
      </c>
      <c r="H83" s="37">
        <f t="shared" si="13"/>
        <v>0.36839038482612052</v>
      </c>
      <c r="I83" s="124">
        <v>57</v>
      </c>
      <c r="J83" s="139">
        <v>70.141000000000005</v>
      </c>
      <c r="K83" s="139">
        <v>-25.849</v>
      </c>
      <c r="L83" s="35">
        <f t="shared" si="14"/>
        <v>110.12137</v>
      </c>
      <c r="M83" s="33">
        <f t="shared" si="15"/>
        <v>-25.737583649921721</v>
      </c>
      <c r="N83" s="38">
        <f t="shared" si="16"/>
        <v>-23.052030457118569</v>
      </c>
      <c r="O83" s="37">
        <f t="shared" si="17"/>
        <v>1.0804462260170513</v>
      </c>
    </row>
    <row r="84" spans="1:15" x14ac:dyDescent="0.2">
      <c r="A84" s="96" t="s">
        <v>261</v>
      </c>
      <c r="B84" s="105" t="s">
        <v>122</v>
      </c>
      <c r="C84" s="123" t="s">
        <v>263</v>
      </c>
      <c r="D84" s="139">
        <v>85.754000000000005</v>
      </c>
      <c r="E84" s="139">
        <v>4.6829999999999998</v>
      </c>
      <c r="F84" s="33">
        <f t="shared" si="11"/>
        <v>4.6829999999999998</v>
      </c>
      <c r="G84" s="36">
        <f t="shared" si="12"/>
        <v>5.2011089804620969</v>
      </c>
      <c r="H84" s="37">
        <f t="shared" si="13"/>
        <v>0.36837107862154445</v>
      </c>
      <c r="I84" s="124">
        <v>78</v>
      </c>
      <c r="J84" s="139">
        <v>42.603000000000002</v>
      </c>
      <c r="K84" s="139">
        <v>-24.4</v>
      </c>
      <c r="L84" s="35">
        <f t="shared" si="14"/>
        <v>75.833340000000007</v>
      </c>
      <c r="M84" s="33">
        <f t="shared" si="15"/>
        <v>-24.180552120674825</v>
      </c>
      <c r="N84" s="38">
        <f t="shared" si="16"/>
        <v>-21.45010170903824</v>
      </c>
      <c r="O84" s="37">
        <f t="shared" si="17"/>
        <v>1.0821986910936876</v>
      </c>
    </row>
    <row r="85" spans="1:15" x14ac:dyDescent="0.2">
      <c r="A85" s="96" t="s">
        <v>261</v>
      </c>
      <c r="B85" s="105" t="s">
        <v>121</v>
      </c>
      <c r="C85" s="123" t="s">
        <v>263</v>
      </c>
      <c r="D85" s="139">
        <v>50.63</v>
      </c>
      <c r="E85" s="139">
        <v>4.8579999999999997</v>
      </c>
      <c r="F85" s="33">
        <f t="shared" si="11"/>
        <v>4.8579999999999997</v>
      </c>
      <c r="G85" s="36">
        <f t="shared" si="12"/>
        <v>5.3757030024271515</v>
      </c>
      <c r="H85" s="37">
        <f t="shared" si="13"/>
        <v>0.36843482549501222</v>
      </c>
      <c r="I85" s="124">
        <v>57</v>
      </c>
      <c r="J85" s="139">
        <v>65.394999999999996</v>
      </c>
      <c r="K85" s="139">
        <v>-25.692</v>
      </c>
      <c r="L85" s="35">
        <f t="shared" si="14"/>
        <v>102.67014999999998</v>
      </c>
      <c r="M85" s="33">
        <f t="shared" si="15"/>
        <v>-25.567855667037009</v>
      </c>
      <c r="N85" s="38">
        <f t="shared" si="16"/>
        <v>-22.877408344444834</v>
      </c>
      <c r="O85" s="37">
        <f t="shared" si="17"/>
        <v>1.0806372607213026</v>
      </c>
    </row>
    <row r="86" spans="1:15" x14ac:dyDescent="0.2">
      <c r="A86" s="96" t="s">
        <v>261</v>
      </c>
      <c r="B86" s="105" t="s">
        <v>120</v>
      </c>
      <c r="C86" s="30"/>
      <c r="D86" s="139">
        <v>47.954000000000001</v>
      </c>
      <c r="E86" s="139">
        <v>12.936999999999999</v>
      </c>
      <c r="F86" s="33">
        <f t="shared" si="11"/>
        <v>12.936999999999999</v>
      </c>
      <c r="G86" s="36">
        <f t="shared" si="12"/>
        <v>13.435960736459574</v>
      </c>
      <c r="H86" s="37">
        <f t="shared" si="13"/>
        <v>0.37137765663380695</v>
      </c>
      <c r="I86" s="124">
        <v>57</v>
      </c>
      <c r="J86" s="139">
        <v>74.727000000000004</v>
      </c>
      <c r="K86" s="139">
        <v>-22.155000000000001</v>
      </c>
      <c r="L86" s="35">
        <f t="shared" si="14"/>
        <v>117.32138999999999</v>
      </c>
      <c r="M86" s="33">
        <f t="shared" si="15"/>
        <v>-21.960007816116526</v>
      </c>
      <c r="N86" s="38">
        <f t="shared" si="16"/>
        <v>-19.165527703283523</v>
      </c>
      <c r="O86" s="37">
        <f t="shared" si="17"/>
        <v>1.0846978434975405</v>
      </c>
    </row>
    <row r="87" spans="1:15" x14ac:dyDescent="0.2">
      <c r="A87" s="96" t="s">
        <v>261</v>
      </c>
      <c r="B87" s="105" t="s">
        <v>119</v>
      </c>
      <c r="C87" s="30"/>
      <c r="D87" s="139">
        <v>63.415999999999997</v>
      </c>
      <c r="E87" s="139">
        <v>13.081</v>
      </c>
      <c r="F87" s="33">
        <f t="shared" si="11"/>
        <v>13.081</v>
      </c>
      <c r="G87" s="36">
        <f t="shared" si="12"/>
        <v>13.579626674533674</v>
      </c>
      <c r="H87" s="37">
        <f t="shared" si="13"/>
        <v>0.37143010804413096</v>
      </c>
      <c r="I87" s="124">
        <v>57</v>
      </c>
      <c r="J87" s="139">
        <v>100.95699999999999</v>
      </c>
      <c r="K87" s="139">
        <v>-22.041</v>
      </c>
      <c r="L87" s="35">
        <f t="shared" si="14"/>
        <v>158.50248999999997</v>
      </c>
      <c r="M87" s="33">
        <f t="shared" si="15"/>
        <v>-21.895527106257898</v>
      </c>
      <c r="N87" s="38">
        <f t="shared" si="16"/>
        <v>-19.099187683265349</v>
      </c>
      <c r="O87" s="37">
        <f t="shared" si="17"/>
        <v>1.0847704126109416</v>
      </c>
    </row>
    <row r="88" spans="1:15" x14ac:dyDescent="0.2">
      <c r="A88" s="96" t="s">
        <v>261</v>
      </c>
      <c r="B88" s="105" t="s">
        <v>118</v>
      </c>
      <c r="C88" s="30"/>
      <c r="D88" s="139">
        <v>61.133000000000003</v>
      </c>
      <c r="E88" s="139">
        <v>15.523</v>
      </c>
      <c r="F88" s="33">
        <f t="shared" si="11"/>
        <v>15.523</v>
      </c>
      <c r="G88" s="36">
        <f t="shared" si="12"/>
        <v>16.015961541040319</v>
      </c>
      <c r="H88" s="37">
        <f t="shared" si="13"/>
        <v>0.3723195881346068</v>
      </c>
      <c r="I88" s="124">
        <v>57</v>
      </c>
      <c r="J88" s="139">
        <v>96.227000000000004</v>
      </c>
      <c r="K88" s="139">
        <v>-20.745000000000001</v>
      </c>
      <c r="L88" s="35">
        <f t="shared" si="14"/>
        <v>151.07639</v>
      </c>
      <c r="M88" s="33">
        <f t="shared" si="15"/>
        <v>-20.567696557236506</v>
      </c>
      <c r="N88" s="38">
        <f t="shared" si="16"/>
        <v>-17.733068957278164</v>
      </c>
      <c r="O88" s="37">
        <f t="shared" si="17"/>
        <v>1.0862647813834074</v>
      </c>
    </row>
    <row r="89" spans="1:15" x14ac:dyDescent="0.2">
      <c r="A89" s="96" t="s">
        <v>261</v>
      </c>
      <c r="B89" s="105" t="s">
        <v>117</v>
      </c>
      <c r="C89" s="30"/>
      <c r="D89" s="139">
        <v>86.847999999999999</v>
      </c>
      <c r="E89" s="139">
        <v>15.728999999999999</v>
      </c>
      <c r="F89" s="33">
        <f t="shared" si="11"/>
        <v>15.728999999999999</v>
      </c>
      <c r="G89" s="36">
        <f t="shared" si="12"/>
        <v>16.221483646896328</v>
      </c>
      <c r="H89" s="37">
        <f t="shared" si="13"/>
        <v>0.3723946213552225</v>
      </c>
      <c r="I89" s="124">
        <v>78</v>
      </c>
      <c r="J89" s="139">
        <v>53.347000000000001</v>
      </c>
      <c r="K89" s="139">
        <v>-19.783999999999999</v>
      </c>
      <c r="L89" s="35">
        <f t="shared" si="14"/>
        <v>94.957660000000004</v>
      </c>
      <c r="M89" s="33">
        <f t="shared" si="15"/>
        <v>-19.469435800848313</v>
      </c>
      <c r="N89" s="38">
        <f t="shared" si="16"/>
        <v>-16.603139700548439</v>
      </c>
      <c r="O89" s="37">
        <f t="shared" si="17"/>
        <v>1.0875007533058996</v>
      </c>
    </row>
    <row r="90" spans="1:15" x14ac:dyDescent="0.2">
      <c r="A90" s="96" t="s">
        <v>261</v>
      </c>
      <c r="B90" s="105" t="s">
        <v>116</v>
      </c>
      <c r="C90" s="30"/>
      <c r="D90" s="139">
        <v>90.322999999999993</v>
      </c>
      <c r="E90" s="139">
        <v>14.413</v>
      </c>
      <c r="F90" s="33">
        <f t="shared" si="11"/>
        <v>14.412999999999998</v>
      </c>
      <c r="G90" s="36">
        <f t="shared" si="12"/>
        <v>14.908536601719117</v>
      </c>
      <c r="H90" s="37">
        <f t="shared" si="13"/>
        <v>0.37191528097148402</v>
      </c>
      <c r="I90" s="124">
        <v>78</v>
      </c>
      <c r="J90" s="139">
        <v>53.402999999999999</v>
      </c>
      <c r="K90" s="139">
        <v>-20.257999999999999</v>
      </c>
      <c r="L90" s="35">
        <f t="shared" si="14"/>
        <v>95.057339999999996</v>
      </c>
      <c r="M90" s="33">
        <f t="shared" si="15"/>
        <v>-19.95820390389785</v>
      </c>
      <c r="N90" s="38">
        <f t="shared" si="16"/>
        <v>-17.106001499242041</v>
      </c>
      <c r="O90" s="37">
        <f t="shared" si="17"/>
        <v>1.0869507022735867</v>
      </c>
    </row>
    <row r="91" spans="1:15" x14ac:dyDescent="0.2">
      <c r="A91" s="96" t="s">
        <v>261</v>
      </c>
      <c r="B91" s="105" t="s">
        <v>115</v>
      </c>
      <c r="C91" s="30"/>
      <c r="D91" s="139">
        <v>41.161000000000001</v>
      </c>
      <c r="E91" s="139">
        <v>14.205</v>
      </c>
      <c r="F91" s="33">
        <f t="shared" si="11"/>
        <v>14.205</v>
      </c>
      <c r="G91" s="36">
        <f t="shared" si="12"/>
        <v>14.701019135612082</v>
      </c>
      <c r="H91" s="37">
        <f t="shared" si="13"/>
        <v>0.37183951854341446</v>
      </c>
      <c r="I91" s="124">
        <v>57</v>
      </c>
      <c r="J91" s="139">
        <v>60.963000000000001</v>
      </c>
      <c r="K91" s="139">
        <v>-19.661999999999999</v>
      </c>
      <c r="L91" s="35">
        <f t="shared" si="14"/>
        <v>95.711909999999989</v>
      </c>
      <c r="M91" s="33">
        <f t="shared" si="15"/>
        <v>-19.346302199982755</v>
      </c>
      <c r="N91" s="38">
        <f t="shared" si="16"/>
        <v>-16.476455525323939</v>
      </c>
      <c r="O91" s="37">
        <f t="shared" si="17"/>
        <v>1.0876393247313225</v>
      </c>
    </row>
    <row r="92" spans="1:15" x14ac:dyDescent="0.2">
      <c r="A92" s="96" t="s">
        <v>261</v>
      </c>
      <c r="B92" s="105" t="s">
        <v>114</v>
      </c>
      <c r="C92" s="30"/>
      <c r="D92" s="139">
        <v>50.354999999999997</v>
      </c>
      <c r="E92" s="139">
        <v>14.124000000000001</v>
      </c>
      <c r="F92" s="33">
        <f t="shared" si="11"/>
        <v>14.124000000000001</v>
      </c>
      <c r="G92" s="36">
        <f t="shared" si="12"/>
        <v>14.620207045445401</v>
      </c>
      <c r="H92" s="37">
        <f t="shared" si="13"/>
        <v>0.37181001487438725</v>
      </c>
      <c r="I92" s="124">
        <v>57</v>
      </c>
      <c r="J92" s="139">
        <v>78.22</v>
      </c>
      <c r="K92" s="139">
        <v>-21.388999999999999</v>
      </c>
      <c r="L92" s="35">
        <f t="shared" si="14"/>
        <v>122.80539999999999</v>
      </c>
      <c r="M92" s="33">
        <f t="shared" si="15"/>
        <v>-21.184994379878226</v>
      </c>
      <c r="N92" s="38">
        <f t="shared" si="16"/>
        <v>-18.368166647750403</v>
      </c>
      <c r="O92" s="37">
        <f t="shared" si="17"/>
        <v>1.0855700668863846</v>
      </c>
    </row>
    <row r="93" spans="1:15" x14ac:dyDescent="0.2">
      <c r="A93" s="96" t="s">
        <v>261</v>
      </c>
      <c r="B93" s="105" t="s">
        <v>113</v>
      </c>
      <c r="C93" s="30"/>
      <c r="D93" s="139">
        <v>39.984000000000002</v>
      </c>
      <c r="E93" s="139">
        <v>14.163</v>
      </c>
      <c r="F93" s="33">
        <f t="shared" si="11"/>
        <v>14.163</v>
      </c>
      <c r="G93" s="36">
        <f t="shared" si="12"/>
        <v>14.659116570340469</v>
      </c>
      <c r="H93" s="37">
        <f t="shared" si="13"/>
        <v>0.37182422034684098</v>
      </c>
      <c r="I93" s="124">
        <v>57</v>
      </c>
      <c r="J93" s="139">
        <v>61.923000000000002</v>
      </c>
      <c r="K93" s="139">
        <v>-21.713999999999999</v>
      </c>
      <c r="L93" s="35">
        <f t="shared" si="14"/>
        <v>97.219109999999986</v>
      </c>
      <c r="M93" s="33">
        <f t="shared" si="15"/>
        <v>-21.464373192307562</v>
      </c>
      <c r="N93" s="38">
        <f t="shared" si="16"/>
        <v>-18.655601386757624</v>
      </c>
      <c r="O93" s="37">
        <f t="shared" si="17"/>
        <v>1.0852556473563633</v>
      </c>
    </row>
    <row r="94" spans="1:15" x14ac:dyDescent="0.2">
      <c r="A94" s="96" t="s">
        <v>261</v>
      </c>
      <c r="B94" s="105" t="s">
        <v>112</v>
      </c>
      <c r="C94" s="30"/>
      <c r="D94" s="139">
        <v>38.902000000000001</v>
      </c>
      <c r="E94" s="139">
        <v>14.183999999999999</v>
      </c>
      <c r="F94" s="33">
        <f t="shared" si="11"/>
        <v>14.184000000000001</v>
      </c>
      <c r="G94" s="36">
        <f t="shared" si="12"/>
        <v>14.680067852976277</v>
      </c>
      <c r="H94" s="37">
        <f t="shared" si="13"/>
        <v>0.371831869445715</v>
      </c>
      <c r="I94" s="124">
        <v>57</v>
      </c>
      <c r="J94" s="139">
        <v>142.923</v>
      </c>
      <c r="K94" s="139">
        <v>-21.068000000000001</v>
      </c>
      <c r="L94" s="35">
        <f t="shared" si="14"/>
        <v>224.38910999999999</v>
      </c>
      <c r="M94" s="33">
        <f t="shared" si="15"/>
        <v>-20.953452726543343</v>
      </c>
      <c r="N94" s="38">
        <f t="shared" si="16"/>
        <v>-18.12994845891604</v>
      </c>
      <c r="O94" s="37">
        <f t="shared" si="17"/>
        <v>1.0858306478301889</v>
      </c>
    </row>
    <row r="95" spans="1:15" x14ac:dyDescent="0.2">
      <c r="A95" s="96" t="s">
        <v>261</v>
      </c>
      <c r="B95" s="105" t="s">
        <v>111</v>
      </c>
      <c r="C95" s="123" t="s">
        <v>263</v>
      </c>
      <c r="D95" s="139">
        <v>62.79</v>
      </c>
      <c r="E95" s="139">
        <v>4.9720000000000004</v>
      </c>
      <c r="F95" s="33">
        <f t="shared" si="11"/>
        <v>4.9720000000000004</v>
      </c>
      <c r="G95" s="36">
        <f t="shared" si="12"/>
        <v>5.4894385367358147</v>
      </c>
      <c r="H95" s="37">
        <f t="shared" si="13"/>
        <v>0.36847635198585049</v>
      </c>
      <c r="I95" s="124">
        <v>57</v>
      </c>
      <c r="J95" s="139">
        <v>186.815</v>
      </c>
      <c r="K95" s="139">
        <v>-24.818000000000001</v>
      </c>
      <c r="L95" s="35">
        <f t="shared" si="14"/>
        <v>293.29954999999995</v>
      </c>
      <c r="M95" s="33">
        <f t="shared" si="15"/>
        <v>-24.766874547297505</v>
      </c>
      <c r="N95" s="38">
        <f t="shared" si="16"/>
        <v>-22.053330823676262</v>
      </c>
      <c r="O95" s="37">
        <f t="shared" si="17"/>
        <v>1.0815387826664893</v>
      </c>
    </row>
    <row r="96" spans="1:15" x14ac:dyDescent="0.2">
      <c r="A96" s="96" t="s">
        <v>261</v>
      </c>
      <c r="B96" s="105" t="s">
        <v>110</v>
      </c>
      <c r="C96" s="123" t="s">
        <v>263</v>
      </c>
      <c r="D96" s="139">
        <v>44.756999999999998</v>
      </c>
      <c r="E96" s="139">
        <v>4.9749999999999996</v>
      </c>
      <c r="F96" s="33">
        <f t="shared" si="11"/>
        <v>4.9749999999999996</v>
      </c>
      <c r="G96" s="36">
        <f t="shared" si="12"/>
        <v>5.4924315771123577</v>
      </c>
      <c r="H96" s="37">
        <f t="shared" si="13"/>
        <v>0.36847744478777344</v>
      </c>
      <c r="I96" s="124">
        <v>57</v>
      </c>
      <c r="J96" s="139">
        <v>134.5</v>
      </c>
      <c r="K96" s="139">
        <v>-24.803000000000001</v>
      </c>
      <c r="L96" s="35">
        <f t="shared" si="14"/>
        <v>211.16499999999999</v>
      </c>
      <c r="M96" s="33">
        <f t="shared" si="15"/>
        <v>-24.731518686677195</v>
      </c>
      <c r="N96" s="38">
        <f t="shared" si="16"/>
        <v>-22.016955471940005</v>
      </c>
      <c r="O96" s="37">
        <f t="shared" si="17"/>
        <v>1.0815785760900061</v>
      </c>
    </row>
    <row r="97" spans="1:15" x14ac:dyDescent="0.2">
      <c r="A97" s="96" t="s">
        <v>261</v>
      </c>
      <c r="B97" s="105" t="s">
        <v>109</v>
      </c>
      <c r="C97" s="30"/>
      <c r="D97" s="139">
        <v>59.451999999999998</v>
      </c>
      <c r="E97" s="139">
        <v>14.007</v>
      </c>
      <c r="F97" s="33">
        <f t="shared" si="11"/>
        <v>14.007</v>
      </c>
      <c r="G97" s="36">
        <f t="shared" si="12"/>
        <v>14.503478470760193</v>
      </c>
      <c r="H97" s="37">
        <f t="shared" si="13"/>
        <v>0.3717673984327205</v>
      </c>
      <c r="I97" s="124">
        <v>57</v>
      </c>
      <c r="J97" s="139">
        <v>206.488</v>
      </c>
      <c r="K97" s="139">
        <v>-20.622</v>
      </c>
      <c r="L97" s="35">
        <f t="shared" si="14"/>
        <v>324.18615999999997</v>
      </c>
      <c r="M97" s="33">
        <f t="shared" si="15"/>
        <v>-20.539126042416822</v>
      </c>
      <c r="N97" s="38">
        <f t="shared" si="16"/>
        <v>-17.703674607724277</v>
      </c>
      <c r="O97" s="37">
        <f t="shared" si="17"/>
        <v>1.0862969347528995</v>
      </c>
    </row>
    <row r="98" spans="1:15" x14ac:dyDescent="0.2">
      <c r="A98" s="96" t="s">
        <v>261</v>
      </c>
      <c r="B98" s="105" t="s">
        <v>108</v>
      </c>
      <c r="C98" s="30"/>
      <c r="D98" s="139">
        <v>46.497999999999998</v>
      </c>
      <c r="E98" s="139">
        <v>15.295999999999999</v>
      </c>
      <c r="F98" s="33">
        <f t="shared" si="11"/>
        <v>15.295999999999999</v>
      </c>
      <c r="G98" s="36">
        <f t="shared" si="12"/>
        <v>15.789488152548506</v>
      </c>
      <c r="H98" s="37">
        <f t="shared" si="13"/>
        <v>0.37223690576546531</v>
      </c>
      <c r="I98" s="124">
        <v>57</v>
      </c>
      <c r="J98" s="139">
        <v>168.5</v>
      </c>
      <c r="K98" s="139">
        <v>-20.068999999999999</v>
      </c>
      <c r="L98" s="35">
        <f t="shared" si="14"/>
        <v>264.54499999999996</v>
      </c>
      <c r="M98" s="33">
        <f t="shared" si="15"/>
        <v>-19.961309058329544</v>
      </c>
      <c r="N98" s="38">
        <f t="shared" si="16"/>
        <v>-17.10919619122992</v>
      </c>
      <c r="O98" s="37">
        <f t="shared" si="17"/>
        <v>1.0869472077678106</v>
      </c>
    </row>
    <row r="99" spans="1:15" x14ac:dyDescent="0.2">
      <c r="A99" s="96" t="s">
        <v>261</v>
      </c>
      <c r="B99" s="105" t="s">
        <v>107</v>
      </c>
      <c r="C99" s="30"/>
      <c r="D99" s="139">
        <v>51.805</v>
      </c>
      <c r="E99" s="139">
        <v>15.824</v>
      </c>
      <c r="F99" s="33">
        <f t="shared" si="11"/>
        <v>15.823999999999998</v>
      </c>
      <c r="G99" s="36">
        <f t="shared" si="12"/>
        <v>16.316263258820211</v>
      </c>
      <c r="H99" s="37">
        <f t="shared" si="13"/>
        <v>0.37242922401597145</v>
      </c>
      <c r="I99" s="124">
        <v>57</v>
      </c>
      <c r="J99" s="139">
        <v>191.56</v>
      </c>
      <c r="K99" s="139">
        <v>-20.126999999999999</v>
      </c>
      <c r="L99" s="35">
        <f t="shared" si="14"/>
        <v>300.74919999999997</v>
      </c>
      <c r="M99" s="33">
        <f t="shared" si="15"/>
        <v>-20.032941709303717</v>
      </c>
      <c r="N99" s="38">
        <f t="shared" si="16"/>
        <v>-17.182894379571831</v>
      </c>
      <c r="O99" s="37">
        <f t="shared" si="17"/>
        <v>1.086866593121768</v>
      </c>
    </row>
    <row r="100" spans="1:15" x14ac:dyDescent="0.2">
      <c r="A100" s="96" t="s">
        <v>261</v>
      </c>
      <c r="B100" s="105" t="s">
        <v>106</v>
      </c>
      <c r="C100" s="30"/>
      <c r="D100" s="139">
        <v>55.32</v>
      </c>
      <c r="E100" s="139">
        <v>15.377000000000001</v>
      </c>
      <c r="F100" s="33">
        <f t="shared" si="11"/>
        <v>15.377000000000001</v>
      </c>
      <c r="G100" s="36">
        <f t="shared" si="12"/>
        <v>15.87030024271519</v>
      </c>
      <c r="H100" s="37">
        <f t="shared" si="13"/>
        <v>0.37226640918165615</v>
      </c>
      <c r="I100" s="124">
        <v>57</v>
      </c>
      <c r="J100" s="139">
        <v>201.07400000000001</v>
      </c>
      <c r="K100" s="139">
        <v>-20.420999999999999</v>
      </c>
      <c r="L100" s="35">
        <f t="shared" si="14"/>
        <v>315.68617999999998</v>
      </c>
      <c r="M100" s="33">
        <f t="shared" si="15"/>
        <v>-20.334070678178964</v>
      </c>
      <c r="N100" s="38">
        <f t="shared" si="16"/>
        <v>-17.492706443785046</v>
      </c>
      <c r="O100" s="37">
        <f t="shared" si="17"/>
        <v>1.0865277042510624</v>
      </c>
    </row>
    <row r="101" spans="1:15" x14ac:dyDescent="0.2">
      <c r="A101" s="96" t="s">
        <v>261</v>
      </c>
      <c r="B101" s="105" t="s">
        <v>105</v>
      </c>
      <c r="C101" s="30"/>
      <c r="D101" s="139">
        <v>63.497999999999998</v>
      </c>
      <c r="E101" s="139">
        <v>15.044</v>
      </c>
      <c r="F101" s="33">
        <f t="shared" si="11"/>
        <v>15.044</v>
      </c>
      <c r="G101" s="36">
        <f t="shared" si="12"/>
        <v>15.53807276091883</v>
      </c>
      <c r="H101" s="37">
        <f t="shared" si="13"/>
        <v>0.37214511724779054</v>
      </c>
      <c r="I101" s="124">
        <v>57</v>
      </c>
      <c r="J101" s="139">
        <v>236.077</v>
      </c>
      <c r="K101" s="139">
        <v>-20.440999999999999</v>
      </c>
      <c r="L101" s="35">
        <f t="shared" si="14"/>
        <v>370.64088999999996</v>
      </c>
      <c r="M101" s="33">
        <f t="shared" si="15"/>
        <v>-20.367210709433841</v>
      </c>
      <c r="N101" s="38">
        <f t="shared" si="16"/>
        <v>-17.526802072410597</v>
      </c>
      <c r="O101" s="37">
        <f t="shared" si="17"/>
        <v>1.0864904085019294</v>
      </c>
    </row>
    <row r="102" spans="1:15" x14ac:dyDescent="0.2">
      <c r="A102" s="96" t="s">
        <v>261</v>
      </c>
      <c r="B102" s="105" t="s">
        <v>104</v>
      </c>
      <c r="C102" s="30"/>
      <c r="D102" s="139">
        <v>43.246000000000002</v>
      </c>
      <c r="E102" s="139">
        <v>14.272</v>
      </c>
      <c r="F102" s="33">
        <f t="shared" si="11"/>
        <v>14.271999999999998</v>
      </c>
      <c r="G102" s="36">
        <f t="shared" si="12"/>
        <v>14.767863704021558</v>
      </c>
      <c r="H102" s="37">
        <f t="shared" si="13"/>
        <v>0.37186392279965191</v>
      </c>
      <c r="I102" s="124">
        <v>78</v>
      </c>
      <c r="J102" s="139">
        <v>54.951000000000001</v>
      </c>
      <c r="K102" s="139">
        <v>-19.82</v>
      </c>
      <c r="L102" s="35">
        <f t="shared" si="14"/>
        <v>97.812780000000004</v>
      </c>
      <c r="M102" s="33">
        <f t="shared" si="15"/>
        <v>-19.515953235195113</v>
      </c>
      <c r="N102" s="38">
        <f t="shared" si="16"/>
        <v>-16.650998471528574</v>
      </c>
      <c r="O102" s="37">
        <f t="shared" si="17"/>
        <v>1.0874484036663112</v>
      </c>
    </row>
    <row r="103" spans="1:15" x14ac:dyDescent="0.2">
      <c r="A103" s="96" t="s">
        <v>261</v>
      </c>
      <c r="B103" s="105" t="s">
        <v>103</v>
      </c>
      <c r="C103" s="30"/>
      <c r="D103" s="139">
        <v>46.664999999999999</v>
      </c>
      <c r="E103" s="139">
        <v>14.488</v>
      </c>
      <c r="F103" s="33">
        <f t="shared" si="11"/>
        <v>14.488</v>
      </c>
      <c r="G103" s="36">
        <f t="shared" si="12"/>
        <v>14.983362611132712</v>
      </c>
      <c r="H103" s="37">
        <f t="shared" si="13"/>
        <v>0.37194259912641725</v>
      </c>
      <c r="I103" s="124">
        <v>78</v>
      </c>
      <c r="J103" s="139">
        <v>58.686</v>
      </c>
      <c r="K103" s="139">
        <v>-19.783999999999999</v>
      </c>
      <c r="L103" s="35">
        <f t="shared" si="14"/>
        <v>104.46108</v>
      </c>
      <c r="M103" s="33">
        <f t="shared" si="15"/>
        <v>-19.498844016531521</v>
      </c>
      <c r="N103" s="38">
        <f t="shared" si="16"/>
        <v>-16.633395906185754</v>
      </c>
      <c r="O103" s="37">
        <f t="shared" si="17"/>
        <v>1.0874676579898339</v>
      </c>
    </row>
    <row r="104" spans="1:15" x14ac:dyDescent="0.2">
      <c r="A104" s="96" t="s">
        <v>261</v>
      </c>
      <c r="B104" s="105" t="s">
        <v>102</v>
      </c>
      <c r="C104" s="30"/>
      <c r="D104" s="139">
        <v>55.350999999999999</v>
      </c>
      <c r="E104" s="139">
        <v>13.734</v>
      </c>
      <c r="F104" s="33">
        <f t="shared" si="11"/>
        <v>13.733999999999998</v>
      </c>
      <c r="G104" s="36">
        <f t="shared" si="12"/>
        <v>14.231111796494705</v>
      </c>
      <c r="H104" s="37">
        <f t="shared" si="13"/>
        <v>0.37166795992704682</v>
      </c>
      <c r="I104" s="124">
        <v>57</v>
      </c>
      <c r="J104" s="139">
        <v>193.7</v>
      </c>
      <c r="K104" s="139">
        <v>-21.306000000000001</v>
      </c>
      <c r="L104" s="35">
        <f t="shared" si="14"/>
        <v>304.10899999999992</v>
      </c>
      <c r="M104" s="33">
        <f t="shared" si="15"/>
        <v>-21.223978340596283</v>
      </c>
      <c r="N104" s="38">
        <f t="shared" si="16"/>
        <v>-18.408274716350974</v>
      </c>
      <c r="O104" s="37">
        <f t="shared" si="17"/>
        <v>1.0855261935340168</v>
      </c>
    </row>
    <row r="105" spans="1:15" x14ac:dyDescent="0.2">
      <c r="A105" s="96" t="s">
        <v>261</v>
      </c>
      <c r="B105" s="105" t="s">
        <v>101</v>
      </c>
      <c r="C105" s="30"/>
      <c r="D105" s="139">
        <v>83.703000000000003</v>
      </c>
      <c r="E105" s="139">
        <v>13.577999999999999</v>
      </c>
      <c r="F105" s="33">
        <f t="shared" si="11"/>
        <v>13.578000000000001</v>
      </c>
      <c r="G105" s="36">
        <f t="shared" si="12"/>
        <v>14.075473696914433</v>
      </c>
      <c r="H105" s="37">
        <f t="shared" si="13"/>
        <v>0.37161113783468314</v>
      </c>
      <c r="I105" s="124">
        <v>78</v>
      </c>
      <c r="J105" s="139">
        <v>50.478999999999999</v>
      </c>
      <c r="K105" s="139">
        <v>-20.774000000000001</v>
      </c>
      <c r="L105" s="35">
        <f t="shared" si="14"/>
        <v>89.852620000000002</v>
      </c>
      <c r="M105" s="33">
        <f t="shared" si="15"/>
        <v>-20.472923793337255</v>
      </c>
      <c r="N105" s="38">
        <f t="shared" si="16"/>
        <v>-17.63556340766436</v>
      </c>
      <c r="O105" s="37">
        <f t="shared" si="17"/>
        <v>1.0863714389434616</v>
      </c>
    </row>
    <row r="106" spans="1:15" x14ac:dyDescent="0.2">
      <c r="A106" s="96" t="s">
        <v>261</v>
      </c>
      <c r="B106" s="105" t="s">
        <v>99</v>
      </c>
      <c r="C106" s="30"/>
      <c r="D106" s="139">
        <v>85.033000000000001</v>
      </c>
      <c r="E106" s="139">
        <v>14.895</v>
      </c>
      <c r="F106" s="33">
        <f t="shared" si="11"/>
        <v>14.895</v>
      </c>
      <c r="G106" s="36">
        <f t="shared" si="12"/>
        <v>15.389418422217155</v>
      </c>
      <c r="H106" s="37">
        <f t="shared" si="13"/>
        <v>0.37209084538594878</v>
      </c>
      <c r="I106" s="124">
        <v>78</v>
      </c>
      <c r="J106" s="139">
        <v>49.488999999999997</v>
      </c>
      <c r="K106" s="139">
        <v>-19.698</v>
      </c>
      <c r="L106" s="35">
        <f t="shared" si="14"/>
        <v>88.090419999999995</v>
      </c>
      <c r="M106" s="33">
        <f t="shared" si="15"/>
        <v>-19.355274359709775</v>
      </c>
      <c r="N106" s="38">
        <f t="shared" si="16"/>
        <v>-16.485686398513792</v>
      </c>
      <c r="O106" s="37">
        <f t="shared" si="17"/>
        <v>1.0876292277038753</v>
      </c>
    </row>
    <row r="107" spans="1:15" x14ac:dyDescent="0.2">
      <c r="A107" s="96" t="s">
        <v>262</v>
      </c>
      <c r="B107" s="105" t="s">
        <v>98</v>
      </c>
      <c r="C107" s="123" t="s">
        <v>263</v>
      </c>
      <c r="D107" s="139">
        <v>78.531000000000006</v>
      </c>
      <c r="E107" s="139">
        <v>4.7060000000000004</v>
      </c>
      <c r="F107" s="33">
        <f t="shared" si="11"/>
        <v>4.7060000000000004</v>
      </c>
      <c r="G107" s="36">
        <f t="shared" si="12"/>
        <v>5.2240556233489315</v>
      </c>
      <c r="H107" s="37">
        <f t="shared" si="13"/>
        <v>0.36837945678671336</v>
      </c>
      <c r="I107" s="124">
        <v>57</v>
      </c>
      <c r="J107" s="139">
        <v>234.45599999999999</v>
      </c>
      <c r="K107" s="139">
        <v>-24.866</v>
      </c>
      <c r="L107" s="35">
        <f t="shared" si="14"/>
        <v>368.09591999999992</v>
      </c>
      <c r="M107" s="33">
        <f t="shared" si="15"/>
        <v>-24.825711977335576</v>
      </c>
      <c r="N107" s="38">
        <f t="shared" si="16"/>
        <v>-22.11386483912214</v>
      </c>
      <c r="O107" s="37">
        <f t="shared" si="17"/>
        <v>1.081472560398373</v>
      </c>
    </row>
    <row r="108" spans="1:15" x14ac:dyDescent="0.2">
      <c r="A108" s="96" t="s">
        <v>262</v>
      </c>
      <c r="B108" s="105" t="s">
        <v>97</v>
      </c>
      <c r="C108" s="123" t="s">
        <v>263</v>
      </c>
      <c r="D108" s="139">
        <v>153.852</v>
      </c>
      <c r="E108" s="139">
        <v>4.7220000000000004</v>
      </c>
      <c r="F108" s="33">
        <f t="shared" si="11"/>
        <v>4.7220000000000004</v>
      </c>
      <c r="G108" s="36">
        <f t="shared" si="12"/>
        <v>5.2400185053571668</v>
      </c>
      <c r="H108" s="37">
        <f t="shared" si="13"/>
        <v>0.36838528507469553</v>
      </c>
      <c r="I108" s="124">
        <v>78</v>
      </c>
      <c r="J108" s="139">
        <v>76.272999999999996</v>
      </c>
      <c r="K108" s="139">
        <v>-24.26</v>
      </c>
      <c r="L108" s="35">
        <f t="shared" si="14"/>
        <v>135.76594</v>
      </c>
      <c r="M108" s="33">
        <f t="shared" si="15"/>
        <v>-24.13651451278502</v>
      </c>
      <c r="N108" s="38">
        <f t="shared" si="16"/>
        <v>-21.404794270652911</v>
      </c>
      <c r="O108" s="37">
        <f t="shared" si="17"/>
        <v>1.082248255256353</v>
      </c>
    </row>
    <row r="109" spans="1:15" x14ac:dyDescent="0.2">
      <c r="A109" s="96" t="s">
        <v>262</v>
      </c>
      <c r="B109" s="105" t="s">
        <v>96</v>
      </c>
      <c r="C109" s="123" t="s">
        <v>263</v>
      </c>
      <c r="D109" s="139">
        <v>65.534999999999997</v>
      </c>
      <c r="E109" s="139">
        <v>4.3129999999999997</v>
      </c>
      <c r="F109" s="33">
        <f t="shared" si="11"/>
        <v>4.3129999999999997</v>
      </c>
      <c r="G109" s="36">
        <f t="shared" si="12"/>
        <v>4.8319673340216944</v>
      </c>
      <c r="H109" s="37">
        <f t="shared" si="13"/>
        <v>0.36823629924907975</v>
      </c>
      <c r="I109" s="124">
        <v>57</v>
      </c>
      <c r="J109" s="139">
        <v>197.77600000000001</v>
      </c>
      <c r="K109" s="139">
        <v>-25.016999999999999</v>
      </c>
      <c r="L109" s="35">
        <f t="shared" si="14"/>
        <v>310.50831999999997</v>
      </c>
      <c r="M109" s="33">
        <f t="shared" si="15"/>
        <v>-24.970549869561399</v>
      </c>
      <c r="N109" s="38">
        <f t="shared" si="16"/>
        <v>-22.262879151940922</v>
      </c>
      <c r="O109" s="37">
        <f t="shared" si="17"/>
        <v>1.0813095431497599</v>
      </c>
    </row>
    <row r="110" spans="1:15" x14ac:dyDescent="0.2">
      <c r="A110" s="96" t="s">
        <v>262</v>
      </c>
      <c r="B110" s="105" t="s">
        <v>95</v>
      </c>
      <c r="C110" s="30"/>
      <c r="D110" s="139">
        <v>62.871000000000002</v>
      </c>
      <c r="E110" s="139">
        <v>14.602</v>
      </c>
      <c r="F110" s="33">
        <f t="shared" si="11"/>
        <v>14.602</v>
      </c>
      <c r="G110" s="36">
        <f t="shared" si="12"/>
        <v>15.097098145441379</v>
      </c>
      <c r="H110" s="37">
        <f t="shared" si="13"/>
        <v>0.37198412269322362</v>
      </c>
      <c r="I110" s="124">
        <v>57</v>
      </c>
      <c r="J110" s="139">
        <v>225.30500000000001</v>
      </c>
      <c r="K110" s="139">
        <v>-20.439</v>
      </c>
      <c r="L110" s="35">
        <f t="shared" si="14"/>
        <v>353.72884999999997</v>
      </c>
      <c r="M110" s="33">
        <f t="shared" si="15"/>
        <v>-20.361638555104378</v>
      </c>
      <c r="N110" s="38">
        <f t="shared" si="16"/>
        <v>-17.521069244242739</v>
      </c>
      <c r="O110" s="37">
        <f t="shared" si="17"/>
        <v>1.0864966793993101</v>
      </c>
    </row>
    <row r="111" spans="1:15" x14ac:dyDescent="0.2">
      <c r="A111" s="96" t="s">
        <v>262</v>
      </c>
      <c r="B111" s="105" t="s">
        <v>94</v>
      </c>
      <c r="C111" s="30"/>
      <c r="D111" s="139">
        <v>54.628</v>
      </c>
      <c r="E111" s="139">
        <v>14.911</v>
      </c>
      <c r="F111" s="33">
        <f t="shared" si="11"/>
        <v>14.911</v>
      </c>
      <c r="G111" s="36">
        <f t="shared" si="12"/>
        <v>15.405381304225386</v>
      </c>
      <c r="H111" s="37">
        <f t="shared" si="13"/>
        <v>0.37209667323971862</v>
      </c>
      <c r="I111" s="124">
        <v>57</v>
      </c>
      <c r="J111" s="139">
        <v>192.50200000000001</v>
      </c>
      <c r="K111" s="139">
        <v>-20.439</v>
      </c>
      <c r="L111" s="35">
        <f t="shared" si="14"/>
        <v>302.22814</v>
      </c>
      <c r="M111" s="33">
        <f t="shared" si="15"/>
        <v>-20.348332271369589</v>
      </c>
      <c r="N111" s="38">
        <f t="shared" si="16"/>
        <v>-17.507379271981751</v>
      </c>
      <c r="O111" s="37">
        <f t="shared" si="17"/>
        <v>1.0865116542756252</v>
      </c>
    </row>
    <row r="112" spans="1:15" x14ac:dyDescent="0.2">
      <c r="A112" s="96" t="s">
        <v>262</v>
      </c>
      <c r="B112" s="105" t="s">
        <v>93</v>
      </c>
      <c r="C112" s="30"/>
      <c r="D112" s="139">
        <v>62.042999999999999</v>
      </c>
      <c r="E112" s="139">
        <v>14.811</v>
      </c>
      <c r="F112" s="33">
        <f t="shared" ref="F112:F128" si="18">+((D112*E112)-(B$39*C$39))/(D112-B$39)</f>
        <v>14.811</v>
      </c>
      <c r="G112" s="36">
        <f t="shared" ref="G112:G128" si="19">((F112-$B$31)/($C$31-$B$31))*($C$33-$B$33)+$B$33</f>
        <v>15.305613291673929</v>
      </c>
      <c r="H112" s="37">
        <f t="shared" ref="H112:H128" si="20">+(100/((271.872114/(1+(G112/1000)))+1))</f>
        <v>0.37206024914247127</v>
      </c>
      <c r="I112" s="124">
        <v>57</v>
      </c>
      <c r="J112" s="139">
        <v>220.52199999999999</v>
      </c>
      <c r="K112" s="139">
        <v>-20.401</v>
      </c>
      <c r="L112" s="35">
        <f t="shared" ref="L112:L128" si="21">+J112*(1+((I112/100)))</f>
        <v>346.21953999999994</v>
      </c>
      <c r="M112" s="33">
        <f t="shared" ref="M112:M128" si="22">+((L112*K112)-(F$39*G$39))/(L112-F$39)</f>
        <v>-20.321636190618406</v>
      </c>
      <c r="N112" s="38">
        <f t="shared" ref="N112:N128" si="23">((M112-$D$31)/($E$31-$D$31))*($E$33-$D$33)+$D$33</f>
        <v>-17.479913406061183</v>
      </c>
      <c r="O112" s="37">
        <f t="shared" ref="O112:O128" si="24">+(100/((89.443838/(1+(N112/1000)))+1))</f>
        <v>1.0865416980003326</v>
      </c>
    </row>
    <row r="113" spans="1:15" x14ac:dyDescent="0.2">
      <c r="A113" s="96" t="s">
        <v>262</v>
      </c>
      <c r="B113" s="105" t="s">
        <v>92</v>
      </c>
      <c r="C113" s="30"/>
      <c r="D113" s="139">
        <v>48.688000000000002</v>
      </c>
      <c r="E113" s="139">
        <v>13.744</v>
      </c>
      <c r="F113" s="33">
        <f t="shared" si="18"/>
        <v>13.744</v>
      </c>
      <c r="G113" s="36">
        <f t="shared" si="19"/>
        <v>14.241088597749854</v>
      </c>
      <c r="H113" s="37">
        <f t="shared" si="20"/>
        <v>0.37167160236665442</v>
      </c>
      <c r="I113" s="124">
        <v>57</v>
      </c>
      <c r="J113" s="139">
        <v>173.642</v>
      </c>
      <c r="K113" s="139">
        <v>-20.74</v>
      </c>
      <c r="L113" s="35">
        <f t="shared" si="21"/>
        <v>272.61793999999998</v>
      </c>
      <c r="M113" s="33">
        <f t="shared" si="22"/>
        <v>-20.642514577483691</v>
      </c>
      <c r="N113" s="38">
        <f t="shared" si="23"/>
        <v>-17.810044365455283</v>
      </c>
      <c r="O113" s="37">
        <f t="shared" si="24"/>
        <v>1.0861805807907805</v>
      </c>
    </row>
    <row r="114" spans="1:15" x14ac:dyDescent="0.2">
      <c r="A114" s="96" t="s">
        <v>262</v>
      </c>
      <c r="B114" s="105" t="s">
        <v>91</v>
      </c>
      <c r="C114" s="30"/>
      <c r="D114" s="139">
        <v>48.262999999999998</v>
      </c>
      <c r="E114" s="139">
        <v>13.444000000000001</v>
      </c>
      <c r="F114" s="33">
        <f t="shared" si="18"/>
        <v>13.443999999999999</v>
      </c>
      <c r="G114" s="36">
        <f t="shared" si="19"/>
        <v>13.941784560095474</v>
      </c>
      <c r="H114" s="37">
        <f t="shared" si="20"/>
        <v>0.37156232906256997</v>
      </c>
      <c r="I114" s="124">
        <v>57</v>
      </c>
      <c r="J114" s="139">
        <v>172.15299999999999</v>
      </c>
      <c r="K114" s="139">
        <v>-20.515000000000001</v>
      </c>
      <c r="L114" s="35">
        <f t="shared" si="21"/>
        <v>270.28020999999995</v>
      </c>
      <c r="M114" s="33">
        <f t="shared" si="22"/>
        <v>-20.414300431996281</v>
      </c>
      <c r="N114" s="38">
        <f t="shared" si="23"/>
        <v>-17.575249633615975</v>
      </c>
      <c r="O114" s="37">
        <f t="shared" si="24"/>
        <v>1.0864374137395205</v>
      </c>
    </row>
    <row r="115" spans="1:15" x14ac:dyDescent="0.2">
      <c r="A115" s="96" t="s">
        <v>262</v>
      </c>
      <c r="B115" s="105" t="s">
        <v>90</v>
      </c>
      <c r="C115" s="30"/>
      <c r="D115" s="139">
        <v>64.442999999999998</v>
      </c>
      <c r="E115" s="139">
        <v>14.441000000000001</v>
      </c>
      <c r="F115" s="33">
        <f t="shared" si="18"/>
        <v>14.441000000000001</v>
      </c>
      <c r="G115" s="36">
        <f t="shared" si="19"/>
        <v>14.936471645233528</v>
      </c>
      <c r="H115" s="37">
        <f t="shared" si="20"/>
        <v>0.37192547975107826</v>
      </c>
      <c r="I115" s="124">
        <v>57</v>
      </c>
      <c r="J115" s="139">
        <v>232.08699999999999</v>
      </c>
      <c r="K115" s="139">
        <v>-20.738</v>
      </c>
      <c r="L115" s="35">
        <f t="shared" si="21"/>
        <v>364.37658999999996</v>
      </c>
      <c r="M115" s="33">
        <f t="shared" si="22"/>
        <v>-20.665238834545889</v>
      </c>
      <c r="N115" s="38">
        <f t="shared" si="23"/>
        <v>-17.833423879603146</v>
      </c>
      <c r="O115" s="37">
        <f t="shared" si="24"/>
        <v>1.0861550067642449</v>
      </c>
    </row>
    <row r="116" spans="1:15" x14ac:dyDescent="0.2">
      <c r="A116" s="96" t="s">
        <v>262</v>
      </c>
      <c r="B116" s="105" t="s">
        <v>89</v>
      </c>
      <c r="C116" s="30"/>
      <c r="D116" s="139">
        <v>41.801000000000002</v>
      </c>
      <c r="E116" s="139">
        <v>13.929</v>
      </c>
      <c r="F116" s="33">
        <f t="shared" si="18"/>
        <v>13.928999999999998</v>
      </c>
      <c r="G116" s="36">
        <f t="shared" si="19"/>
        <v>14.425659420970053</v>
      </c>
      <c r="H116" s="37">
        <f t="shared" si="20"/>
        <v>0.37173898745135431</v>
      </c>
      <c r="I116" s="124">
        <v>57</v>
      </c>
      <c r="J116" s="139">
        <v>147.20699999999999</v>
      </c>
      <c r="K116" s="139">
        <v>-21.291</v>
      </c>
      <c r="L116" s="35">
        <f t="shared" si="21"/>
        <v>231.11498999999998</v>
      </c>
      <c r="M116" s="33">
        <f t="shared" si="22"/>
        <v>-21.182569995294493</v>
      </c>
      <c r="N116" s="38">
        <f t="shared" si="23"/>
        <v>-18.36567235570292</v>
      </c>
      <c r="O116" s="37">
        <f t="shared" si="24"/>
        <v>1.0855727953374461</v>
      </c>
    </row>
    <row r="117" spans="1:15" x14ac:dyDescent="0.2">
      <c r="A117" s="96" t="s">
        <v>262</v>
      </c>
      <c r="B117" s="105" t="s">
        <v>88</v>
      </c>
      <c r="C117" s="30"/>
      <c r="D117" s="139">
        <v>38.012</v>
      </c>
      <c r="E117" s="139">
        <v>14.359</v>
      </c>
      <c r="F117" s="33">
        <f t="shared" si="18"/>
        <v>14.359</v>
      </c>
      <c r="G117" s="36">
        <f t="shared" si="19"/>
        <v>14.85466187494133</v>
      </c>
      <c r="H117" s="37">
        <f t="shared" si="20"/>
        <v>0.37189561189065551</v>
      </c>
      <c r="I117" s="124">
        <v>57</v>
      </c>
      <c r="J117" s="139">
        <v>138.70099999999999</v>
      </c>
      <c r="K117" s="139">
        <v>-20.722999999999999</v>
      </c>
      <c r="L117" s="35">
        <f t="shared" si="21"/>
        <v>217.76056999999997</v>
      </c>
      <c r="M117" s="33">
        <f t="shared" si="22"/>
        <v>-20.600413552208284</v>
      </c>
      <c r="N117" s="38">
        <f t="shared" si="23"/>
        <v>-17.766729351311056</v>
      </c>
      <c r="O117" s="37">
        <f t="shared" si="24"/>
        <v>1.0862279615232064</v>
      </c>
    </row>
    <row r="118" spans="1:15" x14ac:dyDescent="0.2">
      <c r="A118" s="96" t="s">
        <v>262</v>
      </c>
      <c r="B118" s="105" t="s">
        <v>87</v>
      </c>
      <c r="C118" s="30"/>
      <c r="D118" s="139">
        <v>54.49</v>
      </c>
      <c r="E118" s="139">
        <v>14.489000000000001</v>
      </c>
      <c r="F118" s="33">
        <f t="shared" si="18"/>
        <v>14.489000000000001</v>
      </c>
      <c r="G118" s="36">
        <f t="shared" si="19"/>
        <v>14.984360291258229</v>
      </c>
      <c r="H118" s="37">
        <f t="shared" si="20"/>
        <v>0.37194296336838178</v>
      </c>
      <c r="I118" s="124">
        <v>57</v>
      </c>
      <c r="J118" s="139">
        <v>195.98699999999999</v>
      </c>
      <c r="K118" s="139">
        <v>-20.731000000000002</v>
      </c>
      <c r="L118" s="35">
        <f t="shared" si="21"/>
        <v>307.69958999999994</v>
      </c>
      <c r="M118" s="33">
        <f t="shared" si="22"/>
        <v>-20.644648625073589</v>
      </c>
      <c r="N118" s="38">
        <f t="shared" si="23"/>
        <v>-17.812239948601686</v>
      </c>
      <c r="O118" s="37">
        <f t="shared" si="24"/>
        <v>1.0861781791203204</v>
      </c>
    </row>
    <row r="119" spans="1:15" x14ac:dyDescent="0.2">
      <c r="A119" s="96" t="s">
        <v>262</v>
      </c>
      <c r="B119" s="105" t="s">
        <v>86</v>
      </c>
      <c r="C119" s="123" t="s">
        <v>263</v>
      </c>
      <c r="D119" s="139">
        <v>54.722999999999999</v>
      </c>
      <c r="E119" s="139">
        <v>4.9740000000000002</v>
      </c>
      <c r="F119" s="33">
        <f t="shared" si="18"/>
        <v>4.9740000000000002</v>
      </c>
      <c r="G119" s="36">
        <f t="shared" si="19"/>
        <v>5.4914338969868446</v>
      </c>
      <c r="H119" s="37">
        <f t="shared" si="20"/>
        <v>0.36847708052046846</v>
      </c>
      <c r="I119" s="124">
        <v>57</v>
      </c>
      <c r="J119" s="139">
        <v>162.59800000000001</v>
      </c>
      <c r="K119" s="139">
        <v>-24.806000000000001</v>
      </c>
      <c r="L119" s="35">
        <f t="shared" si="21"/>
        <v>255.27886000000001</v>
      </c>
      <c r="M119" s="33">
        <f t="shared" si="22"/>
        <v>-24.747041877070487</v>
      </c>
      <c r="N119" s="38">
        <f t="shared" si="23"/>
        <v>-22.032926275668665</v>
      </c>
      <c r="O119" s="37">
        <f t="shared" si="24"/>
        <v>1.0815611045664899</v>
      </c>
    </row>
    <row r="120" spans="1:15" x14ac:dyDescent="0.2">
      <c r="A120" s="96" t="s">
        <v>262</v>
      </c>
      <c r="B120" s="105" t="s">
        <v>85</v>
      </c>
      <c r="C120" s="123" t="s">
        <v>263</v>
      </c>
      <c r="D120" s="139">
        <v>18.645</v>
      </c>
      <c r="E120" s="139">
        <v>3.4039999999999999</v>
      </c>
      <c r="F120" s="33">
        <f t="shared" si="18"/>
        <v>3.4039999999999999</v>
      </c>
      <c r="G120" s="36">
        <f t="shared" si="19"/>
        <v>3.9250760999289263</v>
      </c>
      <c r="H120" s="37">
        <f t="shared" si="20"/>
        <v>0.36790517756670943</v>
      </c>
      <c r="I120" s="124">
        <v>50</v>
      </c>
      <c r="J120" s="139">
        <v>129.06200000000001</v>
      </c>
      <c r="K120" s="139">
        <v>-25.472000000000001</v>
      </c>
      <c r="L120" s="35">
        <f t="shared" si="21"/>
        <v>193.59300000000002</v>
      </c>
      <c r="M120" s="33">
        <f t="shared" si="22"/>
        <v>-25.403781429357654</v>
      </c>
      <c r="N120" s="38">
        <f t="shared" si="23"/>
        <v>-22.708603003499007</v>
      </c>
      <c r="O120" s="37">
        <f t="shared" si="24"/>
        <v>1.0808219312387437</v>
      </c>
    </row>
    <row r="121" spans="1:15" x14ac:dyDescent="0.2">
      <c r="A121" s="96" t="s">
        <v>262</v>
      </c>
      <c r="B121" s="105" t="s">
        <v>84</v>
      </c>
      <c r="C121" s="30"/>
      <c r="D121" s="139">
        <v>65.034999999999997</v>
      </c>
      <c r="E121" s="139">
        <v>-1.1499999999999999</v>
      </c>
      <c r="F121" s="33">
        <f t="shared" si="18"/>
        <v>-1.1499999999999999</v>
      </c>
      <c r="G121" s="36">
        <f t="shared" si="19"/>
        <v>-0.6183591916645419</v>
      </c>
      <c r="H121" s="37">
        <f t="shared" si="20"/>
        <v>0.36624625758780666</v>
      </c>
      <c r="I121" s="124">
        <v>0</v>
      </c>
      <c r="J121" s="139">
        <v>2.7240000000000002</v>
      </c>
      <c r="K121" s="139">
        <v>-30.890999999999998</v>
      </c>
      <c r="L121" s="35">
        <f t="shared" si="21"/>
        <v>2.7240000000000002</v>
      </c>
      <c r="M121" s="33">
        <f t="shared" si="22"/>
        <v>-4.6829999999998444</v>
      </c>
      <c r="N121" s="38">
        <f t="shared" si="23"/>
        <v>-1.3903349845898987</v>
      </c>
      <c r="O121" s="37">
        <f t="shared" si="24"/>
        <v>1.1041382567553935</v>
      </c>
    </row>
    <row r="122" spans="1:15" x14ac:dyDescent="0.2">
      <c r="A122" s="96" t="s">
        <v>262</v>
      </c>
      <c r="B122" s="105" t="s">
        <v>83</v>
      </c>
      <c r="C122" s="30"/>
      <c r="D122" s="139">
        <v>88.263000000000005</v>
      </c>
      <c r="E122" s="139">
        <v>14.414999999999999</v>
      </c>
      <c r="F122" s="33">
        <f t="shared" si="18"/>
        <v>14.414999999999997</v>
      </c>
      <c r="G122" s="36">
        <f t="shared" si="19"/>
        <v>14.910531961970145</v>
      </c>
      <c r="H122" s="37">
        <f t="shared" si="20"/>
        <v>0.37191600945580999</v>
      </c>
      <c r="I122" s="124">
        <v>78</v>
      </c>
      <c r="J122" s="139">
        <v>52.838999999999999</v>
      </c>
      <c r="K122" s="139">
        <v>-19.571999999999999</v>
      </c>
      <c r="L122" s="35">
        <f t="shared" si="21"/>
        <v>94.053420000000003</v>
      </c>
      <c r="M122" s="33">
        <f t="shared" si="22"/>
        <v>-19.247794357678448</v>
      </c>
      <c r="N122" s="38">
        <f t="shared" si="23"/>
        <v>-16.375107195804269</v>
      </c>
      <c r="O122" s="37">
        <f t="shared" si="24"/>
        <v>1.0877501826742815</v>
      </c>
    </row>
    <row r="123" spans="1:15" x14ac:dyDescent="0.2">
      <c r="A123" s="96" t="s">
        <v>262</v>
      </c>
      <c r="B123" s="105" t="s">
        <v>82</v>
      </c>
      <c r="C123" s="30"/>
      <c r="D123" s="139">
        <v>46.404000000000003</v>
      </c>
      <c r="E123" s="139">
        <v>13.975</v>
      </c>
      <c r="F123" s="33">
        <f t="shared" si="18"/>
        <v>13.975</v>
      </c>
      <c r="G123" s="36">
        <f t="shared" si="19"/>
        <v>14.471552706743726</v>
      </c>
      <c r="H123" s="37">
        <f t="shared" si="20"/>
        <v>0.37175574264745359</v>
      </c>
      <c r="I123" s="124">
        <v>78</v>
      </c>
      <c r="J123" s="139">
        <v>61.058999999999997</v>
      </c>
      <c r="K123" s="139">
        <v>-19.984000000000002</v>
      </c>
      <c r="L123" s="35">
        <f t="shared" si="21"/>
        <v>108.68501999999999</v>
      </c>
      <c r="M123" s="33">
        <f t="shared" si="22"/>
        <v>-19.715524517784882</v>
      </c>
      <c r="N123" s="38">
        <f t="shared" si="23"/>
        <v>-16.856324419569233</v>
      </c>
      <c r="O123" s="37">
        <f t="shared" si="24"/>
        <v>1.087223810153918</v>
      </c>
    </row>
    <row r="124" spans="1:15" x14ac:dyDescent="0.2">
      <c r="A124" s="96" t="s">
        <v>262</v>
      </c>
      <c r="B124" s="105" t="s">
        <v>81</v>
      </c>
      <c r="C124" s="30"/>
      <c r="D124" s="139">
        <v>53.500999999999998</v>
      </c>
      <c r="E124" s="139">
        <v>14.007</v>
      </c>
      <c r="F124" s="33">
        <f t="shared" si="18"/>
        <v>14.007000000000001</v>
      </c>
      <c r="G124" s="36">
        <f t="shared" si="19"/>
        <v>14.503478470760193</v>
      </c>
      <c r="H124" s="37">
        <f t="shared" si="20"/>
        <v>0.3717673984327205</v>
      </c>
      <c r="I124" s="124">
        <v>57</v>
      </c>
      <c r="J124" s="139">
        <v>188.446</v>
      </c>
      <c r="K124" s="139">
        <v>-20.434999999999999</v>
      </c>
      <c r="L124" s="35">
        <f t="shared" si="21"/>
        <v>295.86021999999997</v>
      </c>
      <c r="M124" s="33">
        <f t="shared" si="22"/>
        <v>-20.342323766392212</v>
      </c>
      <c r="N124" s="38">
        <f t="shared" si="23"/>
        <v>-17.501197510934883</v>
      </c>
      <c r="O124" s="37">
        <f t="shared" si="24"/>
        <v>1.0865184162386869</v>
      </c>
    </row>
    <row r="125" spans="1:15" x14ac:dyDescent="0.2">
      <c r="A125" s="96" t="s">
        <v>262</v>
      </c>
      <c r="B125" s="105" t="s">
        <v>80</v>
      </c>
      <c r="C125" s="30"/>
      <c r="D125" s="139">
        <v>78.781999999999996</v>
      </c>
      <c r="E125" s="139">
        <v>13.819000000000001</v>
      </c>
      <c r="F125" s="33">
        <f t="shared" si="18"/>
        <v>13.819000000000001</v>
      </c>
      <c r="G125" s="36">
        <f t="shared" si="19"/>
        <v>14.31591460716345</v>
      </c>
      <c r="H125" s="37">
        <f t="shared" si="20"/>
        <v>0.37169892065522192</v>
      </c>
      <c r="I125" s="124">
        <v>78</v>
      </c>
      <c r="J125" s="139">
        <v>46.228000000000002</v>
      </c>
      <c r="K125" s="139">
        <v>-21.635000000000002</v>
      </c>
      <c r="L125" s="35">
        <f t="shared" si="21"/>
        <v>82.285840000000007</v>
      </c>
      <c r="M125" s="33">
        <f t="shared" si="22"/>
        <v>-21.335679132699127</v>
      </c>
      <c r="N125" s="38">
        <f t="shared" si="23"/>
        <v>-18.523196416195702</v>
      </c>
      <c r="O125" s="37">
        <f t="shared" si="24"/>
        <v>1.0854004829462929</v>
      </c>
    </row>
    <row r="126" spans="1:15" x14ac:dyDescent="0.2">
      <c r="A126" s="96" t="s">
        <v>262</v>
      </c>
      <c r="B126" s="105" t="s">
        <v>79</v>
      </c>
      <c r="C126" s="30"/>
      <c r="D126" s="139">
        <v>56.155999999999999</v>
      </c>
      <c r="E126" s="139">
        <v>14.574999999999999</v>
      </c>
      <c r="F126" s="33">
        <f t="shared" si="18"/>
        <v>14.574999999999999</v>
      </c>
      <c r="G126" s="36">
        <f t="shared" si="19"/>
        <v>15.070160782052483</v>
      </c>
      <c r="H126" s="37">
        <f t="shared" si="20"/>
        <v>0.37197428816737121</v>
      </c>
      <c r="I126" s="124">
        <v>57</v>
      </c>
      <c r="J126" s="139">
        <v>199.50200000000001</v>
      </c>
      <c r="K126" s="139">
        <v>-21.164999999999999</v>
      </c>
      <c r="L126" s="35">
        <f t="shared" si="21"/>
        <v>313.21814000000001</v>
      </c>
      <c r="M126" s="33">
        <f t="shared" si="22"/>
        <v>-21.084109807430902</v>
      </c>
      <c r="N126" s="38">
        <f t="shared" si="23"/>
        <v>-18.264373054746329</v>
      </c>
      <c r="O126" s="37">
        <f t="shared" si="24"/>
        <v>1.0856836042815141</v>
      </c>
    </row>
    <row r="127" spans="1:15" x14ac:dyDescent="0.2">
      <c r="A127" s="96" t="s">
        <v>262</v>
      </c>
      <c r="B127" s="105" t="s">
        <v>78</v>
      </c>
      <c r="C127" s="30"/>
      <c r="D127" s="139">
        <v>71.534000000000006</v>
      </c>
      <c r="E127" s="139">
        <v>14.308999999999999</v>
      </c>
      <c r="F127" s="33">
        <f t="shared" si="18"/>
        <v>14.308999999999999</v>
      </c>
      <c r="G127" s="36">
        <f t="shared" si="19"/>
        <v>14.8047778686656</v>
      </c>
      <c r="H127" s="37">
        <f t="shared" si="20"/>
        <v>0.37187739977185263</v>
      </c>
      <c r="I127" s="124">
        <v>78</v>
      </c>
      <c r="J127" s="139">
        <v>42.125</v>
      </c>
      <c r="K127" s="139">
        <v>-20.475000000000001</v>
      </c>
      <c r="L127" s="35">
        <f t="shared" si="21"/>
        <v>74.982500000000002</v>
      </c>
      <c r="M127" s="33">
        <f t="shared" si="22"/>
        <v>-20.100260223486138</v>
      </c>
      <c r="N127" s="38">
        <f t="shared" si="23"/>
        <v>-17.252154032392756</v>
      </c>
      <c r="O127" s="37">
        <f t="shared" si="24"/>
        <v>1.0867908334409717</v>
      </c>
    </row>
    <row r="128" spans="1:15" x14ac:dyDescent="0.2">
      <c r="A128" s="96" t="s">
        <v>262</v>
      </c>
      <c r="B128" s="105" t="s">
        <v>76</v>
      </c>
      <c r="C128" s="30"/>
      <c r="D128" s="139">
        <v>44.817</v>
      </c>
      <c r="E128" s="139">
        <v>14.156000000000001</v>
      </c>
      <c r="F128" s="33">
        <f t="shared" si="18"/>
        <v>14.156000000000002</v>
      </c>
      <c r="G128" s="36">
        <f t="shared" si="19"/>
        <v>14.65213280946187</v>
      </c>
      <c r="H128" s="37">
        <f t="shared" si="20"/>
        <v>0.3718216706469552</v>
      </c>
      <c r="I128" s="124">
        <v>57</v>
      </c>
      <c r="J128" s="139">
        <v>153.51599999999999</v>
      </c>
      <c r="K128" s="139">
        <v>-20.893000000000001</v>
      </c>
      <c r="L128" s="35">
        <f t="shared" si="21"/>
        <v>241.02011999999996</v>
      </c>
      <c r="M128" s="33">
        <f t="shared" si="22"/>
        <v>-20.784387088112901</v>
      </c>
      <c r="N128" s="38">
        <f t="shared" si="23"/>
        <v>-17.956007789490236</v>
      </c>
      <c r="O128" s="37">
        <f t="shared" si="24"/>
        <v>1.0860209163291381</v>
      </c>
    </row>
  </sheetData>
  <mergeCells count="6">
    <mergeCell ref="A54:O54"/>
    <mergeCell ref="A1:Q1"/>
    <mergeCell ref="A24:E24"/>
    <mergeCell ref="B25:C25"/>
    <mergeCell ref="D25:E25"/>
    <mergeCell ref="A36:I3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"/>
  <sheetViews>
    <sheetView tabSelected="1" workbookViewId="0">
      <selection activeCell="V443" sqref="V443"/>
    </sheetView>
  </sheetViews>
  <sheetFormatPr defaultRowHeight="12.75" x14ac:dyDescent="0.2"/>
  <cols>
    <col min="1" max="5" width="9.140625" style="119"/>
    <col min="6" max="6" width="9.140625" style="126"/>
    <col min="7" max="7" width="9.140625" style="130"/>
    <col min="8" max="8" width="9.140625" style="128"/>
    <col min="10" max="16384" width="9.140625" style="119"/>
  </cols>
  <sheetData>
    <row r="1" spans="1:16" x14ac:dyDescent="0.2">
      <c r="A1" s="120" t="s">
        <v>167</v>
      </c>
      <c r="B1" s="120" t="s">
        <v>166</v>
      </c>
      <c r="C1" s="120" t="s">
        <v>165</v>
      </c>
      <c r="D1" s="120" t="s">
        <v>164</v>
      </c>
      <c r="E1" s="120" t="s">
        <v>163</v>
      </c>
      <c r="F1" s="125" t="s">
        <v>162</v>
      </c>
      <c r="G1" s="129" t="s">
        <v>154</v>
      </c>
      <c r="H1" s="127" t="s">
        <v>159</v>
      </c>
      <c r="I1" s="119"/>
      <c r="J1" s="120" t="s">
        <v>161</v>
      </c>
      <c r="K1" s="120" t="s">
        <v>160</v>
      </c>
      <c r="L1" s="120" t="s">
        <v>158</v>
      </c>
      <c r="M1" s="120" t="s">
        <v>157</v>
      </c>
      <c r="N1" s="120" t="s">
        <v>156</v>
      </c>
      <c r="O1" s="120" t="s">
        <v>155</v>
      </c>
      <c r="P1" s="120" t="s">
        <v>153</v>
      </c>
    </row>
    <row r="2" spans="1:16" x14ac:dyDescent="0.2">
      <c r="A2" s="120">
        <v>18</v>
      </c>
      <c r="B2" s="120" t="s">
        <v>152</v>
      </c>
      <c r="E2" s="120">
        <v>0</v>
      </c>
      <c r="F2" s="125">
        <v>63.4</v>
      </c>
      <c r="H2" s="127">
        <v>-1.0309999999999999</v>
      </c>
      <c r="I2" s="119"/>
      <c r="J2" s="120">
        <v>62.898000000000003</v>
      </c>
      <c r="K2" s="120">
        <v>0.46100000000000002</v>
      </c>
      <c r="L2" s="120">
        <v>0.36609599999999998</v>
      </c>
    </row>
    <row r="3" spans="1:16" x14ac:dyDescent="0.2">
      <c r="A3" s="120">
        <v>18</v>
      </c>
      <c r="B3" s="120" t="s">
        <v>152</v>
      </c>
      <c r="E3" s="120">
        <v>0</v>
      </c>
      <c r="F3" s="125">
        <v>63.113</v>
      </c>
      <c r="H3" s="127">
        <v>-1.1140000000000001</v>
      </c>
      <c r="I3" s="119"/>
      <c r="J3" s="120">
        <v>62.61</v>
      </c>
      <c r="K3" s="120">
        <v>0.45900000000000002</v>
      </c>
      <c r="L3" s="120">
        <v>0.36606499999999997</v>
      </c>
    </row>
    <row r="4" spans="1:16" x14ac:dyDescent="0.2">
      <c r="A4" s="120">
        <v>18</v>
      </c>
      <c r="B4" s="120" t="s">
        <v>152</v>
      </c>
      <c r="E4" s="120">
        <v>0</v>
      </c>
      <c r="F4" s="125">
        <v>63.335999999999999</v>
      </c>
      <c r="H4" s="127">
        <v>-1.1499999999999999</v>
      </c>
      <c r="I4" s="119"/>
      <c r="J4" s="120">
        <v>62.834000000000003</v>
      </c>
      <c r="K4" s="120">
        <v>0.46</v>
      </c>
      <c r="L4" s="120">
        <v>0.36605199999999999</v>
      </c>
    </row>
    <row r="5" spans="1:16" x14ac:dyDescent="0.2">
      <c r="A5" s="120">
        <v>18</v>
      </c>
      <c r="B5" s="120" t="s">
        <v>152</v>
      </c>
      <c r="E5" s="120">
        <v>0</v>
      </c>
      <c r="F5" s="125">
        <v>2.8079999999999998</v>
      </c>
      <c r="G5" s="129">
        <v>-30.106999999999999</v>
      </c>
      <c r="I5" s="119"/>
      <c r="M5" s="120">
        <v>2.7650000000000001</v>
      </c>
      <c r="N5" s="120">
        <v>3.2000000000000001E-2</v>
      </c>
      <c r="O5" s="120">
        <v>1.2E-2</v>
      </c>
      <c r="P5" s="120">
        <v>1.072727</v>
      </c>
    </row>
    <row r="6" spans="1:16" x14ac:dyDescent="0.2">
      <c r="A6" s="120">
        <v>18</v>
      </c>
      <c r="B6" s="120" t="s">
        <v>152</v>
      </c>
      <c r="E6" s="120">
        <v>0</v>
      </c>
      <c r="F6" s="125">
        <v>58.95</v>
      </c>
      <c r="G6" s="129">
        <v>-37.363</v>
      </c>
      <c r="I6" s="119"/>
      <c r="M6" s="120">
        <v>58.036000000000001</v>
      </c>
      <c r="N6" s="120">
        <v>0.66400000000000003</v>
      </c>
      <c r="O6" s="120">
        <v>0.25</v>
      </c>
      <c r="P6" s="120">
        <v>1.0647880000000001</v>
      </c>
    </row>
    <row r="7" spans="1:16" x14ac:dyDescent="0.2">
      <c r="A7" s="120">
        <v>19</v>
      </c>
      <c r="B7" s="120" t="s">
        <v>48</v>
      </c>
      <c r="E7" s="120">
        <v>0</v>
      </c>
      <c r="F7" s="125">
        <v>63.368000000000002</v>
      </c>
      <c r="H7" s="127">
        <v>-1.0109999999999999</v>
      </c>
      <c r="I7" s="119"/>
      <c r="J7" s="120">
        <v>62.856999999999999</v>
      </c>
      <c r="K7" s="120">
        <v>0.46</v>
      </c>
      <c r="L7" s="120">
        <v>0.36610300000000001</v>
      </c>
    </row>
    <row r="8" spans="1:16" x14ac:dyDescent="0.2">
      <c r="A8" s="120">
        <v>19</v>
      </c>
      <c r="B8" s="120" t="s">
        <v>48</v>
      </c>
      <c r="E8" s="120">
        <v>0</v>
      </c>
      <c r="F8" s="125">
        <v>63.046999999999997</v>
      </c>
      <c r="H8" s="127">
        <v>-1.0840000000000001</v>
      </c>
      <c r="I8" s="119"/>
      <c r="J8" s="120">
        <v>62.534999999999997</v>
      </c>
      <c r="K8" s="120">
        <v>0.45800000000000002</v>
      </c>
      <c r="L8" s="120">
        <v>0.36607600000000001</v>
      </c>
    </row>
    <row r="9" spans="1:16" x14ac:dyDescent="0.2">
      <c r="A9" s="120">
        <v>19</v>
      </c>
      <c r="B9" s="120" t="s">
        <v>48</v>
      </c>
      <c r="E9" s="120">
        <v>0</v>
      </c>
      <c r="F9" s="125">
        <v>63.290999999999997</v>
      </c>
      <c r="H9" s="127">
        <v>-1.1499999999999999</v>
      </c>
      <c r="I9" s="119"/>
      <c r="J9" s="120">
        <v>62.78</v>
      </c>
      <c r="K9" s="120">
        <v>0.46</v>
      </c>
      <c r="L9" s="120">
        <v>0.36605199999999999</v>
      </c>
    </row>
    <row r="10" spans="1:16" x14ac:dyDescent="0.2">
      <c r="A10" s="120">
        <v>19</v>
      </c>
      <c r="B10" s="120" t="s">
        <v>48</v>
      </c>
      <c r="E10" s="120">
        <v>57</v>
      </c>
      <c r="F10" s="125">
        <v>114.10599999999999</v>
      </c>
      <c r="G10" s="129">
        <v>-13.541</v>
      </c>
      <c r="I10" s="119"/>
      <c r="M10" s="120">
        <v>112.32</v>
      </c>
      <c r="N10" s="120">
        <v>1.3129999999999999</v>
      </c>
      <c r="O10" s="120">
        <v>0.47299999999999998</v>
      </c>
      <c r="P10" s="120">
        <v>1.0908500000000001</v>
      </c>
    </row>
    <row r="11" spans="1:16" x14ac:dyDescent="0.2">
      <c r="A11" s="120">
        <v>19</v>
      </c>
      <c r="B11" s="120" t="s">
        <v>48</v>
      </c>
      <c r="E11" s="120">
        <v>57</v>
      </c>
      <c r="F11" s="125">
        <v>59.171999999999997</v>
      </c>
      <c r="G11" s="129">
        <v>-37.363</v>
      </c>
      <c r="I11" s="119"/>
      <c r="M11" s="120">
        <v>58.255000000000003</v>
      </c>
      <c r="N11" s="120">
        <v>0.66600000000000004</v>
      </c>
      <c r="O11" s="120">
        <v>0.251</v>
      </c>
      <c r="P11" s="120">
        <v>1.0647880000000001</v>
      </c>
    </row>
    <row r="12" spans="1:16" x14ac:dyDescent="0.2">
      <c r="A12" s="120">
        <v>20</v>
      </c>
      <c r="B12" s="120" t="s">
        <v>47</v>
      </c>
      <c r="E12" s="120">
        <v>0</v>
      </c>
      <c r="F12" s="125">
        <v>63.23</v>
      </c>
      <c r="H12" s="127">
        <v>-1</v>
      </c>
      <c r="I12" s="119"/>
      <c r="J12" s="120">
        <v>62.732999999999997</v>
      </c>
      <c r="K12" s="120">
        <v>0.45900000000000002</v>
      </c>
      <c r="L12" s="120">
        <v>0.36610700000000002</v>
      </c>
    </row>
    <row r="13" spans="1:16" x14ac:dyDescent="0.2">
      <c r="A13" s="120">
        <v>20</v>
      </c>
      <c r="B13" s="120" t="s">
        <v>47</v>
      </c>
      <c r="E13" s="120">
        <v>0</v>
      </c>
      <c r="F13" s="125">
        <v>62.79</v>
      </c>
      <c r="H13" s="127">
        <v>-1.0589999999999999</v>
      </c>
      <c r="I13" s="119"/>
      <c r="J13" s="120">
        <v>62.292000000000002</v>
      </c>
      <c r="K13" s="120">
        <v>0.45600000000000002</v>
      </c>
      <c r="L13" s="120">
        <v>0.36608499999999999</v>
      </c>
    </row>
    <row r="14" spans="1:16" x14ac:dyDescent="0.2">
      <c r="A14" s="120">
        <v>20</v>
      </c>
      <c r="B14" s="120" t="s">
        <v>47</v>
      </c>
      <c r="E14" s="120">
        <v>0</v>
      </c>
      <c r="F14" s="125">
        <v>63.194000000000003</v>
      </c>
      <c r="H14" s="127">
        <v>-1.1499999999999999</v>
      </c>
      <c r="I14" s="119"/>
      <c r="J14" s="120">
        <v>62.695999999999998</v>
      </c>
      <c r="K14" s="120">
        <v>0.45900000000000002</v>
      </c>
      <c r="L14" s="120">
        <v>0.36605199999999999</v>
      </c>
    </row>
    <row r="15" spans="1:16" x14ac:dyDescent="0.2">
      <c r="A15" s="120">
        <v>20</v>
      </c>
      <c r="B15" s="120" t="s">
        <v>47</v>
      </c>
      <c r="E15" s="120">
        <v>0</v>
      </c>
      <c r="F15" s="125">
        <v>55.947000000000003</v>
      </c>
      <c r="H15" s="127">
        <v>-5.0030000000000001</v>
      </c>
      <c r="I15" s="119"/>
      <c r="J15" s="120">
        <v>55.518999999999998</v>
      </c>
      <c r="K15" s="120">
        <v>0.40500000000000003</v>
      </c>
      <c r="L15" s="120">
        <v>0.364645</v>
      </c>
    </row>
    <row r="16" spans="1:16" x14ac:dyDescent="0.2">
      <c r="A16" s="120">
        <v>20</v>
      </c>
      <c r="B16" s="120" t="s">
        <v>47</v>
      </c>
      <c r="E16" s="120">
        <v>78</v>
      </c>
      <c r="F16" s="125">
        <v>45.204999999999998</v>
      </c>
      <c r="G16" s="129">
        <v>-30.167999999999999</v>
      </c>
      <c r="I16" s="119"/>
      <c r="M16" s="120">
        <v>44.506999999999998</v>
      </c>
      <c r="N16" s="120">
        <v>0.51200000000000001</v>
      </c>
      <c r="O16" s="120">
        <v>0.186</v>
      </c>
      <c r="P16" s="120">
        <v>1.0726610000000001</v>
      </c>
    </row>
    <row r="17" spans="1:16" x14ac:dyDescent="0.2">
      <c r="A17" s="120">
        <v>20</v>
      </c>
      <c r="B17" s="120" t="s">
        <v>47</v>
      </c>
      <c r="E17" s="120">
        <v>78</v>
      </c>
      <c r="F17" s="125">
        <v>58.914000000000001</v>
      </c>
      <c r="G17" s="129">
        <v>-37.363</v>
      </c>
      <c r="I17" s="119"/>
      <c r="M17" s="120">
        <v>58.000999999999998</v>
      </c>
      <c r="N17" s="120">
        <v>0.66300000000000003</v>
      </c>
      <c r="O17" s="120">
        <v>0.25</v>
      </c>
      <c r="P17" s="120">
        <v>1.0647880000000001</v>
      </c>
    </row>
    <row r="18" spans="1:16" x14ac:dyDescent="0.2">
      <c r="A18" s="120">
        <v>21</v>
      </c>
      <c r="B18" s="120" t="s">
        <v>68</v>
      </c>
      <c r="E18" s="120">
        <v>0</v>
      </c>
      <c r="F18" s="125">
        <v>63.212000000000003</v>
      </c>
      <c r="H18" s="127">
        <v>-1.05</v>
      </c>
      <c r="I18" s="119"/>
      <c r="J18" s="120">
        <v>62.704000000000001</v>
      </c>
      <c r="K18" s="120">
        <v>0.45900000000000002</v>
      </c>
      <c r="L18" s="120">
        <v>0.366089</v>
      </c>
    </row>
    <row r="19" spans="1:16" x14ac:dyDescent="0.2">
      <c r="A19" s="120">
        <v>21</v>
      </c>
      <c r="B19" s="120" t="s">
        <v>68</v>
      </c>
      <c r="E19" s="120">
        <v>0</v>
      </c>
      <c r="F19" s="125">
        <v>63.03</v>
      </c>
      <c r="H19" s="127">
        <v>-1.075</v>
      </c>
      <c r="I19" s="119"/>
      <c r="J19" s="120">
        <v>62.524000000000001</v>
      </c>
      <c r="K19" s="120">
        <v>0.45800000000000002</v>
      </c>
      <c r="L19" s="120">
        <v>0.36608000000000002</v>
      </c>
    </row>
    <row r="20" spans="1:16" x14ac:dyDescent="0.2">
      <c r="A20" s="120">
        <v>21</v>
      </c>
      <c r="B20" s="120" t="s">
        <v>68</v>
      </c>
      <c r="E20" s="120">
        <v>0</v>
      </c>
      <c r="F20" s="125">
        <v>63.179000000000002</v>
      </c>
      <c r="H20" s="127">
        <v>-1.1499999999999999</v>
      </c>
      <c r="I20" s="119"/>
      <c r="J20" s="120">
        <v>62.67</v>
      </c>
      <c r="K20" s="120">
        <v>0.45900000000000002</v>
      </c>
      <c r="L20" s="120">
        <v>0.36605199999999999</v>
      </c>
    </row>
    <row r="21" spans="1:16" x14ac:dyDescent="0.2">
      <c r="A21" s="120">
        <v>21</v>
      </c>
      <c r="B21" s="120" t="s">
        <v>68</v>
      </c>
      <c r="E21" s="120">
        <v>0</v>
      </c>
      <c r="F21" s="125">
        <v>166.95</v>
      </c>
      <c r="H21" s="127">
        <v>19.786000000000001</v>
      </c>
      <c r="I21" s="119"/>
      <c r="J21" s="120">
        <v>165.529</v>
      </c>
      <c r="K21" s="120">
        <v>1.2370000000000001</v>
      </c>
      <c r="L21" s="120">
        <v>0.37369599999999997</v>
      </c>
    </row>
    <row r="22" spans="1:16" x14ac:dyDescent="0.2">
      <c r="A22" s="120">
        <v>21</v>
      </c>
      <c r="B22" s="120" t="s">
        <v>68</v>
      </c>
      <c r="E22" s="120">
        <v>57</v>
      </c>
      <c r="F22" s="125">
        <v>1.5249999999999999</v>
      </c>
      <c r="I22" s="119"/>
      <c r="M22" s="120">
        <v>1.5009999999999999</v>
      </c>
      <c r="N22" s="120">
        <v>1.7000000000000001E-2</v>
      </c>
      <c r="O22" s="120">
        <v>6.0000000000000001E-3</v>
      </c>
    </row>
    <row r="23" spans="1:16" x14ac:dyDescent="0.2">
      <c r="A23" s="120">
        <v>16</v>
      </c>
      <c r="B23" s="120" t="s">
        <v>100</v>
      </c>
      <c r="C23" s="120" t="s">
        <v>151</v>
      </c>
      <c r="E23" s="120">
        <v>0</v>
      </c>
      <c r="F23" s="125">
        <v>62.738</v>
      </c>
      <c r="H23" s="127">
        <v>-0.89600000000000002</v>
      </c>
      <c r="I23" s="119"/>
      <c r="J23" s="120">
        <v>62.243000000000002</v>
      </c>
      <c r="K23" s="120">
        <v>0.45600000000000002</v>
      </c>
      <c r="L23" s="120">
        <v>0.366145</v>
      </c>
    </row>
    <row r="24" spans="1:16" x14ac:dyDescent="0.2">
      <c r="A24" s="120">
        <v>16</v>
      </c>
      <c r="B24" s="120" t="s">
        <v>100</v>
      </c>
      <c r="C24" s="120" t="s">
        <v>151</v>
      </c>
      <c r="E24" s="120">
        <v>0</v>
      </c>
      <c r="F24" s="125">
        <v>62.566000000000003</v>
      </c>
      <c r="H24" s="127">
        <v>-1.0129999999999999</v>
      </c>
      <c r="I24" s="119"/>
      <c r="J24" s="120">
        <v>62.067</v>
      </c>
      <c r="K24" s="120">
        <v>0.45500000000000002</v>
      </c>
      <c r="L24" s="120">
        <v>0.36610199999999998</v>
      </c>
    </row>
    <row r="25" spans="1:16" x14ac:dyDescent="0.2">
      <c r="A25" s="120">
        <v>16</v>
      </c>
      <c r="B25" s="120" t="s">
        <v>100</v>
      </c>
      <c r="C25" s="120" t="s">
        <v>151</v>
      </c>
      <c r="E25" s="120">
        <v>0</v>
      </c>
      <c r="F25" s="125">
        <v>62.652999999999999</v>
      </c>
      <c r="H25" s="127">
        <v>-1.1499999999999999</v>
      </c>
      <c r="I25" s="119"/>
      <c r="J25" s="120">
        <v>62.152999999999999</v>
      </c>
      <c r="K25" s="120">
        <v>0.45500000000000002</v>
      </c>
      <c r="L25" s="120">
        <v>0.36605199999999999</v>
      </c>
    </row>
    <row r="26" spans="1:16" x14ac:dyDescent="0.2">
      <c r="A26" s="120">
        <v>16</v>
      </c>
      <c r="B26" s="120" t="s">
        <v>100</v>
      </c>
      <c r="C26" s="120" t="s">
        <v>151</v>
      </c>
      <c r="E26" s="120">
        <v>0</v>
      </c>
      <c r="F26" s="125">
        <v>51.895000000000003</v>
      </c>
      <c r="H26" s="127">
        <v>14.315</v>
      </c>
      <c r="I26" s="119"/>
      <c r="J26" s="120">
        <v>51.470999999999997</v>
      </c>
      <c r="K26" s="120">
        <v>0.38300000000000001</v>
      </c>
      <c r="L26" s="120">
        <v>0.371699</v>
      </c>
    </row>
    <row r="27" spans="1:16" x14ac:dyDescent="0.2">
      <c r="A27" s="120">
        <v>16</v>
      </c>
      <c r="B27" s="120" t="s">
        <v>100</v>
      </c>
      <c r="C27" s="120" t="s">
        <v>151</v>
      </c>
      <c r="E27" s="120">
        <v>57</v>
      </c>
      <c r="F27" s="125">
        <v>81.772000000000006</v>
      </c>
      <c r="G27" s="129">
        <v>-20.943000000000001</v>
      </c>
      <c r="I27" s="119"/>
      <c r="M27" s="120">
        <v>80.497</v>
      </c>
      <c r="N27" s="120">
        <v>0.93500000000000005</v>
      </c>
      <c r="O27" s="120">
        <v>0.34</v>
      </c>
      <c r="P27" s="120">
        <v>1.0827530000000001</v>
      </c>
    </row>
    <row r="28" spans="1:16" x14ac:dyDescent="0.2">
      <c r="A28" s="120">
        <v>16</v>
      </c>
      <c r="B28" s="120" t="s">
        <v>100</v>
      </c>
      <c r="C28" s="120" t="s">
        <v>151</v>
      </c>
      <c r="E28" s="120">
        <v>57</v>
      </c>
      <c r="F28" s="125">
        <v>58.064999999999998</v>
      </c>
      <c r="G28" s="129">
        <v>-37.363</v>
      </c>
      <c r="I28" s="119"/>
      <c r="M28" s="120">
        <v>57.164000000000001</v>
      </c>
      <c r="N28" s="120">
        <v>0.65400000000000003</v>
      </c>
      <c r="O28" s="120">
        <v>0.247</v>
      </c>
      <c r="P28" s="120">
        <v>1.0647880000000001</v>
      </c>
    </row>
    <row r="29" spans="1:16" x14ac:dyDescent="0.2">
      <c r="A29" s="120">
        <v>17</v>
      </c>
      <c r="B29" s="120" t="s">
        <v>100</v>
      </c>
      <c r="C29" s="120" t="s">
        <v>150</v>
      </c>
      <c r="E29" s="120">
        <v>0</v>
      </c>
      <c r="F29" s="125">
        <v>63.097999999999999</v>
      </c>
      <c r="H29" s="127">
        <v>-0.93600000000000005</v>
      </c>
      <c r="I29" s="119"/>
      <c r="J29" s="120">
        <v>62.594999999999999</v>
      </c>
      <c r="K29" s="120">
        <v>0.45800000000000002</v>
      </c>
      <c r="L29" s="120">
        <v>0.36613000000000001</v>
      </c>
    </row>
    <row r="30" spans="1:16" x14ac:dyDescent="0.2">
      <c r="A30" s="120">
        <v>17</v>
      </c>
      <c r="B30" s="120" t="s">
        <v>100</v>
      </c>
      <c r="C30" s="120" t="s">
        <v>150</v>
      </c>
      <c r="E30" s="120">
        <v>0</v>
      </c>
      <c r="F30" s="125">
        <v>63.353999999999999</v>
      </c>
      <c r="H30" s="127">
        <v>-1.024</v>
      </c>
      <c r="I30" s="119"/>
      <c r="J30" s="120">
        <v>62.844000000000001</v>
      </c>
      <c r="K30" s="120">
        <v>0.46</v>
      </c>
      <c r="L30" s="120">
        <v>0.36609799999999998</v>
      </c>
    </row>
    <row r="31" spans="1:16" x14ac:dyDescent="0.2">
      <c r="A31" s="120">
        <v>17</v>
      </c>
      <c r="B31" s="120" t="s">
        <v>100</v>
      </c>
      <c r="C31" s="120" t="s">
        <v>150</v>
      </c>
      <c r="E31" s="120">
        <v>0</v>
      </c>
      <c r="F31" s="125">
        <v>63.668999999999997</v>
      </c>
      <c r="H31" s="127">
        <v>-1.1499999999999999</v>
      </c>
      <c r="I31" s="119"/>
      <c r="J31" s="120">
        <v>63.158000000000001</v>
      </c>
      <c r="K31" s="120">
        <v>0.46200000000000002</v>
      </c>
      <c r="L31" s="120">
        <v>0.36605199999999999</v>
      </c>
    </row>
    <row r="32" spans="1:16" x14ac:dyDescent="0.2">
      <c r="A32" s="120">
        <v>17</v>
      </c>
      <c r="B32" s="120" t="s">
        <v>100</v>
      </c>
      <c r="C32" s="120" t="s">
        <v>150</v>
      </c>
      <c r="E32" s="120">
        <v>0</v>
      </c>
      <c r="F32" s="125">
        <v>57.515000000000001</v>
      </c>
      <c r="H32" s="127">
        <v>14.407</v>
      </c>
      <c r="I32" s="119"/>
      <c r="J32" s="120">
        <v>57.039000000000001</v>
      </c>
      <c r="K32" s="120">
        <v>0.42399999999999999</v>
      </c>
      <c r="L32" s="120">
        <v>0.37173200000000001</v>
      </c>
    </row>
    <row r="33" spans="1:16" x14ac:dyDescent="0.2">
      <c r="A33" s="120">
        <v>17</v>
      </c>
      <c r="B33" s="120" t="s">
        <v>100</v>
      </c>
      <c r="C33" s="120" t="s">
        <v>150</v>
      </c>
      <c r="E33" s="120">
        <v>57</v>
      </c>
      <c r="F33" s="125">
        <v>91.358999999999995</v>
      </c>
      <c r="G33" s="129">
        <v>-21.172000000000001</v>
      </c>
      <c r="I33" s="119"/>
      <c r="M33" s="120">
        <v>89.936000000000007</v>
      </c>
      <c r="N33" s="120">
        <v>1.044</v>
      </c>
      <c r="O33" s="120">
        <v>0.379</v>
      </c>
      <c r="P33" s="120">
        <v>1.082503</v>
      </c>
    </row>
    <row r="34" spans="1:16" x14ac:dyDescent="0.2">
      <c r="A34" s="120">
        <v>17</v>
      </c>
      <c r="B34" s="120" t="s">
        <v>100</v>
      </c>
      <c r="C34" s="120" t="s">
        <v>150</v>
      </c>
      <c r="E34" s="120">
        <v>57</v>
      </c>
      <c r="F34" s="125">
        <v>58.241999999999997</v>
      </c>
      <c r="G34" s="129">
        <v>-37.363</v>
      </c>
      <c r="I34" s="119"/>
      <c r="M34" s="120">
        <v>57.338000000000001</v>
      </c>
      <c r="N34" s="120">
        <v>0.65600000000000003</v>
      </c>
      <c r="O34" s="120">
        <v>0.247</v>
      </c>
      <c r="P34" s="120">
        <v>1.0647880000000001</v>
      </c>
    </row>
    <row r="35" spans="1:16" x14ac:dyDescent="0.2">
      <c r="A35" s="120">
        <v>18</v>
      </c>
      <c r="B35" s="120" t="s">
        <v>100</v>
      </c>
      <c r="C35" s="120" t="s">
        <v>149</v>
      </c>
      <c r="E35" s="120">
        <v>0</v>
      </c>
      <c r="F35" s="125">
        <v>63.22</v>
      </c>
      <c r="H35" s="127">
        <v>-1.069</v>
      </c>
      <c r="I35" s="119"/>
      <c r="J35" s="120">
        <v>62.715000000000003</v>
      </c>
      <c r="K35" s="120">
        <v>0.45900000000000002</v>
      </c>
      <c r="L35" s="120">
        <v>0.36608200000000002</v>
      </c>
    </row>
    <row r="36" spans="1:16" x14ac:dyDescent="0.2">
      <c r="A36" s="120">
        <v>18</v>
      </c>
      <c r="B36" s="120" t="s">
        <v>100</v>
      </c>
      <c r="C36" s="120" t="s">
        <v>149</v>
      </c>
      <c r="E36" s="120">
        <v>0</v>
      </c>
      <c r="F36" s="125">
        <v>63.625</v>
      </c>
      <c r="H36" s="127">
        <v>-1.1100000000000001</v>
      </c>
      <c r="I36" s="119"/>
      <c r="J36" s="120">
        <v>63.113</v>
      </c>
      <c r="K36" s="120">
        <v>0.46200000000000002</v>
      </c>
      <c r="L36" s="120">
        <v>0.36606699999999998</v>
      </c>
    </row>
    <row r="37" spans="1:16" x14ac:dyDescent="0.2">
      <c r="A37" s="120">
        <v>18</v>
      </c>
      <c r="B37" s="120" t="s">
        <v>100</v>
      </c>
      <c r="C37" s="120" t="s">
        <v>149</v>
      </c>
      <c r="E37" s="120">
        <v>0</v>
      </c>
      <c r="F37" s="125">
        <v>63.613999999999997</v>
      </c>
      <c r="H37" s="127">
        <v>-1.1499999999999999</v>
      </c>
      <c r="I37" s="119"/>
      <c r="J37" s="120">
        <v>63.103999999999999</v>
      </c>
      <c r="K37" s="120">
        <v>0.46200000000000002</v>
      </c>
      <c r="L37" s="120">
        <v>0.36605199999999999</v>
      </c>
    </row>
    <row r="38" spans="1:16" x14ac:dyDescent="0.2">
      <c r="A38" s="120">
        <v>18</v>
      </c>
      <c r="B38" s="120" t="s">
        <v>100</v>
      </c>
      <c r="C38" s="120" t="s">
        <v>149</v>
      </c>
      <c r="E38" s="120">
        <v>0</v>
      </c>
      <c r="F38" s="125">
        <v>60.47</v>
      </c>
      <c r="H38" s="127">
        <v>14.776999999999999</v>
      </c>
      <c r="I38" s="119"/>
      <c r="J38" s="120">
        <v>59.970999999999997</v>
      </c>
      <c r="K38" s="120">
        <v>0.44600000000000001</v>
      </c>
      <c r="L38" s="120">
        <v>0.371867</v>
      </c>
    </row>
    <row r="39" spans="1:16" x14ac:dyDescent="0.2">
      <c r="A39" s="120">
        <v>18</v>
      </c>
      <c r="B39" s="120" t="s">
        <v>100</v>
      </c>
      <c r="C39" s="120" t="s">
        <v>149</v>
      </c>
      <c r="E39" s="120">
        <v>57</v>
      </c>
      <c r="F39" s="125">
        <v>95.028000000000006</v>
      </c>
      <c r="G39" s="129">
        <v>-20.925999999999998</v>
      </c>
      <c r="I39" s="119"/>
      <c r="M39" s="120">
        <v>93.548000000000002</v>
      </c>
      <c r="N39" s="120">
        <v>1.0860000000000001</v>
      </c>
      <c r="O39" s="120">
        <v>0.39400000000000002</v>
      </c>
      <c r="P39" s="120">
        <v>1.0827720000000001</v>
      </c>
    </row>
    <row r="40" spans="1:16" x14ac:dyDescent="0.2">
      <c r="A40" s="120">
        <v>18</v>
      </c>
      <c r="B40" s="120" t="s">
        <v>100</v>
      </c>
      <c r="C40" s="120" t="s">
        <v>149</v>
      </c>
      <c r="E40" s="120">
        <v>57</v>
      </c>
      <c r="F40" s="125">
        <v>58.427</v>
      </c>
      <c r="G40" s="129">
        <v>-37.363</v>
      </c>
      <c r="I40" s="119"/>
      <c r="M40" s="120">
        <v>57.521000000000001</v>
      </c>
      <c r="N40" s="120">
        <v>0.65800000000000003</v>
      </c>
      <c r="O40" s="120">
        <v>0.248</v>
      </c>
      <c r="P40" s="120">
        <v>1.0647880000000001</v>
      </c>
    </row>
    <row r="41" spans="1:16" x14ac:dyDescent="0.2">
      <c r="A41" s="120">
        <v>19</v>
      </c>
      <c r="B41" s="120" t="s">
        <v>100</v>
      </c>
      <c r="C41" s="120" t="s">
        <v>148</v>
      </c>
      <c r="E41" s="120">
        <v>0</v>
      </c>
      <c r="F41" s="125">
        <v>63.206000000000003</v>
      </c>
      <c r="H41" s="127">
        <v>-1.0229999999999999</v>
      </c>
      <c r="I41" s="119"/>
      <c r="J41" s="120">
        <v>62.7</v>
      </c>
      <c r="K41" s="120">
        <v>0.45900000000000002</v>
      </c>
      <c r="L41" s="120">
        <v>0.36609799999999998</v>
      </c>
    </row>
    <row r="42" spans="1:16" x14ac:dyDescent="0.2">
      <c r="A42" s="120">
        <v>19</v>
      </c>
      <c r="B42" s="120" t="s">
        <v>100</v>
      </c>
      <c r="C42" s="120" t="s">
        <v>148</v>
      </c>
      <c r="E42" s="120">
        <v>0</v>
      </c>
      <c r="F42" s="125">
        <v>63.326000000000001</v>
      </c>
      <c r="H42" s="127">
        <v>-1.091</v>
      </c>
      <c r="I42" s="119"/>
      <c r="J42" s="120">
        <v>62.814999999999998</v>
      </c>
      <c r="K42" s="120">
        <v>0.46</v>
      </c>
      <c r="L42" s="120">
        <v>0.36607400000000001</v>
      </c>
    </row>
    <row r="43" spans="1:16" x14ac:dyDescent="0.2">
      <c r="A43" s="120">
        <v>19</v>
      </c>
      <c r="B43" s="120" t="s">
        <v>100</v>
      </c>
      <c r="C43" s="120" t="s">
        <v>148</v>
      </c>
      <c r="E43" s="120">
        <v>0</v>
      </c>
      <c r="F43" s="125">
        <v>63.406999999999996</v>
      </c>
      <c r="H43" s="127">
        <v>-1.1499999999999999</v>
      </c>
      <c r="I43" s="119"/>
      <c r="J43" s="120">
        <v>62.896999999999998</v>
      </c>
      <c r="K43" s="120">
        <v>0.46100000000000002</v>
      </c>
      <c r="L43" s="120">
        <v>0.36605199999999999</v>
      </c>
    </row>
    <row r="44" spans="1:16" x14ac:dyDescent="0.2">
      <c r="A44" s="120">
        <v>19</v>
      </c>
      <c r="B44" s="120" t="s">
        <v>100</v>
      </c>
      <c r="C44" s="120" t="s">
        <v>148</v>
      </c>
      <c r="E44" s="120">
        <v>0</v>
      </c>
      <c r="F44" s="125">
        <v>50.77</v>
      </c>
      <c r="H44" s="127">
        <v>4.835</v>
      </c>
      <c r="I44" s="119"/>
      <c r="J44" s="120">
        <v>50.353000000000002</v>
      </c>
      <c r="K44" s="120">
        <v>0.371</v>
      </c>
      <c r="L44" s="120">
        <v>0.36823800000000001</v>
      </c>
    </row>
    <row r="45" spans="1:16" x14ac:dyDescent="0.2">
      <c r="A45" s="120">
        <v>19</v>
      </c>
      <c r="B45" s="120" t="s">
        <v>100</v>
      </c>
      <c r="C45" s="120" t="s">
        <v>148</v>
      </c>
      <c r="E45" s="120">
        <v>57</v>
      </c>
      <c r="F45" s="125">
        <v>67.25</v>
      </c>
      <c r="G45" s="129">
        <v>-25.492000000000001</v>
      </c>
      <c r="I45" s="119"/>
      <c r="M45" s="120">
        <v>66.206000000000003</v>
      </c>
      <c r="N45" s="120">
        <v>0.76500000000000001</v>
      </c>
      <c r="O45" s="120">
        <v>0.27900000000000003</v>
      </c>
      <c r="P45" s="120">
        <v>1.0777760000000001</v>
      </c>
    </row>
    <row r="46" spans="1:16" x14ac:dyDescent="0.2">
      <c r="A46" s="120">
        <v>19</v>
      </c>
      <c r="B46" s="120" t="s">
        <v>100</v>
      </c>
      <c r="C46" s="120" t="s">
        <v>148</v>
      </c>
      <c r="E46" s="120">
        <v>57</v>
      </c>
      <c r="F46" s="125">
        <v>58.85</v>
      </c>
      <c r="G46" s="129">
        <v>-37.363</v>
      </c>
      <c r="I46" s="119"/>
      <c r="M46" s="120">
        <v>57.938000000000002</v>
      </c>
      <c r="N46" s="120">
        <v>0.66200000000000003</v>
      </c>
      <c r="O46" s="120">
        <v>0.25</v>
      </c>
      <c r="P46" s="120">
        <v>1.0647880000000001</v>
      </c>
    </row>
    <row r="47" spans="1:16" x14ac:dyDescent="0.2">
      <c r="A47" s="120">
        <v>20</v>
      </c>
      <c r="B47" s="120" t="s">
        <v>100</v>
      </c>
      <c r="C47" s="120" t="s">
        <v>147</v>
      </c>
      <c r="E47" s="120">
        <v>0</v>
      </c>
      <c r="F47" s="125">
        <v>63.722000000000001</v>
      </c>
      <c r="H47" s="127">
        <v>-0.88900000000000001</v>
      </c>
      <c r="I47" s="119"/>
      <c r="J47" s="120">
        <v>63.216999999999999</v>
      </c>
      <c r="K47" s="120">
        <v>0.46300000000000002</v>
      </c>
      <c r="L47" s="120">
        <v>0.366147</v>
      </c>
    </row>
    <row r="48" spans="1:16" x14ac:dyDescent="0.2">
      <c r="A48" s="120">
        <v>20</v>
      </c>
      <c r="B48" s="120" t="s">
        <v>100</v>
      </c>
      <c r="C48" s="120" t="s">
        <v>147</v>
      </c>
      <c r="E48" s="120">
        <v>0</v>
      </c>
      <c r="F48" s="125">
        <v>63.502000000000002</v>
      </c>
      <c r="H48" s="127">
        <v>-0.93799999999999994</v>
      </c>
      <c r="I48" s="119"/>
      <c r="J48" s="120">
        <v>62.994999999999997</v>
      </c>
      <c r="K48" s="120">
        <v>0.46100000000000002</v>
      </c>
      <c r="L48" s="120">
        <v>0.36612899999999998</v>
      </c>
    </row>
    <row r="49" spans="1:16" x14ac:dyDescent="0.2">
      <c r="A49" s="120">
        <v>20</v>
      </c>
      <c r="B49" s="120" t="s">
        <v>100</v>
      </c>
      <c r="C49" s="120" t="s">
        <v>147</v>
      </c>
      <c r="E49" s="120">
        <v>50</v>
      </c>
      <c r="F49" s="125">
        <v>63.59</v>
      </c>
      <c r="H49" s="127">
        <v>-1.1499999999999999</v>
      </c>
      <c r="I49" s="119"/>
      <c r="J49" s="120">
        <v>63.087000000000003</v>
      </c>
      <c r="K49" s="120">
        <v>0.46200000000000002</v>
      </c>
      <c r="L49" s="120">
        <v>0.36605199999999999</v>
      </c>
    </row>
    <row r="50" spans="1:16" x14ac:dyDescent="0.2">
      <c r="A50" s="120">
        <v>20</v>
      </c>
      <c r="B50" s="120" t="s">
        <v>100</v>
      </c>
      <c r="C50" s="120" t="s">
        <v>147</v>
      </c>
      <c r="E50" s="120">
        <v>50</v>
      </c>
      <c r="F50" s="125">
        <v>34.445</v>
      </c>
      <c r="H50" s="127">
        <v>4.0659999999999998</v>
      </c>
      <c r="I50" s="119"/>
      <c r="J50" s="120">
        <v>34.186</v>
      </c>
      <c r="K50" s="120">
        <v>0.252</v>
      </c>
      <c r="L50" s="120">
        <v>0.36795699999999998</v>
      </c>
    </row>
    <row r="51" spans="1:16" x14ac:dyDescent="0.2">
      <c r="A51" s="120">
        <v>20</v>
      </c>
      <c r="B51" s="120" t="s">
        <v>100</v>
      </c>
      <c r="C51" s="120" t="s">
        <v>147</v>
      </c>
      <c r="E51" s="120">
        <v>78</v>
      </c>
      <c r="F51" s="125">
        <v>66.634</v>
      </c>
      <c r="G51" s="129">
        <v>-24.155999999999999</v>
      </c>
      <c r="I51" s="119"/>
      <c r="M51" s="120">
        <v>65.599000000000004</v>
      </c>
      <c r="N51" s="120">
        <v>0.75900000000000001</v>
      </c>
      <c r="O51" s="120">
        <v>0.27700000000000002</v>
      </c>
      <c r="P51" s="120">
        <v>1.0792390000000001</v>
      </c>
    </row>
    <row r="52" spans="1:16" x14ac:dyDescent="0.2">
      <c r="A52" s="120">
        <v>20</v>
      </c>
      <c r="B52" s="120" t="s">
        <v>100</v>
      </c>
      <c r="C52" s="120" t="s">
        <v>147</v>
      </c>
      <c r="E52" s="120">
        <v>78</v>
      </c>
      <c r="F52" s="125">
        <v>58.182000000000002</v>
      </c>
      <c r="G52" s="129">
        <v>-37.363</v>
      </c>
      <c r="I52" s="119"/>
      <c r="M52" s="120">
        <v>57.28</v>
      </c>
      <c r="N52" s="120">
        <v>0.65500000000000003</v>
      </c>
      <c r="O52" s="120">
        <v>0.247</v>
      </c>
      <c r="P52" s="120">
        <v>1.0647880000000001</v>
      </c>
    </row>
    <row r="53" spans="1:16" x14ac:dyDescent="0.2">
      <c r="A53" s="120">
        <v>21</v>
      </c>
      <c r="B53" s="120" t="s">
        <v>100</v>
      </c>
      <c r="C53" s="120" t="s">
        <v>146</v>
      </c>
      <c r="E53" s="120">
        <v>0</v>
      </c>
      <c r="F53" s="125">
        <v>63.15</v>
      </c>
      <c r="H53" s="127">
        <v>-0.99199999999999999</v>
      </c>
      <c r="I53" s="119"/>
      <c r="J53" s="120">
        <v>62.656999999999996</v>
      </c>
      <c r="K53" s="120">
        <v>0.45900000000000002</v>
      </c>
      <c r="L53" s="120">
        <v>0.36610999999999999</v>
      </c>
    </row>
    <row r="54" spans="1:16" x14ac:dyDescent="0.2">
      <c r="A54" s="120">
        <v>21</v>
      </c>
      <c r="B54" s="120" t="s">
        <v>100</v>
      </c>
      <c r="C54" s="120" t="s">
        <v>146</v>
      </c>
      <c r="E54" s="120">
        <v>0</v>
      </c>
      <c r="F54" s="125">
        <v>63.426000000000002</v>
      </c>
      <c r="H54" s="127">
        <v>-1.0649999999999999</v>
      </c>
      <c r="I54" s="119"/>
      <c r="J54" s="120">
        <v>62.927</v>
      </c>
      <c r="K54" s="120">
        <v>0.46100000000000002</v>
      </c>
      <c r="L54" s="120">
        <v>0.36608299999999999</v>
      </c>
    </row>
    <row r="55" spans="1:16" x14ac:dyDescent="0.2">
      <c r="A55" s="120">
        <v>21</v>
      </c>
      <c r="B55" s="120" t="s">
        <v>100</v>
      </c>
      <c r="C55" s="120" t="s">
        <v>146</v>
      </c>
      <c r="E55" s="120">
        <v>0</v>
      </c>
      <c r="F55" s="125">
        <v>64.174999999999997</v>
      </c>
      <c r="H55" s="127">
        <v>-1.1499999999999999</v>
      </c>
      <c r="I55" s="119"/>
      <c r="J55" s="120">
        <v>63.670999999999999</v>
      </c>
      <c r="K55" s="120">
        <v>0.46600000000000003</v>
      </c>
      <c r="L55" s="120">
        <v>0.36605199999999999</v>
      </c>
    </row>
    <row r="56" spans="1:16" x14ac:dyDescent="0.2">
      <c r="A56" s="120">
        <v>21</v>
      </c>
      <c r="B56" s="120" t="s">
        <v>100</v>
      </c>
      <c r="C56" s="120" t="s">
        <v>146</v>
      </c>
      <c r="E56" s="120">
        <v>0</v>
      </c>
      <c r="F56" s="125">
        <v>44.179000000000002</v>
      </c>
      <c r="H56" s="127">
        <v>4.7919999999999998</v>
      </c>
      <c r="I56" s="119"/>
      <c r="J56" s="120">
        <v>43.841999999999999</v>
      </c>
      <c r="K56" s="120">
        <v>0.32300000000000001</v>
      </c>
      <c r="L56" s="120">
        <v>0.36822199999999999</v>
      </c>
    </row>
    <row r="57" spans="1:16" x14ac:dyDescent="0.2">
      <c r="A57" s="120">
        <v>21</v>
      </c>
      <c r="B57" s="120" t="s">
        <v>100</v>
      </c>
      <c r="C57" s="120" t="s">
        <v>146</v>
      </c>
      <c r="E57" s="120">
        <v>57</v>
      </c>
      <c r="F57" s="125">
        <v>58.71</v>
      </c>
      <c r="G57" s="129">
        <v>-25.928999999999998</v>
      </c>
      <c r="I57" s="119"/>
      <c r="M57" s="120">
        <v>57.798999999999999</v>
      </c>
      <c r="N57" s="120">
        <v>0.66700000000000004</v>
      </c>
      <c r="O57" s="120">
        <v>0.24399999999999999</v>
      </c>
      <c r="P57" s="120">
        <v>1.0772980000000001</v>
      </c>
    </row>
    <row r="58" spans="1:16" x14ac:dyDescent="0.2">
      <c r="A58" s="120">
        <v>21</v>
      </c>
      <c r="B58" s="120" t="s">
        <v>100</v>
      </c>
      <c r="C58" s="120" t="s">
        <v>146</v>
      </c>
      <c r="E58" s="120">
        <v>57</v>
      </c>
      <c r="F58" s="125">
        <v>58.095999999999997</v>
      </c>
      <c r="G58" s="129">
        <v>-37.363</v>
      </c>
      <c r="I58" s="119"/>
      <c r="M58" s="120">
        <v>57.195999999999998</v>
      </c>
      <c r="N58" s="120">
        <v>0.65400000000000003</v>
      </c>
      <c r="O58" s="120">
        <v>0.247</v>
      </c>
      <c r="P58" s="120">
        <v>1.0647880000000001</v>
      </c>
    </row>
    <row r="59" spans="1:16" x14ac:dyDescent="0.2">
      <c r="A59" s="120">
        <v>22</v>
      </c>
      <c r="B59" s="120" t="s">
        <v>100</v>
      </c>
      <c r="C59" s="120" t="s">
        <v>145</v>
      </c>
      <c r="E59" s="120">
        <v>0</v>
      </c>
      <c r="F59" s="125">
        <v>63.226999999999997</v>
      </c>
      <c r="H59" s="127">
        <v>-1.0740000000000001</v>
      </c>
      <c r="I59" s="119"/>
      <c r="J59" s="120">
        <v>62.722000000000001</v>
      </c>
      <c r="K59" s="120">
        <v>0.45900000000000002</v>
      </c>
      <c r="L59" s="120">
        <v>0.36608000000000002</v>
      </c>
    </row>
    <row r="60" spans="1:16" x14ac:dyDescent="0.2">
      <c r="A60" s="120">
        <v>22</v>
      </c>
      <c r="B60" s="120" t="s">
        <v>100</v>
      </c>
      <c r="C60" s="120" t="s">
        <v>145</v>
      </c>
      <c r="E60" s="120">
        <v>0</v>
      </c>
      <c r="F60" s="125">
        <v>63.524000000000001</v>
      </c>
      <c r="H60" s="127">
        <v>-1.1319999999999999</v>
      </c>
      <c r="I60" s="119"/>
      <c r="J60" s="120">
        <v>63.012</v>
      </c>
      <c r="K60" s="120">
        <v>0.46200000000000002</v>
      </c>
      <c r="L60" s="120">
        <v>0.36605900000000002</v>
      </c>
    </row>
    <row r="61" spans="1:16" x14ac:dyDescent="0.2">
      <c r="A61" s="120">
        <v>22</v>
      </c>
      <c r="B61" s="120" t="s">
        <v>100</v>
      </c>
      <c r="C61" s="120" t="s">
        <v>145</v>
      </c>
      <c r="E61" s="120">
        <v>0</v>
      </c>
      <c r="F61" s="125">
        <v>63.628999999999998</v>
      </c>
      <c r="H61" s="127">
        <v>-1.1499999999999999</v>
      </c>
      <c r="I61" s="119"/>
      <c r="J61" s="120">
        <v>63.116999999999997</v>
      </c>
      <c r="K61" s="120">
        <v>0.46200000000000002</v>
      </c>
      <c r="L61" s="120">
        <v>0.36605199999999999</v>
      </c>
    </row>
    <row r="62" spans="1:16" x14ac:dyDescent="0.2">
      <c r="A62" s="120">
        <v>22</v>
      </c>
      <c r="B62" s="120" t="s">
        <v>100</v>
      </c>
      <c r="C62" s="120" t="s">
        <v>145</v>
      </c>
      <c r="E62" s="120">
        <v>0</v>
      </c>
      <c r="F62" s="125">
        <v>71.028000000000006</v>
      </c>
      <c r="H62" s="127">
        <v>14.865</v>
      </c>
      <c r="I62" s="119"/>
      <c r="J62" s="120">
        <v>70.436999999999998</v>
      </c>
      <c r="K62" s="120">
        <v>0.52400000000000002</v>
      </c>
      <c r="L62" s="120">
        <v>0.37189899999999998</v>
      </c>
    </row>
    <row r="63" spans="1:16" x14ac:dyDescent="0.2">
      <c r="A63" s="120">
        <v>22</v>
      </c>
      <c r="B63" s="120" t="s">
        <v>100</v>
      </c>
      <c r="C63" s="120" t="s">
        <v>145</v>
      </c>
      <c r="E63" s="120">
        <v>78</v>
      </c>
      <c r="F63" s="125">
        <v>42.353999999999999</v>
      </c>
      <c r="G63" s="129">
        <v>-21.259</v>
      </c>
      <c r="I63" s="119"/>
      <c r="M63" s="120">
        <v>41.695</v>
      </c>
      <c r="N63" s="120">
        <v>0.48299999999999998</v>
      </c>
      <c r="O63" s="120">
        <v>0.17599999999999999</v>
      </c>
      <c r="P63" s="120">
        <v>1.082408</v>
      </c>
    </row>
    <row r="64" spans="1:16" x14ac:dyDescent="0.2">
      <c r="A64" s="120">
        <v>22</v>
      </c>
      <c r="B64" s="120" t="s">
        <v>100</v>
      </c>
      <c r="C64" s="120" t="s">
        <v>145</v>
      </c>
      <c r="E64" s="120">
        <v>78</v>
      </c>
      <c r="F64" s="125">
        <v>58.484000000000002</v>
      </c>
      <c r="G64" s="129">
        <v>-37.363</v>
      </c>
      <c r="I64" s="119"/>
      <c r="M64" s="120">
        <v>57.578000000000003</v>
      </c>
      <c r="N64" s="120">
        <v>0.65800000000000003</v>
      </c>
      <c r="O64" s="120">
        <v>0.248</v>
      </c>
      <c r="P64" s="120">
        <v>1.0647880000000001</v>
      </c>
    </row>
    <row r="65" spans="1:16" x14ac:dyDescent="0.2">
      <c r="A65" s="120">
        <v>23</v>
      </c>
      <c r="B65" s="120" t="s">
        <v>100</v>
      </c>
      <c r="C65" s="120" t="s">
        <v>144</v>
      </c>
      <c r="E65" s="120">
        <v>0</v>
      </c>
      <c r="F65" s="125">
        <v>63.692</v>
      </c>
      <c r="H65" s="127">
        <v>-1.0149999999999999</v>
      </c>
      <c r="I65" s="119"/>
      <c r="J65" s="120">
        <v>63.183999999999997</v>
      </c>
      <c r="K65" s="120">
        <v>0.46300000000000002</v>
      </c>
      <c r="L65" s="120">
        <v>0.36610199999999998</v>
      </c>
    </row>
    <row r="66" spans="1:16" x14ac:dyDescent="0.2">
      <c r="A66" s="120">
        <v>23</v>
      </c>
      <c r="B66" s="120" t="s">
        <v>100</v>
      </c>
      <c r="C66" s="120" t="s">
        <v>144</v>
      </c>
      <c r="E66" s="120">
        <v>0</v>
      </c>
      <c r="F66" s="125">
        <v>63.771000000000001</v>
      </c>
      <c r="H66" s="127">
        <v>-1.095</v>
      </c>
      <c r="I66" s="119"/>
      <c r="J66" s="120">
        <v>63.258000000000003</v>
      </c>
      <c r="K66" s="120">
        <v>0.46300000000000002</v>
      </c>
      <c r="L66" s="120">
        <v>0.36607200000000001</v>
      </c>
    </row>
    <row r="67" spans="1:16" x14ac:dyDescent="0.2">
      <c r="A67" s="120">
        <v>23</v>
      </c>
      <c r="B67" s="120" t="s">
        <v>100</v>
      </c>
      <c r="C67" s="120" t="s">
        <v>144</v>
      </c>
      <c r="E67" s="120">
        <v>0</v>
      </c>
      <c r="F67" s="125">
        <v>63.421999999999997</v>
      </c>
      <c r="H67" s="127">
        <v>-1.1499999999999999</v>
      </c>
      <c r="I67" s="119"/>
      <c r="J67" s="120">
        <v>62.912999999999997</v>
      </c>
      <c r="K67" s="120">
        <v>0.46100000000000002</v>
      </c>
      <c r="L67" s="120">
        <v>0.36605199999999999</v>
      </c>
    </row>
    <row r="68" spans="1:16" x14ac:dyDescent="0.2">
      <c r="A68" s="120">
        <v>23</v>
      </c>
      <c r="B68" s="120" t="s">
        <v>100</v>
      </c>
      <c r="C68" s="120" t="s">
        <v>144</v>
      </c>
      <c r="E68" s="120">
        <v>0</v>
      </c>
      <c r="F68" s="125">
        <v>71.733999999999995</v>
      </c>
      <c r="H68" s="127">
        <v>14.862</v>
      </c>
      <c r="I68" s="119"/>
      <c r="J68" s="120">
        <v>71.137</v>
      </c>
      <c r="K68" s="120">
        <v>0.52900000000000003</v>
      </c>
      <c r="L68" s="120">
        <v>0.37189800000000001</v>
      </c>
    </row>
    <row r="69" spans="1:16" x14ac:dyDescent="0.2">
      <c r="A69" s="120">
        <v>23</v>
      </c>
      <c r="B69" s="120" t="s">
        <v>100</v>
      </c>
      <c r="C69" s="120" t="s">
        <v>144</v>
      </c>
      <c r="E69" s="120">
        <v>78</v>
      </c>
      <c r="F69" s="125">
        <v>43.936999999999998</v>
      </c>
      <c r="G69" s="129">
        <v>-21.367999999999999</v>
      </c>
      <c r="I69" s="119"/>
      <c r="M69" s="120">
        <v>43.253</v>
      </c>
      <c r="N69" s="120">
        <v>0.501</v>
      </c>
      <c r="O69" s="120">
        <v>0.182</v>
      </c>
      <c r="P69" s="120">
        <v>1.0822879999999999</v>
      </c>
    </row>
    <row r="70" spans="1:16" x14ac:dyDescent="0.2">
      <c r="A70" s="120">
        <v>23</v>
      </c>
      <c r="B70" s="120" t="s">
        <v>100</v>
      </c>
      <c r="C70" s="120" t="s">
        <v>144</v>
      </c>
      <c r="E70" s="120">
        <v>78</v>
      </c>
      <c r="F70" s="125">
        <v>58.747</v>
      </c>
      <c r="G70" s="129">
        <v>-37.363</v>
      </c>
      <c r="I70" s="119"/>
      <c r="M70" s="120">
        <v>57.837000000000003</v>
      </c>
      <c r="N70" s="120">
        <v>0.66</v>
      </c>
      <c r="O70" s="120">
        <v>0.249</v>
      </c>
      <c r="P70" s="120">
        <v>1.0647880000000001</v>
      </c>
    </row>
    <row r="71" spans="1:16" x14ac:dyDescent="0.2">
      <c r="A71" s="120">
        <v>24</v>
      </c>
      <c r="B71" s="120" t="s">
        <v>100</v>
      </c>
      <c r="C71" s="120" t="s">
        <v>143</v>
      </c>
      <c r="E71" s="120">
        <v>0</v>
      </c>
      <c r="F71" s="125">
        <v>63.469000000000001</v>
      </c>
      <c r="H71" s="127">
        <v>-1.1080000000000001</v>
      </c>
      <c r="I71" s="119"/>
      <c r="J71" s="120">
        <v>62.965000000000003</v>
      </c>
      <c r="K71" s="120">
        <v>0.46100000000000002</v>
      </c>
      <c r="L71" s="120">
        <v>0.36606699999999998</v>
      </c>
    </row>
    <row r="72" spans="1:16" x14ac:dyDescent="0.2">
      <c r="A72" s="120">
        <v>24</v>
      </c>
      <c r="B72" s="120" t="s">
        <v>100</v>
      </c>
      <c r="C72" s="120" t="s">
        <v>143</v>
      </c>
      <c r="E72" s="120">
        <v>0</v>
      </c>
      <c r="F72" s="125">
        <v>63.344000000000001</v>
      </c>
      <c r="H72" s="127">
        <v>-1.1679999999999999</v>
      </c>
      <c r="I72" s="119"/>
      <c r="J72" s="120">
        <v>62.837000000000003</v>
      </c>
      <c r="K72" s="120">
        <v>0.46</v>
      </c>
      <c r="L72" s="120">
        <v>0.36604599999999998</v>
      </c>
    </row>
    <row r="73" spans="1:16" x14ac:dyDescent="0.2">
      <c r="A73" s="120">
        <v>24</v>
      </c>
      <c r="B73" s="120" t="s">
        <v>100</v>
      </c>
      <c r="C73" s="120" t="s">
        <v>143</v>
      </c>
      <c r="E73" s="120">
        <v>0</v>
      </c>
      <c r="F73" s="125">
        <v>63.643000000000001</v>
      </c>
      <c r="H73" s="127">
        <v>-1.1499999999999999</v>
      </c>
      <c r="I73" s="119"/>
      <c r="J73" s="120">
        <v>63.134</v>
      </c>
      <c r="K73" s="120">
        <v>0.46200000000000002</v>
      </c>
      <c r="L73" s="120">
        <v>0.36605199999999999</v>
      </c>
    </row>
    <row r="74" spans="1:16" x14ac:dyDescent="0.2">
      <c r="A74" s="120">
        <v>24</v>
      </c>
      <c r="B74" s="120" t="s">
        <v>100</v>
      </c>
      <c r="C74" s="120" t="s">
        <v>143</v>
      </c>
      <c r="E74" s="120">
        <v>0</v>
      </c>
      <c r="F74" s="125">
        <v>55.68</v>
      </c>
      <c r="H74" s="127">
        <v>15.061999999999999</v>
      </c>
      <c r="I74" s="119"/>
      <c r="J74" s="120">
        <v>55.225000000000001</v>
      </c>
      <c r="K74" s="120">
        <v>0.41099999999999998</v>
      </c>
      <c r="L74" s="120">
        <v>0.371971</v>
      </c>
    </row>
    <row r="75" spans="1:16" x14ac:dyDescent="0.2">
      <c r="A75" s="120">
        <v>24</v>
      </c>
      <c r="B75" s="120" t="s">
        <v>100</v>
      </c>
      <c r="C75" s="120" t="s">
        <v>143</v>
      </c>
      <c r="E75" s="120">
        <v>57</v>
      </c>
      <c r="F75" s="125">
        <v>86.563000000000002</v>
      </c>
      <c r="G75" s="129">
        <v>-20.986000000000001</v>
      </c>
      <c r="I75" s="119"/>
      <c r="M75" s="120">
        <v>85.215999999999994</v>
      </c>
      <c r="N75" s="120">
        <v>0.98799999999999999</v>
      </c>
      <c r="O75" s="120">
        <v>0.35899999999999999</v>
      </c>
      <c r="P75" s="120">
        <v>1.0827070000000001</v>
      </c>
    </row>
    <row r="76" spans="1:16" x14ac:dyDescent="0.2">
      <c r="A76" s="120">
        <v>24</v>
      </c>
      <c r="B76" s="120" t="s">
        <v>100</v>
      </c>
      <c r="C76" s="120" t="s">
        <v>143</v>
      </c>
      <c r="E76" s="120">
        <v>57</v>
      </c>
      <c r="F76" s="125">
        <v>58.468000000000004</v>
      </c>
      <c r="G76" s="129">
        <v>-37.363</v>
      </c>
      <c r="I76" s="119"/>
      <c r="M76" s="120">
        <v>57.561999999999998</v>
      </c>
      <c r="N76" s="120">
        <v>0.65700000000000003</v>
      </c>
      <c r="O76" s="120">
        <v>0.248</v>
      </c>
      <c r="P76" s="120">
        <v>1.0647880000000001</v>
      </c>
    </row>
    <row r="77" spans="1:16" x14ac:dyDescent="0.2">
      <c r="A77" s="120">
        <v>25</v>
      </c>
      <c r="B77" s="120" t="s">
        <v>100</v>
      </c>
      <c r="C77" s="120" t="s">
        <v>142</v>
      </c>
      <c r="E77" s="120">
        <v>0</v>
      </c>
      <c r="F77" s="125">
        <v>63.767000000000003</v>
      </c>
      <c r="H77" s="127">
        <v>-1.0449999999999999</v>
      </c>
      <c r="I77" s="119"/>
      <c r="J77" s="120">
        <v>63.258000000000003</v>
      </c>
      <c r="K77" s="120">
        <v>0.46300000000000002</v>
      </c>
      <c r="L77" s="120">
        <v>0.366091</v>
      </c>
    </row>
    <row r="78" spans="1:16" x14ac:dyDescent="0.2">
      <c r="A78" s="120">
        <v>25</v>
      </c>
      <c r="B78" s="120" t="s">
        <v>100</v>
      </c>
      <c r="C78" s="120" t="s">
        <v>142</v>
      </c>
      <c r="E78" s="120">
        <v>0</v>
      </c>
      <c r="F78" s="125">
        <v>63.92</v>
      </c>
      <c r="H78" s="127">
        <v>-1.093</v>
      </c>
      <c r="I78" s="119"/>
      <c r="J78" s="120">
        <v>63.405000000000001</v>
      </c>
      <c r="K78" s="120">
        <v>0.46400000000000002</v>
      </c>
      <c r="L78" s="120">
        <v>0.36607299999999998</v>
      </c>
    </row>
    <row r="79" spans="1:16" x14ac:dyDescent="0.2">
      <c r="A79" s="120">
        <v>25</v>
      </c>
      <c r="B79" s="120" t="s">
        <v>100</v>
      </c>
      <c r="C79" s="120" t="s">
        <v>142</v>
      </c>
      <c r="E79" s="120">
        <v>0</v>
      </c>
      <c r="F79" s="125">
        <v>63.94</v>
      </c>
      <c r="H79" s="127">
        <v>-1.1499999999999999</v>
      </c>
      <c r="I79" s="119"/>
      <c r="J79" s="120">
        <v>63.427</v>
      </c>
      <c r="K79" s="120">
        <v>0.46500000000000002</v>
      </c>
      <c r="L79" s="120">
        <v>0.36605199999999999</v>
      </c>
    </row>
    <row r="80" spans="1:16" x14ac:dyDescent="0.2">
      <c r="A80" s="120">
        <v>25</v>
      </c>
      <c r="B80" s="120" t="s">
        <v>100</v>
      </c>
      <c r="C80" s="120" t="s">
        <v>142</v>
      </c>
      <c r="E80" s="120">
        <v>0</v>
      </c>
      <c r="F80" s="125">
        <v>86.680999999999997</v>
      </c>
      <c r="H80" s="127">
        <v>14.711</v>
      </c>
      <c r="I80" s="119"/>
      <c r="J80" s="120">
        <v>85.959000000000003</v>
      </c>
      <c r="K80" s="120">
        <v>0.64</v>
      </c>
      <c r="L80" s="120">
        <v>0.37184299999999998</v>
      </c>
    </row>
    <row r="81" spans="1:16" x14ac:dyDescent="0.2">
      <c r="A81" s="120">
        <v>25</v>
      </c>
      <c r="B81" s="120" t="s">
        <v>100</v>
      </c>
      <c r="C81" s="120" t="s">
        <v>142</v>
      </c>
      <c r="E81" s="120">
        <v>78</v>
      </c>
      <c r="F81" s="125">
        <v>51.817</v>
      </c>
      <c r="G81" s="129">
        <v>-21.811</v>
      </c>
      <c r="I81" s="119"/>
      <c r="M81" s="120">
        <v>51.011000000000003</v>
      </c>
      <c r="N81" s="120">
        <v>0.59099999999999997</v>
      </c>
      <c r="O81" s="120">
        <v>0.215</v>
      </c>
      <c r="P81" s="120">
        <v>1.081804</v>
      </c>
    </row>
    <row r="82" spans="1:16" x14ac:dyDescent="0.2">
      <c r="A82" s="120">
        <v>25</v>
      </c>
      <c r="B82" s="120" t="s">
        <v>100</v>
      </c>
      <c r="C82" s="120" t="s">
        <v>142</v>
      </c>
      <c r="E82" s="120">
        <v>78</v>
      </c>
      <c r="F82" s="125">
        <v>58.720999999999997</v>
      </c>
      <c r="G82" s="129">
        <v>-37.363</v>
      </c>
      <c r="I82" s="119"/>
      <c r="M82" s="120">
        <v>57.811999999999998</v>
      </c>
      <c r="N82" s="120">
        <v>0.66</v>
      </c>
      <c r="O82" s="120">
        <v>0.249</v>
      </c>
      <c r="P82" s="120">
        <v>1.0647880000000001</v>
      </c>
    </row>
    <row r="83" spans="1:16" x14ac:dyDescent="0.2">
      <c r="A83" s="120">
        <v>26</v>
      </c>
      <c r="B83" s="120" t="s">
        <v>100</v>
      </c>
      <c r="C83" s="120" t="s">
        <v>141</v>
      </c>
      <c r="E83" s="120">
        <v>0</v>
      </c>
      <c r="F83" s="125">
        <v>63.645000000000003</v>
      </c>
      <c r="H83" s="127">
        <v>-1.0329999999999999</v>
      </c>
      <c r="I83" s="119"/>
      <c r="J83" s="120">
        <v>63.140999999999998</v>
      </c>
      <c r="K83" s="120">
        <v>0.46200000000000002</v>
      </c>
      <c r="L83" s="120">
        <v>0.366095</v>
      </c>
    </row>
    <row r="84" spans="1:16" x14ac:dyDescent="0.2">
      <c r="A84" s="120">
        <v>26</v>
      </c>
      <c r="B84" s="120" t="s">
        <v>100</v>
      </c>
      <c r="C84" s="120" t="s">
        <v>141</v>
      </c>
      <c r="E84" s="120">
        <v>0</v>
      </c>
      <c r="F84" s="125">
        <v>63.701000000000001</v>
      </c>
      <c r="H84" s="127">
        <v>-1.0780000000000001</v>
      </c>
      <c r="I84" s="119"/>
      <c r="J84" s="120">
        <v>63.192</v>
      </c>
      <c r="K84" s="120">
        <v>0.46300000000000002</v>
      </c>
      <c r="L84" s="120">
        <v>0.36607800000000001</v>
      </c>
    </row>
    <row r="85" spans="1:16" x14ac:dyDescent="0.2">
      <c r="A85" s="120">
        <v>26</v>
      </c>
      <c r="B85" s="120" t="s">
        <v>100</v>
      </c>
      <c r="C85" s="120" t="s">
        <v>141</v>
      </c>
      <c r="E85" s="120">
        <v>0</v>
      </c>
      <c r="F85" s="125">
        <v>63.722000000000001</v>
      </c>
      <c r="H85" s="127">
        <v>-1.1499999999999999</v>
      </c>
      <c r="I85" s="119"/>
      <c r="J85" s="120">
        <v>63.213999999999999</v>
      </c>
      <c r="K85" s="120">
        <v>0.46300000000000002</v>
      </c>
      <c r="L85" s="120">
        <v>0.36605199999999999</v>
      </c>
    </row>
    <row r="86" spans="1:16" x14ac:dyDescent="0.2">
      <c r="A86" s="120">
        <v>26</v>
      </c>
      <c r="B86" s="120" t="s">
        <v>100</v>
      </c>
      <c r="C86" s="120" t="s">
        <v>141</v>
      </c>
      <c r="E86" s="120">
        <v>0</v>
      </c>
      <c r="F86" s="125">
        <v>43.813000000000002</v>
      </c>
      <c r="H86" s="127">
        <v>14.742000000000001</v>
      </c>
      <c r="I86" s="119"/>
      <c r="J86" s="120">
        <v>43.460999999999999</v>
      </c>
      <c r="K86" s="120">
        <v>0.32300000000000001</v>
      </c>
      <c r="L86" s="120">
        <v>0.37185400000000002</v>
      </c>
    </row>
    <row r="87" spans="1:16" x14ac:dyDescent="0.2">
      <c r="A87" s="120">
        <v>26</v>
      </c>
      <c r="B87" s="120" t="s">
        <v>100</v>
      </c>
      <c r="C87" s="120" t="s">
        <v>141</v>
      </c>
      <c r="E87" s="120">
        <v>57</v>
      </c>
      <c r="F87" s="125">
        <v>69.896000000000001</v>
      </c>
      <c r="G87" s="129">
        <v>-21.751000000000001</v>
      </c>
      <c r="I87" s="119"/>
      <c r="M87" s="120">
        <v>68.808000000000007</v>
      </c>
      <c r="N87" s="120">
        <v>0.79700000000000004</v>
      </c>
      <c r="O87" s="120">
        <v>0.29099999999999998</v>
      </c>
      <c r="P87" s="120">
        <v>1.081869</v>
      </c>
    </row>
    <row r="88" spans="1:16" x14ac:dyDescent="0.2">
      <c r="A88" s="120">
        <v>26</v>
      </c>
      <c r="B88" s="120" t="s">
        <v>100</v>
      </c>
      <c r="C88" s="120" t="s">
        <v>141</v>
      </c>
      <c r="E88" s="120">
        <v>57</v>
      </c>
      <c r="F88" s="125">
        <v>58.622</v>
      </c>
      <c r="G88" s="129">
        <v>-37.363</v>
      </c>
      <c r="I88" s="119"/>
      <c r="M88" s="120">
        <v>57.713999999999999</v>
      </c>
      <c r="N88" s="120">
        <v>0.65900000000000003</v>
      </c>
      <c r="O88" s="120">
        <v>0.249</v>
      </c>
      <c r="P88" s="120">
        <v>1.0647880000000001</v>
      </c>
    </row>
    <row r="89" spans="1:16" x14ac:dyDescent="0.2">
      <c r="A89" s="120">
        <v>27</v>
      </c>
      <c r="B89" s="120" t="s">
        <v>100</v>
      </c>
      <c r="C89" s="120" t="s">
        <v>140</v>
      </c>
      <c r="E89" s="120">
        <v>0</v>
      </c>
      <c r="F89" s="125">
        <v>63.546999999999997</v>
      </c>
      <c r="H89" s="127">
        <v>-1.054</v>
      </c>
      <c r="I89" s="119"/>
      <c r="J89" s="120">
        <v>63.051000000000002</v>
      </c>
      <c r="K89" s="120">
        <v>0.46200000000000002</v>
      </c>
      <c r="L89" s="120">
        <v>0.366087</v>
      </c>
    </row>
    <row r="90" spans="1:16" x14ac:dyDescent="0.2">
      <c r="A90" s="120">
        <v>27</v>
      </c>
      <c r="B90" s="120" t="s">
        <v>100</v>
      </c>
      <c r="C90" s="120" t="s">
        <v>140</v>
      </c>
      <c r="E90" s="120">
        <v>0</v>
      </c>
      <c r="F90" s="125">
        <v>63.591999999999999</v>
      </c>
      <c r="H90" s="127">
        <v>-1.107</v>
      </c>
      <c r="I90" s="119"/>
      <c r="J90" s="120">
        <v>63.091000000000001</v>
      </c>
      <c r="K90" s="120">
        <v>0.46200000000000002</v>
      </c>
      <c r="L90" s="120">
        <v>0.366068</v>
      </c>
    </row>
    <row r="91" spans="1:16" x14ac:dyDescent="0.2">
      <c r="A91" s="120">
        <v>27</v>
      </c>
      <c r="B91" s="120" t="s">
        <v>100</v>
      </c>
      <c r="C91" s="120" t="s">
        <v>140</v>
      </c>
      <c r="E91" s="120">
        <v>0</v>
      </c>
      <c r="F91" s="125">
        <v>63.670999999999999</v>
      </c>
      <c r="H91" s="127">
        <v>-1.1499999999999999</v>
      </c>
      <c r="I91" s="119"/>
      <c r="J91" s="120">
        <v>63.170999999999999</v>
      </c>
      <c r="K91" s="120">
        <v>0.46300000000000002</v>
      </c>
      <c r="L91" s="120">
        <v>0.36605199999999999</v>
      </c>
    </row>
    <row r="92" spans="1:16" x14ac:dyDescent="0.2">
      <c r="A92" s="120">
        <v>27</v>
      </c>
      <c r="B92" s="120" t="s">
        <v>100</v>
      </c>
      <c r="C92" s="120" t="s">
        <v>140</v>
      </c>
      <c r="E92" s="120">
        <v>0</v>
      </c>
      <c r="F92" s="125">
        <v>50.512</v>
      </c>
      <c r="H92" s="127">
        <v>14.515000000000001</v>
      </c>
      <c r="I92" s="119"/>
      <c r="J92" s="120">
        <v>50.12</v>
      </c>
      <c r="K92" s="120">
        <v>0.373</v>
      </c>
      <c r="L92" s="120">
        <v>0.37177199999999999</v>
      </c>
    </row>
    <row r="93" spans="1:16" x14ac:dyDescent="0.2">
      <c r="A93" s="120">
        <v>27</v>
      </c>
      <c r="B93" s="120" t="s">
        <v>100</v>
      </c>
      <c r="C93" s="120" t="s">
        <v>140</v>
      </c>
      <c r="E93" s="120">
        <v>57</v>
      </c>
      <c r="F93" s="125">
        <v>81.605999999999995</v>
      </c>
      <c r="G93" s="129">
        <v>-21.93</v>
      </c>
      <c r="I93" s="119"/>
      <c r="M93" s="120">
        <v>80.337000000000003</v>
      </c>
      <c r="N93" s="120">
        <v>0.93100000000000005</v>
      </c>
      <c r="O93" s="120">
        <v>0.33900000000000002</v>
      </c>
      <c r="P93" s="120">
        <v>1.0816730000000001</v>
      </c>
    </row>
    <row r="94" spans="1:16" x14ac:dyDescent="0.2">
      <c r="A94" s="120">
        <v>27</v>
      </c>
      <c r="B94" s="120" t="s">
        <v>100</v>
      </c>
      <c r="C94" s="120" t="s">
        <v>140</v>
      </c>
      <c r="E94" s="120">
        <v>57</v>
      </c>
      <c r="F94" s="125">
        <v>58.540999999999997</v>
      </c>
      <c r="G94" s="129">
        <v>-37.363</v>
      </c>
      <c r="I94" s="119"/>
      <c r="M94" s="120">
        <v>57.634</v>
      </c>
      <c r="N94" s="120">
        <v>0.65800000000000003</v>
      </c>
      <c r="O94" s="120">
        <v>0.248</v>
      </c>
      <c r="P94" s="120">
        <v>1.0647880000000001</v>
      </c>
    </row>
    <row r="95" spans="1:16" x14ac:dyDescent="0.2">
      <c r="A95" s="120">
        <v>28</v>
      </c>
      <c r="B95" s="120" t="s">
        <v>100</v>
      </c>
      <c r="C95" s="120" t="s">
        <v>139</v>
      </c>
      <c r="E95" s="120">
        <v>0</v>
      </c>
      <c r="F95" s="125">
        <v>63.317999999999998</v>
      </c>
      <c r="H95" s="127">
        <v>-0.997</v>
      </c>
      <c r="I95" s="119"/>
      <c r="J95" s="120">
        <v>62.816000000000003</v>
      </c>
      <c r="K95" s="120">
        <v>0.46</v>
      </c>
      <c r="L95" s="120">
        <v>0.36610799999999999</v>
      </c>
    </row>
    <row r="96" spans="1:16" x14ac:dyDescent="0.2">
      <c r="A96" s="120">
        <v>28</v>
      </c>
      <c r="B96" s="120" t="s">
        <v>100</v>
      </c>
      <c r="C96" s="120" t="s">
        <v>139</v>
      </c>
      <c r="E96" s="120">
        <v>0</v>
      </c>
      <c r="F96" s="125">
        <v>63.381999999999998</v>
      </c>
      <c r="H96" s="127">
        <v>-1.085</v>
      </c>
      <c r="I96" s="119"/>
      <c r="J96" s="120">
        <v>62.874000000000002</v>
      </c>
      <c r="K96" s="120">
        <v>0.46</v>
      </c>
      <c r="L96" s="120">
        <v>0.36607600000000001</v>
      </c>
    </row>
    <row r="97" spans="1:16" x14ac:dyDescent="0.2">
      <c r="A97" s="120">
        <v>28</v>
      </c>
      <c r="B97" s="120" t="s">
        <v>100</v>
      </c>
      <c r="C97" s="120" t="s">
        <v>139</v>
      </c>
      <c r="E97" s="120">
        <v>0</v>
      </c>
      <c r="F97" s="125">
        <v>63.601999999999997</v>
      </c>
      <c r="H97" s="127">
        <v>-1.1499999999999999</v>
      </c>
      <c r="I97" s="119"/>
      <c r="J97" s="120">
        <v>63.093000000000004</v>
      </c>
      <c r="K97" s="120">
        <v>0.46200000000000002</v>
      </c>
      <c r="L97" s="120">
        <v>0.36605199999999999</v>
      </c>
    </row>
    <row r="98" spans="1:16" x14ac:dyDescent="0.2">
      <c r="A98" s="120">
        <v>28</v>
      </c>
      <c r="B98" s="120" t="s">
        <v>100</v>
      </c>
      <c r="C98" s="120" t="s">
        <v>139</v>
      </c>
      <c r="E98" s="120">
        <v>0</v>
      </c>
      <c r="F98" s="125">
        <v>80.774000000000001</v>
      </c>
      <c r="H98" s="127">
        <v>14.795999999999999</v>
      </c>
      <c r="I98" s="119"/>
      <c r="J98" s="120">
        <v>80.099000000000004</v>
      </c>
      <c r="K98" s="120">
        <v>0.59599999999999997</v>
      </c>
      <c r="L98" s="120">
        <v>0.37187399999999998</v>
      </c>
    </row>
    <row r="99" spans="1:16" x14ac:dyDescent="0.2">
      <c r="A99" s="120">
        <v>28</v>
      </c>
      <c r="B99" s="120" t="s">
        <v>100</v>
      </c>
      <c r="C99" s="120" t="s">
        <v>139</v>
      </c>
      <c r="E99" s="120">
        <v>78</v>
      </c>
      <c r="F99" s="125">
        <v>49.417999999999999</v>
      </c>
      <c r="G99" s="129">
        <v>-21.71</v>
      </c>
      <c r="I99" s="119"/>
      <c r="M99" s="120">
        <v>48.649000000000001</v>
      </c>
      <c r="N99" s="120">
        <v>0.56399999999999995</v>
      </c>
      <c r="O99" s="120">
        <v>0.20499999999999999</v>
      </c>
      <c r="P99" s="120">
        <v>1.081914</v>
      </c>
    </row>
    <row r="100" spans="1:16" x14ac:dyDescent="0.2">
      <c r="A100" s="120">
        <v>28</v>
      </c>
      <c r="B100" s="120" t="s">
        <v>100</v>
      </c>
      <c r="C100" s="120" t="s">
        <v>139</v>
      </c>
      <c r="E100" s="120">
        <v>78</v>
      </c>
      <c r="F100" s="125">
        <v>58.366999999999997</v>
      </c>
      <c r="G100" s="129">
        <v>-37.363</v>
      </c>
      <c r="I100" s="119"/>
      <c r="M100" s="120">
        <v>57.462000000000003</v>
      </c>
      <c r="N100" s="120">
        <v>0.65700000000000003</v>
      </c>
      <c r="O100" s="120">
        <v>0.248</v>
      </c>
      <c r="P100" s="120">
        <v>1.0647880000000001</v>
      </c>
    </row>
    <row r="101" spans="1:16" x14ac:dyDescent="0.2">
      <c r="A101" s="120">
        <v>29</v>
      </c>
      <c r="B101" s="120" t="s">
        <v>100</v>
      </c>
      <c r="C101" s="120" t="s">
        <v>138</v>
      </c>
      <c r="E101" s="120">
        <v>0</v>
      </c>
      <c r="F101" s="125">
        <v>63.612000000000002</v>
      </c>
      <c r="H101" s="127">
        <v>-0.92600000000000005</v>
      </c>
      <c r="I101" s="119"/>
      <c r="J101" s="120">
        <v>63.104999999999997</v>
      </c>
      <c r="K101" s="120">
        <v>0.46200000000000002</v>
      </c>
      <c r="L101" s="120">
        <v>0.36613400000000001</v>
      </c>
    </row>
    <row r="102" spans="1:16" x14ac:dyDescent="0.2">
      <c r="A102" s="120">
        <v>29</v>
      </c>
      <c r="B102" s="120" t="s">
        <v>100</v>
      </c>
      <c r="C102" s="120" t="s">
        <v>138</v>
      </c>
      <c r="E102" s="120">
        <v>0</v>
      </c>
      <c r="F102" s="125">
        <v>63.938000000000002</v>
      </c>
      <c r="H102" s="127">
        <v>-0.98199999999999998</v>
      </c>
      <c r="I102" s="119"/>
      <c r="J102" s="120">
        <v>63.423999999999999</v>
      </c>
      <c r="K102" s="120">
        <v>0.46500000000000002</v>
      </c>
      <c r="L102" s="120">
        <v>0.36611300000000002</v>
      </c>
    </row>
    <row r="103" spans="1:16" x14ac:dyDescent="0.2">
      <c r="A103" s="120">
        <v>29</v>
      </c>
      <c r="B103" s="120" t="s">
        <v>100</v>
      </c>
      <c r="C103" s="120" t="s">
        <v>138</v>
      </c>
      <c r="E103" s="120">
        <v>33</v>
      </c>
      <c r="F103" s="125">
        <v>63.1</v>
      </c>
      <c r="H103" s="127">
        <v>-1.1499999999999999</v>
      </c>
      <c r="I103" s="119"/>
      <c r="J103" s="120">
        <v>62.597000000000001</v>
      </c>
      <c r="K103" s="120">
        <v>0.45800000000000002</v>
      </c>
      <c r="L103" s="120">
        <v>0.36605199999999999</v>
      </c>
    </row>
    <row r="104" spans="1:16" x14ac:dyDescent="0.2">
      <c r="A104" s="120">
        <v>29</v>
      </c>
      <c r="B104" s="120" t="s">
        <v>100</v>
      </c>
      <c r="C104" s="120" t="s">
        <v>138</v>
      </c>
      <c r="E104" s="120">
        <v>33</v>
      </c>
      <c r="F104" s="125">
        <v>53.133000000000003</v>
      </c>
      <c r="H104" s="127">
        <v>13.702</v>
      </c>
      <c r="I104" s="119"/>
      <c r="J104" s="120">
        <v>52.706000000000003</v>
      </c>
      <c r="K104" s="120">
        <v>0.39200000000000002</v>
      </c>
      <c r="L104" s="120">
        <v>0.371475</v>
      </c>
    </row>
    <row r="105" spans="1:16" x14ac:dyDescent="0.2">
      <c r="A105" s="120">
        <v>29</v>
      </c>
      <c r="B105" s="120" t="s">
        <v>100</v>
      </c>
      <c r="C105" s="120" t="s">
        <v>138</v>
      </c>
      <c r="E105" s="120">
        <v>78</v>
      </c>
      <c r="F105" s="125">
        <v>70.146000000000001</v>
      </c>
      <c r="G105" s="129">
        <v>-20.119</v>
      </c>
      <c r="I105" s="119"/>
      <c r="M105" s="120">
        <v>69.052999999999997</v>
      </c>
      <c r="N105" s="120">
        <v>0.80200000000000005</v>
      </c>
      <c r="O105" s="120">
        <v>0.29199999999999998</v>
      </c>
      <c r="P105" s="120">
        <v>1.0836539999999999</v>
      </c>
    </row>
    <row r="106" spans="1:16" x14ac:dyDescent="0.2">
      <c r="A106" s="120">
        <v>29</v>
      </c>
      <c r="B106" s="120" t="s">
        <v>100</v>
      </c>
      <c r="C106" s="120" t="s">
        <v>138</v>
      </c>
      <c r="E106" s="120">
        <v>78</v>
      </c>
      <c r="F106" s="125">
        <v>57.878</v>
      </c>
      <c r="G106" s="129">
        <v>-37.363</v>
      </c>
      <c r="I106" s="119"/>
      <c r="M106" s="120">
        <v>56.981000000000002</v>
      </c>
      <c r="N106" s="120">
        <v>0.65100000000000002</v>
      </c>
      <c r="O106" s="120">
        <v>0.246</v>
      </c>
      <c r="P106" s="120">
        <v>1.0647880000000001</v>
      </c>
    </row>
    <row r="107" spans="1:16" x14ac:dyDescent="0.2">
      <c r="A107" s="120">
        <v>30</v>
      </c>
      <c r="B107" s="120" t="s">
        <v>100</v>
      </c>
      <c r="C107" s="120" t="s">
        <v>137</v>
      </c>
      <c r="E107" s="120">
        <v>0</v>
      </c>
      <c r="F107" s="125">
        <v>63.671999999999997</v>
      </c>
      <c r="H107" s="127">
        <v>-1.0760000000000001</v>
      </c>
      <c r="I107" s="119"/>
      <c r="J107" s="120">
        <v>63.167000000000002</v>
      </c>
      <c r="K107" s="120">
        <v>0.46300000000000002</v>
      </c>
      <c r="L107" s="120">
        <v>0.36607899999999999</v>
      </c>
    </row>
    <row r="108" spans="1:16" x14ac:dyDescent="0.2">
      <c r="A108" s="120">
        <v>30</v>
      </c>
      <c r="B108" s="120" t="s">
        <v>100</v>
      </c>
      <c r="C108" s="120" t="s">
        <v>137</v>
      </c>
      <c r="E108" s="120">
        <v>0</v>
      </c>
      <c r="F108" s="125">
        <v>63.292999999999999</v>
      </c>
      <c r="H108" s="127">
        <v>-1.1419999999999999</v>
      </c>
      <c r="I108" s="119"/>
      <c r="J108" s="120">
        <v>62.786000000000001</v>
      </c>
      <c r="K108" s="120">
        <v>0.46</v>
      </c>
      <c r="L108" s="120">
        <v>0.36605500000000002</v>
      </c>
    </row>
    <row r="109" spans="1:16" x14ac:dyDescent="0.2">
      <c r="A109" s="120">
        <v>30</v>
      </c>
      <c r="B109" s="120" t="s">
        <v>100</v>
      </c>
      <c r="C109" s="120" t="s">
        <v>137</v>
      </c>
      <c r="E109" s="120">
        <v>0</v>
      </c>
      <c r="F109" s="125">
        <v>63.749000000000002</v>
      </c>
      <c r="H109" s="127">
        <v>-1.1499999999999999</v>
      </c>
      <c r="I109" s="119"/>
      <c r="J109" s="120">
        <v>63.238999999999997</v>
      </c>
      <c r="K109" s="120">
        <v>0.46300000000000002</v>
      </c>
      <c r="L109" s="120">
        <v>0.36605199999999999</v>
      </c>
    </row>
    <row r="110" spans="1:16" x14ac:dyDescent="0.2">
      <c r="A110" s="120">
        <v>30</v>
      </c>
      <c r="B110" s="120" t="s">
        <v>100</v>
      </c>
      <c r="C110" s="120" t="s">
        <v>137</v>
      </c>
      <c r="E110" s="120">
        <v>0</v>
      </c>
      <c r="F110" s="125">
        <v>83.858000000000004</v>
      </c>
      <c r="H110" s="127">
        <v>14.198</v>
      </c>
      <c r="I110" s="119"/>
      <c r="J110" s="120">
        <v>83.162000000000006</v>
      </c>
      <c r="K110" s="120">
        <v>0.61799999999999999</v>
      </c>
      <c r="L110" s="120">
        <v>0.37165599999999999</v>
      </c>
    </row>
    <row r="111" spans="1:16" x14ac:dyDescent="0.2">
      <c r="A111" s="120">
        <v>30</v>
      </c>
      <c r="B111" s="120" t="s">
        <v>100</v>
      </c>
      <c r="C111" s="120" t="s">
        <v>137</v>
      </c>
      <c r="E111" s="120">
        <v>78</v>
      </c>
      <c r="F111" s="125">
        <v>50.109000000000002</v>
      </c>
      <c r="G111" s="129">
        <v>-21.709</v>
      </c>
      <c r="I111" s="119"/>
      <c r="M111" s="120">
        <v>49.329000000000001</v>
      </c>
      <c r="N111" s="120">
        <v>0.57199999999999995</v>
      </c>
      <c r="O111" s="120">
        <v>0.20799999999999999</v>
      </c>
      <c r="P111" s="120">
        <v>1.081915</v>
      </c>
    </row>
    <row r="112" spans="1:16" x14ac:dyDescent="0.2">
      <c r="A112" s="120">
        <v>30</v>
      </c>
      <c r="B112" s="120" t="s">
        <v>100</v>
      </c>
      <c r="C112" s="120" t="s">
        <v>137</v>
      </c>
      <c r="E112" s="120">
        <v>78</v>
      </c>
      <c r="F112" s="125">
        <v>58.649000000000001</v>
      </c>
      <c r="G112" s="129">
        <v>-37.363</v>
      </c>
      <c r="I112" s="119"/>
      <c r="M112" s="120">
        <v>57.74</v>
      </c>
      <c r="N112" s="120">
        <v>0.66</v>
      </c>
      <c r="O112" s="120">
        <v>0.249</v>
      </c>
      <c r="P112" s="120">
        <v>1.0647880000000001</v>
      </c>
    </row>
    <row r="113" spans="1:16" x14ac:dyDescent="0.2">
      <c r="A113" s="120">
        <v>31</v>
      </c>
      <c r="B113" s="120" t="s">
        <v>48</v>
      </c>
      <c r="E113" s="120">
        <v>0</v>
      </c>
      <c r="F113" s="125">
        <v>63.883000000000003</v>
      </c>
      <c r="H113" s="127">
        <v>-1.097</v>
      </c>
      <c r="I113" s="119"/>
      <c r="J113" s="120">
        <v>63.375</v>
      </c>
      <c r="K113" s="120">
        <v>0.46400000000000002</v>
      </c>
      <c r="L113" s="120">
        <v>0.36607099999999998</v>
      </c>
    </row>
    <row r="114" spans="1:16" x14ac:dyDescent="0.2">
      <c r="A114" s="120">
        <v>31</v>
      </c>
      <c r="B114" s="120" t="s">
        <v>48</v>
      </c>
      <c r="E114" s="120">
        <v>0</v>
      </c>
      <c r="F114" s="125">
        <v>64.716999999999999</v>
      </c>
      <c r="H114" s="127">
        <v>-1.1419999999999999</v>
      </c>
      <c r="I114" s="119"/>
      <c r="J114" s="120">
        <v>64.197000000000003</v>
      </c>
      <c r="K114" s="120">
        <v>0.47</v>
      </c>
      <c r="L114" s="120">
        <v>0.36605500000000002</v>
      </c>
    </row>
    <row r="115" spans="1:16" x14ac:dyDescent="0.2">
      <c r="A115" s="120">
        <v>31</v>
      </c>
      <c r="B115" s="120" t="s">
        <v>48</v>
      </c>
      <c r="E115" s="120">
        <v>0</v>
      </c>
      <c r="F115" s="125">
        <v>63.83</v>
      </c>
      <c r="H115" s="127">
        <v>-1.1499999999999999</v>
      </c>
      <c r="I115" s="119"/>
      <c r="J115" s="120">
        <v>63.319000000000003</v>
      </c>
      <c r="K115" s="120">
        <v>0.46400000000000002</v>
      </c>
      <c r="L115" s="120">
        <v>0.36605199999999999</v>
      </c>
    </row>
    <row r="116" spans="1:16" x14ac:dyDescent="0.2">
      <c r="A116" s="120">
        <v>31</v>
      </c>
      <c r="B116" s="120" t="s">
        <v>48</v>
      </c>
      <c r="E116" s="120">
        <v>57</v>
      </c>
      <c r="F116" s="125">
        <v>71.015000000000001</v>
      </c>
      <c r="G116" s="129">
        <v>-14.204000000000001</v>
      </c>
      <c r="I116" s="119"/>
      <c r="M116" s="120">
        <v>69.903999999999996</v>
      </c>
      <c r="N116" s="120">
        <v>0.81599999999999995</v>
      </c>
      <c r="O116" s="120">
        <v>0.29599999999999999</v>
      </c>
      <c r="P116" s="120">
        <v>1.090125</v>
      </c>
    </row>
    <row r="117" spans="1:16" x14ac:dyDescent="0.2">
      <c r="A117" s="120">
        <v>31</v>
      </c>
      <c r="B117" s="120" t="s">
        <v>48</v>
      </c>
      <c r="E117" s="120">
        <v>57</v>
      </c>
      <c r="F117" s="125">
        <v>58.271999999999998</v>
      </c>
      <c r="G117" s="129">
        <v>-37.363</v>
      </c>
      <c r="I117" s="119"/>
      <c r="M117" s="120">
        <v>57.37</v>
      </c>
      <c r="N117" s="120">
        <v>0.65500000000000003</v>
      </c>
      <c r="O117" s="120">
        <v>0.247</v>
      </c>
      <c r="P117" s="120">
        <v>1.0647880000000001</v>
      </c>
    </row>
    <row r="118" spans="1:16" x14ac:dyDescent="0.2">
      <c r="A118" s="120">
        <v>32</v>
      </c>
      <c r="B118" s="120" t="s">
        <v>100</v>
      </c>
      <c r="C118" s="120" t="s">
        <v>136</v>
      </c>
      <c r="E118" s="120">
        <v>0</v>
      </c>
      <c r="F118" s="125">
        <v>63.738999999999997</v>
      </c>
      <c r="H118" s="127">
        <v>-1.0980000000000001</v>
      </c>
      <c r="I118" s="119"/>
      <c r="J118" s="120">
        <v>63.231999999999999</v>
      </c>
      <c r="K118" s="120">
        <v>0.46300000000000002</v>
      </c>
      <c r="L118" s="120">
        <v>0.36607099999999998</v>
      </c>
    </row>
    <row r="119" spans="1:16" x14ac:dyDescent="0.2">
      <c r="A119" s="120">
        <v>32</v>
      </c>
      <c r="B119" s="120" t="s">
        <v>100</v>
      </c>
      <c r="C119" s="120" t="s">
        <v>136</v>
      </c>
      <c r="E119" s="120">
        <v>0</v>
      </c>
      <c r="F119" s="125">
        <v>63.31</v>
      </c>
      <c r="H119" s="127">
        <v>-1.1419999999999999</v>
      </c>
      <c r="I119" s="119"/>
      <c r="J119" s="120">
        <v>62.802</v>
      </c>
      <c r="K119" s="120">
        <v>0.46</v>
      </c>
      <c r="L119" s="120">
        <v>0.36605500000000002</v>
      </c>
    </row>
    <row r="120" spans="1:16" x14ac:dyDescent="0.2">
      <c r="A120" s="120">
        <v>32</v>
      </c>
      <c r="B120" s="120" t="s">
        <v>100</v>
      </c>
      <c r="C120" s="120" t="s">
        <v>136</v>
      </c>
      <c r="E120" s="120">
        <v>0</v>
      </c>
      <c r="F120" s="125">
        <v>64.158000000000001</v>
      </c>
      <c r="H120" s="127">
        <v>-1.1499999999999999</v>
      </c>
      <c r="I120" s="119"/>
      <c r="J120" s="120">
        <v>63.643999999999998</v>
      </c>
      <c r="K120" s="120">
        <v>0.46600000000000003</v>
      </c>
      <c r="L120" s="120">
        <v>0.36605199999999999</v>
      </c>
    </row>
    <row r="121" spans="1:16" x14ac:dyDescent="0.2">
      <c r="A121" s="120">
        <v>32</v>
      </c>
      <c r="B121" s="120" t="s">
        <v>100</v>
      </c>
      <c r="C121" s="120" t="s">
        <v>136</v>
      </c>
      <c r="E121" s="120">
        <v>0</v>
      </c>
      <c r="F121" s="125">
        <v>61.372</v>
      </c>
      <c r="H121" s="127">
        <v>4.9160000000000004</v>
      </c>
      <c r="I121" s="119"/>
      <c r="J121" s="120">
        <v>60.866</v>
      </c>
      <c r="K121" s="120">
        <v>0.44800000000000001</v>
      </c>
      <c r="L121" s="120">
        <v>0.36826700000000001</v>
      </c>
    </row>
    <row r="122" spans="1:16" x14ac:dyDescent="0.2">
      <c r="A122" s="120">
        <v>32</v>
      </c>
      <c r="B122" s="120" t="s">
        <v>100</v>
      </c>
      <c r="C122" s="120" t="s">
        <v>136</v>
      </c>
      <c r="E122" s="120">
        <v>57</v>
      </c>
      <c r="F122" s="125">
        <v>80.956999999999994</v>
      </c>
      <c r="G122" s="129">
        <v>-25.617000000000001</v>
      </c>
      <c r="I122" s="119"/>
      <c r="M122" s="120">
        <v>79.700999999999993</v>
      </c>
      <c r="N122" s="120">
        <v>0.92</v>
      </c>
      <c r="O122" s="120">
        <v>0.33700000000000002</v>
      </c>
      <c r="P122" s="120">
        <v>1.0776399999999999</v>
      </c>
    </row>
    <row r="123" spans="1:16" x14ac:dyDescent="0.2">
      <c r="A123" s="120">
        <v>32</v>
      </c>
      <c r="B123" s="120" t="s">
        <v>100</v>
      </c>
      <c r="C123" s="120" t="s">
        <v>136</v>
      </c>
      <c r="E123" s="120">
        <v>57</v>
      </c>
      <c r="F123" s="125">
        <v>58.48</v>
      </c>
      <c r="G123" s="129">
        <v>-37.363</v>
      </c>
      <c r="I123" s="119"/>
      <c r="M123" s="120">
        <v>57.573999999999998</v>
      </c>
      <c r="N123" s="120">
        <v>0.65800000000000003</v>
      </c>
      <c r="O123" s="120">
        <v>0.248</v>
      </c>
      <c r="P123" s="120">
        <v>1.0647880000000001</v>
      </c>
    </row>
    <row r="124" spans="1:16" x14ac:dyDescent="0.2">
      <c r="A124" s="120">
        <v>33</v>
      </c>
      <c r="B124" s="120" t="s">
        <v>100</v>
      </c>
      <c r="C124" s="120" t="s">
        <v>135</v>
      </c>
      <c r="E124" s="120">
        <v>0</v>
      </c>
      <c r="F124" s="125">
        <v>63.713000000000001</v>
      </c>
      <c r="H124" s="127">
        <v>-1.0580000000000001</v>
      </c>
      <c r="I124" s="119"/>
      <c r="J124" s="120">
        <v>63.206000000000003</v>
      </c>
      <c r="K124" s="120">
        <v>0.46300000000000002</v>
      </c>
      <c r="L124" s="120">
        <v>0.36608600000000002</v>
      </c>
    </row>
    <row r="125" spans="1:16" x14ac:dyDescent="0.2">
      <c r="A125" s="120">
        <v>33</v>
      </c>
      <c r="B125" s="120" t="s">
        <v>100</v>
      </c>
      <c r="C125" s="120" t="s">
        <v>135</v>
      </c>
      <c r="E125" s="120">
        <v>0</v>
      </c>
      <c r="F125" s="125">
        <v>63.960999999999999</v>
      </c>
      <c r="H125" s="127">
        <v>-1.115</v>
      </c>
      <c r="I125" s="119"/>
      <c r="J125" s="120">
        <v>63.448</v>
      </c>
      <c r="K125" s="120">
        <v>0.46500000000000002</v>
      </c>
      <c r="L125" s="120">
        <v>0.36606499999999997</v>
      </c>
    </row>
    <row r="126" spans="1:16" x14ac:dyDescent="0.2">
      <c r="A126" s="120">
        <v>33</v>
      </c>
      <c r="B126" s="120" t="s">
        <v>100</v>
      </c>
      <c r="C126" s="120" t="s">
        <v>135</v>
      </c>
      <c r="E126" s="120">
        <v>0</v>
      </c>
      <c r="F126" s="125">
        <v>63.96</v>
      </c>
      <c r="H126" s="127">
        <v>-1.1499999999999999</v>
      </c>
      <c r="I126" s="119"/>
      <c r="J126" s="120">
        <v>63.448</v>
      </c>
      <c r="K126" s="120">
        <v>0.46500000000000002</v>
      </c>
      <c r="L126" s="120">
        <v>0.36605199999999999</v>
      </c>
    </row>
    <row r="127" spans="1:16" x14ac:dyDescent="0.2">
      <c r="A127" s="120">
        <v>33</v>
      </c>
      <c r="B127" s="120" t="s">
        <v>100</v>
      </c>
      <c r="C127" s="120" t="s">
        <v>135</v>
      </c>
      <c r="E127" s="120">
        <v>0</v>
      </c>
      <c r="F127" s="125">
        <v>24.63</v>
      </c>
      <c r="H127" s="127">
        <v>4.8419999999999996</v>
      </c>
      <c r="I127" s="119"/>
      <c r="J127" s="120">
        <v>24.434000000000001</v>
      </c>
      <c r="K127" s="120">
        <v>0.18</v>
      </c>
      <c r="L127" s="120">
        <v>0.36824000000000001</v>
      </c>
    </row>
    <row r="128" spans="1:16" x14ac:dyDescent="0.2">
      <c r="A128" s="120">
        <v>33</v>
      </c>
      <c r="B128" s="120" t="s">
        <v>100</v>
      </c>
      <c r="C128" s="120" t="s">
        <v>135</v>
      </c>
      <c r="E128" s="120">
        <v>50</v>
      </c>
      <c r="F128" s="125">
        <v>42.61</v>
      </c>
      <c r="G128" s="129">
        <v>-24.359000000000002</v>
      </c>
      <c r="I128" s="119"/>
      <c r="M128" s="120">
        <v>41.947000000000003</v>
      </c>
      <c r="N128" s="120">
        <v>0.48499999999999999</v>
      </c>
      <c r="O128" s="120">
        <v>0.17799999999999999</v>
      </c>
      <c r="P128" s="120">
        <v>1.079016</v>
      </c>
    </row>
    <row r="129" spans="1:16" x14ac:dyDescent="0.2">
      <c r="A129" s="120">
        <v>33</v>
      </c>
      <c r="B129" s="120" t="s">
        <v>100</v>
      </c>
      <c r="C129" s="120" t="s">
        <v>135</v>
      </c>
      <c r="E129" s="120">
        <v>50</v>
      </c>
      <c r="F129" s="125">
        <v>58.542000000000002</v>
      </c>
      <c r="G129" s="129">
        <v>-37.363</v>
      </c>
      <c r="I129" s="119"/>
      <c r="M129" s="120">
        <v>57.634999999999998</v>
      </c>
      <c r="N129" s="120">
        <v>0.65800000000000003</v>
      </c>
      <c r="O129" s="120">
        <v>0.248</v>
      </c>
      <c r="P129" s="120">
        <v>1.0647880000000001</v>
      </c>
    </row>
    <row r="130" spans="1:16" x14ac:dyDescent="0.2">
      <c r="A130" s="120">
        <v>16</v>
      </c>
      <c r="B130" s="120" t="s">
        <v>100</v>
      </c>
      <c r="C130" s="120" t="s">
        <v>134</v>
      </c>
      <c r="E130" s="120">
        <v>0</v>
      </c>
      <c r="F130" s="125">
        <v>63.87</v>
      </c>
      <c r="H130" s="127">
        <v>-1.0109999999999999</v>
      </c>
      <c r="I130" s="119"/>
      <c r="J130" s="120">
        <v>63.371000000000002</v>
      </c>
      <c r="K130" s="120">
        <v>0.46400000000000002</v>
      </c>
      <c r="L130" s="120">
        <v>0.36610300000000001</v>
      </c>
    </row>
    <row r="131" spans="1:16" x14ac:dyDescent="0.2">
      <c r="A131" s="120">
        <v>16</v>
      </c>
      <c r="B131" s="120" t="s">
        <v>100</v>
      </c>
      <c r="C131" s="120" t="s">
        <v>134</v>
      </c>
      <c r="E131" s="120">
        <v>0</v>
      </c>
      <c r="F131" s="125">
        <v>63.813000000000002</v>
      </c>
      <c r="H131" s="127">
        <v>-1.0860000000000001</v>
      </c>
      <c r="I131" s="119"/>
      <c r="J131" s="120">
        <v>63.31</v>
      </c>
      <c r="K131" s="120">
        <v>0.46400000000000002</v>
      </c>
      <c r="L131" s="120">
        <v>0.36607499999999998</v>
      </c>
    </row>
    <row r="132" spans="1:16" x14ac:dyDescent="0.2">
      <c r="A132" s="120">
        <v>16</v>
      </c>
      <c r="B132" s="120" t="s">
        <v>100</v>
      </c>
      <c r="C132" s="120" t="s">
        <v>134</v>
      </c>
      <c r="E132" s="120">
        <v>0</v>
      </c>
      <c r="F132" s="125">
        <v>63.762999999999998</v>
      </c>
      <c r="H132" s="127">
        <v>-1.1499999999999999</v>
      </c>
      <c r="I132" s="119"/>
      <c r="J132" s="120">
        <v>63.26</v>
      </c>
      <c r="K132" s="120">
        <v>0.46300000000000002</v>
      </c>
      <c r="L132" s="120">
        <v>0.36605199999999999</v>
      </c>
    </row>
    <row r="133" spans="1:16" x14ac:dyDescent="0.2">
      <c r="A133" s="120">
        <v>16</v>
      </c>
      <c r="B133" s="120" t="s">
        <v>100</v>
      </c>
      <c r="C133" s="120" t="s">
        <v>134</v>
      </c>
      <c r="E133" s="120">
        <v>0</v>
      </c>
      <c r="F133" s="125">
        <v>69.92</v>
      </c>
      <c r="H133" s="127">
        <v>14.173999999999999</v>
      </c>
      <c r="I133" s="119"/>
      <c r="J133" s="120">
        <v>69.363</v>
      </c>
      <c r="K133" s="120">
        <v>0.51600000000000001</v>
      </c>
      <c r="L133" s="120">
        <v>0.37164700000000001</v>
      </c>
    </row>
    <row r="134" spans="1:16" x14ac:dyDescent="0.2">
      <c r="A134" s="120">
        <v>16</v>
      </c>
      <c r="B134" s="120" t="s">
        <v>100</v>
      </c>
      <c r="C134" s="120" t="s">
        <v>134</v>
      </c>
      <c r="E134" s="120">
        <v>78</v>
      </c>
      <c r="F134" s="125">
        <v>42.283000000000001</v>
      </c>
      <c r="G134" s="129">
        <v>-21.053000000000001</v>
      </c>
      <c r="I134" s="119"/>
      <c r="M134" s="120">
        <v>41.625</v>
      </c>
      <c r="N134" s="120">
        <v>0.48299999999999998</v>
      </c>
      <c r="O134" s="120">
        <v>0.17599999999999999</v>
      </c>
      <c r="P134" s="120">
        <v>1.082633</v>
      </c>
    </row>
    <row r="135" spans="1:16" x14ac:dyDescent="0.2">
      <c r="A135" s="120">
        <v>16</v>
      </c>
      <c r="B135" s="120" t="s">
        <v>100</v>
      </c>
      <c r="C135" s="120" t="s">
        <v>134</v>
      </c>
      <c r="E135" s="120">
        <v>78</v>
      </c>
      <c r="F135" s="125">
        <v>58.58</v>
      </c>
      <c r="G135" s="129">
        <v>-37.363</v>
      </c>
      <c r="I135" s="119"/>
      <c r="M135" s="120">
        <v>57.673000000000002</v>
      </c>
      <c r="N135" s="120">
        <v>0.65900000000000003</v>
      </c>
      <c r="O135" s="120">
        <v>0.249</v>
      </c>
      <c r="P135" s="120">
        <v>1.0647880000000001</v>
      </c>
    </row>
    <row r="136" spans="1:16" x14ac:dyDescent="0.2">
      <c r="A136" s="120">
        <v>17</v>
      </c>
      <c r="B136" s="120" t="s">
        <v>100</v>
      </c>
      <c r="C136" s="120" t="s">
        <v>133</v>
      </c>
      <c r="E136" s="120">
        <v>0</v>
      </c>
      <c r="F136" s="125">
        <v>63.957000000000001</v>
      </c>
      <c r="H136" s="127">
        <v>-1.083</v>
      </c>
      <c r="I136" s="119"/>
      <c r="J136" s="120">
        <v>63.448999999999998</v>
      </c>
      <c r="K136" s="120">
        <v>0.46500000000000002</v>
      </c>
      <c r="L136" s="120">
        <v>0.36607699999999999</v>
      </c>
    </row>
    <row r="137" spans="1:16" x14ac:dyDescent="0.2">
      <c r="A137" s="120">
        <v>17</v>
      </c>
      <c r="B137" s="120" t="s">
        <v>100</v>
      </c>
      <c r="C137" s="120" t="s">
        <v>133</v>
      </c>
      <c r="E137" s="120">
        <v>0</v>
      </c>
      <c r="F137" s="125">
        <v>63.777999999999999</v>
      </c>
      <c r="H137" s="127">
        <v>-1.105</v>
      </c>
      <c r="I137" s="119"/>
      <c r="J137" s="120">
        <v>63.265999999999998</v>
      </c>
      <c r="K137" s="120">
        <v>0.46300000000000002</v>
      </c>
      <c r="L137" s="120">
        <v>0.36606899999999998</v>
      </c>
    </row>
    <row r="138" spans="1:16" x14ac:dyDescent="0.2">
      <c r="A138" s="120">
        <v>17</v>
      </c>
      <c r="B138" s="120" t="s">
        <v>100</v>
      </c>
      <c r="C138" s="120" t="s">
        <v>133</v>
      </c>
      <c r="E138" s="120">
        <v>0</v>
      </c>
      <c r="F138" s="125">
        <v>64.123000000000005</v>
      </c>
      <c r="H138" s="127">
        <v>-1.1499999999999999</v>
      </c>
      <c r="I138" s="119"/>
      <c r="J138" s="120">
        <v>63.609000000000002</v>
      </c>
      <c r="K138" s="120">
        <v>0.46600000000000003</v>
      </c>
      <c r="L138" s="120">
        <v>0.36605199999999999</v>
      </c>
    </row>
    <row r="139" spans="1:16" x14ac:dyDescent="0.2">
      <c r="A139" s="120">
        <v>17</v>
      </c>
      <c r="B139" s="120" t="s">
        <v>100</v>
      </c>
      <c r="C139" s="120" t="s">
        <v>133</v>
      </c>
      <c r="E139" s="120">
        <v>0</v>
      </c>
      <c r="F139" s="125">
        <v>78.662999999999997</v>
      </c>
      <c r="H139" s="127">
        <v>14.749000000000001</v>
      </c>
      <c r="I139" s="119"/>
      <c r="J139" s="120">
        <v>78.007999999999996</v>
      </c>
      <c r="K139" s="120">
        <v>0.57999999999999996</v>
      </c>
      <c r="L139" s="120">
        <v>0.37185699999999999</v>
      </c>
    </row>
    <row r="140" spans="1:16" x14ac:dyDescent="0.2">
      <c r="A140" s="120">
        <v>17</v>
      </c>
      <c r="B140" s="120" t="s">
        <v>100</v>
      </c>
      <c r="C140" s="120" t="s">
        <v>133</v>
      </c>
      <c r="E140" s="120">
        <v>78</v>
      </c>
      <c r="F140" s="125">
        <v>46.183</v>
      </c>
      <c r="G140" s="129">
        <v>-20.826000000000001</v>
      </c>
      <c r="I140" s="119"/>
      <c r="M140" s="120">
        <v>45.463999999999999</v>
      </c>
      <c r="N140" s="120">
        <v>0.52700000000000002</v>
      </c>
      <c r="O140" s="120">
        <v>0.192</v>
      </c>
      <c r="P140" s="120">
        <v>1.082881</v>
      </c>
    </row>
    <row r="141" spans="1:16" x14ac:dyDescent="0.2">
      <c r="A141" s="120">
        <v>17</v>
      </c>
      <c r="B141" s="120" t="s">
        <v>100</v>
      </c>
      <c r="C141" s="120" t="s">
        <v>133</v>
      </c>
      <c r="E141" s="120">
        <v>78</v>
      </c>
      <c r="F141" s="125">
        <v>58.561</v>
      </c>
      <c r="G141" s="129">
        <v>-37.363</v>
      </c>
      <c r="I141" s="119"/>
      <c r="M141" s="120">
        <v>57.654000000000003</v>
      </c>
      <c r="N141" s="120">
        <v>0.65800000000000003</v>
      </c>
      <c r="O141" s="120">
        <v>0.248</v>
      </c>
      <c r="P141" s="120">
        <v>1.0647880000000001</v>
      </c>
    </row>
    <row r="142" spans="1:16" x14ac:dyDescent="0.2">
      <c r="A142" s="120">
        <v>18</v>
      </c>
      <c r="B142" s="120" t="s">
        <v>100</v>
      </c>
      <c r="C142" s="120" t="s">
        <v>132</v>
      </c>
      <c r="E142" s="120">
        <v>0</v>
      </c>
      <c r="F142" s="125">
        <v>63.862000000000002</v>
      </c>
      <c r="H142" s="127">
        <v>-1.002</v>
      </c>
      <c r="I142" s="119"/>
      <c r="J142" s="120">
        <v>63.353999999999999</v>
      </c>
      <c r="K142" s="120">
        <v>0.46400000000000002</v>
      </c>
      <c r="L142" s="120">
        <v>0.36610599999999999</v>
      </c>
    </row>
    <row r="143" spans="1:16" x14ac:dyDescent="0.2">
      <c r="A143" s="120">
        <v>18</v>
      </c>
      <c r="B143" s="120" t="s">
        <v>100</v>
      </c>
      <c r="C143" s="120" t="s">
        <v>132</v>
      </c>
      <c r="E143" s="120">
        <v>0</v>
      </c>
      <c r="F143" s="125">
        <v>64.082999999999998</v>
      </c>
      <c r="H143" s="127">
        <v>-1.103</v>
      </c>
      <c r="I143" s="119"/>
      <c r="J143" s="120">
        <v>63.569000000000003</v>
      </c>
      <c r="K143" s="120">
        <v>0.46500000000000002</v>
      </c>
      <c r="L143" s="120">
        <v>0.36606899999999998</v>
      </c>
    </row>
    <row r="144" spans="1:16" x14ac:dyDescent="0.2">
      <c r="A144" s="120">
        <v>18</v>
      </c>
      <c r="B144" s="120" t="s">
        <v>100</v>
      </c>
      <c r="C144" s="120" t="s">
        <v>132</v>
      </c>
      <c r="E144" s="120">
        <v>0</v>
      </c>
      <c r="F144" s="125">
        <v>64.069000000000003</v>
      </c>
      <c r="H144" s="127">
        <v>-1.1499999999999999</v>
      </c>
      <c r="I144" s="119"/>
      <c r="J144" s="120">
        <v>63.555999999999997</v>
      </c>
      <c r="K144" s="120">
        <v>0.46500000000000002</v>
      </c>
      <c r="L144" s="120">
        <v>0.36605199999999999</v>
      </c>
    </row>
    <row r="145" spans="1:16" x14ac:dyDescent="0.2">
      <c r="A145" s="120">
        <v>18</v>
      </c>
      <c r="B145" s="120" t="s">
        <v>100</v>
      </c>
      <c r="C145" s="120" t="s">
        <v>132</v>
      </c>
      <c r="E145" s="120">
        <v>0</v>
      </c>
      <c r="F145" s="125">
        <v>61.322000000000003</v>
      </c>
      <c r="H145" s="127">
        <v>14.819000000000001</v>
      </c>
      <c r="I145" s="119"/>
      <c r="J145" s="120">
        <v>60.811999999999998</v>
      </c>
      <c r="K145" s="120">
        <v>0.45200000000000001</v>
      </c>
      <c r="L145" s="120">
        <v>0.37188199999999999</v>
      </c>
    </row>
    <row r="146" spans="1:16" x14ac:dyDescent="0.2">
      <c r="A146" s="120">
        <v>18</v>
      </c>
      <c r="B146" s="120" t="s">
        <v>100</v>
      </c>
      <c r="C146" s="120" t="s">
        <v>132</v>
      </c>
      <c r="E146" s="120">
        <v>57</v>
      </c>
      <c r="F146" s="125">
        <v>97.126999999999995</v>
      </c>
      <c r="G146" s="129">
        <v>-21.052</v>
      </c>
      <c r="I146" s="119"/>
      <c r="M146" s="120">
        <v>95.614999999999995</v>
      </c>
      <c r="N146" s="120">
        <v>1.1080000000000001</v>
      </c>
      <c r="O146" s="120">
        <v>0.40400000000000003</v>
      </c>
      <c r="P146" s="120">
        <v>1.0826340000000001</v>
      </c>
    </row>
    <row r="147" spans="1:16" x14ac:dyDescent="0.2">
      <c r="A147" s="120">
        <v>18</v>
      </c>
      <c r="B147" s="120" t="s">
        <v>100</v>
      </c>
      <c r="C147" s="120" t="s">
        <v>132</v>
      </c>
      <c r="E147" s="120">
        <v>57</v>
      </c>
      <c r="F147" s="125">
        <v>58.491999999999997</v>
      </c>
      <c r="G147" s="129">
        <v>-37.363</v>
      </c>
      <c r="I147" s="119"/>
      <c r="M147" s="120">
        <v>57.587000000000003</v>
      </c>
      <c r="N147" s="120">
        <v>0.65800000000000003</v>
      </c>
      <c r="O147" s="120">
        <v>0.248</v>
      </c>
      <c r="P147" s="120">
        <v>1.0647880000000001</v>
      </c>
    </row>
    <row r="148" spans="1:16" x14ac:dyDescent="0.2">
      <c r="A148" s="120">
        <v>19</v>
      </c>
      <c r="B148" s="120" t="s">
        <v>100</v>
      </c>
      <c r="C148" s="120" t="s">
        <v>131</v>
      </c>
      <c r="E148" s="120">
        <v>0</v>
      </c>
      <c r="F148" s="125">
        <v>64.224999999999994</v>
      </c>
      <c r="H148" s="127">
        <v>-1.071</v>
      </c>
      <c r="I148" s="119"/>
      <c r="J148" s="120">
        <v>63.713000000000001</v>
      </c>
      <c r="K148" s="120">
        <v>0.46700000000000003</v>
      </c>
      <c r="L148" s="120">
        <v>0.36608099999999999</v>
      </c>
    </row>
    <row r="149" spans="1:16" x14ac:dyDescent="0.2">
      <c r="A149" s="120">
        <v>19</v>
      </c>
      <c r="B149" s="120" t="s">
        <v>100</v>
      </c>
      <c r="C149" s="120" t="s">
        <v>131</v>
      </c>
      <c r="E149" s="120">
        <v>0</v>
      </c>
      <c r="F149" s="125">
        <v>64.152000000000001</v>
      </c>
      <c r="H149" s="127">
        <v>-1.1200000000000001</v>
      </c>
      <c r="I149" s="119"/>
      <c r="J149" s="120">
        <v>63.636000000000003</v>
      </c>
      <c r="K149" s="120">
        <v>0.46600000000000003</v>
      </c>
      <c r="L149" s="120">
        <v>0.36606300000000003</v>
      </c>
    </row>
    <row r="150" spans="1:16" x14ac:dyDescent="0.2">
      <c r="A150" s="120">
        <v>19</v>
      </c>
      <c r="B150" s="120" t="s">
        <v>100</v>
      </c>
      <c r="C150" s="120" t="s">
        <v>131</v>
      </c>
      <c r="E150" s="120">
        <v>0</v>
      </c>
      <c r="F150" s="125">
        <v>63.728999999999999</v>
      </c>
      <c r="H150" s="127">
        <v>-1.1499999999999999</v>
      </c>
      <c r="I150" s="119"/>
      <c r="J150" s="120">
        <v>63.219000000000001</v>
      </c>
      <c r="K150" s="120">
        <v>0.46300000000000002</v>
      </c>
      <c r="L150" s="120">
        <v>0.36605199999999999</v>
      </c>
    </row>
    <row r="151" spans="1:16" x14ac:dyDescent="0.2">
      <c r="A151" s="120">
        <v>19</v>
      </c>
      <c r="B151" s="120" t="s">
        <v>100</v>
      </c>
      <c r="C151" s="120" t="s">
        <v>131</v>
      </c>
      <c r="E151" s="120">
        <v>0</v>
      </c>
      <c r="F151" s="125">
        <v>64.451999999999998</v>
      </c>
      <c r="H151" s="127">
        <v>14.843</v>
      </c>
      <c r="I151" s="119"/>
      <c r="J151" s="120">
        <v>63.917000000000002</v>
      </c>
      <c r="K151" s="120">
        <v>0.47599999999999998</v>
      </c>
      <c r="L151" s="120">
        <v>0.37189100000000003</v>
      </c>
    </row>
    <row r="152" spans="1:16" x14ac:dyDescent="0.2">
      <c r="A152" s="120">
        <v>19</v>
      </c>
      <c r="B152" s="120" t="s">
        <v>100</v>
      </c>
      <c r="C152" s="120" t="s">
        <v>131</v>
      </c>
      <c r="E152" s="120">
        <v>57</v>
      </c>
      <c r="F152" s="125">
        <v>101.54300000000001</v>
      </c>
      <c r="G152" s="129">
        <v>-21.033000000000001</v>
      </c>
      <c r="I152" s="119"/>
      <c r="M152" s="120">
        <v>99.962999999999994</v>
      </c>
      <c r="N152" s="120">
        <v>1.1579999999999999</v>
      </c>
      <c r="O152" s="120">
        <v>0.42199999999999999</v>
      </c>
      <c r="P152" s="120">
        <v>1.0826549999999999</v>
      </c>
    </row>
    <row r="153" spans="1:16" x14ac:dyDescent="0.2">
      <c r="A153" s="120">
        <v>19</v>
      </c>
      <c r="B153" s="120" t="s">
        <v>100</v>
      </c>
      <c r="C153" s="120" t="s">
        <v>131</v>
      </c>
      <c r="E153" s="120">
        <v>57</v>
      </c>
      <c r="F153" s="125">
        <v>58.462000000000003</v>
      </c>
      <c r="G153" s="129">
        <v>-37.363</v>
      </c>
      <c r="I153" s="119"/>
      <c r="M153" s="120">
        <v>57.557000000000002</v>
      </c>
      <c r="N153" s="120">
        <v>0.65700000000000003</v>
      </c>
      <c r="O153" s="120">
        <v>0.248</v>
      </c>
      <c r="P153" s="120">
        <v>1.0647880000000001</v>
      </c>
    </row>
    <row r="154" spans="1:16" x14ac:dyDescent="0.2">
      <c r="A154" s="120">
        <v>20</v>
      </c>
      <c r="B154" s="120" t="s">
        <v>100</v>
      </c>
      <c r="C154" s="120" t="s">
        <v>130</v>
      </c>
      <c r="E154" s="120">
        <v>0</v>
      </c>
      <c r="F154" s="125">
        <v>64.203000000000003</v>
      </c>
      <c r="H154" s="127">
        <v>-0.999</v>
      </c>
      <c r="I154" s="119"/>
      <c r="J154" s="120">
        <v>63.692</v>
      </c>
      <c r="K154" s="120">
        <v>0.46700000000000003</v>
      </c>
      <c r="L154" s="120">
        <v>0.36610700000000002</v>
      </c>
    </row>
    <row r="155" spans="1:16" x14ac:dyDescent="0.2">
      <c r="A155" s="120">
        <v>20</v>
      </c>
      <c r="B155" s="120" t="s">
        <v>100</v>
      </c>
      <c r="C155" s="120" t="s">
        <v>130</v>
      </c>
      <c r="E155" s="120">
        <v>0</v>
      </c>
      <c r="F155" s="125">
        <v>63.720999999999997</v>
      </c>
      <c r="H155" s="127">
        <v>-1.0720000000000001</v>
      </c>
      <c r="I155" s="119"/>
      <c r="J155" s="120">
        <v>63.209000000000003</v>
      </c>
      <c r="K155" s="120">
        <v>0.46300000000000002</v>
      </c>
      <c r="L155" s="120">
        <v>0.36608099999999999</v>
      </c>
    </row>
    <row r="156" spans="1:16" x14ac:dyDescent="0.2">
      <c r="A156" s="120">
        <v>20</v>
      </c>
      <c r="B156" s="120" t="s">
        <v>100</v>
      </c>
      <c r="C156" s="120" t="s">
        <v>130</v>
      </c>
      <c r="E156" s="120">
        <v>0</v>
      </c>
      <c r="F156" s="125">
        <v>63.841999999999999</v>
      </c>
      <c r="H156" s="127">
        <v>-1.1499999999999999</v>
      </c>
      <c r="I156" s="119"/>
      <c r="J156" s="120">
        <v>63.331000000000003</v>
      </c>
      <c r="K156" s="120">
        <v>0.46400000000000002</v>
      </c>
      <c r="L156" s="120">
        <v>0.36605199999999999</v>
      </c>
    </row>
    <row r="157" spans="1:16" x14ac:dyDescent="0.2">
      <c r="A157" s="120">
        <v>20</v>
      </c>
      <c r="B157" s="120" t="s">
        <v>100</v>
      </c>
      <c r="C157" s="120" t="s">
        <v>130</v>
      </c>
      <c r="E157" s="120">
        <v>0</v>
      </c>
      <c r="F157" s="125">
        <v>56.360999999999997</v>
      </c>
      <c r="H157" s="127">
        <v>14.875</v>
      </c>
      <c r="I157" s="119"/>
      <c r="J157" s="120">
        <v>55.896000000000001</v>
      </c>
      <c r="K157" s="120">
        <v>0.41599999999999998</v>
      </c>
      <c r="L157" s="120">
        <v>0.37190299999999998</v>
      </c>
    </row>
    <row r="158" spans="1:16" x14ac:dyDescent="0.2">
      <c r="A158" s="120">
        <v>20</v>
      </c>
      <c r="B158" s="120" t="s">
        <v>100</v>
      </c>
      <c r="C158" s="120" t="s">
        <v>130</v>
      </c>
      <c r="E158" s="120">
        <v>57</v>
      </c>
      <c r="F158" s="125">
        <v>210.56</v>
      </c>
      <c r="G158" s="129">
        <v>-20.152000000000001</v>
      </c>
      <c r="I158" s="119"/>
      <c r="M158" s="120">
        <v>207.28100000000001</v>
      </c>
      <c r="N158" s="120">
        <v>2.4039999999999999</v>
      </c>
      <c r="O158" s="120">
        <v>0.876</v>
      </c>
      <c r="P158" s="120">
        <v>1.0836190000000001</v>
      </c>
    </row>
    <row r="159" spans="1:16" x14ac:dyDescent="0.2">
      <c r="A159" s="120">
        <v>20</v>
      </c>
      <c r="B159" s="120" t="s">
        <v>100</v>
      </c>
      <c r="C159" s="120" t="s">
        <v>130</v>
      </c>
      <c r="E159" s="120">
        <v>57</v>
      </c>
      <c r="F159" s="125">
        <v>58.860999999999997</v>
      </c>
      <c r="G159" s="129">
        <v>-37.363</v>
      </c>
      <c r="I159" s="119"/>
      <c r="M159" s="120">
        <v>57.948999999999998</v>
      </c>
      <c r="N159" s="120">
        <v>0.66200000000000003</v>
      </c>
      <c r="O159" s="120">
        <v>0.25</v>
      </c>
      <c r="P159" s="120">
        <v>1.0647880000000001</v>
      </c>
    </row>
    <row r="160" spans="1:16" x14ac:dyDescent="0.2">
      <c r="A160" s="120">
        <v>21</v>
      </c>
      <c r="B160" s="120" t="s">
        <v>100</v>
      </c>
      <c r="C160" s="120" t="s">
        <v>129</v>
      </c>
      <c r="E160" s="120">
        <v>0</v>
      </c>
      <c r="F160" s="125">
        <v>64.006</v>
      </c>
      <c r="H160" s="127">
        <v>-0.99399999999999999</v>
      </c>
      <c r="I160" s="119"/>
      <c r="J160" s="120">
        <v>63.496000000000002</v>
      </c>
      <c r="K160" s="120">
        <v>0.46500000000000002</v>
      </c>
      <c r="L160" s="120">
        <v>0.36610900000000002</v>
      </c>
    </row>
    <row r="161" spans="1:16" x14ac:dyDescent="0.2">
      <c r="A161" s="120">
        <v>21</v>
      </c>
      <c r="B161" s="120" t="s">
        <v>100</v>
      </c>
      <c r="C161" s="120" t="s">
        <v>129</v>
      </c>
      <c r="E161" s="120">
        <v>0</v>
      </c>
      <c r="F161" s="125">
        <v>64.001000000000005</v>
      </c>
      <c r="H161" s="127">
        <v>-1.0509999999999999</v>
      </c>
      <c r="I161" s="119"/>
      <c r="J161" s="120">
        <v>63.485999999999997</v>
      </c>
      <c r="K161" s="120">
        <v>0.46500000000000002</v>
      </c>
      <c r="L161" s="120">
        <v>0.36608800000000002</v>
      </c>
    </row>
    <row r="162" spans="1:16" x14ac:dyDescent="0.2">
      <c r="A162" s="120">
        <v>21</v>
      </c>
      <c r="B162" s="120" t="s">
        <v>100</v>
      </c>
      <c r="C162" s="120" t="s">
        <v>129</v>
      </c>
      <c r="E162" s="120">
        <v>0</v>
      </c>
      <c r="F162" s="125">
        <v>64.11</v>
      </c>
      <c r="H162" s="127">
        <v>-1.1499999999999999</v>
      </c>
      <c r="I162" s="119"/>
      <c r="J162" s="120">
        <v>63.595999999999997</v>
      </c>
      <c r="K162" s="120">
        <v>0.46600000000000003</v>
      </c>
      <c r="L162" s="120">
        <v>0.36605199999999999</v>
      </c>
    </row>
    <row r="163" spans="1:16" x14ac:dyDescent="0.2">
      <c r="A163" s="120">
        <v>21</v>
      </c>
      <c r="B163" s="120" t="s">
        <v>100</v>
      </c>
      <c r="C163" s="120" t="s">
        <v>129</v>
      </c>
      <c r="E163" s="120">
        <v>0</v>
      </c>
      <c r="F163" s="125">
        <v>76.263999999999996</v>
      </c>
      <c r="H163" s="127">
        <v>14.874000000000001</v>
      </c>
      <c r="I163" s="119"/>
      <c r="J163" s="120">
        <v>75.631</v>
      </c>
      <c r="K163" s="120">
        <v>0.56299999999999994</v>
      </c>
      <c r="L163" s="120">
        <v>0.37190299999999998</v>
      </c>
    </row>
    <row r="164" spans="1:16" x14ac:dyDescent="0.2">
      <c r="A164" s="120">
        <v>21</v>
      </c>
      <c r="B164" s="120" t="s">
        <v>100</v>
      </c>
      <c r="C164" s="120" t="s">
        <v>129</v>
      </c>
      <c r="E164" s="120">
        <v>78</v>
      </c>
      <c r="F164" s="125">
        <v>46.801000000000002</v>
      </c>
      <c r="G164" s="129">
        <v>-19.664000000000001</v>
      </c>
      <c r="I164" s="119"/>
      <c r="M164" s="120">
        <v>46.072000000000003</v>
      </c>
      <c r="N164" s="120">
        <v>0.53500000000000003</v>
      </c>
      <c r="O164" s="120">
        <v>0.19500000000000001</v>
      </c>
      <c r="P164" s="120">
        <v>1.084152</v>
      </c>
    </row>
    <row r="165" spans="1:16" x14ac:dyDescent="0.2">
      <c r="A165" s="120">
        <v>21</v>
      </c>
      <c r="B165" s="120" t="s">
        <v>100</v>
      </c>
      <c r="C165" s="120" t="s">
        <v>129</v>
      </c>
      <c r="E165" s="120">
        <v>78</v>
      </c>
      <c r="F165" s="125">
        <v>58.737000000000002</v>
      </c>
      <c r="G165" s="129">
        <v>-37.363</v>
      </c>
      <c r="I165" s="119"/>
      <c r="M165" s="120">
        <v>57.828000000000003</v>
      </c>
      <c r="N165" s="120">
        <v>0.66</v>
      </c>
      <c r="O165" s="120">
        <v>0.249</v>
      </c>
      <c r="P165" s="120">
        <v>1.0647880000000001</v>
      </c>
    </row>
    <row r="166" spans="1:16" x14ac:dyDescent="0.2">
      <c r="A166" s="120">
        <v>22</v>
      </c>
      <c r="B166" s="120" t="s">
        <v>100</v>
      </c>
      <c r="C166" s="120" t="s">
        <v>128</v>
      </c>
      <c r="E166" s="120">
        <v>0</v>
      </c>
      <c r="F166" s="125">
        <v>63.963999999999999</v>
      </c>
      <c r="H166" s="127">
        <v>-1.048</v>
      </c>
      <c r="I166" s="119"/>
      <c r="J166" s="120">
        <v>63.46</v>
      </c>
      <c r="K166" s="120">
        <v>0.46500000000000002</v>
      </c>
      <c r="L166" s="120">
        <v>0.366089</v>
      </c>
    </row>
    <row r="167" spans="1:16" x14ac:dyDescent="0.2">
      <c r="A167" s="120">
        <v>22</v>
      </c>
      <c r="B167" s="120" t="s">
        <v>100</v>
      </c>
      <c r="C167" s="120" t="s">
        <v>128</v>
      </c>
      <c r="E167" s="120">
        <v>0</v>
      </c>
      <c r="F167" s="125">
        <v>63.911000000000001</v>
      </c>
      <c r="H167" s="127">
        <v>-1.073</v>
      </c>
      <c r="I167" s="119"/>
      <c r="J167" s="120">
        <v>63.402999999999999</v>
      </c>
      <c r="K167" s="120">
        <v>0.46400000000000002</v>
      </c>
      <c r="L167" s="120">
        <v>0.36608000000000002</v>
      </c>
    </row>
    <row r="168" spans="1:16" x14ac:dyDescent="0.2">
      <c r="A168" s="120">
        <v>22</v>
      </c>
      <c r="B168" s="120" t="s">
        <v>100</v>
      </c>
      <c r="C168" s="120" t="s">
        <v>128</v>
      </c>
      <c r="E168" s="120">
        <v>0</v>
      </c>
      <c r="F168" s="125">
        <v>64.382000000000005</v>
      </c>
      <c r="H168" s="127">
        <v>-1.1499999999999999</v>
      </c>
      <c r="I168" s="119"/>
      <c r="J168" s="120">
        <v>63.872</v>
      </c>
      <c r="K168" s="120">
        <v>0.46800000000000003</v>
      </c>
      <c r="L168" s="120">
        <v>0.36605199999999999</v>
      </c>
    </row>
    <row r="169" spans="1:16" x14ac:dyDescent="0.2">
      <c r="A169" s="120">
        <v>22</v>
      </c>
      <c r="B169" s="120" t="s">
        <v>100</v>
      </c>
      <c r="C169" s="120" t="s">
        <v>128</v>
      </c>
      <c r="E169" s="120">
        <v>0</v>
      </c>
      <c r="F169" s="125">
        <v>15.644</v>
      </c>
      <c r="H169" s="127">
        <v>14.558</v>
      </c>
      <c r="I169" s="119"/>
      <c r="J169" s="120">
        <v>15.526</v>
      </c>
      <c r="K169" s="120">
        <v>0.11600000000000001</v>
      </c>
      <c r="L169" s="120">
        <v>0.37178699999999998</v>
      </c>
    </row>
    <row r="170" spans="1:16" x14ac:dyDescent="0.2">
      <c r="A170" s="120">
        <v>22</v>
      </c>
      <c r="B170" s="120" t="s">
        <v>100</v>
      </c>
      <c r="C170" s="120" t="s">
        <v>128</v>
      </c>
      <c r="E170" s="120">
        <v>50</v>
      </c>
      <c r="F170" s="125">
        <v>30.507000000000001</v>
      </c>
      <c r="G170" s="129">
        <v>-18.59</v>
      </c>
      <c r="I170" s="119"/>
      <c r="M170" s="120">
        <v>30.030999999999999</v>
      </c>
      <c r="N170" s="120">
        <v>0.34899999999999998</v>
      </c>
      <c r="O170" s="120">
        <v>0.127</v>
      </c>
      <c r="P170" s="120">
        <v>1.0853269999999999</v>
      </c>
    </row>
    <row r="171" spans="1:16" x14ac:dyDescent="0.2">
      <c r="A171" s="120">
        <v>22</v>
      </c>
      <c r="B171" s="120" t="s">
        <v>100</v>
      </c>
      <c r="C171" s="120" t="s">
        <v>128</v>
      </c>
      <c r="E171" s="120">
        <v>50</v>
      </c>
      <c r="F171" s="125">
        <v>58.593000000000004</v>
      </c>
      <c r="G171" s="129">
        <v>-37.363</v>
      </c>
      <c r="I171" s="119"/>
      <c r="M171" s="120">
        <v>57.686</v>
      </c>
      <c r="N171" s="120">
        <v>0.65800000000000003</v>
      </c>
      <c r="O171" s="120">
        <v>0.249</v>
      </c>
      <c r="P171" s="120">
        <v>1.0647880000000001</v>
      </c>
    </row>
    <row r="172" spans="1:16" x14ac:dyDescent="0.2">
      <c r="A172" s="120">
        <v>23</v>
      </c>
      <c r="B172" s="120" t="s">
        <v>100</v>
      </c>
      <c r="C172" s="120" t="s">
        <v>127</v>
      </c>
      <c r="E172" s="120">
        <v>0</v>
      </c>
      <c r="F172" s="125">
        <v>64.069999999999993</v>
      </c>
      <c r="H172" s="127">
        <v>-1.034</v>
      </c>
      <c r="I172" s="119"/>
      <c r="J172" s="120">
        <v>63.56</v>
      </c>
      <c r="K172" s="120">
        <v>0.46600000000000003</v>
      </c>
      <c r="L172" s="120">
        <v>0.36609399999999997</v>
      </c>
    </row>
    <row r="173" spans="1:16" x14ac:dyDescent="0.2">
      <c r="A173" s="120">
        <v>23</v>
      </c>
      <c r="B173" s="120" t="s">
        <v>100</v>
      </c>
      <c r="C173" s="120" t="s">
        <v>127</v>
      </c>
      <c r="E173" s="120">
        <v>0</v>
      </c>
      <c r="F173" s="125">
        <v>64.251999999999995</v>
      </c>
      <c r="H173" s="127">
        <v>-1.105</v>
      </c>
      <c r="I173" s="119"/>
      <c r="J173" s="120">
        <v>63.737000000000002</v>
      </c>
      <c r="K173" s="120">
        <v>0.46700000000000003</v>
      </c>
      <c r="L173" s="120">
        <v>0.366068</v>
      </c>
    </row>
    <row r="174" spans="1:16" x14ac:dyDescent="0.2">
      <c r="A174" s="120">
        <v>23</v>
      </c>
      <c r="B174" s="120" t="s">
        <v>100</v>
      </c>
      <c r="C174" s="120" t="s">
        <v>127</v>
      </c>
      <c r="E174" s="120">
        <v>0</v>
      </c>
      <c r="F174" s="125">
        <v>63.917999999999999</v>
      </c>
      <c r="H174" s="127">
        <v>-1.1499999999999999</v>
      </c>
      <c r="I174" s="119"/>
      <c r="J174" s="120">
        <v>63.405999999999999</v>
      </c>
      <c r="K174" s="120">
        <v>0.46400000000000002</v>
      </c>
      <c r="L174" s="120">
        <v>0.36605199999999999</v>
      </c>
    </row>
    <row r="175" spans="1:16" x14ac:dyDescent="0.2">
      <c r="A175" s="120">
        <v>23</v>
      </c>
      <c r="B175" s="120" t="s">
        <v>100</v>
      </c>
      <c r="C175" s="120" t="s">
        <v>127</v>
      </c>
      <c r="E175" s="120">
        <v>0</v>
      </c>
      <c r="F175" s="125">
        <v>41.966000000000001</v>
      </c>
      <c r="H175" s="127">
        <v>14.993</v>
      </c>
      <c r="I175" s="119"/>
      <c r="J175" s="120">
        <v>41.621000000000002</v>
      </c>
      <c r="K175" s="120">
        <v>0.31</v>
      </c>
      <c r="L175" s="120">
        <v>0.371946</v>
      </c>
    </row>
    <row r="176" spans="1:16" x14ac:dyDescent="0.2">
      <c r="A176" s="120">
        <v>23</v>
      </c>
      <c r="B176" s="120" t="s">
        <v>100</v>
      </c>
      <c r="C176" s="120" t="s">
        <v>127</v>
      </c>
      <c r="E176" s="120">
        <v>57</v>
      </c>
      <c r="F176" s="125">
        <v>64.578999999999994</v>
      </c>
      <c r="G176" s="129">
        <v>-20.672999999999998</v>
      </c>
      <c r="I176" s="119"/>
      <c r="M176" s="120">
        <v>63.573999999999998</v>
      </c>
      <c r="N176" s="120">
        <v>0.73599999999999999</v>
      </c>
      <c r="O176" s="120">
        <v>0.26800000000000002</v>
      </c>
      <c r="P176" s="120">
        <v>1.083048</v>
      </c>
    </row>
    <row r="177" spans="1:16" x14ac:dyDescent="0.2">
      <c r="A177" s="120">
        <v>23</v>
      </c>
      <c r="B177" s="120" t="s">
        <v>100</v>
      </c>
      <c r="C177" s="120" t="s">
        <v>127</v>
      </c>
      <c r="E177" s="120">
        <v>57</v>
      </c>
      <c r="F177" s="125">
        <v>59.274000000000001</v>
      </c>
      <c r="G177" s="129">
        <v>-37.363</v>
      </c>
      <c r="I177" s="119"/>
      <c r="M177" s="120">
        <v>58.356999999999999</v>
      </c>
      <c r="N177" s="120">
        <v>0.66600000000000004</v>
      </c>
      <c r="O177" s="120">
        <v>0.251</v>
      </c>
      <c r="P177" s="120">
        <v>1.0647880000000001</v>
      </c>
    </row>
    <row r="178" spans="1:16" x14ac:dyDescent="0.2">
      <c r="A178" s="120">
        <v>24</v>
      </c>
      <c r="B178" s="120" t="s">
        <v>100</v>
      </c>
      <c r="C178" s="120" t="s">
        <v>126</v>
      </c>
      <c r="E178" s="120">
        <v>0</v>
      </c>
      <c r="F178" s="125">
        <v>63.851999999999997</v>
      </c>
      <c r="H178" s="127">
        <v>-1.026</v>
      </c>
      <c r="I178" s="119"/>
      <c r="J178" s="120">
        <v>63.344000000000001</v>
      </c>
      <c r="K178" s="120">
        <v>0.46400000000000002</v>
      </c>
      <c r="L178" s="120">
        <v>0.36609799999999998</v>
      </c>
    </row>
    <row r="179" spans="1:16" x14ac:dyDescent="0.2">
      <c r="A179" s="120">
        <v>24</v>
      </c>
      <c r="B179" s="120" t="s">
        <v>100</v>
      </c>
      <c r="C179" s="120" t="s">
        <v>126</v>
      </c>
      <c r="E179" s="120">
        <v>0</v>
      </c>
      <c r="F179" s="125">
        <v>64.346000000000004</v>
      </c>
      <c r="H179" s="127">
        <v>-1.095</v>
      </c>
      <c r="I179" s="119"/>
      <c r="J179" s="120">
        <v>63.829000000000001</v>
      </c>
      <c r="K179" s="120">
        <v>0.46700000000000003</v>
      </c>
      <c r="L179" s="120">
        <v>0.36607200000000001</v>
      </c>
    </row>
    <row r="180" spans="1:16" x14ac:dyDescent="0.2">
      <c r="A180" s="120">
        <v>24</v>
      </c>
      <c r="B180" s="120" t="s">
        <v>100</v>
      </c>
      <c r="C180" s="120" t="s">
        <v>126</v>
      </c>
      <c r="E180" s="120">
        <v>0</v>
      </c>
      <c r="F180" s="125">
        <v>64.322000000000003</v>
      </c>
      <c r="H180" s="127">
        <v>-1.1499999999999999</v>
      </c>
      <c r="I180" s="119"/>
      <c r="J180" s="120">
        <v>63.807000000000002</v>
      </c>
      <c r="K180" s="120">
        <v>0.46700000000000003</v>
      </c>
      <c r="L180" s="120">
        <v>0.36605199999999999</v>
      </c>
    </row>
    <row r="181" spans="1:16" x14ac:dyDescent="0.2">
      <c r="A181" s="120">
        <v>24</v>
      </c>
      <c r="B181" s="120" t="s">
        <v>100</v>
      </c>
      <c r="C181" s="120" t="s">
        <v>126</v>
      </c>
      <c r="E181" s="120">
        <v>0</v>
      </c>
      <c r="F181" s="125">
        <v>46.256999999999998</v>
      </c>
      <c r="H181" s="127">
        <v>14.688000000000001</v>
      </c>
      <c r="I181" s="119"/>
      <c r="J181" s="120">
        <v>45.874000000000002</v>
      </c>
      <c r="K181" s="120">
        <v>0.34100000000000003</v>
      </c>
      <c r="L181" s="120">
        <v>0.37183500000000003</v>
      </c>
    </row>
    <row r="182" spans="1:16" x14ac:dyDescent="0.2">
      <c r="A182" s="120">
        <v>24</v>
      </c>
      <c r="B182" s="120" t="s">
        <v>100</v>
      </c>
      <c r="C182" s="120" t="s">
        <v>126</v>
      </c>
      <c r="E182" s="120">
        <v>57</v>
      </c>
      <c r="F182" s="125">
        <v>72.180000000000007</v>
      </c>
      <c r="G182" s="129">
        <v>-21.844000000000001</v>
      </c>
      <c r="I182" s="119"/>
      <c r="M182" s="120">
        <v>71.058000000000007</v>
      </c>
      <c r="N182" s="120">
        <v>0.82199999999999995</v>
      </c>
      <c r="O182" s="120">
        <v>0.3</v>
      </c>
      <c r="P182" s="120">
        <v>1.0817680000000001</v>
      </c>
    </row>
    <row r="183" spans="1:16" x14ac:dyDescent="0.2">
      <c r="A183" s="120">
        <v>24</v>
      </c>
      <c r="B183" s="120" t="s">
        <v>100</v>
      </c>
      <c r="C183" s="120" t="s">
        <v>126</v>
      </c>
      <c r="E183" s="120">
        <v>57</v>
      </c>
      <c r="F183" s="125">
        <v>59.024999999999999</v>
      </c>
      <c r="G183" s="129">
        <v>-37.363</v>
      </c>
      <c r="I183" s="119"/>
      <c r="M183" s="120">
        <v>58.110999999999997</v>
      </c>
      <c r="N183" s="120">
        <v>0.66300000000000003</v>
      </c>
      <c r="O183" s="120">
        <v>0.25</v>
      </c>
      <c r="P183" s="120">
        <v>1.0647880000000001</v>
      </c>
    </row>
    <row r="184" spans="1:16" x14ac:dyDescent="0.2">
      <c r="A184" s="120">
        <v>25</v>
      </c>
      <c r="B184" s="120" t="s">
        <v>100</v>
      </c>
      <c r="C184" s="120" t="s">
        <v>125</v>
      </c>
      <c r="E184" s="120">
        <v>0</v>
      </c>
      <c r="F184" s="125">
        <v>64.385000000000005</v>
      </c>
      <c r="H184" s="127">
        <v>-1.0449999999999999</v>
      </c>
      <c r="I184" s="119"/>
      <c r="J184" s="120">
        <v>63.886000000000003</v>
      </c>
      <c r="K184" s="120">
        <v>0.46800000000000003</v>
      </c>
      <c r="L184" s="120">
        <v>0.366091</v>
      </c>
    </row>
    <row r="185" spans="1:16" x14ac:dyDescent="0.2">
      <c r="A185" s="120">
        <v>25</v>
      </c>
      <c r="B185" s="120" t="s">
        <v>100</v>
      </c>
      <c r="C185" s="120" t="s">
        <v>125</v>
      </c>
      <c r="E185" s="120">
        <v>0</v>
      </c>
      <c r="F185" s="125">
        <v>64.16</v>
      </c>
      <c r="H185" s="127">
        <v>-1.131</v>
      </c>
      <c r="I185" s="119"/>
      <c r="J185" s="120">
        <v>63.658000000000001</v>
      </c>
      <c r="K185" s="120">
        <v>0.46600000000000003</v>
      </c>
      <c r="L185" s="120">
        <v>0.36605900000000002</v>
      </c>
    </row>
    <row r="186" spans="1:16" x14ac:dyDescent="0.2">
      <c r="A186" s="120">
        <v>25</v>
      </c>
      <c r="B186" s="120" t="s">
        <v>100</v>
      </c>
      <c r="C186" s="120" t="s">
        <v>125</v>
      </c>
      <c r="E186" s="120">
        <v>0</v>
      </c>
      <c r="F186" s="125">
        <v>64.183999999999997</v>
      </c>
      <c r="H186" s="127">
        <v>-1.1499999999999999</v>
      </c>
      <c r="I186" s="119"/>
      <c r="J186" s="120">
        <v>63.683</v>
      </c>
      <c r="K186" s="120">
        <v>0.46600000000000003</v>
      </c>
      <c r="L186" s="120">
        <v>0.36605199999999999</v>
      </c>
    </row>
    <row r="187" spans="1:16" x14ac:dyDescent="0.2">
      <c r="A187" s="120">
        <v>25</v>
      </c>
      <c r="B187" s="120" t="s">
        <v>100</v>
      </c>
      <c r="C187" s="120" t="s">
        <v>125</v>
      </c>
      <c r="E187" s="120">
        <v>0</v>
      </c>
      <c r="F187" s="125">
        <v>87.372</v>
      </c>
      <c r="H187" s="127">
        <v>14.444000000000001</v>
      </c>
      <c r="I187" s="119"/>
      <c r="J187" s="120">
        <v>86.682000000000002</v>
      </c>
      <c r="K187" s="120">
        <v>0.64500000000000002</v>
      </c>
      <c r="L187" s="120">
        <v>0.37174600000000002</v>
      </c>
    </row>
    <row r="188" spans="1:16" x14ac:dyDescent="0.2">
      <c r="A188" s="120">
        <v>25</v>
      </c>
      <c r="B188" s="120" t="s">
        <v>100</v>
      </c>
      <c r="C188" s="120" t="s">
        <v>125</v>
      </c>
      <c r="E188" s="120">
        <v>78</v>
      </c>
      <c r="F188" s="125">
        <v>52.398000000000003</v>
      </c>
      <c r="G188" s="129">
        <v>-22.058</v>
      </c>
      <c r="I188" s="119"/>
      <c r="M188" s="120">
        <v>51.584000000000003</v>
      </c>
      <c r="N188" s="120">
        <v>0.59699999999999998</v>
      </c>
      <c r="O188" s="120">
        <v>0.218</v>
      </c>
      <c r="P188" s="120">
        <v>1.081534</v>
      </c>
    </row>
    <row r="189" spans="1:16" x14ac:dyDescent="0.2">
      <c r="A189" s="120">
        <v>25</v>
      </c>
      <c r="B189" s="120" t="s">
        <v>100</v>
      </c>
      <c r="C189" s="120" t="s">
        <v>125</v>
      </c>
      <c r="E189" s="120">
        <v>78</v>
      </c>
      <c r="F189" s="125">
        <v>59.128999999999998</v>
      </c>
      <c r="G189" s="129">
        <v>-37.363</v>
      </c>
      <c r="I189" s="119"/>
      <c r="M189" s="120">
        <v>58.213999999999999</v>
      </c>
      <c r="N189" s="120">
        <v>0.66500000000000004</v>
      </c>
      <c r="O189" s="120">
        <v>0.251</v>
      </c>
      <c r="P189" s="120">
        <v>1.0647880000000001</v>
      </c>
    </row>
    <row r="190" spans="1:16" x14ac:dyDescent="0.2">
      <c r="A190" s="120">
        <v>26</v>
      </c>
      <c r="B190" s="120" t="s">
        <v>124</v>
      </c>
      <c r="E190" s="120">
        <v>0</v>
      </c>
      <c r="F190" s="125">
        <v>64.198999999999998</v>
      </c>
      <c r="H190" s="127">
        <v>-0.94199999999999995</v>
      </c>
      <c r="I190" s="119"/>
      <c r="J190" s="120">
        <v>63.688000000000002</v>
      </c>
      <c r="K190" s="120">
        <v>0.46700000000000003</v>
      </c>
      <c r="L190" s="120">
        <v>0.36612800000000001</v>
      </c>
    </row>
    <row r="191" spans="1:16" x14ac:dyDescent="0.2">
      <c r="A191" s="120">
        <v>26</v>
      </c>
      <c r="B191" s="120" t="s">
        <v>124</v>
      </c>
      <c r="E191" s="120">
        <v>0</v>
      </c>
      <c r="F191" s="125">
        <v>64.364000000000004</v>
      </c>
      <c r="H191" s="127">
        <v>-0.96799999999999997</v>
      </c>
      <c r="I191" s="119"/>
      <c r="J191" s="120">
        <v>63.847999999999999</v>
      </c>
      <c r="K191" s="120">
        <v>0.46800000000000003</v>
      </c>
      <c r="L191" s="120">
        <v>0.366118</v>
      </c>
    </row>
    <row r="192" spans="1:16" x14ac:dyDescent="0.2">
      <c r="A192" s="120">
        <v>26</v>
      </c>
      <c r="B192" s="120" t="s">
        <v>124</v>
      </c>
      <c r="E192" s="120">
        <v>33</v>
      </c>
      <c r="F192" s="125">
        <v>0.02</v>
      </c>
      <c r="H192" s="127">
        <v>-26.536999999999999</v>
      </c>
      <c r="I192" s="119"/>
      <c r="J192" s="120">
        <v>1.9E-2</v>
      </c>
      <c r="K192" s="120">
        <v>0</v>
      </c>
      <c r="L192" s="120">
        <v>0.35678199999999999</v>
      </c>
    </row>
    <row r="193" spans="1:16" x14ac:dyDescent="0.2">
      <c r="A193" s="120">
        <v>26</v>
      </c>
      <c r="B193" s="120" t="s">
        <v>124</v>
      </c>
      <c r="E193" s="120">
        <v>33</v>
      </c>
      <c r="F193" s="125">
        <v>64.405000000000001</v>
      </c>
      <c r="H193" s="127">
        <v>-1.1499999999999999</v>
      </c>
      <c r="I193" s="119"/>
      <c r="J193" s="120">
        <v>63.890999999999998</v>
      </c>
      <c r="K193" s="120">
        <v>0.46800000000000003</v>
      </c>
      <c r="L193" s="120">
        <v>0.36605199999999999</v>
      </c>
    </row>
    <row r="194" spans="1:16" x14ac:dyDescent="0.2">
      <c r="A194" s="120">
        <v>26</v>
      </c>
      <c r="B194" s="120" t="s">
        <v>124</v>
      </c>
      <c r="E194" s="120">
        <v>33</v>
      </c>
      <c r="F194" s="125">
        <v>46.612000000000002</v>
      </c>
      <c r="H194" s="127">
        <v>-5.3129999999999997</v>
      </c>
      <c r="I194" s="119"/>
      <c r="J194" s="120">
        <v>46.246000000000002</v>
      </c>
      <c r="K194" s="120">
        <v>0.33700000000000002</v>
      </c>
      <c r="L194" s="120">
        <v>0.36453200000000002</v>
      </c>
    </row>
    <row r="195" spans="1:16" x14ac:dyDescent="0.2">
      <c r="A195" s="120">
        <v>26</v>
      </c>
      <c r="B195" s="120" t="s">
        <v>124</v>
      </c>
      <c r="E195" s="120">
        <v>78</v>
      </c>
      <c r="F195" s="125">
        <v>78.656999999999996</v>
      </c>
      <c r="G195" s="129">
        <v>-28.486000000000001</v>
      </c>
      <c r="I195" s="119"/>
      <c r="M195" s="120">
        <v>77.438999999999993</v>
      </c>
      <c r="N195" s="120">
        <v>0.89100000000000001</v>
      </c>
      <c r="O195" s="120">
        <v>0.32700000000000001</v>
      </c>
      <c r="P195" s="120">
        <v>1.0745009999999999</v>
      </c>
    </row>
    <row r="196" spans="1:16" x14ac:dyDescent="0.2">
      <c r="A196" s="120">
        <v>26</v>
      </c>
      <c r="B196" s="120" t="s">
        <v>124</v>
      </c>
      <c r="E196" s="120">
        <v>78</v>
      </c>
      <c r="F196" s="125">
        <v>59.033999999999999</v>
      </c>
      <c r="G196" s="129">
        <v>-37.363</v>
      </c>
      <c r="I196" s="119"/>
      <c r="M196" s="120">
        <v>58.12</v>
      </c>
      <c r="N196" s="120">
        <v>0.66300000000000003</v>
      </c>
      <c r="O196" s="120">
        <v>0.25</v>
      </c>
      <c r="P196" s="120">
        <v>1.0647880000000001</v>
      </c>
    </row>
    <row r="197" spans="1:16" x14ac:dyDescent="0.2">
      <c r="A197" s="120">
        <v>27</v>
      </c>
      <c r="B197" s="120" t="s">
        <v>100</v>
      </c>
      <c r="C197" s="120" t="s">
        <v>123</v>
      </c>
      <c r="E197" s="120">
        <v>0</v>
      </c>
      <c r="F197" s="125">
        <v>64.191000000000003</v>
      </c>
      <c r="H197" s="127">
        <v>-1.026</v>
      </c>
      <c r="I197" s="119"/>
      <c r="J197" s="120">
        <v>63.680999999999997</v>
      </c>
      <c r="K197" s="120">
        <v>0.46600000000000003</v>
      </c>
      <c r="L197" s="120">
        <v>0.36609700000000001</v>
      </c>
    </row>
    <row r="198" spans="1:16" x14ac:dyDescent="0.2">
      <c r="A198" s="120">
        <v>27</v>
      </c>
      <c r="B198" s="120" t="s">
        <v>100</v>
      </c>
      <c r="C198" s="120" t="s">
        <v>123</v>
      </c>
      <c r="E198" s="120">
        <v>0</v>
      </c>
      <c r="F198" s="125">
        <v>64.265000000000001</v>
      </c>
      <c r="H198" s="127">
        <v>-1.0920000000000001</v>
      </c>
      <c r="I198" s="119"/>
      <c r="J198" s="120">
        <v>63.75</v>
      </c>
      <c r="K198" s="120">
        <v>0.46700000000000003</v>
      </c>
      <c r="L198" s="120">
        <v>0.36607299999999998</v>
      </c>
    </row>
    <row r="199" spans="1:16" x14ac:dyDescent="0.2">
      <c r="A199" s="120">
        <v>27</v>
      </c>
      <c r="B199" s="120" t="s">
        <v>100</v>
      </c>
      <c r="C199" s="120" t="s">
        <v>123</v>
      </c>
      <c r="E199" s="120">
        <v>0</v>
      </c>
      <c r="F199" s="125">
        <v>64.313000000000002</v>
      </c>
      <c r="H199" s="127">
        <v>-1.1499999999999999</v>
      </c>
      <c r="I199" s="119"/>
      <c r="J199" s="120">
        <v>63.798999999999999</v>
      </c>
      <c r="K199" s="120">
        <v>0.46700000000000003</v>
      </c>
      <c r="L199" s="120">
        <v>0.36605199999999999</v>
      </c>
    </row>
    <row r="200" spans="1:16" x14ac:dyDescent="0.2">
      <c r="A200" s="120">
        <v>27</v>
      </c>
      <c r="B200" s="120" t="s">
        <v>100</v>
      </c>
      <c r="C200" s="120" t="s">
        <v>123</v>
      </c>
      <c r="E200" s="120">
        <v>0</v>
      </c>
      <c r="F200" s="125">
        <v>54.311999999999998</v>
      </c>
      <c r="H200" s="127">
        <v>4.7359999999999998</v>
      </c>
      <c r="I200" s="119"/>
      <c r="J200" s="120">
        <v>53.866999999999997</v>
      </c>
      <c r="K200" s="120">
        <v>0.39700000000000002</v>
      </c>
      <c r="L200" s="120">
        <v>0.368201</v>
      </c>
    </row>
    <row r="201" spans="1:16" x14ac:dyDescent="0.2">
      <c r="A201" s="120">
        <v>27</v>
      </c>
      <c r="B201" s="120" t="s">
        <v>100</v>
      </c>
      <c r="C201" s="120" t="s">
        <v>123</v>
      </c>
      <c r="E201" s="120">
        <v>57</v>
      </c>
      <c r="F201" s="125">
        <v>70.141000000000005</v>
      </c>
      <c r="G201" s="129">
        <v>-25.849</v>
      </c>
      <c r="I201" s="119"/>
      <c r="M201" s="120">
        <v>69.052000000000007</v>
      </c>
      <c r="N201" s="120">
        <v>0.79700000000000004</v>
      </c>
      <c r="O201" s="120">
        <v>0.29199999999999998</v>
      </c>
      <c r="P201" s="120">
        <v>1.077386</v>
      </c>
    </row>
    <row r="202" spans="1:16" x14ac:dyDescent="0.2">
      <c r="A202" s="120">
        <v>27</v>
      </c>
      <c r="B202" s="120" t="s">
        <v>100</v>
      </c>
      <c r="C202" s="120" t="s">
        <v>123</v>
      </c>
      <c r="E202" s="120">
        <v>57</v>
      </c>
      <c r="F202" s="125">
        <v>58.805</v>
      </c>
      <c r="G202" s="129">
        <v>-37.363</v>
      </c>
      <c r="I202" s="119"/>
      <c r="M202" s="120">
        <v>57.893999999999998</v>
      </c>
      <c r="N202" s="120">
        <v>0.66100000000000003</v>
      </c>
      <c r="O202" s="120">
        <v>0.249</v>
      </c>
      <c r="P202" s="120">
        <v>1.0647880000000001</v>
      </c>
    </row>
    <row r="203" spans="1:16" x14ac:dyDescent="0.2">
      <c r="A203" s="120">
        <v>28</v>
      </c>
      <c r="B203" s="120" t="s">
        <v>100</v>
      </c>
      <c r="C203" s="120" t="s">
        <v>122</v>
      </c>
      <c r="E203" s="120">
        <v>0</v>
      </c>
      <c r="F203" s="125">
        <v>64.097999999999999</v>
      </c>
      <c r="H203" s="127">
        <v>-1.04</v>
      </c>
      <c r="I203" s="119"/>
      <c r="J203" s="120">
        <v>63.588000000000001</v>
      </c>
      <c r="K203" s="120">
        <v>0.46600000000000003</v>
      </c>
      <c r="L203" s="120">
        <v>0.36609199999999997</v>
      </c>
    </row>
    <row r="204" spans="1:16" x14ac:dyDescent="0.2">
      <c r="A204" s="120">
        <v>28</v>
      </c>
      <c r="B204" s="120" t="s">
        <v>100</v>
      </c>
      <c r="C204" s="120" t="s">
        <v>122</v>
      </c>
      <c r="E204" s="120">
        <v>0</v>
      </c>
      <c r="F204" s="125">
        <v>63.707000000000001</v>
      </c>
      <c r="H204" s="127">
        <v>-1.0900000000000001</v>
      </c>
      <c r="I204" s="119"/>
      <c r="J204" s="120">
        <v>63.195999999999998</v>
      </c>
      <c r="K204" s="120">
        <v>0.46300000000000002</v>
      </c>
      <c r="L204" s="120">
        <v>0.36607400000000001</v>
      </c>
    </row>
    <row r="205" spans="1:16" x14ac:dyDescent="0.2">
      <c r="A205" s="120">
        <v>28</v>
      </c>
      <c r="B205" s="120" t="s">
        <v>100</v>
      </c>
      <c r="C205" s="120" t="s">
        <v>122</v>
      </c>
      <c r="E205" s="120">
        <v>0</v>
      </c>
      <c r="F205" s="125">
        <v>64.257999999999996</v>
      </c>
      <c r="H205" s="127">
        <v>-1.1499999999999999</v>
      </c>
      <c r="I205" s="119"/>
      <c r="J205" s="120">
        <v>63.744</v>
      </c>
      <c r="K205" s="120">
        <v>0.46700000000000003</v>
      </c>
      <c r="L205" s="120">
        <v>0.36605199999999999</v>
      </c>
    </row>
    <row r="206" spans="1:16" x14ac:dyDescent="0.2">
      <c r="A206" s="120">
        <v>28</v>
      </c>
      <c r="B206" s="120" t="s">
        <v>100</v>
      </c>
      <c r="C206" s="120" t="s">
        <v>122</v>
      </c>
      <c r="E206" s="120">
        <v>0</v>
      </c>
      <c r="F206" s="125">
        <v>85.754000000000005</v>
      </c>
      <c r="H206" s="127">
        <v>4.6829999999999998</v>
      </c>
      <c r="I206" s="119"/>
      <c r="J206" s="120">
        <v>85.046999999999997</v>
      </c>
      <c r="K206" s="120">
        <v>0.627</v>
      </c>
      <c r="L206" s="120">
        <v>0.36818200000000001</v>
      </c>
    </row>
    <row r="207" spans="1:16" x14ac:dyDescent="0.2">
      <c r="A207" s="120">
        <v>28</v>
      </c>
      <c r="B207" s="120" t="s">
        <v>100</v>
      </c>
      <c r="C207" s="120" t="s">
        <v>122</v>
      </c>
      <c r="E207" s="120">
        <v>78</v>
      </c>
      <c r="F207" s="125">
        <v>42.603000000000002</v>
      </c>
      <c r="G207" s="129">
        <v>-24.4</v>
      </c>
      <c r="I207" s="119"/>
      <c r="M207" s="120">
        <v>41.942</v>
      </c>
      <c r="N207" s="120">
        <v>0.48399999999999999</v>
      </c>
      <c r="O207" s="120">
        <v>0.17699999999999999</v>
      </c>
      <c r="P207" s="120">
        <v>1.078972</v>
      </c>
    </row>
    <row r="208" spans="1:16" x14ac:dyDescent="0.2">
      <c r="A208" s="120">
        <v>28</v>
      </c>
      <c r="B208" s="120" t="s">
        <v>100</v>
      </c>
      <c r="C208" s="120" t="s">
        <v>122</v>
      </c>
      <c r="E208" s="120">
        <v>78</v>
      </c>
      <c r="F208" s="125">
        <v>59.106000000000002</v>
      </c>
      <c r="G208" s="129">
        <v>-37.363</v>
      </c>
      <c r="I208" s="119"/>
      <c r="M208" s="120">
        <v>58.191000000000003</v>
      </c>
      <c r="N208" s="120">
        <v>0.66400000000000003</v>
      </c>
      <c r="O208" s="120">
        <v>0.251</v>
      </c>
      <c r="P208" s="120">
        <v>1.0647880000000001</v>
      </c>
    </row>
    <row r="209" spans="1:16" x14ac:dyDescent="0.2">
      <c r="A209" s="120">
        <v>29</v>
      </c>
      <c r="B209" s="120" t="s">
        <v>100</v>
      </c>
      <c r="C209" s="120" t="s">
        <v>121</v>
      </c>
      <c r="E209" s="120">
        <v>0</v>
      </c>
      <c r="F209" s="125">
        <v>64.295000000000002</v>
      </c>
      <c r="H209" s="127">
        <v>-1.0269999999999999</v>
      </c>
      <c r="I209" s="119"/>
      <c r="J209" s="120">
        <v>63.790999999999997</v>
      </c>
      <c r="K209" s="120">
        <v>0.46700000000000003</v>
      </c>
      <c r="L209" s="120">
        <v>0.36609700000000001</v>
      </c>
    </row>
    <row r="210" spans="1:16" x14ac:dyDescent="0.2">
      <c r="A210" s="120">
        <v>29</v>
      </c>
      <c r="B210" s="120" t="s">
        <v>100</v>
      </c>
      <c r="C210" s="120" t="s">
        <v>121</v>
      </c>
      <c r="E210" s="120">
        <v>0</v>
      </c>
      <c r="F210" s="125">
        <v>64.376999999999995</v>
      </c>
      <c r="H210" s="127">
        <v>-1.0660000000000001</v>
      </c>
      <c r="I210" s="119"/>
      <c r="J210" s="120">
        <v>63.869</v>
      </c>
      <c r="K210" s="120">
        <v>0.46800000000000003</v>
      </c>
      <c r="L210" s="120">
        <v>0.36608299999999999</v>
      </c>
    </row>
    <row r="211" spans="1:16" x14ac:dyDescent="0.2">
      <c r="A211" s="120">
        <v>29</v>
      </c>
      <c r="B211" s="120" t="s">
        <v>100</v>
      </c>
      <c r="C211" s="120" t="s">
        <v>121</v>
      </c>
      <c r="E211" s="120">
        <v>0</v>
      </c>
      <c r="F211" s="125">
        <v>64.674999999999997</v>
      </c>
      <c r="H211" s="127">
        <v>-1.1499999999999999</v>
      </c>
      <c r="I211" s="119"/>
      <c r="J211" s="120">
        <v>64.165000000000006</v>
      </c>
      <c r="K211" s="120">
        <v>0.47</v>
      </c>
      <c r="L211" s="120">
        <v>0.36605199999999999</v>
      </c>
    </row>
    <row r="212" spans="1:16" x14ac:dyDescent="0.2">
      <c r="A212" s="120">
        <v>29</v>
      </c>
      <c r="B212" s="120" t="s">
        <v>100</v>
      </c>
      <c r="C212" s="120" t="s">
        <v>121</v>
      </c>
      <c r="E212" s="120">
        <v>0</v>
      </c>
      <c r="F212" s="125">
        <v>50.63</v>
      </c>
      <c r="H212" s="127">
        <v>4.8579999999999997</v>
      </c>
      <c r="I212" s="119"/>
      <c r="J212" s="120">
        <v>50.234999999999999</v>
      </c>
      <c r="K212" s="120">
        <v>0.37</v>
      </c>
      <c r="L212" s="120">
        <v>0.36824600000000002</v>
      </c>
    </row>
    <row r="213" spans="1:16" x14ac:dyDescent="0.2">
      <c r="A213" s="120">
        <v>29</v>
      </c>
      <c r="B213" s="120" t="s">
        <v>100</v>
      </c>
      <c r="C213" s="120" t="s">
        <v>121</v>
      </c>
      <c r="E213" s="120">
        <v>57</v>
      </c>
      <c r="F213" s="125">
        <v>65.394999999999996</v>
      </c>
      <c r="G213" s="129">
        <v>-25.692</v>
      </c>
      <c r="I213" s="119"/>
      <c r="M213" s="120">
        <v>64.381</v>
      </c>
      <c r="N213" s="120">
        <v>0.74199999999999999</v>
      </c>
      <c r="O213" s="120">
        <v>0.27200000000000002</v>
      </c>
      <c r="P213" s="120">
        <v>1.077558</v>
      </c>
    </row>
    <row r="214" spans="1:16" x14ac:dyDescent="0.2">
      <c r="A214" s="120">
        <v>29</v>
      </c>
      <c r="B214" s="120" t="s">
        <v>100</v>
      </c>
      <c r="C214" s="120" t="s">
        <v>121</v>
      </c>
      <c r="E214" s="120">
        <v>57</v>
      </c>
      <c r="F214" s="125">
        <v>58.838000000000001</v>
      </c>
      <c r="G214" s="129">
        <v>-37.363</v>
      </c>
      <c r="I214" s="119"/>
      <c r="M214" s="120">
        <v>57.927999999999997</v>
      </c>
      <c r="N214" s="120">
        <v>0.66100000000000003</v>
      </c>
      <c r="O214" s="120">
        <v>0.25</v>
      </c>
      <c r="P214" s="120">
        <v>1.0647880000000001</v>
      </c>
    </row>
    <row r="215" spans="1:16" x14ac:dyDescent="0.2">
      <c r="A215" s="120">
        <v>30</v>
      </c>
      <c r="B215" s="120" t="s">
        <v>100</v>
      </c>
      <c r="C215" s="120" t="s">
        <v>120</v>
      </c>
      <c r="E215" s="120">
        <v>0</v>
      </c>
      <c r="F215" s="125">
        <v>64.108999999999995</v>
      </c>
      <c r="H215" s="127">
        <v>-1.016</v>
      </c>
      <c r="I215" s="119"/>
      <c r="J215" s="120">
        <v>63.598999999999997</v>
      </c>
      <c r="K215" s="120">
        <v>0.46600000000000003</v>
      </c>
      <c r="L215" s="120">
        <v>0.36610100000000001</v>
      </c>
    </row>
    <row r="216" spans="1:16" x14ac:dyDescent="0.2">
      <c r="A216" s="120">
        <v>30</v>
      </c>
      <c r="B216" s="120" t="s">
        <v>100</v>
      </c>
      <c r="C216" s="120" t="s">
        <v>120</v>
      </c>
      <c r="E216" s="120">
        <v>0</v>
      </c>
      <c r="F216" s="125">
        <v>64.197000000000003</v>
      </c>
      <c r="H216" s="127">
        <v>-1.069</v>
      </c>
      <c r="I216" s="119"/>
      <c r="J216" s="120">
        <v>63.682000000000002</v>
      </c>
      <c r="K216" s="120">
        <v>0.46600000000000003</v>
      </c>
      <c r="L216" s="120">
        <v>0.36608200000000002</v>
      </c>
    </row>
    <row r="217" spans="1:16" x14ac:dyDescent="0.2">
      <c r="A217" s="120">
        <v>30</v>
      </c>
      <c r="B217" s="120" t="s">
        <v>100</v>
      </c>
      <c r="C217" s="120" t="s">
        <v>120</v>
      </c>
      <c r="E217" s="120">
        <v>0</v>
      </c>
      <c r="F217" s="125">
        <v>64.23</v>
      </c>
      <c r="H217" s="127">
        <v>-1.1499999999999999</v>
      </c>
      <c r="I217" s="119"/>
      <c r="J217" s="120">
        <v>63.716000000000001</v>
      </c>
      <c r="K217" s="120">
        <v>0.46700000000000003</v>
      </c>
      <c r="L217" s="120">
        <v>0.36605199999999999</v>
      </c>
    </row>
    <row r="218" spans="1:16" x14ac:dyDescent="0.2">
      <c r="A218" s="120">
        <v>30</v>
      </c>
      <c r="B218" s="120" t="s">
        <v>100</v>
      </c>
      <c r="C218" s="120" t="s">
        <v>120</v>
      </c>
      <c r="E218" s="120">
        <v>0</v>
      </c>
      <c r="F218" s="125">
        <v>47.954000000000001</v>
      </c>
      <c r="H218" s="127">
        <v>12.936999999999999</v>
      </c>
      <c r="I218" s="119"/>
      <c r="J218" s="120">
        <v>47.558999999999997</v>
      </c>
      <c r="K218" s="120">
        <v>0.35299999999999998</v>
      </c>
      <c r="L218" s="120">
        <v>0.37119600000000003</v>
      </c>
    </row>
    <row r="219" spans="1:16" x14ac:dyDescent="0.2">
      <c r="A219" s="120">
        <v>30</v>
      </c>
      <c r="B219" s="120" t="s">
        <v>100</v>
      </c>
      <c r="C219" s="120" t="s">
        <v>120</v>
      </c>
      <c r="E219" s="120">
        <v>57</v>
      </c>
      <c r="F219" s="125">
        <v>74.727000000000004</v>
      </c>
      <c r="G219" s="129">
        <v>-22.155000000000001</v>
      </c>
      <c r="I219" s="119"/>
      <c r="M219" s="120">
        <v>73.564999999999998</v>
      </c>
      <c r="N219" s="120">
        <v>0.85099999999999998</v>
      </c>
      <c r="O219" s="120">
        <v>0.311</v>
      </c>
      <c r="P219" s="120">
        <v>1.0814280000000001</v>
      </c>
    </row>
    <row r="220" spans="1:16" x14ac:dyDescent="0.2">
      <c r="A220" s="120">
        <v>30</v>
      </c>
      <c r="B220" s="120" t="s">
        <v>100</v>
      </c>
      <c r="C220" s="120" t="s">
        <v>120</v>
      </c>
      <c r="E220" s="120">
        <v>57</v>
      </c>
      <c r="F220" s="125">
        <v>59.161999999999999</v>
      </c>
      <c r="G220" s="129">
        <v>-37.363</v>
      </c>
      <c r="I220" s="119"/>
      <c r="M220" s="120">
        <v>58.247</v>
      </c>
      <c r="N220" s="120">
        <v>0.66500000000000004</v>
      </c>
      <c r="O220" s="120">
        <v>0.251</v>
      </c>
      <c r="P220" s="120">
        <v>1.0647880000000001</v>
      </c>
    </row>
    <row r="221" spans="1:16" x14ac:dyDescent="0.2">
      <c r="A221" s="120">
        <v>31</v>
      </c>
      <c r="B221" s="120" t="s">
        <v>100</v>
      </c>
      <c r="C221" s="120" t="s">
        <v>119</v>
      </c>
      <c r="E221" s="120">
        <v>0</v>
      </c>
      <c r="F221" s="125">
        <v>64.174000000000007</v>
      </c>
      <c r="H221" s="127">
        <v>-1.048</v>
      </c>
      <c r="I221" s="119"/>
      <c r="J221" s="120">
        <v>63.673000000000002</v>
      </c>
      <c r="K221" s="120">
        <v>0.46600000000000003</v>
      </c>
      <c r="L221" s="120">
        <v>0.366089</v>
      </c>
    </row>
    <row r="222" spans="1:16" x14ac:dyDescent="0.2">
      <c r="A222" s="120">
        <v>31</v>
      </c>
      <c r="B222" s="120" t="s">
        <v>100</v>
      </c>
      <c r="C222" s="120" t="s">
        <v>119</v>
      </c>
      <c r="E222" s="120">
        <v>0</v>
      </c>
      <c r="F222" s="125">
        <v>63.984000000000002</v>
      </c>
      <c r="H222" s="127">
        <v>-1.0980000000000001</v>
      </c>
      <c r="I222" s="119"/>
      <c r="J222" s="120">
        <v>63.48</v>
      </c>
      <c r="K222" s="120">
        <v>0.46500000000000002</v>
      </c>
      <c r="L222" s="120">
        <v>0.36607099999999998</v>
      </c>
    </row>
    <row r="223" spans="1:16" x14ac:dyDescent="0.2">
      <c r="A223" s="120">
        <v>31</v>
      </c>
      <c r="B223" s="120" t="s">
        <v>100</v>
      </c>
      <c r="C223" s="120" t="s">
        <v>119</v>
      </c>
      <c r="E223" s="120">
        <v>0</v>
      </c>
      <c r="F223" s="125">
        <v>63.951000000000001</v>
      </c>
      <c r="H223" s="127">
        <v>-1.1499999999999999</v>
      </c>
      <c r="I223" s="119"/>
      <c r="J223" s="120">
        <v>63.448999999999998</v>
      </c>
      <c r="K223" s="120">
        <v>0.46500000000000002</v>
      </c>
      <c r="L223" s="120">
        <v>0.36605199999999999</v>
      </c>
    </row>
    <row r="224" spans="1:16" x14ac:dyDescent="0.2">
      <c r="A224" s="120">
        <v>31</v>
      </c>
      <c r="B224" s="120" t="s">
        <v>100</v>
      </c>
      <c r="C224" s="120" t="s">
        <v>119</v>
      </c>
      <c r="E224" s="120">
        <v>0</v>
      </c>
      <c r="F224" s="125">
        <v>63.415999999999997</v>
      </c>
      <c r="H224" s="127">
        <v>13.081</v>
      </c>
      <c r="I224" s="119"/>
      <c r="J224" s="120">
        <v>62.917999999999999</v>
      </c>
      <c r="K224" s="120">
        <v>0.46700000000000003</v>
      </c>
      <c r="L224" s="120">
        <v>0.37124800000000002</v>
      </c>
    </row>
    <row r="225" spans="1:16" x14ac:dyDescent="0.2">
      <c r="A225" s="120">
        <v>31</v>
      </c>
      <c r="B225" s="120" t="s">
        <v>100</v>
      </c>
      <c r="C225" s="120" t="s">
        <v>119</v>
      </c>
      <c r="E225" s="120">
        <v>57</v>
      </c>
      <c r="F225" s="125">
        <v>100.95699999999999</v>
      </c>
      <c r="G225" s="129">
        <v>-22.041</v>
      </c>
      <c r="I225" s="119"/>
      <c r="M225" s="120">
        <v>99.387</v>
      </c>
      <c r="N225" s="120">
        <v>1.1499999999999999</v>
      </c>
      <c r="O225" s="120">
        <v>0.42</v>
      </c>
      <c r="P225" s="120">
        <v>1.0815520000000001</v>
      </c>
    </row>
    <row r="226" spans="1:16" x14ac:dyDescent="0.2">
      <c r="A226" s="120">
        <v>31</v>
      </c>
      <c r="B226" s="120" t="s">
        <v>100</v>
      </c>
      <c r="C226" s="120" t="s">
        <v>119</v>
      </c>
      <c r="E226" s="120">
        <v>57</v>
      </c>
      <c r="F226" s="125">
        <v>58.747</v>
      </c>
      <c r="G226" s="129">
        <v>-37.363</v>
      </c>
      <c r="I226" s="119"/>
      <c r="M226" s="120">
        <v>57.838000000000001</v>
      </c>
      <c r="N226" s="120">
        <v>0.66</v>
      </c>
      <c r="O226" s="120">
        <v>0.249</v>
      </c>
      <c r="P226" s="120">
        <v>1.0647880000000001</v>
      </c>
    </row>
    <row r="227" spans="1:16" x14ac:dyDescent="0.2">
      <c r="A227" s="120">
        <v>32</v>
      </c>
      <c r="B227" s="120" t="s">
        <v>100</v>
      </c>
      <c r="C227" s="120" t="s">
        <v>118</v>
      </c>
      <c r="E227" s="120">
        <v>0</v>
      </c>
      <c r="F227" s="125">
        <v>64.241</v>
      </c>
      <c r="H227" s="127">
        <v>-1.0369999999999999</v>
      </c>
      <c r="I227" s="119"/>
      <c r="J227" s="120">
        <v>63.738</v>
      </c>
      <c r="K227" s="120">
        <v>0.46700000000000003</v>
      </c>
      <c r="L227" s="120">
        <v>0.366093</v>
      </c>
    </row>
    <row r="228" spans="1:16" x14ac:dyDescent="0.2">
      <c r="A228" s="120">
        <v>32</v>
      </c>
      <c r="B228" s="120" t="s">
        <v>100</v>
      </c>
      <c r="C228" s="120" t="s">
        <v>118</v>
      </c>
      <c r="E228" s="120">
        <v>0</v>
      </c>
      <c r="F228" s="125">
        <v>64.424000000000007</v>
      </c>
      <c r="H228" s="127">
        <v>-1.1140000000000001</v>
      </c>
      <c r="I228" s="119"/>
      <c r="J228" s="120">
        <v>63.915999999999997</v>
      </c>
      <c r="K228" s="120">
        <v>0.46800000000000003</v>
      </c>
      <c r="L228" s="120">
        <v>0.36606499999999997</v>
      </c>
    </row>
    <row r="229" spans="1:16" x14ac:dyDescent="0.2">
      <c r="A229" s="120">
        <v>32</v>
      </c>
      <c r="B229" s="120" t="s">
        <v>100</v>
      </c>
      <c r="C229" s="120" t="s">
        <v>118</v>
      </c>
      <c r="E229" s="120">
        <v>0</v>
      </c>
      <c r="F229" s="125">
        <v>64.361999999999995</v>
      </c>
      <c r="H229" s="127">
        <v>-1.1499999999999999</v>
      </c>
      <c r="I229" s="119"/>
      <c r="J229" s="120">
        <v>63.854999999999997</v>
      </c>
      <c r="K229" s="120">
        <v>0.46800000000000003</v>
      </c>
      <c r="L229" s="120">
        <v>0.36605199999999999</v>
      </c>
    </row>
    <row r="230" spans="1:16" x14ac:dyDescent="0.2">
      <c r="A230" s="120">
        <v>32</v>
      </c>
      <c r="B230" s="120" t="s">
        <v>100</v>
      </c>
      <c r="C230" s="120" t="s">
        <v>118</v>
      </c>
      <c r="E230" s="120">
        <v>0</v>
      </c>
      <c r="F230" s="125">
        <v>61.133000000000003</v>
      </c>
      <c r="H230" s="127">
        <v>15.523</v>
      </c>
      <c r="I230" s="119"/>
      <c r="J230" s="120">
        <v>60.65</v>
      </c>
      <c r="K230" s="120">
        <v>0.45200000000000001</v>
      </c>
      <c r="L230" s="120">
        <v>0.37214000000000003</v>
      </c>
    </row>
    <row r="231" spans="1:16" x14ac:dyDescent="0.2">
      <c r="A231" s="120">
        <v>32</v>
      </c>
      <c r="B231" s="120" t="s">
        <v>100</v>
      </c>
      <c r="C231" s="120" t="s">
        <v>118</v>
      </c>
      <c r="E231" s="120">
        <v>57</v>
      </c>
      <c r="F231" s="125">
        <v>96.227000000000004</v>
      </c>
      <c r="G231" s="129">
        <v>-20.745000000000001</v>
      </c>
      <c r="I231" s="119"/>
      <c r="M231" s="120">
        <v>94.73</v>
      </c>
      <c r="N231" s="120">
        <v>1.0980000000000001</v>
      </c>
      <c r="O231" s="120">
        <v>0.39900000000000002</v>
      </c>
      <c r="P231" s="120">
        <v>1.08297</v>
      </c>
    </row>
    <row r="232" spans="1:16" x14ac:dyDescent="0.2">
      <c r="A232" s="120">
        <v>32</v>
      </c>
      <c r="B232" s="120" t="s">
        <v>100</v>
      </c>
      <c r="C232" s="120" t="s">
        <v>118</v>
      </c>
      <c r="E232" s="120">
        <v>57</v>
      </c>
      <c r="F232" s="125">
        <v>58.854999999999997</v>
      </c>
      <c r="G232" s="129">
        <v>-37.363</v>
      </c>
      <c r="I232" s="119"/>
      <c r="M232" s="120">
        <v>57.945</v>
      </c>
      <c r="N232" s="120">
        <v>0.66100000000000003</v>
      </c>
      <c r="O232" s="120">
        <v>0.25</v>
      </c>
      <c r="P232" s="120">
        <v>1.0647880000000001</v>
      </c>
    </row>
    <row r="233" spans="1:16" x14ac:dyDescent="0.2">
      <c r="A233" s="120">
        <v>33</v>
      </c>
      <c r="B233" s="120" t="s">
        <v>100</v>
      </c>
      <c r="C233" s="120" t="s">
        <v>117</v>
      </c>
      <c r="E233" s="120">
        <v>0</v>
      </c>
      <c r="F233" s="125">
        <v>63.720999999999997</v>
      </c>
      <c r="H233" s="127">
        <v>-1.036</v>
      </c>
      <c r="I233" s="119"/>
      <c r="J233" s="120">
        <v>63.216000000000001</v>
      </c>
      <c r="K233" s="120">
        <v>0.46300000000000002</v>
      </c>
      <c r="L233" s="120">
        <v>0.36609399999999997</v>
      </c>
    </row>
    <row r="234" spans="1:16" x14ac:dyDescent="0.2">
      <c r="A234" s="120">
        <v>33</v>
      </c>
      <c r="B234" s="120" t="s">
        <v>100</v>
      </c>
      <c r="C234" s="120" t="s">
        <v>117</v>
      </c>
      <c r="E234" s="120">
        <v>0</v>
      </c>
      <c r="F234" s="125">
        <v>64.218999999999994</v>
      </c>
      <c r="H234" s="127">
        <v>-1.0880000000000001</v>
      </c>
      <c r="I234" s="119"/>
      <c r="J234" s="120">
        <v>63.706000000000003</v>
      </c>
      <c r="K234" s="120">
        <v>0.46700000000000003</v>
      </c>
      <c r="L234" s="120">
        <v>0.36607499999999998</v>
      </c>
    </row>
    <row r="235" spans="1:16" x14ac:dyDescent="0.2">
      <c r="A235" s="120">
        <v>33</v>
      </c>
      <c r="B235" s="120" t="s">
        <v>100</v>
      </c>
      <c r="C235" s="120" t="s">
        <v>117</v>
      </c>
      <c r="E235" s="120">
        <v>0</v>
      </c>
      <c r="F235" s="125">
        <v>64.433999999999997</v>
      </c>
      <c r="H235" s="127">
        <v>-1.1499999999999999</v>
      </c>
      <c r="I235" s="119"/>
      <c r="J235" s="120">
        <v>63.920999999999999</v>
      </c>
      <c r="K235" s="120">
        <v>0.46800000000000003</v>
      </c>
      <c r="L235" s="120">
        <v>0.36605199999999999</v>
      </c>
    </row>
    <row r="236" spans="1:16" x14ac:dyDescent="0.2">
      <c r="A236" s="120">
        <v>33</v>
      </c>
      <c r="B236" s="120" t="s">
        <v>100</v>
      </c>
      <c r="C236" s="120" t="s">
        <v>117</v>
      </c>
      <c r="E236" s="120">
        <v>0</v>
      </c>
      <c r="F236" s="125">
        <v>86.847999999999999</v>
      </c>
      <c r="H236" s="127">
        <v>15.728999999999999</v>
      </c>
      <c r="I236" s="119"/>
      <c r="J236" s="120">
        <v>86.132999999999996</v>
      </c>
      <c r="K236" s="120">
        <v>0.64100000000000001</v>
      </c>
      <c r="L236" s="120">
        <v>0.37221500000000002</v>
      </c>
    </row>
    <row r="237" spans="1:16" x14ac:dyDescent="0.2">
      <c r="A237" s="120">
        <v>33</v>
      </c>
      <c r="B237" s="120" t="s">
        <v>100</v>
      </c>
      <c r="C237" s="120" t="s">
        <v>117</v>
      </c>
      <c r="E237" s="120">
        <v>78</v>
      </c>
      <c r="F237" s="125">
        <v>53.347000000000001</v>
      </c>
      <c r="G237" s="129">
        <v>-19.783999999999999</v>
      </c>
      <c r="I237" s="119"/>
      <c r="M237" s="120">
        <v>52.515999999999998</v>
      </c>
      <c r="N237" s="120">
        <v>0.60899999999999999</v>
      </c>
      <c r="O237" s="120">
        <v>0.222</v>
      </c>
      <c r="P237" s="120">
        <v>1.084022</v>
      </c>
    </row>
    <row r="238" spans="1:16" x14ac:dyDescent="0.2">
      <c r="A238" s="120">
        <v>33</v>
      </c>
      <c r="B238" s="120" t="s">
        <v>100</v>
      </c>
      <c r="C238" s="120" t="s">
        <v>117</v>
      </c>
      <c r="E238" s="120">
        <v>78</v>
      </c>
      <c r="F238" s="125">
        <v>58.954999999999998</v>
      </c>
      <c r="G238" s="129">
        <v>-37.363</v>
      </c>
      <c r="I238" s="119"/>
      <c r="M238" s="120">
        <v>58.042000000000002</v>
      </c>
      <c r="N238" s="120">
        <v>0.66200000000000003</v>
      </c>
      <c r="O238" s="120">
        <v>0.25</v>
      </c>
      <c r="P238" s="120">
        <v>1.0647880000000001</v>
      </c>
    </row>
    <row r="239" spans="1:16" x14ac:dyDescent="0.2">
      <c r="A239" s="120">
        <v>34</v>
      </c>
      <c r="B239" s="120" t="s">
        <v>100</v>
      </c>
      <c r="C239" s="120" t="s">
        <v>116</v>
      </c>
      <c r="E239" s="120">
        <v>0</v>
      </c>
      <c r="F239" s="125">
        <v>63.898000000000003</v>
      </c>
      <c r="H239" s="127">
        <v>-1.113</v>
      </c>
      <c r="I239" s="119"/>
      <c r="J239" s="120">
        <v>63.39</v>
      </c>
      <c r="K239" s="120">
        <v>0.46400000000000002</v>
      </c>
      <c r="L239" s="120">
        <v>0.36606499999999997</v>
      </c>
    </row>
    <row r="240" spans="1:16" x14ac:dyDescent="0.2">
      <c r="A240" s="120">
        <v>34</v>
      </c>
      <c r="B240" s="120" t="s">
        <v>100</v>
      </c>
      <c r="C240" s="120" t="s">
        <v>116</v>
      </c>
      <c r="E240" s="120">
        <v>0</v>
      </c>
      <c r="F240" s="125">
        <v>64.459000000000003</v>
      </c>
      <c r="H240" s="127">
        <v>-1.1359999999999999</v>
      </c>
      <c r="I240" s="119"/>
      <c r="J240" s="120">
        <v>63.942</v>
      </c>
      <c r="K240" s="120">
        <v>0.46800000000000003</v>
      </c>
      <c r="L240" s="120">
        <v>0.36605700000000002</v>
      </c>
    </row>
    <row r="241" spans="1:16" x14ac:dyDescent="0.2">
      <c r="A241" s="120">
        <v>34</v>
      </c>
      <c r="B241" s="120" t="s">
        <v>100</v>
      </c>
      <c r="C241" s="120" t="s">
        <v>116</v>
      </c>
      <c r="E241" s="120">
        <v>0</v>
      </c>
      <c r="F241" s="125">
        <v>64.506</v>
      </c>
      <c r="H241" s="127">
        <v>-1.1499999999999999</v>
      </c>
      <c r="I241" s="119"/>
      <c r="J241" s="120">
        <v>63.99</v>
      </c>
      <c r="K241" s="120">
        <v>0.46899999999999997</v>
      </c>
      <c r="L241" s="120">
        <v>0.36605199999999999</v>
      </c>
    </row>
    <row r="242" spans="1:16" x14ac:dyDescent="0.2">
      <c r="A242" s="120">
        <v>34</v>
      </c>
      <c r="B242" s="120" t="s">
        <v>100</v>
      </c>
      <c r="C242" s="120" t="s">
        <v>116</v>
      </c>
      <c r="E242" s="120">
        <v>0</v>
      </c>
      <c r="F242" s="125">
        <v>90.322999999999993</v>
      </c>
      <c r="H242" s="127">
        <v>14.413</v>
      </c>
      <c r="I242" s="119"/>
      <c r="J242" s="120">
        <v>89.570999999999998</v>
      </c>
      <c r="K242" s="120">
        <v>0.66600000000000004</v>
      </c>
      <c r="L242" s="120">
        <v>0.37173499999999998</v>
      </c>
    </row>
    <row r="243" spans="1:16" x14ac:dyDescent="0.2">
      <c r="A243" s="120">
        <v>34</v>
      </c>
      <c r="B243" s="120" t="s">
        <v>100</v>
      </c>
      <c r="C243" s="120" t="s">
        <v>116</v>
      </c>
      <c r="E243" s="120">
        <v>78</v>
      </c>
      <c r="F243" s="125">
        <v>53.402999999999999</v>
      </c>
      <c r="G243" s="129">
        <v>-20.257999999999999</v>
      </c>
      <c r="I243" s="119"/>
      <c r="M243" s="120">
        <v>52.570999999999998</v>
      </c>
      <c r="N243" s="120">
        <v>0.60899999999999999</v>
      </c>
      <c r="O243" s="120">
        <v>0.222</v>
      </c>
      <c r="P243" s="120">
        <v>1.083502</v>
      </c>
    </row>
    <row r="244" spans="1:16" x14ac:dyDescent="0.2">
      <c r="A244" s="120">
        <v>34</v>
      </c>
      <c r="B244" s="120" t="s">
        <v>100</v>
      </c>
      <c r="C244" s="120" t="s">
        <v>116</v>
      </c>
      <c r="E244" s="120">
        <v>78</v>
      </c>
      <c r="F244" s="125">
        <v>58.96</v>
      </c>
      <c r="G244" s="129">
        <v>-37.363</v>
      </c>
      <c r="I244" s="119"/>
      <c r="M244" s="120">
        <v>58.048000000000002</v>
      </c>
      <c r="N244" s="120">
        <v>0.66200000000000003</v>
      </c>
      <c r="O244" s="120">
        <v>0.25</v>
      </c>
      <c r="P244" s="120">
        <v>1.0647880000000001</v>
      </c>
    </row>
    <row r="245" spans="1:16" x14ac:dyDescent="0.2">
      <c r="A245" s="120">
        <v>35</v>
      </c>
      <c r="B245" s="120" t="s">
        <v>100</v>
      </c>
      <c r="C245" s="120" t="s">
        <v>115</v>
      </c>
      <c r="E245" s="120">
        <v>0</v>
      </c>
      <c r="F245" s="125">
        <v>64.451999999999998</v>
      </c>
      <c r="H245" s="127">
        <v>-1.105</v>
      </c>
      <c r="I245" s="119"/>
      <c r="J245" s="120">
        <v>63.94</v>
      </c>
      <c r="K245" s="120">
        <v>0.46800000000000003</v>
      </c>
      <c r="L245" s="120">
        <v>0.36606899999999998</v>
      </c>
    </row>
    <row r="246" spans="1:16" x14ac:dyDescent="0.2">
      <c r="A246" s="120">
        <v>35</v>
      </c>
      <c r="B246" s="120" t="s">
        <v>100</v>
      </c>
      <c r="C246" s="120" t="s">
        <v>115</v>
      </c>
      <c r="E246" s="120">
        <v>0</v>
      </c>
      <c r="F246" s="125">
        <v>64.278000000000006</v>
      </c>
      <c r="H246" s="127">
        <v>-1.149</v>
      </c>
      <c r="I246" s="119"/>
      <c r="J246" s="120">
        <v>63.762999999999998</v>
      </c>
      <c r="K246" s="120">
        <v>0.46700000000000003</v>
      </c>
      <c r="L246" s="120">
        <v>0.36605300000000002</v>
      </c>
    </row>
    <row r="247" spans="1:16" x14ac:dyDescent="0.2">
      <c r="A247" s="120">
        <v>35</v>
      </c>
      <c r="B247" s="120" t="s">
        <v>100</v>
      </c>
      <c r="C247" s="120" t="s">
        <v>115</v>
      </c>
      <c r="E247" s="120">
        <v>0</v>
      </c>
      <c r="F247" s="125">
        <v>64.284999999999997</v>
      </c>
      <c r="H247" s="127">
        <v>-1.1499999999999999</v>
      </c>
      <c r="I247" s="119"/>
      <c r="J247" s="120">
        <v>63.771000000000001</v>
      </c>
      <c r="K247" s="120">
        <v>0.46700000000000003</v>
      </c>
      <c r="L247" s="120">
        <v>0.36605199999999999</v>
      </c>
    </row>
    <row r="248" spans="1:16" x14ac:dyDescent="0.2">
      <c r="A248" s="120">
        <v>35</v>
      </c>
      <c r="B248" s="120" t="s">
        <v>100</v>
      </c>
      <c r="C248" s="120" t="s">
        <v>115</v>
      </c>
      <c r="E248" s="120">
        <v>0</v>
      </c>
      <c r="F248" s="125">
        <v>41.161000000000001</v>
      </c>
      <c r="H248" s="127">
        <v>14.205</v>
      </c>
      <c r="I248" s="119"/>
      <c r="J248" s="120">
        <v>40.822000000000003</v>
      </c>
      <c r="K248" s="120">
        <v>0.30399999999999999</v>
      </c>
      <c r="L248" s="120">
        <v>0.37165799999999999</v>
      </c>
    </row>
    <row r="249" spans="1:16" x14ac:dyDescent="0.2">
      <c r="A249" s="120">
        <v>35</v>
      </c>
      <c r="B249" s="120" t="s">
        <v>100</v>
      </c>
      <c r="C249" s="120" t="s">
        <v>115</v>
      </c>
      <c r="E249" s="120">
        <v>57</v>
      </c>
      <c r="F249" s="125">
        <v>60.963000000000001</v>
      </c>
      <c r="G249" s="129">
        <v>-19.661999999999999</v>
      </c>
      <c r="I249" s="119"/>
      <c r="M249" s="120">
        <v>60.012999999999998</v>
      </c>
      <c r="N249" s="120">
        <v>0.69599999999999995</v>
      </c>
      <c r="O249" s="120">
        <v>0.254</v>
      </c>
      <c r="P249" s="120">
        <v>1.084155</v>
      </c>
    </row>
    <row r="250" spans="1:16" x14ac:dyDescent="0.2">
      <c r="A250" s="120">
        <v>35</v>
      </c>
      <c r="B250" s="120" t="s">
        <v>100</v>
      </c>
      <c r="C250" s="120" t="s">
        <v>115</v>
      </c>
      <c r="E250" s="120">
        <v>57</v>
      </c>
      <c r="F250" s="125">
        <v>58.854999999999997</v>
      </c>
      <c r="G250" s="129">
        <v>-37.363</v>
      </c>
      <c r="I250" s="119"/>
      <c r="M250" s="120">
        <v>57.944000000000003</v>
      </c>
      <c r="N250" s="120">
        <v>0.66100000000000003</v>
      </c>
      <c r="O250" s="120">
        <v>0.25</v>
      </c>
      <c r="P250" s="120">
        <v>1.0647880000000001</v>
      </c>
    </row>
    <row r="251" spans="1:16" x14ac:dyDescent="0.2">
      <c r="A251" s="120">
        <v>36</v>
      </c>
      <c r="B251" s="120" t="s">
        <v>100</v>
      </c>
      <c r="C251" s="120" t="s">
        <v>114</v>
      </c>
      <c r="E251" s="120">
        <v>0</v>
      </c>
      <c r="F251" s="125">
        <v>63.976999999999997</v>
      </c>
      <c r="H251" s="127">
        <v>-1.054</v>
      </c>
      <c r="I251" s="119"/>
      <c r="J251" s="120">
        <v>63.47</v>
      </c>
      <c r="K251" s="120">
        <v>0.46500000000000002</v>
      </c>
      <c r="L251" s="120">
        <v>0.366087</v>
      </c>
    </row>
    <row r="252" spans="1:16" x14ac:dyDescent="0.2">
      <c r="A252" s="120">
        <v>36</v>
      </c>
      <c r="B252" s="120" t="s">
        <v>100</v>
      </c>
      <c r="C252" s="120" t="s">
        <v>114</v>
      </c>
      <c r="E252" s="120">
        <v>0</v>
      </c>
      <c r="F252" s="125">
        <v>64.311999999999998</v>
      </c>
      <c r="H252" s="127">
        <v>-1.115</v>
      </c>
      <c r="I252" s="119"/>
      <c r="J252" s="120">
        <v>63.798999999999999</v>
      </c>
      <c r="K252" s="120">
        <v>0.46700000000000003</v>
      </c>
      <c r="L252" s="120">
        <v>0.36606499999999997</v>
      </c>
    </row>
    <row r="253" spans="1:16" x14ac:dyDescent="0.2">
      <c r="A253" s="120">
        <v>36</v>
      </c>
      <c r="B253" s="120" t="s">
        <v>100</v>
      </c>
      <c r="C253" s="120" t="s">
        <v>114</v>
      </c>
      <c r="E253" s="120">
        <v>0</v>
      </c>
      <c r="F253" s="125">
        <v>64.468999999999994</v>
      </c>
      <c r="H253" s="127">
        <v>-1.1499999999999999</v>
      </c>
      <c r="I253" s="119"/>
      <c r="J253" s="120">
        <v>63.956000000000003</v>
      </c>
      <c r="K253" s="120">
        <v>0.46800000000000003</v>
      </c>
      <c r="L253" s="120">
        <v>0.36605199999999999</v>
      </c>
    </row>
    <row r="254" spans="1:16" x14ac:dyDescent="0.2">
      <c r="A254" s="120">
        <v>36</v>
      </c>
      <c r="B254" s="120" t="s">
        <v>100</v>
      </c>
      <c r="C254" s="120" t="s">
        <v>114</v>
      </c>
      <c r="E254" s="120">
        <v>0</v>
      </c>
      <c r="F254" s="125">
        <v>50.354999999999997</v>
      </c>
      <c r="H254" s="127">
        <v>14.124000000000001</v>
      </c>
      <c r="I254" s="119"/>
      <c r="J254" s="120">
        <v>49.947000000000003</v>
      </c>
      <c r="K254" s="120">
        <v>0.371</v>
      </c>
      <c r="L254" s="120">
        <v>0.37162899999999999</v>
      </c>
    </row>
    <row r="255" spans="1:16" x14ac:dyDescent="0.2">
      <c r="A255" s="120">
        <v>36</v>
      </c>
      <c r="B255" s="120" t="s">
        <v>100</v>
      </c>
      <c r="C255" s="120" t="s">
        <v>114</v>
      </c>
      <c r="E255" s="120">
        <v>57</v>
      </c>
      <c r="F255" s="125">
        <v>78.22</v>
      </c>
      <c r="G255" s="129">
        <v>-21.388999999999999</v>
      </c>
      <c r="I255" s="119"/>
      <c r="M255" s="120">
        <v>77.003</v>
      </c>
      <c r="N255" s="120">
        <v>0.89100000000000001</v>
      </c>
      <c r="O255" s="120">
        <v>0.32600000000000001</v>
      </c>
      <c r="P255" s="120">
        <v>1.082265</v>
      </c>
    </row>
    <row r="256" spans="1:16" x14ac:dyDescent="0.2">
      <c r="A256" s="120">
        <v>36</v>
      </c>
      <c r="B256" s="120" t="s">
        <v>100</v>
      </c>
      <c r="C256" s="120" t="s">
        <v>114</v>
      </c>
      <c r="E256" s="120">
        <v>57</v>
      </c>
      <c r="F256" s="125">
        <v>59.021000000000001</v>
      </c>
      <c r="G256" s="129">
        <v>-37.363</v>
      </c>
      <c r="I256" s="119"/>
      <c r="M256" s="120">
        <v>58.107999999999997</v>
      </c>
      <c r="N256" s="120">
        <v>0.66300000000000003</v>
      </c>
      <c r="O256" s="120">
        <v>0.25</v>
      </c>
      <c r="P256" s="120">
        <v>1.0647880000000001</v>
      </c>
    </row>
    <row r="257" spans="1:16" x14ac:dyDescent="0.2">
      <c r="A257" s="120">
        <v>37</v>
      </c>
      <c r="B257" s="120" t="s">
        <v>100</v>
      </c>
      <c r="C257" s="120" t="s">
        <v>113</v>
      </c>
      <c r="E257" s="120">
        <v>0</v>
      </c>
      <c r="F257" s="125">
        <v>64.120999999999995</v>
      </c>
      <c r="H257" s="127">
        <v>-1.075</v>
      </c>
      <c r="I257" s="119"/>
      <c r="J257" s="120">
        <v>63.625</v>
      </c>
      <c r="K257" s="120">
        <v>0.46600000000000003</v>
      </c>
      <c r="L257" s="120">
        <v>0.36608000000000002</v>
      </c>
    </row>
    <row r="258" spans="1:16" x14ac:dyDescent="0.2">
      <c r="A258" s="120">
        <v>37</v>
      </c>
      <c r="B258" s="120" t="s">
        <v>100</v>
      </c>
      <c r="C258" s="120" t="s">
        <v>113</v>
      </c>
      <c r="E258" s="120">
        <v>0</v>
      </c>
      <c r="F258" s="125">
        <v>64.471999999999994</v>
      </c>
      <c r="H258" s="127">
        <v>-1.1120000000000001</v>
      </c>
      <c r="I258" s="119"/>
      <c r="J258" s="120">
        <v>63.968000000000004</v>
      </c>
      <c r="K258" s="120">
        <v>0.46800000000000003</v>
      </c>
      <c r="L258" s="120">
        <v>0.366066</v>
      </c>
    </row>
    <row r="259" spans="1:16" x14ac:dyDescent="0.2">
      <c r="A259" s="120">
        <v>37</v>
      </c>
      <c r="B259" s="120" t="s">
        <v>100</v>
      </c>
      <c r="C259" s="120" t="s">
        <v>113</v>
      </c>
      <c r="E259" s="120">
        <v>0</v>
      </c>
      <c r="F259" s="125">
        <v>64.599999999999994</v>
      </c>
      <c r="H259" s="127">
        <v>-1.1499999999999999</v>
      </c>
      <c r="I259" s="119"/>
      <c r="J259" s="120">
        <v>64.096999999999994</v>
      </c>
      <c r="K259" s="120">
        <v>0.46899999999999997</v>
      </c>
      <c r="L259" s="120">
        <v>0.36605199999999999</v>
      </c>
    </row>
    <row r="260" spans="1:16" x14ac:dyDescent="0.2">
      <c r="A260" s="120">
        <v>37</v>
      </c>
      <c r="B260" s="120" t="s">
        <v>100</v>
      </c>
      <c r="C260" s="120" t="s">
        <v>113</v>
      </c>
      <c r="E260" s="120">
        <v>0</v>
      </c>
      <c r="F260" s="125">
        <v>39.984000000000002</v>
      </c>
      <c r="H260" s="127">
        <v>14.163</v>
      </c>
      <c r="I260" s="119"/>
      <c r="J260" s="120">
        <v>39.680999999999997</v>
      </c>
      <c r="K260" s="120">
        <v>0.29499999999999998</v>
      </c>
      <c r="L260" s="120">
        <v>0.371643</v>
      </c>
    </row>
    <row r="261" spans="1:16" x14ac:dyDescent="0.2">
      <c r="A261" s="120">
        <v>37</v>
      </c>
      <c r="B261" s="120" t="s">
        <v>100</v>
      </c>
      <c r="C261" s="120" t="s">
        <v>113</v>
      </c>
      <c r="E261" s="120">
        <v>57</v>
      </c>
      <c r="F261" s="125">
        <v>61.923000000000002</v>
      </c>
      <c r="G261" s="129">
        <v>-21.713999999999999</v>
      </c>
      <c r="I261" s="119"/>
      <c r="M261" s="120">
        <v>60.96</v>
      </c>
      <c r="N261" s="120">
        <v>0.70599999999999996</v>
      </c>
      <c r="O261" s="120">
        <v>0.25800000000000001</v>
      </c>
      <c r="P261" s="120">
        <v>1.0819099999999999</v>
      </c>
    </row>
    <row r="262" spans="1:16" x14ac:dyDescent="0.2">
      <c r="A262" s="120">
        <v>37</v>
      </c>
      <c r="B262" s="120" t="s">
        <v>100</v>
      </c>
      <c r="C262" s="120" t="s">
        <v>113</v>
      </c>
      <c r="E262" s="120">
        <v>57</v>
      </c>
      <c r="F262" s="125">
        <v>59.366</v>
      </c>
      <c r="G262" s="129">
        <v>-37.363</v>
      </c>
      <c r="I262" s="119"/>
      <c r="M262" s="120">
        <v>58.448</v>
      </c>
      <c r="N262" s="120">
        <v>0.66700000000000004</v>
      </c>
      <c r="O262" s="120">
        <v>0.252</v>
      </c>
      <c r="P262" s="120">
        <v>1.0647880000000001</v>
      </c>
    </row>
    <row r="263" spans="1:16" x14ac:dyDescent="0.2">
      <c r="A263" s="120">
        <v>38</v>
      </c>
      <c r="B263" s="120" t="s">
        <v>100</v>
      </c>
      <c r="C263" s="120" t="s">
        <v>112</v>
      </c>
      <c r="E263" s="120">
        <v>0</v>
      </c>
      <c r="F263" s="125">
        <v>64.293999999999997</v>
      </c>
      <c r="H263" s="127">
        <v>-1.04</v>
      </c>
      <c r="I263" s="119"/>
      <c r="J263" s="120">
        <v>63.783000000000001</v>
      </c>
      <c r="K263" s="120">
        <v>0.46700000000000003</v>
      </c>
      <c r="L263" s="120">
        <v>0.36609199999999997</v>
      </c>
    </row>
    <row r="264" spans="1:16" x14ac:dyDescent="0.2">
      <c r="A264" s="120">
        <v>38</v>
      </c>
      <c r="B264" s="120" t="s">
        <v>100</v>
      </c>
      <c r="C264" s="120" t="s">
        <v>112</v>
      </c>
      <c r="E264" s="120">
        <v>0</v>
      </c>
      <c r="F264" s="125">
        <v>64.097999999999999</v>
      </c>
      <c r="H264" s="127">
        <v>-1.083</v>
      </c>
      <c r="I264" s="119"/>
      <c r="J264" s="120">
        <v>63.584000000000003</v>
      </c>
      <c r="K264" s="120">
        <v>0.46600000000000003</v>
      </c>
      <c r="L264" s="120">
        <v>0.36607600000000001</v>
      </c>
    </row>
    <row r="265" spans="1:16" x14ac:dyDescent="0.2">
      <c r="A265" s="120">
        <v>38</v>
      </c>
      <c r="B265" s="120" t="s">
        <v>100</v>
      </c>
      <c r="C265" s="120" t="s">
        <v>112</v>
      </c>
      <c r="E265" s="120">
        <v>0</v>
      </c>
      <c r="F265" s="125">
        <v>64.296000000000006</v>
      </c>
      <c r="H265" s="127">
        <v>-1.1499999999999999</v>
      </c>
      <c r="I265" s="119"/>
      <c r="J265" s="120">
        <v>63.781999999999996</v>
      </c>
      <c r="K265" s="120">
        <v>0.46700000000000003</v>
      </c>
      <c r="L265" s="120">
        <v>0.36605199999999999</v>
      </c>
    </row>
    <row r="266" spans="1:16" x14ac:dyDescent="0.2">
      <c r="A266" s="120">
        <v>38</v>
      </c>
      <c r="B266" s="120" t="s">
        <v>100</v>
      </c>
      <c r="C266" s="120" t="s">
        <v>112</v>
      </c>
      <c r="E266" s="120">
        <v>0</v>
      </c>
      <c r="F266" s="125">
        <v>38.902000000000001</v>
      </c>
      <c r="H266" s="127">
        <v>14.183999999999999</v>
      </c>
      <c r="I266" s="119"/>
      <c r="J266" s="120">
        <v>38.582999999999998</v>
      </c>
      <c r="K266" s="120">
        <v>0.28699999999999998</v>
      </c>
      <c r="L266" s="120">
        <v>0.37165100000000001</v>
      </c>
    </row>
    <row r="267" spans="1:16" x14ac:dyDescent="0.2">
      <c r="A267" s="120">
        <v>38</v>
      </c>
      <c r="B267" s="120" t="s">
        <v>100</v>
      </c>
      <c r="C267" s="120" t="s">
        <v>112</v>
      </c>
      <c r="E267" s="120">
        <v>57</v>
      </c>
      <c r="F267" s="125">
        <v>142.923</v>
      </c>
      <c r="G267" s="129">
        <v>-21.068000000000001</v>
      </c>
      <c r="I267" s="119"/>
      <c r="M267" s="120">
        <v>140.69800000000001</v>
      </c>
      <c r="N267" s="120">
        <v>1.629</v>
      </c>
      <c r="O267" s="120">
        <v>0.59499999999999997</v>
      </c>
      <c r="P267" s="120">
        <v>1.0826169999999999</v>
      </c>
    </row>
    <row r="268" spans="1:16" x14ac:dyDescent="0.2">
      <c r="A268" s="120">
        <v>38</v>
      </c>
      <c r="B268" s="120" t="s">
        <v>100</v>
      </c>
      <c r="C268" s="120" t="s">
        <v>112</v>
      </c>
      <c r="E268" s="120">
        <v>57</v>
      </c>
      <c r="F268" s="125">
        <v>58.728000000000002</v>
      </c>
      <c r="G268" s="129">
        <v>-37.363</v>
      </c>
      <c r="I268" s="119"/>
      <c r="M268" s="120">
        <v>57.819000000000003</v>
      </c>
      <c r="N268" s="120">
        <v>0.66</v>
      </c>
      <c r="O268" s="120">
        <v>0.249</v>
      </c>
      <c r="P268" s="120">
        <v>1.0647880000000001</v>
      </c>
    </row>
    <row r="269" spans="1:16" x14ac:dyDescent="0.2">
      <c r="A269" s="120">
        <v>39</v>
      </c>
      <c r="B269" s="120" t="s">
        <v>68</v>
      </c>
      <c r="E269" s="120">
        <v>0</v>
      </c>
      <c r="F269" s="125">
        <v>64.209999999999994</v>
      </c>
      <c r="H269" s="127">
        <v>-1.0269999999999999</v>
      </c>
      <c r="I269" s="119"/>
      <c r="J269" s="120">
        <v>63.698</v>
      </c>
      <c r="K269" s="120">
        <v>0.46700000000000003</v>
      </c>
      <c r="L269" s="120">
        <v>0.36609700000000001</v>
      </c>
    </row>
    <row r="270" spans="1:16" x14ac:dyDescent="0.2">
      <c r="A270" s="120">
        <v>39</v>
      </c>
      <c r="B270" s="120" t="s">
        <v>68</v>
      </c>
      <c r="E270" s="120">
        <v>0</v>
      </c>
      <c r="F270" s="125">
        <v>64.111000000000004</v>
      </c>
      <c r="H270" s="127">
        <v>-1.1359999999999999</v>
      </c>
      <c r="I270" s="119"/>
      <c r="J270" s="120">
        <v>63.600999999999999</v>
      </c>
      <c r="K270" s="120">
        <v>0.46600000000000003</v>
      </c>
      <c r="L270" s="120">
        <v>0.36605700000000002</v>
      </c>
    </row>
    <row r="271" spans="1:16" x14ac:dyDescent="0.2">
      <c r="A271" s="120">
        <v>39</v>
      </c>
      <c r="B271" s="120" t="s">
        <v>68</v>
      </c>
      <c r="E271" s="120">
        <v>0</v>
      </c>
      <c r="F271" s="125">
        <v>64.367000000000004</v>
      </c>
      <c r="H271" s="127">
        <v>-1.1499999999999999</v>
      </c>
      <c r="I271" s="119"/>
      <c r="J271" s="120">
        <v>63.853000000000002</v>
      </c>
      <c r="K271" s="120">
        <v>0.46800000000000003</v>
      </c>
      <c r="L271" s="120">
        <v>0.36605199999999999</v>
      </c>
    </row>
    <row r="272" spans="1:16" x14ac:dyDescent="0.2">
      <c r="A272" s="120">
        <v>39</v>
      </c>
      <c r="B272" s="120" t="s">
        <v>68</v>
      </c>
      <c r="E272" s="120">
        <v>0</v>
      </c>
      <c r="F272" s="125">
        <v>168.233</v>
      </c>
      <c r="H272" s="127">
        <v>20.167000000000002</v>
      </c>
      <c r="I272" s="119"/>
      <c r="J272" s="120">
        <v>166.81899999999999</v>
      </c>
      <c r="K272" s="120">
        <v>1.248</v>
      </c>
      <c r="L272" s="120">
        <v>0.37383499999999997</v>
      </c>
    </row>
    <row r="273" spans="1:16" x14ac:dyDescent="0.2">
      <c r="A273" s="120">
        <v>39</v>
      </c>
      <c r="B273" s="120" t="s">
        <v>68</v>
      </c>
      <c r="E273" s="120">
        <v>57</v>
      </c>
      <c r="F273" s="125">
        <v>1.292</v>
      </c>
      <c r="G273" s="129">
        <v>-30.225999999999999</v>
      </c>
      <c r="I273" s="119"/>
      <c r="M273" s="120">
        <v>1.272</v>
      </c>
      <c r="N273" s="120">
        <v>1.4999999999999999E-2</v>
      </c>
      <c r="O273" s="120">
        <v>5.0000000000000001E-3</v>
      </c>
      <c r="P273" s="120">
        <v>1.072597</v>
      </c>
    </row>
    <row r="274" spans="1:16" x14ac:dyDescent="0.2">
      <c r="A274" s="120">
        <v>39</v>
      </c>
      <c r="B274" s="120" t="s">
        <v>68</v>
      </c>
      <c r="E274" s="120">
        <v>57</v>
      </c>
      <c r="F274" s="125">
        <v>59.104999999999997</v>
      </c>
      <c r="G274" s="129">
        <v>-37.363</v>
      </c>
      <c r="I274" s="119"/>
      <c r="M274" s="120">
        <v>58.191000000000003</v>
      </c>
      <c r="N274" s="120">
        <v>0.66400000000000003</v>
      </c>
      <c r="O274" s="120">
        <v>0.251</v>
      </c>
      <c r="P274" s="120">
        <v>1.0647880000000001</v>
      </c>
    </row>
    <row r="275" spans="1:16" x14ac:dyDescent="0.2">
      <c r="A275" s="120">
        <v>40</v>
      </c>
      <c r="B275" s="120" t="s">
        <v>100</v>
      </c>
      <c r="C275" s="120" t="s">
        <v>111</v>
      </c>
      <c r="E275" s="120">
        <v>0</v>
      </c>
      <c r="F275" s="125">
        <v>64.338999999999999</v>
      </c>
      <c r="H275" s="127">
        <v>-1.056</v>
      </c>
      <c r="I275" s="119"/>
      <c r="J275" s="120">
        <v>63.826999999999998</v>
      </c>
      <c r="K275" s="120">
        <v>0.46700000000000003</v>
      </c>
      <c r="L275" s="120">
        <v>0.36608600000000002</v>
      </c>
    </row>
    <row r="276" spans="1:16" x14ac:dyDescent="0.2">
      <c r="A276" s="120">
        <v>40</v>
      </c>
      <c r="B276" s="120" t="s">
        <v>100</v>
      </c>
      <c r="C276" s="120" t="s">
        <v>111</v>
      </c>
      <c r="E276" s="120">
        <v>0</v>
      </c>
      <c r="F276" s="125">
        <v>64.477000000000004</v>
      </c>
      <c r="H276" s="127">
        <v>-1.1160000000000001</v>
      </c>
      <c r="I276" s="119"/>
      <c r="J276" s="120">
        <v>63.96</v>
      </c>
      <c r="K276" s="120">
        <v>0.46800000000000003</v>
      </c>
      <c r="L276" s="120">
        <v>0.36606499999999997</v>
      </c>
    </row>
    <row r="277" spans="1:16" x14ac:dyDescent="0.2">
      <c r="A277" s="120">
        <v>40</v>
      </c>
      <c r="B277" s="120" t="s">
        <v>100</v>
      </c>
      <c r="C277" s="120" t="s">
        <v>111</v>
      </c>
      <c r="E277" s="120">
        <v>0</v>
      </c>
      <c r="F277" s="125">
        <v>64.447999999999993</v>
      </c>
      <c r="H277" s="127">
        <v>-1.1499999999999999</v>
      </c>
      <c r="I277" s="119"/>
      <c r="J277" s="120">
        <v>63.933</v>
      </c>
      <c r="K277" s="120">
        <v>0.46800000000000003</v>
      </c>
      <c r="L277" s="120">
        <v>0.36605199999999999</v>
      </c>
    </row>
    <row r="278" spans="1:16" x14ac:dyDescent="0.2">
      <c r="A278" s="120">
        <v>40</v>
      </c>
      <c r="B278" s="120" t="s">
        <v>100</v>
      </c>
      <c r="C278" s="120" t="s">
        <v>111</v>
      </c>
      <c r="E278" s="120">
        <v>0</v>
      </c>
      <c r="F278" s="125">
        <v>62.79</v>
      </c>
      <c r="H278" s="127">
        <v>4.9720000000000004</v>
      </c>
      <c r="I278" s="119"/>
      <c r="J278" s="120">
        <v>62.277000000000001</v>
      </c>
      <c r="K278" s="120">
        <v>0.45900000000000002</v>
      </c>
      <c r="L278" s="120">
        <v>0.36828699999999998</v>
      </c>
    </row>
    <row r="279" spans="1:16" x14ac:dyDescent="0.2">
      <c r="A279" s="120">
        <v>40</v>
      </c>
      <c r="B279" s="120" t="s">
        <v>100</v>
      </c>
      <c r="C279" s="120" t="s">
        <v>111</v>
      </c>
      <c r="E279" s="120">
        <v>57</v>
      </c>
      <c r="F279" s="125">
        <v>186.815</v>
      </c>
      <c r="G279" s="129">
        <v>-24.818000000000001</v>
      </c>
      <c r="I279" s="119"/>
      <c r="M279" s="120">
        <v>183.91399999999999</v>
      </c>
      <c r="N279" s="120">
        <v>2.1230000000000002</v>
      </c>
      <c r="O279" s="120">
        <v>0.77800000000000002</v>
      </c>
      <c r="P279" s="120">
        <v>1.078514</v>
      </c>
    </row>
    <row r="280" spans="1:16" x14ac:dyDescent="0.2">
      <c r="A280" s="120">
        <v>40</v>
      </c>
      <c r="B280" s="120" t="s">
        <v>100</v>
      </c>
      <c r="C280" s="120" t="s">
        <v>111</v>
      </c>
      <c r="E280" s="120">
        <v>57</v>
      </c>
      <c r="F280" s="125">
        <v>59.023000000000003</v>
      </c>
      <c r="G280" s="129">
        <v>-37.363</v>
      </c>
      <c r="I280" s="119"/>
      <c r="M280" s="120">
        <v>58.11</v>
      </c>
      <c r="N280" s="120">
        <v>0.66300000000000003</v>
      </c>
      <c r="O280" s="120">
        <v>0.25</v>
      </c>
      <c r="P280" s="120">
        <v>1.0647880000000001</v>
      </c>
    </row>
    <row r="281" spans="1:16" x14ac:dyDescent="0.2">
      <c r="A281" s="120">
        <v>41</v>
      </c>
      <c r="B281" s="120" t="s">
        <v>100</v>
      </c>
      <c r="C281" s="120" t="s">
        <v>110</v>
      </c>
      <c r="E281" s="120">
        <v>0</v>
      </c>
      <c r="F281" s="125">
        <v>64.424999999999997</v>
      </c>
      <c r="H281" s="127">
        <v>-1.0249999999999999</v>
      </c>
      <c r="I281" s="119"/>
      <c r="J281" s="120">
        <v>63.912999999999997</v>
      </c>
      <c r="K281" s="120">
        <v>0.46800000000000003</v>
      </c>
      <c r="L281" s="120">
        <v>0.36609799999999998</v>
      </c>
    </row>
    <row r="282" spans="1:16" x14ac:dyDescent="0.2">
      <c r="A282" s="120">
        <v>41</v>
      </c>
      <c r="B282" s="120" t="s">
        <v>100</v>
      </c>
      <c r="C282" s="120" t="s">
        <v>110</v>
      </c>
      <c r="E282" s="120">
        <v>0</v>
      </c>
      <c r="F282" s="125">
        <v>64.355000000000004</v>
      </c>
      <c r="H282" s="127">
        <v>-1.0900000000000001</v>
      </c>
      <c r="I282" s="119"/>
      <c r="J282" s="120">
        <v>63.838999999999999</v>
      </c>
      <c r="K282" s="120">
        <v>0.46700000000000003</v>
      </c>
      <c r="L282" s="120">
        <v>0.36607400000000001</v>
      </c>
    </row>
    <row r="283" spans="1:16" x14ac:dyDescent="0.2">
      <c r="A283" s="120">
        <v>41</v>
      </c>
      <c r="B283" s="120" t="s">
        <v>100</v>
      </c>
      <c r="C283" s="120" t="s">
        <v>110</v>
      </c>
      <c r="E283" s="120">
        <v>0</v>
      </c>
      <c r="F283" s="125">
        <v>64.382999999999996</v>
      </c>
      <c r="H283" s="127">
        <v>-1.1499999999999999</v>
      </c>
      <c r="I283" s="119"/>
      <c r="J283" s="120">
        <v>63.869</v>
      </c>
      <c r="K283" s="120">
        <v>0.46800000000000003</v>
      </c>
      <c r="L283" s="120">
        <v>0.36605199999999999</v>
      </c>
    </row>
    <row r="284" spans="1:16" x14ac:dyDescent="0.2">
      <c r="A284" s="120">
        <v>41</v>
      </c>
      <c r="B284" s="120" t="s">
        <v>100</v>
      </c>
      <c r="C284" s="120" t="s">
        <v>110</v>
      </c>
      <c r="E284" s="120">
        <v>0</v>
      </c>
      <c r="F284" s="125">
        <v>44.756999999999998</v>
      </c>
      <c r="H284" s="127">
        <v>4.9749999999999996</v>
      </c>
      <c r="I284" s="119"/>
      <c r="J284" s="120">
        <v>44.396999999999998</v>
      </c>
      <c r="K284" s="120">
        <v>0.32700000000000001</v>
      </c>
      <c r="L284" s="120">
        <v>0.368288</v>
      </c>
    </row>
    <row r="285" spans="1:16" x14ac:dyDescent="0.2">
      <c r="A285" s="120">
        <v>41</v>
      </c>
      <c r="B285" s="120" t="s">
        <v>100</v>
      </c>
      <c r="C285" s="120" t="s">
        <v>110</v>
      </c>
      <c r="E285" s="120">
        <v>57</v>
      </c>
      <c r="F285" s="125">
        <v>134.5</v>
      </c>
      <c r="G285" s="129">
        <v>-24.803000000000001</v>
      </c>
      <c r="I285" s="119"/>
      <c r="M285" s="120">
        <v>132.41300000000001</v>
      </c>
      <c r="N285" s="120">
        <v>1.528</v>
      </c>
      <c r="O285" s="120">
        <v>0.56000000000000005</v>
      </c>
      <c r="P285" s="120">
        <v>1.0785309999999999</v>
      </c>
    </row>
    <row r="286" spans="1:16" x14ac:dyDescent="0.2">
      <c r="A286" s="120">
        <v>41</v>
      </c>
      <c r="B286" s="120" t="s">
        <v>100</v>
      </c>
      <c r="C286" s="120" t="s">
        <v>110</v>
      </c>
      <c r="E286" s="120">
        <v>57</v>
      </c>
      <c r="F286" s="125">
        <v>59.207000000000001</v>
      </c>
      <c r="G286" s="129">
        <v>-37.363</v>
      </c>
      <c r="I286" s="119"/>
      <c r="M286" s="120">
        <v>58.290999999999997</v>
      </c>
      <c r="N286" s="120">
        <v>0.66500000000000004</v>
      </c>
      <c r="O286" s="120">
        <v>0.251</v>
      </c>
      <c r="P286" s="120">
        <v>1.0647880000000001</v>
      </c>
    </row>
    <row r="287" spans="1:16" x14ac:dyDescent="0.2">
      <c r="A287" s="120">
        <v>42</v>
      </c>
      <c r="B287" s="120" t="s">
        <v>100</v>
      </c>
      <c r="C287" s="120" t="s">
        <v>109</v>
      </c>
      <c r="E287" s="120">
        <v>0</v>
      </c>
      <c r="F287" s="125">
        <v>64.369</v>
      </c>
      <c r="H287" s="127">
        <v>-0.98799999999999999</v>
      </c>
      <c r="I287" s="119"/>
      <c r="J287" s="120">
        <v>63.856000000000002</v>
      </c>
      <c r="K287" s="120">
        <v>0.46800000000000003</v>
      </c>
      <c r="L287" s="120">
        <v>0.36611100000000002</v>
      </c>
    </row>
    <row r="288" spans="1:16" x14ac:dyDescent="0.2">
      <c r="A288" s="120">
        <v>42</v>
      </c>
      <c r="B288" s="120" t="s">
        <v>100</v>
      </c>
      <c r="C288" s="120" t="s">
        <v>109</v>
      </c>
      <c r="E288" s="120">
        <v>0</v>
      </c>
      <c r="F288" s="125">
        <v>64.552000000000007</v>
      </c>
      <c r="H288" s="127">
        <v>-1.0680000000000001</v>
      </c>
      <c r="I288" s="119"/>
      <c r="J288" s="120">
        <v>64.034000000000006</v>
      </c>
      <c r="K288" s="120">
        <v>0.46899999999999997</v>
      </c>
      <c r="L288" s="120">
        <v>0.36608200000000002</v>
      </c>
    </row>
    <row r="289" spans="1:16" x14ac:dyDescent="0.2">
      <c r="A289" s="120">
        <v>42</v>
      </c>
      <c r="B289" s="120" t="s">
        <v>100</v>
      </c>
      <c r="C289" s="120" t="s">
        <v>109</v>
      </c>
      <c r="E289" s="120">
        <v>0</v>
      </c>
      <c r="F289" s="125">
        <v>64.884</v>
      </c>
      <c r="H289" s="127">
        <v>-1.1499999999999999</v>
      </c>
      <c r="I289" s="119"/>
      <c r="J289" s="120">
        <v>64.366</v>
      </c>
      <c r="K289" s="120">
        <v>0.47099999999999997</v>
      </c>
      <c r="L289" s="120">
        <v>0.36605199999999999</v>
      </c>
    </row>
    <row r="290" spans="1:16" x14ac:dyDescent="0.2">
      <c r="A290" s="120">
        <v>42</v>
      </c>
      <c r="B290" s="120" t="s">
        <v>100</v>
      </c>
      <c r="C290" s="120" t="s">
        <v>109</v>
      </c>
      <c r="E290" s="120">
        <v>0</v>
      </c>
      <c r="F290" s="125">
        <v>59.451999999999998</v>
      </c>
      <c r="H290" s="127">
        <v>14.007</v>
      </c>
      <c r="I290" s="119"/>
      <c r="J290" s="120">
        <v>58.963999999999999</v>
      </c>
      <c r="K290" s="120">
        <v>0.438</v>
      </c>
      <c r="L290" s="120">
        <v>0.37158600000000003</v>
      </c>
    </row>
    <row r="291" spans="1:16" x14ac:dyDescent="0.2">
      <c r="A291" s="120">
        <v>42</v>
      </c>
      <c r="B291" s="120" t="s">
        <v>100</v>
      </c>
      <c r="C291" s="120" t="s">
        <v>109</v>
      </c>
      <c r="E291" s="120">
        <v>57</v>
      </c>
      <c r="F291" s="125">
        <v>206.488</v>
      </c>
      <c r="G291" s="129">
        <v>-20.622</v>
      </c>
      <c r="I291" s="119"/>
      <c r="M291" s="120">
        <v>203.27600000000001</v>
      </c>
      <c r="N291" s="120">
        <v>2.3540000000000001</v>
      </c>
      <c r="O291" s="120">
        <v>0.85899999999999999</v>
      </c>
      <c r="P291" s="120">
        <v>1.083105</v>
      </c>
    </row>
    <row r="292" spans="1:16" x14ac:dyDescent="0.2">
      <c r="A292" s="120">
        <v>42</v>
      </c>
      <c r="B292" s="120" t="s">
        <v>100</v>
      </c>
      <c r="C292" s="120" t="s">
        <v>109</v>
      </c>
      <c r="E292" s="120">
        <v>57</v>
      </c>
      <c r="F292" s="125">
        <v>59.81</v>
      </c>
      <c r="G292" s="129">
        <v>-37.363</v>
      </c>
      <c r="I292" s="119"/>
      <c r="M292" s="120">
        <v>58.884999999999998</v>
      </c>
      <c r="N292" s="120">
        <v>0.67100000000000004</v>
      </c>
      <c r="O292" s="120">
        <v>0.254</v>
      </c>
      <c r="P292" s="120">
        <v>1.0647880000000001</v>
      </c>
    </row>
    <row r="293" spans="1:16" x14ac:dyDescent="0.2">
      <c r="A293" s="120">
        <v>43</v>
      </c>
      <c r="B293" s="120" t="s">
        <v>100</v>
      </c>
      <c r="C293" s="120" t="s">
        <v>108</v>
      </c>
      <c r="E293" s="120">
        <v>0</v>
      </c>
      <c r="F293" s="125">
        <v>64.733999999999995</v>
      </c>
      <c r="H293" s="127">
        <v>-1.083</v>
      </c>
      <c r="I293" s="119"/>
      <c r="J293" s="120">
        <v>64.218000000000004</v>
      </c>
      <c r="K293" s="120">
        <v>0.47</v>
      </c>
      <c r="L293" s="120">
        <v>0.36607600000000001</v>
      </c>
    </row>
    <row r="294" spans="1:16" x14ac:dyDescent="0.2">
      <c r="A294" s="120">
        <v>43</v>
      </c>
      <c r="B294" s="120" t="s">
        <v>100</v>
      </c>
      <c r="C294" s="120" t="s">
        <v>108</v>
      </c>
      <c r="E294" s="120">
        <v>0</v>
      </c>
      <c r="F294" s="125">
        <v>64.78</v>
      </c>
      <c r="H294" s="127">
        <v>-1.1240000000000001</v>
      </c>
      <c r="I294" s="119"/>
      <c r="J294" s="120">
        <v>64.260000000000005</v>
      </c>
      <c r="K294" s="120">
        <v>0.47099999999999997</v>
      </c>
      <c r="L294" s="120">
        <v>0.366062</v>
      </c>
    </row>
    <row r="295" spans="1:16" x14ac:dyDescent="0.2">
      <c r="A295" s="120">
        <v>43</v>
      </c>
      <c r="B295" s="120" t="s">
        <v>100</v>
      </c>
      <c r="C295" s="120" t="s">
        <v>108</v>
      </c>
      <c r="E295" s="120">
        <v>0</v>
      </c>
      <c r="F295" s="125">
        <v>64.671999999999997</v>
      </c>
      <c r="H295" s="127">
        <v>-1.1499999999999999</v>
      </c>
      <c r="I295" s="119"/>
      <c r="J295" s="120">
        <v>64.153999999999996</v>
      </c>
      <c r="K295" s="120">
        <v>0.47</v>
      </c>
      <c r="L295" s="120">
        <v>0.36605199999999999</v>
      </c>
    </row>
    <row r="296" spans="1:16" x14ac:dyDescent="0.2">
      <c r="A296" s="120">
        <v>43</v>
      </c>
      <c r="B296" s="120" t="s">
        <v>100</v>
      </c>
      <c r="C296" s="120" t="s">
        <v>108</v>
      </c>
      <c r="E296" s="120">
        <v>0</v>
      </c>
      <c r="F296" s="125">
        <v>46.497999999999998</v>
      </c>
      <c r="H296" s="127">
        <v>15.295999999999999</v>
      </c>
      <c r="I296" s="119"/>
      <c r="J296" s="120">
        <v>46.116</v>
      </c>
      <c r="K296" s="120">
        <v>0.34300000000000003</v>
      </c>
      <c r="L296" s="120">
        <v>0.37205700000000003</v>
      </c>
    </row>
    <row r="297" spans="1:16" x14ac:dyDescent="0.2">
      <c r="A297" s="120">
        <v>43</v>
      </c>
      <c r="B297" s="120" t="s">
        <v>100</v>
      </c>
      <c r="C297" s="120" t="s">
        <v>108</v>
      </c>
      <c r="E297" s="120">
        <v>57</v>
      </c>
      <c r="F297" s="125">
        <v>168.5</v>
      </c>
      <c r="G297" s="129">
        <v>-20.068999999999999</v>
      </c>
      <c r="I297" s="119"/>
      <c r="M297" s="120">
        <v>165.87700000000001</v>
      </c>
      <c r="N297" s="120">
        <v>1.9219999999999999</v>
      </c>
      <c r="O297" s="120">
        <v>0.70099999999999996</v>
      </c>
      <c r="P297" s="120">
        <v>1.083709</v>
      </c>
    </row>
    <row r="298" spans="1:16" x14ac:dyDescent="0.2">
      <c r="A298" s="120">
        <v>43</v>
      </c>
      <c r="B298" s="120" t="s">
        <v>100</v>
      </c>
      <c r="C298" s="120" t="s">
        <v>108</v>
      </c>
      <c r="E298" s="120">
        <v>57</v>
      </c>
      <c r="F298" s="125">
        <v>59.728000000000002</v>
      </c>
      <c r="G298" s="129">
        <v>-37.363</v>
      </c>
      <c r="I298" s="119"/>
      <c r="M298" s="120">
        <v>58.804000000000002</v>
      </c>
      <c r="N298" s="120">
        <v>0.67100000000000004</v>
      </c>
      <c r="O298" s="120">
        <v>0.253</v>
      </c>
      <c r="P298" s="120">
        <v>1.0647880000000001</v>
      </c>
    </row>
    <row r="299" spans="1:16" x14ac:dyDescent="0.2">
      <c r="A299" s="120">
        <v>44</v>
      </c>
      <c r="B299" s="120" t="s">
        <v>100</v>
      </c>
      <c r="C299" s="120" t="s">
        <v>107</v>
      </c>
      <c r="E299" s="120">
        <v>0</v>
      </c>
      <c r="F299" s="125">
        <v>64.409000000000006</v>
      </c>
      <c r="H299" s="127">
        <v>-1.093</v>
      </c>
      <c r="I299" s="119"/>
      <c r="J299" s="120">
        <v>63.9</v>
      </c>
      <c r="K299" s="120">
        <v>0.46800000000000003</v>
      </c>
      <c r="L299" s="120">
        <v>0.36607299999999998</v>
      </c>
    </row>
    <row r="300" spans="1:16" x14ac:dyDescent="0.2">
      <c r="A300" s="120">
        <v>44</v>
      </c>
      <c r="B300" s="120" t="s">
        <v>100</v>
      </c>
      <c r="C300" s="120" t="s">
        <v>107</v>
      </c>
      <c r="E300" s="120">
        <v>0</v>
      </c>
      <c r="F300" s="125">
        <v>64.53</v>
      </c>
      <c r="H300" s="127">
        <v>-1.1399999999999999</v>
      </c>
      <c r="I300" s="119"/>
      <c r="J300" s="120">
        <v>64.015000000000001</v>
      </c>
      <c r="K300" s="120">
        <v>0.46899999999999997</v>
      </c>
      <c r="L300" s="120">
        <v>0.36605599999999999</v>
      </c>
    </row>
    <row r="301" spans="1:16" x14ac:dyDescent="0.2">
      <c r="A301" s="120">
        <v>44</v>
      </c>
      <c r="B301" s="120" t="s">
        <v>100</v>
      </c>
      <c r="C301" s="120" t="s">
        <v>107</v>
      </c>
      <c r="E301" s="120">
        <v>0</v>
      </c>
      <c r="F301" s="125">
        <v>64.504999999999995</v>
      </c>
      <c r="H301" s="127">
        <v>-1.1499999999999999</v>
      </c>
      <c r="I301" s="119"/>
      <c r="J301" s="120">
        <v>63.993000000000002</v>
      </c>
      <c r="K301" s="120">
        <v>0.46899999999999997</v>
      </c>
      <c r="L301" s="120">
        <v>0.36605199999999999</v>
      </c>
    </row>
    <row r="302" spans="1:16" x14ac:dyDescent="0.2">
      <c r="A302" s="120">
        <v>44</v>
      </c>
      <c r="B302" s="120" t="s">
        <v>100</v>
      </c>
      <c r="C302" s="120" t="s">
        <v>107</v>
      </c>
      <c r="E302" s="120">
        <v>0</v>
      </c>
      <c r="F302" s="125">
        <v>51.805</v>
      </c>
      <c r="H302" s="127">
        <v>15.824</v>
      </c>
      <c r="I302" s="119"/>
      <c r="J302" s="120">
        <v>51.39</v>
      </c>
      <c r="K302" s="120">
        <v>0.38300000000000001</v>
      </c>
      <c r="L302" s="120">
        <v>0.37225000000000003</v>
      </c>
    </row>
    <row r="303" spans="1:16" x14ac:dyDescent="0.2">
      <c r="A303" s="120">
        <v>44</v>
      </c>
      <c r="B303" s="120" t="s">
        <v>100</v>
      </c>
      <c r="C303" s="120" t="s">
        <v>107</v>
      </c>
      <c r="E303" s="120">
        <v>57</v>
      </c>
      <c r="F303" s="125">
        <v>191.56</v>
      </c>
      <c r="G303" s="129">
        <v>-20.126999999999999</v>
      </c>
      <c r="I303" s="119"/>
      <c r="M303" s="120">
        <v>188.577</v>
      </c>
      <c r="N303" s="120">
        <v>2.1859999999999999</v>
      </c>
      <c r="O303" s="120">
        <v>0.79700000000000004</v>
      </c>
      <c r="P303" s="120">
        <v>1.083647</v>
      </c>
    </row>
    <row r="304" spans="1:16" x14ac:dyDescent="0.2">
      <c r="A304" s="120">
        <v>44</v>
      </c>
      <c r="B304" s="120" t="s">
        <v>100</v>
      </c>
      <c r="C304" s="120" t="s">
        <v>107</v>
      </c>
      <c r="E304" s="120">
        <v>57</v>
      </c>
      <c r="F304" s="125">
        <v>59.228999999999999</v>
      </c>
      <c r="G304" s="129">
        <v>-37.363</v>
      </c>
      <c r="I304" s="119"/>
      <c r="M304" s="120">
        <v>58.311999999999998</v>
      </c>
      <c r="N304" s="120">
        <v>0.66500000000000004</v>
      </c>
      <c r="O304" s="120">
        <v>0.251</v>
      </c>
      <c r="P304" s="120">
        <v>1.0647880000000001</v>
      </c>
    </row>
    <row r="305" spans="1:16" x14ac:dyDescent="0.2">
      <c r="A305" s="120">
        <v>45</v>
      </c>
      <c r="B305" s="120" t="s">
        <v>100</v>
      </c>
      <c r="C305" s="120" t="s">
        <v>106</v>
      </c>
      <c r="E305" s="120">
        <v>0</v>
      </c>
      <c r="F305" s="125">
        <v>64.453999999999994</v>
      </c>
      <c r="H305" s="127">
        <v>-0.94199999999999995</v>
      </c>
      <c r="I305" s="119"/>
      <c r="J305" s="120">
        <v>63.944000000000003</v>
      </c>
      <c r="K305" s="120">
        <v>0.46800000000000003</v>
      </c>
      <c r="L305" s="120">
        <v>0.36612800000000001</v>
      </c>
    </row>
    <row r="306" spans="1:16" x14ac:dyDescent="0.2">
      <c r="A306" s="120">
        <v>45</v>
      </c>
      <c r="B306" s="120" t="s">
        <v>100</v>
      </c>
      <c r="C306" s="120" t="s">
        <v>106</v>
      </c>
      <c r="E306" s="120">
        <v>0</v>
      </c>
      <c r="F306" s="125">
        <v>64.887</v>
      </c>
      <c r="H306" s="127">
        <v>-1.018</v>
      </c>
      <c r="I306" s="119"/>
      <c r="J306" s="120">
        <v>64.369</v>
      </c>
      <c r="K306" s="120">
        <v>0.47099999999999997</v>
      </c>
      <c r="L306" s="120">
        <v>0.36609999999999998</v>
      </c>
    </row>
    <row r="307" spans="1:16" x14ac:dyDescent="0.2">
      <c r="A307" s="120">
        <v>45</v>
      </c>
      <c r="B307" s="120" t="s">
        <v>100</v>
      </c>
      <c r="C307" s="120" t="s">
        <v>106</v>
      </c>
      <c r="E307" s="120">
        <v>0</v>
      </c>
      <c r="F307" s="125">
        <v>64.616</v>
      </c>
      <c r="H307" s="127">
        <v>-1.1499999999999999</v>
      </c>
      <c r="I307" s="119"/>
      <c r="J307" s="120">
        <v>64.102999999999994</v>
      </c>
      <c r="K307" s="120">
        <v>0.46899999999999997</v>
      </c>
      <c r="L307" s="120">
        <v>0.36605199999999999</v>
      </c>
    </row>
    <row r="308" spans="1:16" x14ac:dyDescent="0.2">
      <c r="A308" s="120">
        <v>45</v>
      </c>
      <c r="B308" s="120" t="s">
        <v>100</v>
      </c>
      <c r="C308" s="120" t="s">
        <v>106</v>
      </c>
      <c r="E308" s="120">
        <v>0</v>
      </c>
      <c r="F308" s="125">
        <v>55.32</v>
      </c>
      <c r="H308" s="127">
        <v>15.377000000000001</v>
      </c>
      <c r="I308" s="119"/>
      <c r="J308" s="120">
        <v>54.875999999999998</v>
      </c>
      <c r="K308" s="120">
        <v>0.40799999999999997</v>
      </c>
      <c r="L308" s="120">
        <v>0.37208599999999997</v>
      </c>
    </row>
    <row r="309" spans="1:16" x14ac:dyDescent="0.2">
      <c r="A309" s="120">
        <v>45</v>
      </c>
      <c r="B309" s="120" t="s">
        <v>100</v>
      </c>
      <c r="C309" s="120" t="s">
        <v>106</v>
      </c>
      <c r="E309" s="120">
        <v>57</v>
      </c>
      <c r="F309" s="125">
        <v>201.07400000000001</v>
      </c>
      <c r="G309" s="129">
        <v>-20.420999999999999</v>
      </c>
      <c r="I309" s="119"/>
      <c r="M309" s="120">
        <v>197.94300000000001</v>
      </c>
      <c r="N309" s="120">
        <v>2.294</v>
      </c>
      <c r="O309" s="120">
        <v>0.83699999999999997</v>
      </c>
      <c r="P309" s="120">
        <v>1.083324</v>
      </c>
    </row>
    <row r="310" spans="1:16" x14ac:dyDescent="0.2">
      <c r="A310" s="120">
        <v>45</v>
      </c>
      <c r="B310" s="120" t="s">
        <v>100</v>
      </c>
      <c r="C310" s="120" t="s">
        <v>106</v>
      </c>
      <c r="E310" s="120">
        <v>57</v>
      </c>
      <c r="F310" s="125">
        <v>59.76</v>
      </c>
      <c r="G310" s="129">
        <v>-37.363</v>
      </c>
      <c r="I310" s="119"/>
      <c r="M310" s="120">
        <v>58.835000000000001</v>
      </c>
      <c r="N310" s="120">
        <v>0.67100000000000004</v>
      </c>
      <c r="O310" s="120">
        <v>0.253</v>
      </c>
      <c r="P310" s="120">
        <v>1.0647880000000001</v>
      </c>
    </row>
    <row r="311" spans="1:16" x14ac:dyDescent="0.2">
      <c r="A311" s="120">
        <v>46</v>
      </c>
      <c r="B311" s="120" t="s">
        <v>100</v>
      </c>
      <c r="C311" s="120" t="s">
        <v>105</v>
      </c>
      <c r="E311" s="120">
        <v>0</v>
      </c>
      <c r="F311" s="125">
        <v>64.241</v>
      </c>
      <c r="H311" s="127">
        <v>-1.0129999999999999</v>
      </c>
      <c r="I311" s="119"/>
      <c r="J311" s="120">
        <v>63.728999999999999</v>
      </c>
      <c r="K311" s="120">
        <v>0.46700000000000003</v>
      </c>
      <c r="L311" s="120">
        <v>0.36610199999999998</v>
      </c>
    </row>
    <row r="312" spans="1:16" x14ac:dyDescent="0.2">
      <c r="A312" s="120">
        <v>46</v>
      </c>
      <c r="B312" s="120" t="s">
        <v>100</v>
      </c>
      <c r="C312" s="120" t="s">
        <v>105</v>
      </c>
      <c r="E312" s="120">
        <v>0</v>
      </c>
      <c r="F312" s="125">
        <v>64.521000000000001</v>
      </c>
      <c r="H312" s="127">
        <v>-1.1080000000000001</v>
      </c>
      <c r="I312" s="119"/>
      <c r="J312" s="120">
        <v>64.003</v>
      </c>
      <c r="K312" s="120">
        <v>0.46899999999999997</v>
      </c>
      <c r="L312" s="120">
        <v>0.366068</v>
      </c>
    </row>
    <row r="313" spans="1:16" x14ac:dyDescent="0.2">
      <c r="A313" s="120">
        <v>46</v>
      </c>
      <c r="B313" s="120" t="s">
        <v>100</v>
      </c>
      <c r="C313" s="120" t="s">
        <v>105</v>
      </c>
      <c r="E313" s="120">
        <v>0</v>
      </c>
      <c r="F313" s="125">
        <v>64.379000000000005</v>
      </c>
      <c r="H313" s="127">
        <v>-1.1499999999999999</v>
      </c>
      <c r="I313" s="119"/>
      <c r="J313" s="120">
        <v>63.863999999999997</v>
      </c>
      <c r="K313" s="120">
        <v>0.46800000000000003</v>
      </c>
      <c r="L313" s="120">
        <v>0.36605199999999999</v>
      </c>
    </row>
    <row r="314" spans="1:16" x14ac:dyDescent="0.2">
      <c r="A314" s="120">
        <v>46</v>
      </c>
      <c r="B314" s="120" t="s">
        <v>100</v>
      </c>
      <c r="C314" s="120" t="s">
        <v>105</v>
      </c>
      <c r="E314" s="120">
        <v>0</v>
      </c>
      <c r="F314" s="125">
        <v>63.497999999999998</v>
      </c>
      <c r="H314" s="127">
        <v>15.044</v>
      </c>
      <c r="I314" s="119"/>
      <c r="J314" s="120">
        <v>62.973999999999997</v>
      </c>
      <c r="K314" s="120">
        <v>0.46899999999999997</v>
      </c>
      <c r="L314" s="120">
        <v>0.37196499999999999</v>
      </c>
    </row>
    <row r="315" spans="1:16" x14ac:dyDescent="0.2">
      <c r="A315" s="120">
        <v>46</v>
      </c>
      <c r="B315" s="120" t="s">
        <v>100</v>
      </c>
      <c r="C315" s="120" t="s">
        <v>105</v>
      </c>
      <c r="E315" s="120">
        <v>57</v>
      </c>
      <c r="F315" s="125">
        <v>236.077</v>
      </c>
      <c r="G315" s="129">
        <v>-20.440999999999999</v>
      </c>
      <c r="I315" s="119"/>
      <c r="M315" s="120">
        <v>232.40100000000001</v>
      </c>
      <c r="N315" s="120">
        <v>2.694</v>
      </c>
      <c r="O315" s="120">
        <v>0.98199999999999998</v>
      </c>
      <c r="P315" s="120">
        <v>1.083302</v>
      </c>
    </row>
    <row r="316" spans="1:16" x14ac:dyDescent="0.2">
      <c r="A316" s="120">
        <v>46</v>
      </c>
      <c r="B316" s="120" t="s">
        <v>100</v>
      </c>
      <c r="C316" s="120" t="s">
        <v>105</v>
      </c>
      <c r="E316" s="120">
        <v>57</v>
      </c>
      <c r="F316" s="125">
        <v>59.457999999999998</v>
      </c>
      <c r="G316" s="129">
        <v>-37.363</v>
      </c>
      <c r="I316" s="119"/>
      <c r="M316" s="120">
        <v>58.537999999999997</v>
      </c>
      <c r="N316" s="120">
        <v>0.66800000000000004</v>
      </c>
      <c r="O316" s="120">
        <v>0.252</v>
      </c>
      <c r="P316" s="120">
        <v>1.0647880000000001</v>
      </c>
    </row>
    <row r="317" spans="1:16" x14ac:dyDescent="0.2">
      <c r="A317" s="120">
        <v>47</v>
      </c>
      <c r="B317" s="120" t="s">
        <v>100</v>
      </c>
      <c r="C317" s="120" t="s">
        <v>104</v>
      </c>
      <c r="E317" s="120">
        <v>0</v>
      </c>
      <c r="F317" s="125">
        <v>64.411000000000001</v>
      </c>
      <c r="H317" s="127">
        <v>-0.89700000000000002</v>
      </c>
      <c r="I317" s="119"/>
      <c r="J317" s="120">
        <v>63.898000000000003</v>
      </c>
      <c r="K317" s="120">
        <v>0.46800000000000003</v>
      </c>
      <c r="L317" s="120">
        <v>0.366145</v>
      </c>
    </row>
    <row r="318" spans="1:16" x14ac:dyDescent="0.2">
      <c r="A318" s="120">
        <v>47</v>
      </c>
      <c r="B318" s="120" t="s">
        <v>100</v>
      </c>
      <c r="C318" s="120" t="s">
        <v>104</v>
      </c>
      <c r="E318" s="120">
        <v>0</v>
      </c>
      <c r="F318" s="125">
        <v>64.459999999999994</v>
      </c>
      <c r="H318" s="127">
        <v>-1.0109999999999999</v>
      </c>
      <c r="I318" s="119"/>
      <c r="J318" s="120">
        <v>63.942999999999998</v>
      </c>
      <c r="K318" s="120">
        <v>0.46800000000000003</v>
      </c>
      <c r="L318" s="120">
        <v>0.36610300000000001</v>
      </c>
    </row>
    <row r="319" spans="1:16" x14ac:dyDescent="0.2">
      <c r="A319" s="120">
        <v>47</v>
      </c>
      <c r="B319" s="120" t="s">
        <v>100</v>
      </c>
      <c r="C319" s="120" t="s">
        <v>104</v>
      </c>
      <c r="E319" s="120">
        <v>33</v>
      </c>
      <c r="F319" s="125">
        <v>64.394999999999996</v>
      </c>
      <c r="H319" s="127">
        <v>-1.1499999999999999</v>
      </c>
      <c r="I319" s="119"/>
      <c r="J319" s="120">
        <v>63.881999999999998</v>
      </c>
      <c r="K319" s="120">
        <v>0.46800000000000003</v>
      </c>
      <c r="L319" s="120">
        <v>0.36605199999999999</v>
      </c>
    </row>
    <row r="320" spans="1:16" x14ac:dyDescent="0.2">
      <c r="A320" s="120">
        <v>47</v>
      </c>
      <c r="B320" s="120" t="s">
        <v>100</v>
      </c>
      <c r="C320" s="120" t="s">
        <v>104</v>
      </c>
      <c r="E320" s="120">
        <v>33</v>
      </c>
      <c r="F320" s="125">
        <v>43.246000000000002</v>
      </c>
      <c r="H320" s="127">
        <v>14.272</v>
      </c>
      <c r="I320" s="119"/>
      <c r="J320" s="120">
        <v>42.904000000000003</v>
      </c>
      <c r="K320" s="120">
        <v>0.31900000000000001</v>
      </c>
      <c r="L320" s="120">
        <v>0.37168299999999999</v>
      </c>
    </row>
    <row r="321" spans="1:16" x14ac:dyDescent="0.2">
      <c r="A321" s="120">
        <v>47</v>
      </c>
      <c r="B321" s="120" t="s">
        <v>100</v>
      </c>
      <c r="C321" s="120" t="s">
        <v>104</v>
      </c>
      <c r="E321" s="120">
        <v>78</v>
      </c>
      <c r="F321" s="125">
        <v>54.951000000000001</v>
      </c>
      <c r="G321" s="129">
        <v>-19.82</v>
      </c>
      <c r="I321" s="119"/>
      <c r="M321" s="120">
        <v>54.094999999999999</v>
      </c>
      <c r="N321" s="120">
        <v>0.627</v>
      </c>
      <c r="O321" s="120">
        <v>0.22900000000000001</v>
      </c>
      <c r="P321" s="120">
        <v>1.083982</v>
      </c>
    </row>
    <row r="322" spans="1:16" x14ac:dyDescent="0.2">
      <c r="A322" s="120">
        <v>47</v>
      </c>
      <c r="B322" s="120" t="s">
        <v>100</v>
      </c>
      <c r="C322" s="120" t="s">
        <v>104</v>
      </c>
      <c r="E322" s="120">
        <v>78</v>
      </c>
      <c r="F322" s="125">
        <v>59.192</v>
      </c>
      <c r="G322" s="129">
        <v>-37.363</v>
      </c>
      <c r="I322" s="119"/>
      <c r="M322" s="120">
        <v>58.276000000000003</v>
      </c>
      <c r="N322" s="120">
        <v>0.66500000000000004</v>
      </c>
      <c r="O322" s="120">
        <v>0.251</v>
      </c>
      <c r="P322" s="120">
        <v>1.0647880000000001</v>
      </c>
    </row>
    <row r="323" spans="1:16" x14ac:dyDescent="0.2">
      <c r="A323" s="120">
        <v>48</v>
      </c>
      <c r="B323" s="120" t="s">
        <v>100</v>
      </c>
      <c r="C323" s="120" t="s">
        <v>103</v>
      </c>
      <c r="E323" s="120">
        <v>0</v>
      </c>
      <c r="F323" s="125">
        <v>64.259</v>
      </c>
      <c r="H323" s="127">
        <v>-0.96299999999999997</v>
      </c>
      <c r="I323" s="119"/>
      <c r="J323" s="120">
        <v>63.747999999999998</v>
      </c>
      <c r="K323" s="120">
        <v>0.46700000000000003</v>
      </c>
      <c r="L323" s="120">
        <v>0.36612</v>
      </c>
    </row>
    <row r="324" spans="1:16" x14ac:dyDescent="0.2">
      <c r="A324" s="120">
        <v>48</v>
      </c>
      <c r="B324" s="120" t="s">
        <v>100</v>
      </c>
      <c r="C324" s="120" t="s">
        <v>103</v>
      </c>
      <c r="E324" s="120">
        <v>0</v>
      </c>
      <c r="F324" s="125">
        <v>64.793000000000006</v>
      </c>
      <c r="H324" s="127">
        <v>-1.008</v>
      </c>
      <c r="I324" s="119"/>
      <c r="J324" s="120">
        <v>64.272999999999996</v>
      </c>
      <c r="K324" s="120">
        <v>0.47099999999999997</v>
      </c>
      <c r="L324" s="120">
        <v>0.36610399999999998</v>
      </c>
    </row>
    <row r="325" spans="1:16" x14ac:dyDescent="0.2">
      <c r="A325" s="120">
        <v>48</v>
      </c>
      <c r="B325" s="120" t="s">
        <v>100</v>
      </c>
      <c r="C325" s="120" t="s">
        <v>103</v>
      </c>
      <c r="E325" s="120">
        <v>33</v>
      </c>
      <c r="F325" s="125">
        <v>64.953999999999994</v>
      </c>
      <c r="H325" s="127">
        <v>-1.1499999999999999</v>
      </c>
      <c r="I325" s="119"/>
      <c r="J325" s="120">
        <v>64.436000000000007</v>
      </c>
      <c r="K325" s="120">
        <v>0.47199999999999998</v>
      </c>
      <c r="L325" s="120">
        <v>0.36605199999999999</v>
      </c>
    </row>
    <row r="326" spans="1:16" x14ac:dyDescent="0.2">
      <c r="A326" s="120">
        <v>48</v>
      </c>
      <c r="B326" s="120" t="s">
        <v>100</v>
      </c>
      <c r="C326" s="120" t="s">
        <v>103</v>
      </c>
      <c r="E326" s="120">
        <v>33</v>
      </c>
      <c r="F326" s="125">
        <v>46.664999999999999</v>
      </c>
      <c r="H326" s="127">
        <v>14.488</v>
      </c>
      <c r="I326" s="119"/>
      <c r="J326" s="120">
        <v>46.292000000000002</v>
      </c>
      <c r="K326" s="120">
        <v>0.34399999999999997</v>
      </c>
      <c r="L326" s="120">
        <v>0.37176199999999998</v>
      </c>
    </row>
    <row r="327" spans="1:16" x14ac:dyDescent="0.2">
      <c r="A327" s="120">
        <v>48</v>
      </c>
      <c r="B327" s="120" t="s">
        <v>100</v>
      </c>
      <c r="C327" s="120" t="s">
        <v>103</v>
      </c>
      <c r="E327" s="120">
        <v>78</v>
      </c>
      <c r="F327" s="125">
        <v>58.686</v>
      </c>
      <c r="G327" s="129">
        <v>-19.783999999999999</v>
      </c>
      <c r="I327" s="119"/>
      <c r="M327" s="120">
        <v>57.771999999999998</v>
      </c>
      <c r="N327" s="120">
        <v>0.67</v>
      </c>
      <c r="O327" s="120">
        <v>0.24399999999999999</v>
      </c>
      <c r="P327" s="120">
        <v>1.0840209999999999</v>
      </c>
    </row>
    <row r="328" spans="1:16" x14ac:dyDescent="0.2">
      <c r="A328" s="120">
        <v>48</v>
      </c>
      <c r="B328" s="120" t="s">
        <v>100</v>
      </c>
      <c r="C328" s="120" t="s">
        <v>103</v>
      </c>
      <c r="E328" s="120">
        <v>78</v>
      </c>
      <c r="F328" s="125">
        <v>59.226999999999997</v>
      </c>
      <c r="G328" s="129">
        <v>-37.363</v>
      </c>
      <c r="I328" s="119"/>
      <c r="M328" s="120">
        <v>58.31</v>
      </c>
      <c r="N328" s="120">
        <v>0.66500000000000004</v>
      </c>
      <c r="O328" s="120">
        <v>0.251</v>
      </c>
      <c r="P328" s="120">
        <v>1.0647880000000001</v>
      </c>
    </row>
    <row r="329" spans="1:16" x14ac:dyDescent="0.2">
      <c r="A329" s="120">
        <v>49</v>
      </c>
      <c r="B329" s="120" t="s">
        <v>100</v>
      </c>
      <c r="C329" s="120" t="s">
        <v>102</v>
      </c>
      <c r="E329" s="120">
        <v>0</v>
      </c>
      <c r="F329" s="125">
        <v>64.89</v>
      </c>
      <c r="H329" s="127">
        <v>-0.96099999999999997</v>
      </c>
      <c r="I329" s="119"/>
      <c r="J329" s="120">
        <v>64.376000000000005</v>
      </c>
      <c r="K329" s="120">
        <v>0.47099999999999997</v>
      </c>
      <c r="L329" s="120">
        <v>0.36612099999999997</v>
      </c>
    </row>
    <row r="330" spans="1:16" x14ac:dyDescent="0.2">
      <c r="A330" s="120">
        <v>49</v>
      </c>
      <c r="B330" s="120" t="s">
        <v>100</v>
      </c>
      <c r="C330" s="120" t="s">
        <v>102</v>
      </c>
      <c r="E330" s="120">
        <v>0</v>
      </c>
      <c r="F330" s="125">
        <v>64.775000000000006</v>
      </c>
      <c r="H330" s="127">
        <v>-1.006</v>
      </c>
      <c r="I330" s="119"/>
      <c r="J330" s="120">
        <v>64.256</v>
      </c>
      <c r="K330" s="120">
        <v>0.47099999999999997</v>
      </c>
      <c r="L330" s="120">
        <v>0.36610500000000001</v>
      </c>
    </row>
    <row r="331" spans="1:16" x14ac:dyDescent="0.2">
      <c r="A331" s="120">
        <v>49</v>
      </c>
      <c r="B331" s="120" t="s">
        <v>100</v>
      </c>
      <c r="C331" s="120" t="s">
        <v>102</v>
      </c>
      <c r="E331" s="120">
        <v>0</v>
      </c>
      <c r="F331" s="125">
        <v>64.775000000000006</v>
      </c>
      <c r="H331" s="127">
        <v>-1.1499999999999999</v>
      </c>
      <c r="I331" s="119"/>
      <c r="J331" s="120">
        <v>64.257999999999996</v>
      </c>
      <c r="K331" s="120">
        <v>0.47</v>
      </c>
      <c r="L331" s="120">
        <v>0.36605199999999999</v>
      </c>
    </row>
    <row r="332" spans="1:16" x14ac:dyDescent="0.2">
      <c r="A332" s="120">
        <v>49</v>
      </c>
      <c r="B332" s="120" t="s">
        <v>100</v>
      </c>
      <c r="C332" s="120" t="s">
        <v>102</v>
      </c>
      <c r="E332" s="120">
        <v>0</v>
      </c>
      <c r="F332" s="125">
        <v>55.350999999999999</v>
      </c>
      <c r="H332" s="127">
        <v>13.734</v>
      </c>
      <c r="I332" s="119"/>
      <c r="J332" s="120">
        <v>54.893000000000001</v>
      </c>
      <c r="K332" s="120">
        <v>0.40799999999999997</v>
      </c>
      <c r="L332" s="120">
        <v>0.37148700000000001</v>
      </c>
    </row>
    <row r="333" spans="1:16" x14ac:dyDescent="0.2">
      <c r="A333" s="120">
        <v>49</v>
      </c>
      <c r="B333" s="120" t="s">
        <v>100</v>
      </c>
      <c r="C333" s="120" t="s">
        <v>102</v>
      </c>
      <c r="E333" s="120">
        <v>57</v>
      </c>
      <c r="F333" s="125">
        <v>193.7</v>
      </c>
      <c r="G333" s="129">
        <v>-21.306000000000001</v>
      </c>
      <c r="I333" s="119"/>
      <c r="M333" s="120">
        <v>190.685</v>
      </c>
      <c r="N333" s="120">
        <v>2.2080000000000002</v>
      </c>
      <c r="O333" s="120">
        <v>0.80700000000000005</v>
      </c>
      <c r="P333" s="120">
        <v>1.082357</v>
      </c>
    </row>
    <row r="334" spans="1:16" x14ac:dyDescent="0.2">
      <c r="A334" s="120">
        <v>49</v>
      </c>
      <c r="B334" s="120" t="s">
        <v>100</v>
      </c>
      <c r="C334" s="120" t="s">
        <v>102</v>
      </c>
      <c r="E334" s="120">
        <v>57</v>
      </c>
      <c r="F334" s="125">
        <v>58.811</v>
      </c>
      <c r="G334" s="129">
        <v>-37.363</v>
      </c>
      <c r="I334" s="119"/>
      <c r="M334" s="120">
        <v>57.901000000000003</v>
      </c>
      <c r="N334" s="120">
        <v>0.66100000000000003</v>
      </c>
      <c r="O334" s="120">
        <v>0.249</v>
      </c>
      <c r="P334" s="120">
        <v>1.0647880000000001</v>
      </c>
    </row>
    <row r="335" spans="1:16" x14ac:dyDescent="0.2">
      <c r="A335" s="120">
        <v>50</v>
      </c>
      <c r="B335" s="120" t="s">
        <v>100</v>
      </c>
      <c r="C335" s="120" t="s">
        <v>101</v>
      </c>
      <c r="E335" s="120">
        <v>0</v>
      </c>
      <c r="F335" s="125">
        <v>64.465999999999994</v>
      </c>
      <c r="H335" s="127">
        <v>-1.002</v>
      </c>
      <c r="I335" s="119"/>
      <c r="J335" s="120">
        <v>63.951999999999998</v>
      </c>
      <c r="K335" s="120">
        <v>0.46800000000000003</v>
      </c>
      <c r="L335" s="120">
        <v>0.36610599999999999</v>
      </c>
    </row>
    <row r="336" spans="1:16" x14ac:dyDescent="0.2">
      <c r="A336" s="120">
        <v>50</v>
      </c>
      <c r="B336" s="120" t="s">
        <v>100</v>
      </c>
      <c r="C336" s="120" t="s">
        <v>101</v>
      </c>
      <c r="E336" s="120">
        <v>0</v>
      </c>
      <c r="F336" s="125">
        <v>64.527000000000001</v>
      </c>
      <c r="H336" s="127">
        <v>-1.0580000000000001</v>
      </c>
      <c r="I336" s="119"/>
      <c r="J336" s="120">
        <v>64.009</v>
      </c>
      <c r="K336" s="120">
        <v>0.46899999999999997</v>
      </c>
      <c r="L336" s="120">
        <v>0.36608600000000002</v>
      </c>
    </row>
    <row r="337" spans="1:16" x14ac:dyDescent="0.2">
      <c r="A337" s="120">
        <v>50</v>
      </c>
      <c r="B337" s="120" t="s">
        <v>100</v>
      </c>
      <c r="C337" s="120" t="s">
        <v>101</v>
      </c>
      <c r="E337" s="120">
        <v>0</v>
      </c>
      <c r="F337" s="125">
        <v>64.659000000000006</v>
      </c>
      <c r="H337" s="127">
        <v>-1.1499999999999999</v>
      </c>
      <c r="I337" s="119"/>
      <c r="J337" s="120">
        <v>64.141999999999996</v>
      </c>
      <c r="K337" s="120">
        <v>0.47</v>
      </c>
      <c r="L337" s="120">
        <v>0.36605199999999999</v>
      </c>
    </row>
    <row r="338" spans="1:16" x14ac:dyDescent="0.2">
      <c r="A338" s="120">
        <v>50</v>
      </c>
      <c r="B338" s="120" t="s">
        <v>100</v>
      </c>
      <c r="C338" s="120" t="s">
        <v>101</v>
      </c>
      <c r="E338" s="120">
        <v>0</v>
      </c>
      <c r="F338" s="125">
        <v>83.703000000000003</v>
      </c>
      <c r="H338" s="127">
        <v>13.577999999999999</v>
      </c>
      <c r="I338" s="119"/>
      <c r="J338" s="120">
        <v>83.010999999999996</v>
      </c>
      <c r="K338" s="120">
        <v>0.61699999999999999</v>
      </c>
      <c r="L338" s="120">
        <v>0.37142900000000001</v>
      </c>
    </row>
    <row r="339" spans="1:16" x14ac:dyDescent="0.2">
      <c r="A339" s="120">
        <v>50</v>
      </c>
      <c r="B339" s="120" t="s">
        <v>100</v>
      </c>
      <c r="C339" s="120" t="s">
        <v>101</v>
      </c>
      <c r="E339" s="120">
        <v>78</v>
      </c>
      <c r="F339" s="125">
        <v>50.478999999999999</v>
      </c>
      <c r="G339" s="129">
        <v>-20.774000000000001</v>
      </c>
      <c r="I339" s="119"/>
      <c r="M339" s="120">
        <v>49.692999999999998</v>
      </c>
      <c r="N339" s="120">
        <v>0.57599999999999996</v>
      </c>
      <c r="O339" s="120">
        <v>0.21</v>
      </c>
      <c r="P339" s="120">
        <v>1.082938</v>
      </c>
    </row>
    <row r="340" spans="1:16" x14ac:dyDescent="0.2">
      <c r="A340" s="120">
        <v>50</v>
      </c>
      <c r="B340" s="120" t="s">
        <v>100</v>
      </c>
      <c r="C340" s="120" t="s">
        <v>101</v>
      </c>
      <c r="E340" s="120">
        <v>78</v>
      </c>
      <c r="F340" s="125">
        <v>59.414999999999999</v>
      </c>
      <c r="G340" s="129">
        <v>-37.363</v>
      </c>
      <c r="I340" s="119"/>
      <c r="M340" s="120">
        <v>58.496000000000002</v>
      </c>
      <c r="N340" s="120">
        <v>0.66700000000000004</v>
      </c>
      <c r="O340" s="120">
        <v>0.252</v>
      </c>
      <c r="P340" s="120">
        <v>1.0647880000000001</v>
      </c>
    </row>
    <row r="341" spans="1:16" x14ac:dyDescent="0.2">
      <c r="A341" s="120">
        <v>51</v>
      </c>
      <c r="B341" s="120" t="s">
        <v>100</v>
      </c>
      <c r="C341" s="120" t="s">
        <v>99</v>
      </c>
      <c r="E341" s="120">
        <v>0</v>
      </c>
      <c r="F341" s="125">
        <v>64.763999999999996</v>
      </c>
      <c r="H341" s="127">
        <v>-1.0449999999999999</v>
      </c>
      <c r="I341" s="119"/>
      <c r="J341" s="120">
        <v>64.248999999999995</v>
      </c>
      <c r="K341" s="120">
        <v>0.47099999999999997</v>
      </c>
      <c r="L341" s="120">
        <v>0.366091</v>
      </c>
    </row>
    <row r="342" spans="1:16" x14ac:dyDescent="0.2">
      <c r="A342" s="120">
        <v>51</v>
      </c>
      <c r="B342" s="120" t="s">
        <v>100</v>
      </c>
      <c r="C342" s="120" t="s">
        <v>99</v>
      </c>
      <c r="E342" s="120">
        <v>0</v>
      </c>
      <c r="F342" s="125">
        <v>65.028000000000006</v>
      </c>
      <c r="H342" s="127">
        <v>-1.1140000000000001</v>
      </c>
      <c r="I342" s="119"/>
      <c r="J342" s="120">
        <v>64.507000000000005</v>
      </c>
      <c r="K342" s="120">
        <v>0.47199999999999998</v>
      </c>
      <c r="L342" s="120">
        <v>0.36606499999999997</v>
      </c>
    </row>
    <row r="343" spans="1:16" x14ac:dyDescent="0.2">
      <c r="A343" s="120">
        <v>51</v>
      </c>
      <c r="B343" s="120" t="s">
        <v>100</v>
      </c>
      <c r="C343" s="120" t="s">
        <v>99</v>
      </c>
      <c r="E343" s="120">
        <v>0</v>
      </c>
      <c r="F343" s="125">
        <v>64.882999999999996</v>
      </c>
      <c r="H343" s="127">
        <v>-1.1499999999999999</v>
      </c>
      <c r="I343" s="119"/>
      <c r="J343" s="120">
        <v>64.364000000000004</v>
      </c>
      <c r="K343" s="120">
        <v>0.47099999999999997</v>
      </c>
      <c r="L343" s="120">
        <v>0.36605199999999999</v>
      </c>
    </row>
    <row r="344" spans="1:16" x14ac:dyDescent="0.2">
      <c r="A344" s="120">
        <v>51</v>
      </c>
      <c r="B344" s="120" t="s">
        <v>100</v>
      </c>
      <c r="C344" s="120" t="s">
        <v>99</v>
      </c>
      <c r="E344" s="120">
        <v>0</v>
      </c>
      <c r="F344" s="125">
        <v>85.033000000000001</v>
      </c>
      <c r="H344" s="127">
        <v>14.895</v>
      </c>
      <c r="I344" s="119"/>
      <c r="J344" s="120">
        <v>84.326999999999998</v>
      </c>
      <c r="K344" s="120">
        <v>0.627</v>
      </c>
      <c r="L344" s="120">
        <v>0.37191000000000002</v>
      </c>
    </row>
    <row r="345" spans="1:16" x14ac:dyDescent="0.2">
      <c r="A345" s="120">
        <v>51</v>
      </c>
      <c r="B345" s="120" t="s">
        <v>100</v>
      </c>
      <c r="C345" s="120" t="s">
        <v>99</v>
      </c>
      <c r="E345" s="120">
        <v>78</v>
      </c>
      <c r="F345" s="125">
        <v>49.488999999999997</v>
      </c>
      <c r="G345" s="129">
        <v>-19.698</v>
      </c>
      <c r="I345" s="119"/>
      <c r="M345" s="120">
        <v>48.718000000000004</v>
      </c>
      <c r="N345" s="120">
        <v>0.56499999999999995</v>
      </c>
      <c r="O345" s="120">
        <v>0.20599999999999999</v>
      </c>
      <c r="P345" s="120">
        <v>1.0841149999999999</v>
      </c>
    </row>
    <row r="346" spans="1:16" x14ac:dyDescent="0.2">
      <c r="A346" s="120">
        <v>51</v>
      </c>
      <c r="B346" s="120" t="s">
        <v>100</v>
      </c>
      <c r="C346" s="120" t="s">
        <v>99</v>
      </c>
      <c r="E346" s="120">
        <v>78</v>
      </c>
      <c r="F346" s="125">
        <v>59.274999999999999</v>
      </c>
      <c r="G346" s="129">
        <v>-37.363</v>
      </c>
      <c r="I346" s="119"/>
      <c r="M346" s="120">
        <v>58.357999999999997</v>
      </c>
      <c r="N346" s="120">
        <v>0.66600000000000004</v>
      </c>
      <c r="O346" s="120">
        <v>0.251</v>
      </c>
      <c r="P346" s="120">
        <v>1.0647880000000001</v>
      </c>
    </row>
    <row r="347" spans="1:16" x14ac:dyDescent="0.2">
      <c r="A347" s="120">
        <v>52</v>
      </c>
      <c r="B347" s="120" t="s">
        <v>47</v>
      </c>
      <c r="E347" s="120">
        <v>0</v>
      </c>
      <c r="F347" s="125">
        <v>64.885000000000005</v>
      </c>
      <c r="H347" s="127">
        <v>-0.92200000000000004</v>
      </c>
      <c r="I347" s="119"/>
      <c r="J347" s="120">
        <v>64.385999999999996</v>
      </c>
      <c r="K347" s="120">
        <v>0.47199999999999998</v>
      </c>
      <c r="L347" s="120">
        <v>0.36613499999999999</v>
      </c>
    </row>
    <row r="348" spans="1:16" x14ac:dyDescent="0.2">
      <c r="A348" s="120">
        <v>52</v>
      </c>
      <c r="B348" s="120" t="s">
        <v>47</v>
      </c>
      <c r="E348" s="120">
        <v>0</v>
      </c>
      <c r="F348" s="125">
        <v>64.727000000000004</v>
      </c>
      <c r="H348" s="127">
        <v>-0.96399999999999997</v>
      </c>
      <c r="I348" s="119"/>
      <c r="J348" s="120">
        <v>64.224999999999994</v>
      </c>
      <c r="K348" s="120">
        <v>0.47</v>
      </c>
      <c r="L348" s="120">
        <v>0.36612</v>
      </c>
    </row>
    <row r="349" spans="1:16" x14ac:dyDescent="0.2">
      <c r="A349" s="120">
        <v>52</v>
      </c>
      <c r="B349" s="120" t="s">
        <v>47</v>
      </c>
      <c r="E349" s="120">
        <v>33</v>
      </c>
      <c r="F349" s="125">
        <v>64.635999999999996</v>
      </c>
      <c r="H349" s="127">
        <v>-1.1499999999999999</v>
      </c>
      <c r="I349" s="119"/>
      <c r="J349" s="120">
        <v>64.138000000000005</v>
      </c>
      <c r="K349" s="120">
        <v>0.47</v>
      </c>
      <c r="L349" s="120">
        <v>0.36605199999999999</v>
      </c>
    </row>
    <row r="350" spans="1:16" x14ac:dyDescent="0.2">
      <c r="A350" s="120">
        <v>52</v>
      </c>
      <c r="B350" s="120" t="s">
        <v>47</v>
      </c>
      <c r="E350" s="120">
        <v>33</v>
      </c>
      <c r="F350" s="125">
        <v>45.235999999999997</v>
      </c>
      <c r="H350" s="127">
        <v>-5.6440000000000001</v>
      </c>
      <c r="I350" s="119"/>
      <c r="J350" s="120">
        <v>44.905000000000001</v>
      </c>
      <c r="K350" s="120">
        <v>0.32700000000000001</v>
      </c>
      <c r="L350" s="120">
        <v>0.36441099999999998</v>
      </c>
    </row>
    <row r="351" spans="1:16" x14ac:dyDescent="0.2">
      <c r="A351" s="120">
        <v>52</v>
      </c>
      <c r="B351" s="120" t="s">
        <v>47</v>
      </c>
      <c r="E351" s="120">
        <v>78</v>
      </c>
      <c r="F351" s="125">
        <v>78.682000000000002</v>
      </c>
      <c r="G351" s="129">
        <v>-28.673999999999999</v>
      </c>
      <c r="I351" s="119"/>
      <c r="M351" s="120">
        <v>77.463999999999999</v>
      </c>
      <c r="N351" s="120">
        <v>0.89</v>
      </c>
      <c r="O351" s="120">
        <v>0.32800000000000001</v>
      </c>
      <c r="P351" s="120">
        <v>1.074295</v>
      </c>
    </row>
    <row r="352" spans="1:16" x14ac:dyDescent="0.2">
      <c r="A352" s="120">
        <v>52</v>
      </c>
      <c r="B352" s="120" t="s">
        <v>47</v>
      </c>
      <c r="E352" s="120">
        <v>78</v>
      </c>
      <c r="F352" s="125">
        <v>58.927</v>
      </c>
      <c r="G352" s="129">
        <v>-37.363</v>
      </c>
      <c r="I352" s="119"/>
      <c r="M352" s="120">
        <v>58.015999999999998</v>
      </c>
      <c r="N352" s="120">
        <v>0.66200000000000003</v>
      </c>
      <c r="O352" s="120">
        <v>0.25</v>
      </c>
      <c r="P352" s="120">
        <v>1.0647880000000001</v>
      </c>
    </row>
    <row r="353" spans="1:16" x14ac:dyDescent="0.2">
      <c r="A353" s="120">
        <v>53</v>
      </c>
      <c r="B353" s="120" t="s">
        <v>77</v>
      </c>
      <c r="C353" s="120" t="s">
        <v>98</v>
      </c>
      <c r="E353" s="120">
        <v>0</v>
      </c>
      <c r="F353" s="125">
        <v>64.683999999999997</v>
      </c>
      <c r="H353" s="127">
        <v>-1.0409999999999999</v>
      </c>
      <c r="I353" s="119"/>
      <c r="J353" s="120">
        <v>64.179000000000002</v>
      </c>
      <c r="K353" s="120">
        <v>0.47</v>
      </c>
      <c r="L353" s="120">
        <v>0.36609199999999997</v>
      </c>
    </row>
    <row r="354" spans="1:16" x14ac:dyDescent="0.2">
      <c r="A354" s="120">
        <v>53</v>
      </c>
      <c r="B354" s="120" t="s">
        <v>77</v>
      </c>
      <c r="C354" s="120" t="s">
        <v>98</v>
      </c>
      <c r="E354" s="120">
        <v>0</v>
      </c>
      <c r="F354" s="125">
        <v>64.816999999999993</v>
      </c>
      <c r="H354" s="127">
        <v>-1.0980000000000001</v>
      </c>
      <c r="I354" s="119"/>
      <c r="J354" s="120">
        <v>64.305999999999997</v>
      </c>
      <c r="K354" s="120">
        <v>0.47099999999999997</v>
      </c>
      <c r="L354" s="120">
        <v>0.36607099999999998</v>
      </c>
    </row>
    <row r="355" spans="1:16" x14ac:dyDescent="0.2">
      <c r="A355" s="120">
        <v>53</v>
      </c>
      <c r="B355" s="120" t="s">
        <v>77</v>
      </c>
      <c r="C355" s="120" t="s">
        <v>98</v>
      </c>
      <c r="E355" s="120">
        <v>0</v>
      </c>
      <c r="F355" s="125">
        <v>64.798000000000002</v>
      </c>
      <c r="H355" s="127">
        <v>-1.1499999999999999</v>
      </c>
      <c r="I355" s="119"/>
      <c r="J355" s="120">
        <v>64.287999999999997</v>
      </c>
      <c r="K355" s="120">
        <v>0.47099999999999997</v>
      </c>
      <c r="L355" s="120">
        <v>0.36605199999999999</v>
      </c>
    </row>
    <row r="356" spans="1:16" x14ac:dyDescent="0.2">
      <c r="A356" s="120">
        <v>53</v>
      </c>
      <c r="B356" s="120" t="s">
        <v>77</v>
      </c>
      <c r="C356" s="120" t="s">
        <v>98</v>
      </c>
      <c r="E356" s="120">
        <v>0</v>
      </c>
      <c r="F356" s="125">
        <v>78.531000000000006</v>
      </c>
      <c r="H356" s="127">
        <v>4.7060000000000004</v>
      </c>
      <c r="I356" s="119"/>
      <c r="J356" s="120">
        <v>77.909000000000006</v>
      </c>
      <c r="K356" s="120">
        <v>0.57399999999999995</v>
      </c>
      <c r="L356" s="120">
        <v>0.36819000000000002</v>
      </c>
    </row>
    <row r="357" spans="1:16" x14ac:dyDescent="0.2">
      <c r="A357" s="120">
        <v>53</v>
      </c>
      <c r="B357" s="120" t="s">
        <v>77</v>
      </c>
      <c r="C357" s="120" t="s">
        <v>98</v>
      </c>
      <c r="E357" s="120">
        <v>57</v>
      </c>
      <c r="F357" s="125">
        <v>234.45599999999999</v>
      </c>
      <c r="G357" s="129">
        <v>-24.866</v>
      </c>
      <c r="I357" s="119"/>
      <c r="M357" s="120">
        <v>230.815</v>
      </c>
      <c r="N357" s="120">
        <v>2.6629999999999998</v>
      </c>
      <c r="O357" s="120">
        <v>0.97799999999999998</v>
      </c>
      <c r="P357" s="120">
        <v>1.0784609999999999</v>
      </c>
    </row>
    <row r="358" spans="1:16" x14ac:dyDescent="0.2">
      <c r="A358" s="120">
        <v>53</v>
      </c>
      <c r="B358" s="120" t="s">
        <v>77</v>
      </c>
      <c r="C358" s="120" t="s">
        <v>98</v>
      </c>
      <c r="E358" s="120">
        <v>57</v>
      </c>
      <c r="F358" s="125">
        <v>59.41</v>
      </c>
      <c r="G358" s="129">
        <v>-37.363</v>
      </c>
      <c r="I358" s="119"/>
      <c r="M358" s="120">
        <v>58.491</v>
      </c>
      <c r="N358" s="120">
        <v>0.66700000000000004</v>
      </c>
      <c r="O358" s="120">
        <v>0.252</v>
      </c>
      <c r="P358" s="120">
        <v>1.0647880000000001</v>
      </c>
    </row>
    <row r="359" spans="1:16" x14ac:dyDescent="0.2">
      <c r="A359" s="120">
        <v>54</v>
      </c>
      <c r="B359" s="120" t="s">
        <v>77</v>
      </c>
      <c r="C359" s="120" t="s">
        <v>97</v>
      </c>
      <c r="E359" s="120">
        <v>0</v>
      </c>
      <c r="F359" s="125">
        <v>64.831000000000003</v>
      </c>
      <c r="H359" s="127">
        <v>-1.05</v>
      </c>
      <c r="I359" s="119"/>
      <c r="J359" s="120">
        <v>64.316999999999993</v>
      </c>
      <c r="K359" s="120">
        <v>0.47099999999999997</v>
      </c>
      <c r="L359" s="120">
        <v>0.366089</v>
      </c>
    </row>
    <row r="360" spans="1:16" x14ac:dyDescent="0.2">
      <c r="A360" s="120">
        <v>54</v>
      </c>
      <c r="B360" s="120" t="s">
        <v>77</v>
      </c>
      <c r="C360" s="120" t="s">
        <v>97</v>
      </c>
      <c r="E360" s="120">
        <v>0</v>
      </c>
      <c r="F360" s="125">
        <v>64.977000000000004</v>
      </c>
      <c r="H360" s="127">
        <v>-1.093</v>
      </c>
      <c r="I360" s="119"/>
      <c r="J360" s="120">
        <v>64.457999999999998</v>
      </c>
      <c r="K360" s="120">
        <v>0.47199999999999998</v>
      </c>
      <c r="L360" s="120">
        <v>0.36607299999999998</v>
      </c>
    </row>
    <row r="361" spans="1:16" x14ac:dyDescent="0.2">
      <c r="A361" s="120">
        <v>54</v>
      </c>
      <c r="B361" s="120" t="s">
        <v>77</v>
      </c>
      <c r="C361" s="120" t="s">
        <v>97</v>
      </c>
      <c r="E361" s="120">
        <v>50</v>
      </c>
      <c r="F361" s="125">
        <v>64.742999999999995</v>
      </c>
      <c r="H361" s="127">
        <v>-1.1499999999999999</v>
      </c>
      <c r="I361" s="119"/>
      <c r="J361" s="120">
        <v>64.227999999999994</v>
      </c>
      <c r="K361" s="120">
        <v>0.47</v>
      </c>
      <c r="L361" s="120">
        <v>0.36605199999999999</v>
      </c>
    </row>
    <row r="362" spans="1:16" x14ac:dyDescent="0.2">
      <c r="A362" s="120">
        <v>54</v>
      </c>
      <c r="B362" s="120" t="s">
        <v>77</v>
      </c>
      <c r="C362" s="120" t="s">
        <v>97</v>
      </c>
      <c r="E362" s="120">
        <v>50</v>
      </c>
      <c r="F362" s="125">
        <v>153.852</v>
      </c>
      <c r="H362" s="127">
        <v>4.7220000000000004</v>
      </c>
      <c r="I362" s="119"/>
      <c r="J362" s="120">
        <v>152.58799999999999</v>
      </c>
      <c r="K362" s="120">
        <v>1.1240000000000001</v>
      </c>
      <c r="L362" s="120">
        <v>0.36819600000000002</v>
      </c>
    </row>
    <row r="363" spans="1:16" x14ac:dyDescent="0.2">
      <c r="A363" s="120">
        <v>54</v>
      </c>
      <c r="B363" s="120" t="s">
        <v>77</v>
      </c>
      <c r="C363" s="120" t="s">
        <v>97</v>
      </c>
      <c r="E363" s="120">
        <v>78</v>
      </c>
      <c r="F363" s="125">
        <v>76.272999999999996</v>
      </c>
      <c r="G363" s="129">
        <v>-24.26</v>
      </c>
      <c r="I363" s="119"/>
      <c r="M363" s="120">
        <v>75.088999999999999</v>
      </c>
      <c r="N363" s="120">
        <v>0.86699999999999999</v>
      </c>
      <c r="O363" s="120">
        <v>0.318</v>
      </c>
      <c r="P363" s="120">
        <v>1.0791249999999999</v>
      </c>
    </row>
    <row r="364" spans="1:16" x14ac:dyDescent="0.2">
      <c r="A364" s="120">
        <v>54</v>
      </c>
      <c r="B364" s="120" t="s">
        <v>77</v>
      </c>
      <c r="C364" s="120" t="s">
        <v>97</v>
      </c>
      <c r="E364" s="120">
        <v>78</v>
      </c>
      <c r="F364" s="125">
        <v>59.305</v>
      </c>
      <c r="G364" s="129">
        <v>-37.363</v>
      </c>
      <c r="I364" s="119"/>
      <c r="M364" s="120">
        <v>58.387999999999998</v>
      </c>
      <c r="N364" s="120">
        <v>0.66600000000000004</v>
      </c>
      <c r="O364" s="120">
        <v>0.251</v>
      </c>
      <c r="P364" s="120">
        <v>1.0647880000000001</v>
      </c>
    </row>
    <row r="365" spans="1:16" x14ac:dyDescent="0.2">
      <c r="A365" s="120">
        <v>55</v>
      </c>
      <c r="B365" s="120" t="s">
        <v>77</v>
      </c>
      <c r="C365" s="120" t="s">
        <v>96</v>
      </c>
      <c r="E365" s="120">
        <v>0</v>
      </c>
      <c r="F365" s="125">
        <v>65.088999999999999</v>
      </c>
      <c r="H365" s="127">
        <v>-1.083</v>
      </c>
      <c r="I365" s="119"/>
      <c r="J365" s="120">
        <v>64.573999999999998</v>
      </c>
      <c r="K365" s="120">
        <v>0.47299999999999998</v>
      </c>
      <c r="L365" s="120">
        <v>0.36607699999999999</v>
      </c>
    </row>
    <row r="366" spans="1:16" x14ac:dyDescent="0.2">
      <c r="A366" s="120">
        <v>55</v>
      </c>
      <c r="B366" s="120" t="s">
        <v>77</v>
      </c>
      <c r="C366" s="120" t="s">
        <v>96</v>
      </c>
      <c r="E366" s="120">
        <v>0</v>
      </c>
      <c r="F366" s="125">
        <v>64.822999999999993</v>
      </c>
      <c r="H366" s="127">
        <v>-1.1240000000000001</v>
      </c>
      <c r="I366" s="119"/>
      <c r="J366" s="120">
        <v>64.305999999999997</v>
      </c>
      <c r="K366" s="120">
        <v>0.47099999999999997</v>
      </c>
      <c r="L366" s="120">
        <v>0.366062</v>
      </c>
    </row>
    <row r="367" spans="1:16" x14ac:dyDescent="0.2">
      <c r="A367" s="120">
        <v>55</v>
      </c>
      <c r="B367" s="120" t="s">
        <v>77</v>
      </c>
      <c r="C367" s="120" t="s">
        <v>96</v>
      </c>
      <c r="E367" s="120">
        <v>0</v>
      </c>
      <c r="F367" s="125">
        <v>64.903000000000006</v>
      </c>
      <c r="H367" s="127">
        <v>-1.1499999999999999</v>
      </c>
      <c r="I367" s="119"/>
      <c r="J367" s="120">
        <v>64.387</v>
      </c>
      <c r="K367" s="120">
        <v>0.47199999999999998</v>
      </c>
      <c r="L367" s="120">
        <v>0.36605199999999999</v>
      </c>
    </row>
    <row r="368" spans="1:16" x14ac:dyDescent="0.2">
      <c r="A368" s="120">
        <v>55</v>
      </c>
      <c r="B368" s="120" t="s">
        <v>77</v>
      </c>
      <c r="C368" s="120" t="s">
        <v>96</v>
      </c>
      <c r="E368" s="120">
        <v>0</v>
      </c>
      <c r="F368" s="125">
        <v>65.534999999999997</v>
      </c>
      <c r="H368" s="127">
        <v>4.3129999999999997</v>
      </c>
      <c r="I368" s="119"/>
      <c r="J368" s="120">
        <v>65.007000000000005</v>
      </c>
      <c r="K368" s="120">
        <v>0.47899999999999998</v>
      </c>
      <c r="L368" s="120">
        <v>0.36804700000000001</v>
      </c>
    </row>
    <row r="369" spans="1:16" x14ac:dyDescent="0.2">
      <c r="A369" s="120">
        <v>55</v>
      </c>
      <c r="B369" s="120" t="s">
        <v>77</v>
      </c>
      <c r="C369" s="120" t="s">
        <v>96</v>
      </c>
      <c r="E369" s="120">
        <v>57</v>
      </c>
      <c r="F369" s="125">
        <v>197.77600000000001</v>
      </c>
      <c r="G369" s="129">
        <v>-25.016999999999999</v>
      </c>
      <c r="I369" s="119"/>
      <c r="M369" s="120">
        <v>194.70500000000001</v>
      </c>
      <c r="N369" s="120">
        <v>2.246</v>
      </c>
      <c r="O369" s="120">
        <v>0.82499999999999996</v>
      </c>
      <c r="P369" s="120">
        <v>1.0782970000000001</v>
      </c>
    </row>
    <row r="370" spans="1:16" x14ac:dyDescent="0.2">
      <c r="A370" s="120">
        <v>55</v>
      </c>
      <c r="B370" s="120" t="s">
        <v>77</v>
      </c>
      <c r="C370" s="120" t="s">
        <v>96</v>
      </c>
      <c r="E370" s="120">
        <v>57</v>
      </c>
      <c r="F370" s="125">
        <v>59.661999999999999</v>
      </c>
      <c r="G370" s="129">
        <v>-37.363</v>
      </c>
      <c r="I370" s="119"/>
      <c r="M370" s="120">
        <v>58.738999999999997</v>
      </c>
      <c r="N370" s="120">
        <v>0.67</v>
      </c>
      <c r="O370" s="120">
        <v>0.253</v>
      </c>
      <c r="P370" s="120">
        <v>1.0647880000000001</v>
      </c>
    </row>
    <row r="371" spans="1:16" x14ac:dyDescent="0.2">
      <c r="A371" s="120">
        <v>56</v>
      </c>
      <c r="B371" s="120" t="s">
        <v>77</v>
      </c>
      <c r="C371" s="120" t="s">
        <v>95</v>
      </c>
      <c r="E371" s="120">
        <v>0</v>
      </c>
      <c r="F371" s="125">
        <v>64.381</v>
      </c>
      <c r="H371" s="127">
        <v>-1.01</v>
      </c>
      <c r="I371" s="119"/>
      <c r="J371" s="120">
        <v>63.868000000000002</v>
      </c>
      <c r="K371" s="120">
        <v>0.46800000000000003</v>
      </c>
      <c r="L371" s="120">
        <v>0.36610300000000001</v>
      </c>
    </row>
    <row r="372" spans="1:16" x14ac:dyDescent="0.2">
      <c r="A372" s="120">
        <v>56</v>
      </c>
      <c r="B372" s="120" t="s">
        <v>77</v>
      </c>
      <c r="C372" s="120" t="s">
        <v>95</v>
      </c>
      <c r="E372" s="120">
        <v>0</v>
      </c>
      <c r="F372" s="125">
        <v>64.884</v>
      </c>
      <c r="H372" s="127">
        <v>-1.0920000000000001</v>
      </c>
      <c r="I372" s="119"/>
      <c r="J372" s="120">
        <v>64.363</v>
      </c>
      <c r="K372" s="120">
        <v>0.47099999999999997</v>
      </c>
      <c r="L372" s="120">
        <v>0.36607299999999998</v>
      </c>
    </row>
    <row r="373" spans="1:16" x14ac:dyDescent="0.2">
      <c r="A373" s="120">
        <v>56</v>
      </c>
      <c r="B373" s="120" t="s">
        <v>77</v>
      </c>
      <c r="C373" s="120" t="s">
        <v>95</v>
      </c>
      <c r="E373" s="120">
        <v>0</v>
      </c>
      <c r="F373" s="125">
        <v>64.673000000000002</v>
      </c>
      <c r="H373" s="127">
        <v>-1.1499999999999999</v>
      </c>
      <c r="I373" s="119"/>
      <c r="J373" s="120">
        <v>64.155000000000001</v>
      </c>
      <c r="K373" s="120">
        <v>0.47</v>
      </c>
      <c r="L373" s="120">
        <v>0.36605199999999999</v>
      </c>
    </row>
    <row r="374" spans="1:16" x14ac:dyDescent="0.2">
      <c r="A374" s="120">
        <v>56</v>
      </c>
      <c r="B374" s="120" t="s">
        <v>77</v>
      </c>
      <c r="C374" s="120" t="s">
        <v>95</v>
      </c>
      <c r="E374" s="120">
        <v>0</v>
      </c>
      <c r="F374" s="125">
        <v>62.871000000000002</v>
      </c>
      <c r="H374" s="127">
        <v>14.602</v>
      </c>
      <c r="I374" s="119"/>
      <c r="J374" s="120">
        <v>62.353999999999999</v>
      </c>
      <c r="K374" s="120">
        <v>0.46400000000000002</v>
      </c>
      <c r="L374" s="120">
        <v>0.37180400000000002</v>
      </c>
    </row>
    <row r="375" spans="1:16" x14ac:dyDescent="0.2">
      <c r="A375" s="120">
        <v>56</v>
      </c>
      <c r="B375" s="120" t="s">
        <v>77</v>
      </c>
      <c r="C375" s="120" t="s">
        <v>95</v>
      </c>
      <c r="E375" s="120">
        <v>57</v>
      </c>
      <c r="F375" s="125">
        <v>225.30500000000001</v>
      </c>
      <c r="G375" s="129">
        <v>-20.439</v>
      </c>
      <c r="I375" s="119"/>
      <c r="M375" s="120">
        <v>221.797</v>
      </c>
      <c r="N375" s="120">
        <v>2.57</v>
      </c>
      <c r="O375" s="120">
        <v>0.93899999999999995</v>
      </c>
      <c r="P375" s="120">
        <v>1.083305</v>
      </c>
    </row>
    <row r="376" spans="1:16" x14ac:dyDescent="0.2">
      <c r="A376" s="120">
        <v>56</v>
      </c>
      <c r="B376" s="120" t="s">
        <v>77</v>
      </c>
      <c r="C376" s="120" t="s">
        <v>95</v>
      </c>
      <c r="E376" s="120">
        <v>57</v>
      </c>
      <c r="F376" s="125">
        <v>59.591999999999999</v>
      </c>
      <c r="G376" s="129">
        <v>-37.363</v>
      </c>
      <c r="I376" s="119"/>
      <c r="M376" s="120">
        <v>58.67</v>
      </c>
      <c r="N376" s="120">
        <v>0.66900000000000004</v>
      </c>
      <c r="O376" s="120">
        <v>0.253</v>
      </c>
      <c r="P376" s="120">
        <v>1.0647880000000001</v>
      </c>
    </row>
    <row r="377" spans="1:16" x14ac:dyDescent="0.2">
      <c r="A377" s="120">
        <v>57</v>
      </c>
      <c r="B377" s="120" t="s">
        <v>77</v>
      </c>
      <c r="C377" s="120" t="s">
        <v>94</v>
      </c>
      <c r="E377" s="120">
        <v>0</v>
      </c>
      <c r="F377" s="125">
        <v>64.775999999999996</v>
      </c>
      <c r="H377" s="127">
        <v>-1.038</v>
      </c>
      <c r="I377" s="119"/>
      <c r="J377" s="120">
        <v>64.260000000000005</v>
      </c>
      <c r="K377" s="120">
        <v>0.47099999999999997</v>
      </c>
      <c r="L377" s="120">
        <v>0.366093</v>
      </c>
    </row>
    <row r="378" spans="1:16" x14ac:dyDescent="0.2">
      <c r="A378" s="120">
        <v>57</v>
      </c>
      <c r="B378" s="120" t="s">
        <v>77</v>
      </c>
      <c r="C378" s="120" t="s">
        <v>94</v>
      </c>
      <c r="E378" s="120">
        <v>0</v>
      </c>
      <c r="F378" s="125">
        <v>65.105000000000004</v>
      </c>
      <c r="H378" s="127">
        <v>-1.0920000000000001</v>
      </c>
      <c r="I378" s="119"/>
      <c r="J378" s="120">
        <v>64.581999999999994</v>
      </c>
      <c r="K378" s="120">
        <v>0.47299999999999998</v>
      </c>
      <c r="L378" s="120">
        <v>0.36607299999999998</v>
      </c>
    </row>
    <row r="379" spans="1:16" x14ac:dyDescent="0.2">
      <c r="A379" s="120">
        <v>57</v>
      </c>
      <c r="B379" s="120" t="s">
        <v>77</v>
      </c>
      <c r="C379" s="120" t="s">
        <v>94</v>
      </c>
      <c r="E379" s="120">
        <v>0</v>
      </c>
      <c r="F379" s="125">
        <v>64.971000000000004</v>
      </c>
      <c r="H379" s="127">
        <v>-1.1499999999999999</v>
      </c>
      <c r="I379" s="119"/>
      <c r="J379" s="120">
        <v>64.450999999999993</v>
      </c>
      <c r="K379" s="120">
        <v>0.47199999999999998</v>
      </c>
      <c r="L379" s="120">
        <v>0.36605199999999999</v>
      </c>
    </row>
    <row r="380" spans="1:16" x14ac:dyDescent="0.2">
      <c r="A380" s="120">
        <v>57</v>
      </c>
      <c r="B380" s="120" t="s">
        <v>77</v>
      </c>
      <c r="C380" s="120" t="s">
        <v>94</v>
      </c>
      <c r="E380" s="120">
        <v>0</v>
      </c>
      <c r="F380" s="125">
        <v>54.628</v>
      </c>
      <c r="H380" s="127">
        <v>14.911</v>
      </c>
      <c r="I380" s="119"/>
      <c r="J380" s="120">
        <v>54.179000000000002</v>
      </c>
      <c r="K380" s="120">
        <v>0.40300000000000002</v>
      </c>
      <c r="L380" s="120">
        <v>0.37191600000000002</v>
      </c>
    </row>
    <row r="381" spans="1:16" x14ac:dyDescent="0.2">
      <c r="A381" s="120">
        <v>57</v>
      </c>
      <c r="B381" s="120" t="s">
        <v>77</v>
      </c>
      <c r="C381" s="120" t="s">
        <v>94</v>
      </c>
      <c r="E381" s="120">
        <v>57</v>
      </c>
      <c r="F381" s="125">
        <v>192.50200000000001</v>
      </c>
      <c r="G381" s="129">
        <v>-20.439</v>
      </c>
      <c r="I381" s="119"/>
      <c r="M381" s="120">
        <v>189.505</v>
      </c>
      <c r="N381" s="120">
        <v>2.1949999999999998</v>
      </c>
      <c r="O381" s="120">
        <v>0.80200000000000005</v>
      </c>
      <c r="P381" s="120">
        <v>1.083305</v>
      </c>
    </row>
    <row r="382" spans="1:16" x14ac:dyDescent="0.2">
      <c r="A382" s="120">
        <v>57</v>
      </c>
      <c r="B382" s="120" t="s">
        <v>77</v>
      </c>
      <c r="C382" s="120" t="s">
        <v>94</v>
      </c>
      <c r="E382" s="120">
        <v>57</v>
      </c>
      <c r="F382" s="125">
        <v>59.491</v>
      </c>
      <c r="G382" s="129">
        <v>-37.363</v>
      </c>
      <c r="I382" s="119"/>
      <c r="M382" s="120">
        <v>58.570999999999998</v>
      </c>
      <c r="N382" s="120">
        <v>0.66800000000000004</v>
      </c>
      <c r="O382" s="120">
        <v>0.252</v>
      </c>
      <c r="P382" s="120">
        <v>1.0647880000000001</v>
      </c>
    </row>
    <row r="383" spans="1:16" x14ac:dyDescent="0.2">
      <c r="A383" s="120">
        <v>58</v>
      </c>
      <c r="B383" s="120" t="s">
        <v>77</v>
      </c>
      <c r="C383" s="120" t="s">
        <v>93</v>
      </c>
      <c r="E383" s="120">
        <v>0</v>
      </c>
      <c r="F383" s="125">
        <v>64.685000000000002</v>
      </c>
      <c r="H383" s="127">
        <v>-1.0289999999999999</v>
      </c>
      <c r="I383" s="119"/>
      <c r="J383" s="120">
        <v>64.177000000000007</v>
      </c>
      <c r="K383" s="120">
        <v>0.47</v>
      </c>
      <c r="L383" s="120">
        <v>0.36609599999999998</v>
      </c>
    </row>
    <row r="384" spans="1:16" x14ac:dyDescent="0.2">
      <c r="A384" s="120">
        <v>58</v>
      </c>
      <c r="B384" s="120" t="s">
        <v>77</v>
      </c>
      <c r="C384" s="120" t="s">
        <v>93</v>
      </c>
      <c r="E384" s="120">
        <v>0</v>
      </c>
      <c r="F384" s="125">
        <v>64.722999999999999</v>
      </c>
      <c r="H384" s="127">
        <v>-1.0760000000000001</v>
      </c>
      <c r="I384" s="119"/>
      <c r="J384" s="120">
        <v>64.209999999999994</v>
      </c>
      <c r="K384" s="120">
        <v>0.47</v>
      </c>
      <c r="L384" s="120">
        <v>0.36607899999999999</v>
      </c>
    </row>
    <row r="385" spans="1:16" x14ac:dyDescent="0.2">
      <c r="A385" s="120">
        <v>58</v>
      </c>
      <c r="B385" s="120" t="s">
        <v>77</v>
      </c>
      <c r="C385" s="120" t="s">
        <v>93</v>
      </c>
      <c r="E385" s="120">
        <v>0</v>
      </c>
      <c r="F385" s="125">
        <v>64.787999999999997</v>
      </c>
      <c r="H385" s="127">
        <v>-1.1499999999999999</v>
      </c>
      <c r="I385" s="119"/>
      <c r="J385" s="120">
        <v>64.275999999999996</v>
      </c>
      <c r="K385" s="120">
        <v>0.47099999999999997</v>
      </c>
      <c r="L385" s="120">
        <v>0.36605199999999999</v>
      </c>
    </row>
    <row r="386" spans="1:16" x14ac:dyDescent="0.2">
      <c r="A386" s="120">
        <v>58</v>
      </c>
      <c r="B386" s="120" t="s">
        <v>77</v>
      </c>
      <c r="C386" s="120" t="s">
        <v>93</v>
      </c>
      <c r="E386" s="120">
        <v>0</v>
      </c>
      <c r="F386" s="125">
        <v>62.042999999999999</v>
      </c>
      <c r="H386" s="127">
        <v>14.811</v>
      </c>
      <c r="I386" s="119"/>
      <c r="J386" s="120">
        <v>61.55</v>
      </c>
      <c r="K386" s="120">
        <v>0.45800000000000002</v>
      </c>
      <c r="L386" s="120">
        <v>0.37187999999999999</v>
      </c>
    </row>
    <row r="387" spans="1:16" x14ac:dyDescent="0.2">
      <c r="A387" s="120">
        <v>58</v>
      </c>
      <c r="B387" s="120" t="s">
        <v>77</v>
      </c>
      <c r="C387" s="120" t="s">
        <v>93</v>
      </c>
      <c r="E387" s="120">
        <v>57</v>
      </c>
      <c r="F387" s="125">
        <v>220.52199999999999</v>
      </c>
      <c r="G387" s="129">
        <v>-20.401</v>
      </c>
      <c r="I387" s="119"/>
      <c r="M387" s="120">
        <v>217.08799999999999</v>
      </c>
      <c r="N387" s="120">
        <v>2.5150000000000001</v>
      </c>
      <c r="O387" s="120">
        <v>0.91900000000000004</v>
      </c>
      <c r="P387" s="120">
        <v>1.0833459999999999</v>
      </c>
    </row>
    <row r="388" spans="1:16" x14ac:dyDescent="0.2">
      <c r="A388" s="120">
        <v>58</v>
      </c>
      <c r="B388" s="120" t="s">
        <v>77</v>
      </c>
      <c r="C388" s="120" t="s">
        <v>93</v>
      </c>
      <c r="E388" s="120">
        <v>57</v>
      </c>
      <c r="F388" s="125">
        <v>59.344999999999999</v>
      </c>
      <c r="G388" s="129">
        <v>-37.363</v>
      </c>
      <c r="I388" s="119"/>
      <c r="M388" s="120">
        <v>58.427</v>
      </c>
      <c r="N388" s="120">
        <v>0.66600000000000004</v>
      </c>
      <c r="O388" s="120">
        <v>0.252</v>
      </c>
      <c r="P388" s="120">
        <v>1.0647880000000001</v>
      </c>
    </row>
    <row r="389" spans="1:16" x14ac:dyDescent="0.2">
      <c r="A389" s="120">
        <v>59</v>
      </c>
      <c r="B389" s="120" t="s">
        <v>77</v>
      </c>
      <c r="C389" s="120" t="s">
        <v>92</v>
      </c>
      <c r="E389" s="120">
        <v>0</v>
      </c>
      <c r="F389" s="125">
        <v>64.626999999999995</v>
      </c>
      <c r="H389" s="127">
        <v>-1.018</v>
      </c>
      <c r="I389" s="119"/>
      <c r="J389" s="120">
        <v>64.111999999999995</v>
      </c>
      <c r="K389" s="120">
        <v>0.47</v>
      </c>
      <c r="L389" s="120">
        <v>0.36609999999999998</v>
      </c>
    </row>
    <row r="390" spans="1:16" x14ac:dyDescent="0.2">
      <c r="A390" s="120">
        <v>59</v>
      </c>
      <c r="B390" s="120" t="s">
        <v>77</v>
      </c>
      <c r="C390" s="120" t="s">
        <v>92</v>
      </c>
      <c r="E390" s="120">
        <v>0</v>
      </c>
      <c r="F390" s="125">
        <v>64.305999999999997</v>
      </c>
      <c r="H390" s="127">
        <v>-1.1180000000000001</v>
      </c>
      <c r="I390" s="119"/>
      <c r="J390" s="120">
        <v>63.789000000000001</v>
      </c>
      <c r="K390" s="120">
        <v>0.46700000000000003</v>
      </c>
      <c r="L390" s="120">
        <v>0.366064</v>
      </c>
    </row>
    <row r="391" spans="1:16" x14ac:dyDescent="0.2">
      <c r="A391" s="120">
        <v>59</v>
      </c>
      <c r="B391" s="120" t="s">
        <v>77</v>
      </c>
      <c r="C391" s="120" t="s">
        <v>92</v>
      </c>
      <c r="E391" s="120">
        <v>0</v>
      </c>
      <c r="F391" s="125">
        <v>64.736999999999995</v>
      </c>
      <c r="H391" s="127">
        <v>-1.1499999999999999</v>
      </c>
      <c r="I391" s="119"/>
      <c r="J391" s="120">
        <v>64.218999999999994</v>
      </c>
      <c r="K391" s="120">
        <v>0.47</v>
      </c>
      <c r="L391" s="120">
        <v>0.36605199999999999</v>
      </c>
    </row>
    <row r="392" spans="1:16" x14ac:dyDescent="0.2">
      <c r="A392" s="120">
        <v>59</v>
      </c>
      <c r="B392" s="120" t="s">
        <v>77</v>
      </c>
      <c r="C392" s="120" t="s">
        <v>92</v>
      </c>
      <c r="E392" s="120">
        <v>0</v>
      </c>
      <c r="F392" s="125">
        <v>48.688000000000002</v>
      </c>
      <c r="H392" s="127">
        <v>13.744</v>
      </c>
      <c r="I392" s="119"/>
      <c r="J392" s="120">
        <v>48.29</v>
      </c>
      <c r="K392" s="120">
        <v>0.35899999999999999</v>
      </c>
      <c r="L392" s="120">
        <v>0.37148999999999999</v>
      </c>
    </row>
    <row r="393" spans="1:16" x14ac:dyDescent="0.2">
      <c r="A393" s="120">
        <v>59</v>
      </c>
      <c r="B393" s="120" t="s">
        <v>77</v>
      </c>
      <c r="C393" s="120" t="s">
        <v>92</v>
      </c>
      <c r="E393" s="120">
        <v>57</v>
      </c>
      <c r="F393" s="125">
        <v>173.642</v>
      </c>
      <c r="G393" s="129">
        <v>-20.74</v>
      </c>
      <c r="I393" s="119"/>
      <c r="M393" s="120">
        <v>170.93899999999999</v>
      </c>
      <c r="N393" s="120">
        <v>1.98</v>
      </c>
      <c r="O393" s="120">
        <v>0.72399999999999998</v>
      </c>
      <c r="P393" s="120">
        <v>1.0829759999999999</v>
      </c>
    </row>
    <row r="394" spans="1:16" x14ac:dyDescent="0.2">
      <c r="A394" s="120">
        <v>59</v>
      </c>
      <c r="B394" s="120" t="s">
        <v>77</v>
      </c>
      <c r="C394" s="120" t="s">
        <v>92</v>
      </c>
      <c r="E394" s="120">
        <v>57</v>
      </c>
      <c r="F394" s="125">
        <v>59.58</v>
      </c>
      <c r="G394" s="129">
        <v>-37.363</v>
      </c>
      <c r="I394" s="119"/>
      <c r="M394" s="120">
        <v>58.658000000000001</v>
      </c>
      <c r="N394" s="120">
        <v>0.66900000000000004</v>
      </c>
      <c r="O394" s="120">
        <v>0.253</v>
      </c>
      <c r="P394" s="120">
        <v>1.0647880000000001</v>
      </c>
    </row>
    <row r="395" spans="1:16" x14ac:dyDescent="0.2">
      <c r="A395" s="120">
        <v>60</v>
      </c>
      <c r="B395" s="120" t="s">
        <v>77</v>
      </c>
      <c r="C395" s="120" t="s">
        <v>91</v>
      </c>
      <c r="E395" s="120">
        <v>0</v>
      </c>
      <c r="F395" s="125">
        <v>64.978999999999999</v>
      </c>
      <c r="H395" s="127">
        <v>-1.014</v>
      </c>
      <c r="I395" s="119"/>
      <c r="J395" s="120">
        <v>64.460999999999999</v>
      </c>
      <c r="K395" s="120">
        <v>0.47199999999999998</v>
      </c>
      <c r="L395" s="120">
        <v>0.36610199999999998</v>
      </c>
    </row>
    <row r="396" spans="1:16" x14ac:dyDescent="0.2">
      <c r="A396" s="120">
        <v>60</v>
      </c>
      <c r="B396" s="120" t="s">
        <v>77</v>
      </c>
      <c r="C396" s="120" t="s">
        <v>91</v>
      </c>
      <c r="E396" s="120">
        <v>0</v>
      </c>
      <c r="F396" s="125">
        <v>64.983999999999995</v>
      </c>
      <c r="H396" s="127">
        <v>-1.0720000000000001</v>
      </c>
      <c r="I396" s="119"/>
      <c r="J396" s="120">
        <v>64.462999999999994</v>
      </c>
      <c r="K396" s="120">
        <v>0.47199999999999998</v>
      </c>
      <c r="L396" s="120">
        <v>0.36608099999999999</v>
      </c>
    </row>
    <row r="397" spans="1:16" x14ac:dyDescent="0.2">
      <c r="A397" s="120">
        <v>60</v>
      </c>
      <c r="B397" s="120" t="s">
        <v>77</v>
      </c>
      <c r="C397" s="120" t="s">
        <v>91</v>
      </c>
      <c r="E397" s="120">
        <v>0</v>
      </c>
      <c r="F397" s="125">
        <v>65.057000000000002</v>
      </c>
      <c r="H397" s="127">
        <v>-1.1499999999999999</v>
      </c>
      <c r="I397" s="119"/>
      <c r="J397" s="120">
        <v>64.537000000000006</v>
      </c>
      <c r="K397" s="120">
        <v>0.47299999999999998</v>
      </c>
      <c r="L397" s="120">
        <v>0.36605199999999999</v>
      </c>
    </row>
    <row r="398" spans="1:16" x14ac:dyDescent="0.2">
      <c r="A398" s="120">
        <v>60</v>
      </c>
      <c r="B398" s="120" t="s">
        <v>77</v>
      </c>
      <c r="C398" s="120" t="s">
        <v>91</v>
      </c>
      <c r="E398" s="120">
        <v>0</v>
      </c>
      <c r="F398" s="125">
        <v>48.262999999999998</v>
      </c>
      <c r="H398" s="127">
        <v>13.444000000000001</v>
      </c>
      <c r="I398" s="119"/>
      <c r="J398" s="120">
        <v>47.868000000000002</v>
      </c>
      <c r="K398" s="120">
        <v>0.35599999999999998</v>
      </c>
      <c r="L398" s="120">
        <v>0.37138100000000002</v>
      </c>
    </row>
    <row r="399" spans="1:16" x14ac:dyDescent="0.2">
      <c r="A399" s="120">
        <v>60</v>
      </c>
      <c r="B399" s="120" t="s">
        <v>77</v>
      </c>
      <c r="C399" s="120" t="s">
        <v>91</v>
      </c>
      <c r="E399" s="120">
        <v>57</v>
      </c>
      <c r="F399" s="125">
        <v>172.15299999999999</v>
      </c>
      <c r="G399" s="129">
        <v>-20.515000000000001</v>
      </c>
      <c r="I399" s="119"/>
      <c r="M399" s="120">
        <v>169.47300000000001</v>
      </c>
      <c r="N399" s="120">
        <v>1.9630000000000001</v>
      </c>
      <c r="O399" s="120">
        <v>0.71699999999999997</v>
      </c>
      <c r="P399" s="120">
        <v>1.083221</v>
      </c>
    </row>
    <row r="400" spans="1:16" x14ac:dyDescent="0.2">
      <c r="A400" s="120">
        <v>60</v>
      </c>
      <c r="B400" s="120" t="s">
        <v>77</v>
      </c>
      <c r="C400" s="120" t="s">
        <v>91</v>
      </c>
      <c r="E400" s="120">
        <v>57</v>
      </c>
      <c r="F400" s="125">
        <v>59.573</v>
      </c>
      <c r="G400" s="129">
        <v>-37.363</v>
      </c>
      <c r="I400" s="119"/>
      <c r="M400" s="120">
        <v>58.652000000000001</v>
      </c>
      <c r="N400" s="120">
        <v>0.66900000000000004</v>
      </c>
      <c r="O400" s="120">
        <v>0.253</v>
      </c>
      <c r="P400" s="120">
        <v>1.0647880000000001</v>
      </c>
    </row>
    <row r="401" spans="1:16" x14ac:dyDescent="0.2">
      <c r="A401" s="120">
        <v>61</v>
      </c>
      <c r="B401" s="120" t="s">
        <v>77</v>
      </c>
      <c r="C401" s="120" t="s">
        <v>90</v>
      </c>
      <c r="E401" s="120">
        <v>0</v>
      </c>
      <c r="F401" s="125">
        <v>64.891999999999996</v>
      </c>
      <c r="H401" s="127">
        <v>-1.0489999999999999</v>
      </c>
      <c r="I401" s="119"/>
      <c r="J401" s="120">
        <v>64.375</v>
      </c>
      <c r="K401" s="120">
        <v>0.47199999999999998</v>
      </c>
      <c r="L401" s="120">
        <v>0.366089</v>
      </c>
    </row>
    <row r="402" spans="1:16" x14ac:dyDescent="0.2">
      <c r="A402" s="120">
        <v>61</v>
      </c>
      <c r="B402" s="120" t="s">
        <v>77</v>
      </c>
      <c r="C402" s="120" t="s">
        <v>90</v>
      </c>
      <c r="E402" s="120">
        <v>0</v>
      </c>
      <c r="F402" s="125">
        <v>64.638999999999996</v>
      </c>
      <c r="H402" s="127">
        <v>-1.1120000000000001</v>
      </c>
      <c r="I402" s="119"/>
      <c r="J402" s="120">
        <v>64.12</v>
      </c>
      <c r="K402" s="120">
        <v>0.47</v>
      </c>
      <c r="L402" s="120">
        <v>0.366066</v>
      </c>
    </row>
    <row r="403" spans="1:16" x14ac:dyDescent="0.2">
      <c r="A403" s="120">
        <v>61</v>
      </c>
      <c r="B403" s="120" t="s">
        <v>77</v>
      </c>
      <c r="C403" s="120" t="s">
        <v>90</v>
      </c>
      <c r="E403" s="120">
        <v>0</v>
      </c>
      <c r="F403" s="125">
        <v>64.897000000000006</v>
      </c>
      <c r="H403" s="127">
        <v>-1.1499999999999999</v>
      </c>
      <c r="I403" s="119"/>
      <c r="J403" s="120">
        <v>64.378</v>
      </c>
      <c r="K403" s="120">
        <v>0.47199999999999998</v>
      </c>
      <c r="L403" s="120">
        <v>0.36605199999999999</v>
      </c>
    </row>
    <row r="404" spans="1:16" x14ac:dyDescent="0.2">
      <c r="A404" s="120">
        <v>61</v>
      </c>
      <c r="B404" s="120" t="s">
        <v>77</v>
      </c>
      <c r="C404" s="120" t="s">
        <v>90</v>
      </c>
      <c r="E404" s="120">
        <v>0</v>
      </c>
      <c r="F404" s="125">
        <v>64.442999999999998</v>
      </c>
      <c r="H404" s="127">
        <v>14.441000000000001</v>
      </c>
      <c r="I404" s="119"/>
      <c r="J404" s="120">
        <v>63.911000000000001</v>
      </c>
      <c r="K404" s="120">
        <v>0.47499999999999998</v>
      </c>
      <c r="L404" s="120">
        <v>0.37174499999999999</v>
      </c>
    </row>
    <row r="405" spans="1:16" x14ac:dyDescent="0.2">
      <c r="A405" s="120">
        <v>61</v>
      </c>
      <c r="B405" s="120" t="s">
        <v>77</v>
      </c>
      <c r="C405" s="120" t="s">
        <v>90</v>
      </c>
      <c r="E405" s="120">
        <v>57</v>
      </c>
      <c r="F405" s="125">
        <v>232.08699999999999</v>
      </c>
      <c r="G405" s="129">
        <v>-20.738</v>
      </c>
      <c r="I405" s="119"/>
      <c r="M405" s="120">
        <v>228.476</v>
      </c>
      <c r="N405" s="120">
        <v>2.645</v>
      </c>
      <c r="O405" s="120">
        <v>0.96599999999999997</v>
      </c>
      <c r="P405" s="120">
        <v>1.0829770000000001</v>
      </c>
    </row>
    <row r="406" spans="1:16" x14ac:dyDescent="0.2">
      <c r="A406" s="120">
        <v>61</v>
      </c>
      <c r="B406" s="120" t="s">
        <v>77</v>
      </c>
      <c r="C406" s="120" t="s">
        <v>90</v>
      </c>
      <c r="E406" s="120">
        <v>57</v>
      </c>
      <c r="F406" s="125">
        <v>59.944000000000003</v>
      </c>
      <c r="G406" s="129">
        <v>-37.363</v>
      </c>
      <c r="I406" s="119"/>
      <c r="M406" s="120">
        <v>59.017000000000003</v>
      </c>
      <c r="N406" s="120">
        <v>0.67300000000000004</v>
      </c>
      <c r="O406" s="120">
        <v>0.254</v>
      </c>
      <c r="P406" s="120">
        <v>1.0647880000000001</v>
      </c>
    </row>
    <row r="407" spans="1:16" x14ac:dyDescent="0.2">
      <c r="A407" s="120">
        <v>62</v>
      </c>
      <c r="B407" s="120" t="s">
        <v>77</v>
      </c>
      <c r="C407" s="120" t="s">
        <v>89</v>
      </c>
      <c r="E407" s="120">
        <v>0</v>
      </c>
      <c r="F407" s="125">
        <v>64.923000000000002</v>
      </c>
      <c r="H407" s="127">
        <v>-0.99299999999999999</v>
      </c>
      <c r="I407" s="119"/>
      <c r="J407" s="120">
        <v>64.406000000000006</v>
      </c>
      <c r="K407" s="120">
        <v>0.47199999999999998</v>
      </c>
      <c r="L407" s="120">
        <v>0.36610900000000002</v>
      </c>
    </row>
    <row r="408" spans="1:16" x14ac:dyDescent="0.2">
      <c r="A408" s="120">
        <v>62</v>
      </c>
      <c r="B408" s="120" t="s">
        <v>77</v>
      </c>
      <c r="C408" s="120" t="s">
        <v>89</v>
      </c>
      <c r="E408" s="120">
        <v>0</v>
      </c>
      <c r="F408" s="125">
        <v>64.98</v>
      </c>
      <c r="H408" s="127">
        <v>-1.0660000000000001</v>
      </c>
      <c r="I408" s="119"/>
      <c r="J408" s="120">
        <v>64.457999999999998</v>
      </c>
      <c r="K408" s="120">
        <v>0.47199999999999998</v>
      </c>
      <c r="L408" s="120">
        <v>0.36608299999999999</v>
      </c>
    </row>
    <row r="409" spans="1:16" x14ac:dyDescent="0.2">
      <c r="A409" s="120">
        <v>62</v>
      </c>
      <c r="B409" s="120" t="s">
        <v>77</v>
      </c>
      <c r="C409" s="120" t="s">
        <v>89</v>
      </c>
      <c r="E409" s="120">
        <v>0</v>
      </c>
      <c r="F409" s="125">
        <v>64.905000000000001</v>
      </c>
      <c r="H409" s="127">
        <v>-1.1499999999999999</v>
      </c>
      <c r="I409" s="119"/>
      <c r="J409" s="120">
        <v>64.385999999999996</v>
      </c>
      <c r="K409" s="120">
        <v>0.47199999999999998</v>
      </c>
      <c r="L409" s="120">
        <v>0.36605199999999999</v>
      </c>
    </row>
    <row r="410" spans="1:16" x14ac:dyDescent="0.2">
      <c r="A410" s="120">
        <v>62</v>
      </c>
      <c r="B410" s="120" t="s">
        <v>77</v>
      </c>
      <c r="C410" s="120" t="s">
        <v>89</v>
      </c>
      <c r="E410" s="120">
        <v>0</v>
      </c>
      <c r="F410" s="125">
        <v>41.801000000000002</v>
      </c>
      <c r="H410" s="127">
        <v>13.929</v>
      </c>
      <c r="I410" s="119"/>
      <c r="J410" s="120">
        <v>41.460999999999999</v>
      </c>
      <c r="K410" s="120">
        <v>0.308</v>
      </c>
      <c r="L410" s="120">
        <v>0.371558</v>
      </c>
    </row>
    <row r="411" spans="1:16" x14ac:dyDescent="0.2">
      <c r="A411" s="120">
        <v>62</v>
      </c>
      <c r="B411" s="120" t="s">
        <v>77</v>
      </c>
      <c r="C411" s="120" t="s">
        <v>89</v>
      </c>
      <c r="E411" s="120">
        <v>57</v>
      </c>
      <c r="F411" s="125">
        <v>147.20699999999999</v>
      </c>
      <c r="G411" s="129">
        <v>-21.291</v>
      </c>
      <c r="I411" s="119"/>
      <c r="M411" s="120">
        <v>144.917</v>
      </c>
      <c r="N411" s="120">
        <v>1.677</v>
      </c>
      <c r="O411" s="120">
        <v>0.61299999999999999</v>
      </c>
      <c r="P411" s="120">
        <v>1.082373</v>
      </c>
    </row>
    <row r="412" spans="1:16" x14ac:dyDescent="0.2">
      <c r="A412" s="120">
        <v>62</v>
      </c>
      <c r="B412" s="120" t="s">
        <v>77</v>
      </c>
      <c r="C412" s="120" t="s">
        <v>89</v>
      </c>
      <c r="E412" s="120">
        <v>57</v>
      </c>
      <c r="F412" s="125">
        <v>60.154000000000003</v>
      </c>
      <c r="G412" s="129">
        <v>-37.363</v>
      </c>
      <c r="I412" s="119"/>
      <c r="M412" s="120">
        <v>59.223999999999997</v>
      </c>
      <c r="N412" s="120">
        <v>0.67500000000000004</v>
      </c>
      <c r="O412" s="120">
        <v>0.255</v>
      </c>
      <c r="P412" s="120">
        <v>1.0647880000000001</v>
      </c>
    </row>
    <row r="413" spans="1:16" x14ac:dyDescent="0.2">
      <c r="A413" s="120">
        <v>63</v>
      </c>
      <c r="B413" s="120" t="s">
        <v>77</v>
      </c>
      <c r="C413" s="120" t="s">
        <v>88</v>
      </c>
      <c r="E413" s="120">
        <v>0</v>
      </c>
      <c r="F413" s="125">
        <v>64.840999999999994</v>
      </c>
      <c r="H413" s="127">
        <v>-1.0449999999999999</v>
      </c>
      <c r="I413" s="119"/>
      <c r="J413" s="120">
        <v>64.34</v>
      </c>
      <c r="K413" s="120">
        <v>0.47099999999999997</v>
      </c>
      <c r="L413" s="120">
        <v>0.366091</v>
      </c>
    </row>
    <row r="414" spans="1:16" x14ac:dyDescent="0.2">
      <c r="A414" s="120">
        <v>63</v>
      </c>
      <c r="B414" s="120" t="s">
        <v>77</v>
      </c>
      <c r="C414" s="120" t="s">
        <v>88</v>
      </c>
      <c r="E414" s="120">
        <v>0</v>
      </c>
      <c r="F414" s="125">
        <v>64.905000000000001</v>
      </c>
      <c r="H414" s="127">
        <v>-1.0960000000000001</v>
      </c>
      <c r="I414" s="119"/>
      <c r="J414" s="120">
        <v>64.399000000000001</v>
      </c>
      <c r="K414" s="120">
        <v>0.47199999999999998</v>
      </c>
      <c r="L414" s="120">
        <v>0.36607200000000001</v>
      </c>
    </row>
    <row r="415" spans="1:16" x14ac:dyDescent="0.2">
      <c r="A415" s="120">
        <v>63</v>
      </c>
      <c r="B415" s="120" t="s">
        <v>77</v>
      </c>
      <c r="C415" s="120" t="s">
        <v>88</v>
      </c>
      <c r="E415" s="120">
        <v>0</v>
      </c>
      <c r="F415" s="125">
        <v>64.897999999999996</v>
      </c>
      <c r="H415" s="127">
        <v>-1.1499999999999999</v>
      </c>
      <c r="I415" s="119"/>
      <c r="J415" s="120">
        <v>64.394000000000005</v>
      </c>
      <c r="K415" s="120">
        <v>0.47099999999999997</v>
      </c>
      <c r="L415" s="120">
        <v>0.36605199999999999</v>
      </c>
    </row>
    <row r="416" spans="1:16" x14ac:dyDescent="0.2">
      <c r="A416" s="120">
        <v>63</v>
      </c>
      <c r="B416" s="120" t="s">
        <v>77</v>
      </c>
      <c r="C416" s="120" t="s">
        <v>88</v>
      </c>
      <c r="E416" s="120">
        <v>0</v>
      </c>
      <c r="F416" s="125">
        <v>38.012</v>
      </c>
      <c r="H416" s="127">
        <v>14.359</v>
      </c>
      <c r="I416" s="119"/>
      <c r="J416" s="120">
        <v>37.726999999999997</v>
      </c>
      <c r="K416" s="120">
        <v>0.28100000000000003</v>
      </c>
      <c r="L416" s="120">
        <v>0.37171500000000002</v>
      </c>
    </row>
    <row r="417" spans="1:16" x14ac:dyDescent="0.2">
      <c r="A417" s="120">
        <v>63</v>
      </c>
      <c r="B417" s="120" t="s">
        <v>77</v>
      </c>
      <c r="C417" s="120" t="s">
        <v>88</v>
      </c>
      <c r="E417" s="120">
        <v>57</v>
      </c>
      <c r="F417" s="125">
        <v>138.70099999999999</v>
      </c>
      <c r="G417" s="129">
        <v>-20.722999999999999</v>
      </c>
      <c r="I417" s="119"/>
      <c r="M417" s="120">
        <v>136.541</v>
      </c>
      <c r="N417" s="120">
        <v>1.5820000000000001</v>
      </c>
      <c r="O417" s="120">
        <v>0.57799999999999996</v>
      </c>
      <c r="P417" s="120">
        <v>1.0829949999999999</v>
      </c>
    </row>
    <row r="418" spans="1:16" x14ac:dyDescent="0.2">
      <c r="A418" s="120">
        <v>63</v>
      </c>
      <c r="B418" s="120" t="s">
        <v>77</v>
      </c>
      <c r="C418" s="120" t="s">
        <v>88</v>
      </c>
      <c r="E418" s="120">
        <v>57</v>
      </c>
      <c r="F418" s="125">
        <v>59.613999999999997</v>
      </c>
      <c r="G418" s="129">
        <v>-37.363</v>
      </c>
      <c r="I418" s="119"/>
      <c r="M418" s="120">
        <v>58.692</v>
      </c>
      <c r="N418" s="120">
        <v>0.67</v>
      </c>
      <c r="O418" s="120">
        <v>0.253</v>
      </c>
      <c r="P418" s="120">
        <v>1.0647880000000001</v>
      </c>
    </row>
    <row r="419" spans="1:16" x14ac:dyDescent="0.2">
      <c r="A419" s="120">
        <v>64</v>
      </c>
      <c r="B419" s="120" t="s">
        <v>77</v>
      </c>
      <c r="C419" s="120" t="s">
        <v>87</v>
      </c>
      <c r="E419" s="120">
        <v>0</v>
      </c>
      <c r="F419" s="125">
        <v>64.584999999999994</v>
      </c>
      <c r="H419" s="127">
        <v>-1.0009999999999999</v>
      </c>
      <c r="I419" s="119"/>
      <c r="J419" s="120">
        <v>64.072000000000003</v>
      </c>
      <c r="K419" s="120">
        <v>0.46899999999999997</v>
      </c>
      <c r="L419" s="120">
        <v>0.36610700000000002</v>
      </c>
    </row>
    <row r="420" spans="1:16" x14ac:dyDescent="0.2">
      <c r="A420" s="120">
        <v>64</v>
      </c>
      <c r="B420" s="120" t="s">
        <v>77</v>
      </c>
      <c r="C420" s="120" t="s">
        <v>87</v>
      </c>
      <c r="E420" s="120">
        <v>0</v>
      </c>
      <c r="F420" s="125">
        <v>64.802999999999997</v>
      </c>
      <c r="H420" s="127">
        <v>-1.075</v>
      </c>
      <c r="I420" s="119"/>
      <c r="J420" s="120">
        <v>64.283000000000001</v>
      </c>
      <c r="K420" s="120">
        <v>0.47099999999999997</v>
      </c>
      <c r="L420" s="120">
        <v>0.36608000000000002</v>
      </c>
    </row>
    <row r="421" spans="1:16" x14ac:dyDescent="0.2">
      <c r="A421" s="120">
        <v>64</v>
      </c>
      <c r="B421" s="120" t="s">
        <v>77</v>
      </c>
      <c r="C421" s="120" t="s">
        <v>87</v>
      </c>
      <c r="E421" s="120">
        <v>0</v>
      </c>
      <c r="F421" s="125">
        <v>64.718000000000004</v>
      </c>
      <c r="H421" s="127">
        <v>-1.1499999999999999</v>
      </c>
      <c r="I421" s="119"/>
      <c r="J421" s="120">
        <v>64.201999999999998</v>
      </c>
      <c r="K421" s="120">
        <v>0.47</v>
      </c>
      <c r="L421" s="120">
        <v>0.36605199999999999</v>
      </c>
    </row>
    <row r="422" spans="1:16" x14ac:dyDescent="0.2">
      <c r="A422" s="120">
        <v>64</v>
      </c>
      <c r="B422" s="120" t="s">
        <v>77</v>
      </c>
      <c r="C422" s="120" t="s">
        <v>87</v>
      </c>
      <c r="E422" s="120">
        <v>0</v>
      </c>
      <c r="F422" s="125">
        <v>54.49</v>
      </c>
      <c r="H422" s="127">
        <v>14.489000000000001</v>
      </c>
      <c r="I422" s="119"/>
      <c r="J422" s="120">
        <v>54.046999999999997</v>
      </c>
      <c r="K422" s="120">
        <v>0.40200000000000002</v>
      </c>
      <c r="L422" s="120">
        <v>0.37176199999999998</v>
      </c>
    </row>
    <row r="423" spans="1:16" x14ac:dyDescent="0.2">
      <c r="A423" s="120">
        <v>64</v>
      </c>
      <c r="B423" s="120" t="s">
        <v>77</v>
      </c>
      <c r="C423" s="120" t="s">
        <v>87</v>
      </c>
      <c r="E423" s="120">
        <v>57</v>
      </c>
      <c r="F423" s="125">
        <v>195.98699999999999</v>
      </c>
      <c r="G423" s="129">
        <v>-20.731000000000002</v>
      </c>
      <c r="I423" s="119"/>
      <c r="M423" s="120">
        <v>192.93600000000001</v>
      </c>
      <c r="N423" s="120">
        <v>2.2349999999999999</v>
      </c>
      <c r="O423" s="120">
        <v>0.81599999999999995</v>
      </c>
      <c r="P423" s="120">
        <v>1.0829850000000001</v>
      </c>
    </row>
    <row r="424" spans="1:16" x14ac:dyDescent="0.2">
      <c r="A424" s="120">
        <v>64</v>
      </c>
      <c r="B424" s="120" t="s">
        <v>77</v>
      </c>
      <c r="C424" s="120" t="s">
        <v>87</v>
      </c>
      <c r="E424" s="120">
        <v>57</v>
      </c>
      <c r="F424" s="125">
        <v>59.826000000000001</v>
      </c>
      <c r="G424" s="129">
        <v>-37.363</v>
      </c>
      <c r="I424" s="119"/>
      <c r="M424" s="120">
        <v>58.9</v>
      </c>
      <c r="N424" s="120">
        <v>0.67200000000000004</v>
      </c>
      <c r="O424" s="120">
        <v>0.254</v>
      </c>
      <c r="P424" s="120">
        <v>1.0647880000000001</v>
      </c>
    </row>
    <row r="425" spans="1:16" x14ac:dyDescent="0.2">
      <c r="A425" s="120">
        <v>65</v>
      </c>
      <c r="B425" s="120" t="s">
        <v>48</v>
      </c>
      <c r="E425" s="120">
        <v>0</v>
      </c>
      <c r="F425" s="125">
        <v>64.912000000000006</v>
      </c>
      <c r="H425" s="127">
        <v>-0.99399999999999999</v>
      </c>
      <c r="I425" s="119"/>
      <c r="J425" s="120">
        <v>64.406000000000006</v>
      </c>
      <c r="K425" s="120">
        <v>0.47199999999999998</v>
      </c>
      <c r="L425" s="120">
        <v>0.36610900000000002</v>
      </c>
    </row>
    <row r="426" spans="1:16" x14ac:dyDescent="0.2">
      <c r="A426" s="120">
        <v>65</v>
      </c>
      <c r="B426" s="120" t="s">
        <v>48</v>
      </c>
      <c r="E426" s="120">
        <v>0</v>
      </c>
      <c r="F426" s="125">
        <v>64.879000000000005</v>
      </c>
      <c r="H426" s="127">
        <v>-1.0860000000000001</v>
      </c>
      <c r="I426" s="119"/>
      <c r="J426" s="120">
        <v>64.369</v>
      </c>
      <c r="K426" s="120">
        <v>0.47099999999999997</v>
      </c>
      <c r="L426" s="120">
        <v>0.36607600000000001</v>
      </c>
    </row>
    <row r="427" spans="1:16" x14ac:dyDescent="0.2">
      <c r="A427" s="120">
        <v>65</v>
      </c>
      <c r="B427" s="120" t="s">
        <v>48</v>
      </c>
      <c r="E427" s="120">
        <v>0</v>
      </c>
      <c r="F427" s="125">
        <v>64.891000000000005</v>
      </c>
      <c r="H427" s="127">
        <v>-1.1499999999999999</v>
      </c>
      <c r="I427" s="119"/>
      <c r="J427" s="120">
        <v>64.382999999999996</v>
      </c>
      <c r="K427" s="120">
        <v>0.47199999999999998</v>
      </c>
      <c r="L427" s="120">
        <v>0.36605199999999999</v>
      </c>
    </row>
    <row r="428" spans="1:16" x14ac:dyDescent="0.2">
      <c r="A428" s="120">
        <v>65</v>
      </c>
      <c r="B428" s="120" t="s">
        <v>48</v>
      </c>
      <c r="E428" s="120">
        <v>57</v>
      </c>
      <c r="F428" s="125">
        <v>235.81200000000001</v>
      </c>
      <c r="G428" s="129">
        <v>-13.257999999999999</v>
      </c>
      <c r="I428" s="119"/>
      <c r="M428" s="120">
        <v>232.12200000000001</v>
      </c>
      <c r="N428" s="120">
        <v>2.7080000000000002</v>
      </c>
      <c r="O428" s="120">
        <v>0.98199999999999998</v>
      </c>
      <c r="P428" s="120">
        <v>1.0911599999999999</v>
      </c>
    </row>
    <row r="429" spans="1:16" x14ac:dyDescent="0.2">
      <c r="A429" s="120">
        <v>65</v>
      </c>
      <c r="B429" s="120" t="s">
        <v>48</v>
      </c>
      <c r="E429" s="120">
        <v>57</v>
      </c>
      <c r="F429" s="125">
        <v>59.784999999999997</v>
      </c>
      <c r="G429" s="129">
        <v>-37.363</v>
      </c>
      <c r="I429" s="119"/>
      <c r="M429" s="120">
        <v>58.86</v>
      </c>
      <c r="N429" s="120">
        <v>0.67100000000000004</v>
      </c>
      <c r="O429" s="120">
        <v>0.253</v>
      </c>
      <c r="P429" s="120">
        <v>1.0647880000000001</v>
      </c>
    </row>
    <row r="430" spans="1:16" x14ac:dyDescent="0.2">
      <c r="A430" s="120">
        <v>66</v>
      </c>
      <c r="B430" s="120" t="s">
        <v>77</v>
      </c>
      <c r="C430" s="120" t="s">
        <v>86</v>
      </c>
      <c r="E430" s="120">
        <v>0</v>
      </c>
      <c r="F430" s="125">
        <v>64.683000000000007</v>
      </c>
      <c r="H430" s="127">
        <v>-1.03</v>
      </c>
      <c r="I430" s="119"/>
      <c r="J430" s="120">
        <v>64.168999999999997</v>
      </c>
      <c r="K430" s="120">
        <v>0.47</v>
      </c>
      <c r="L430" s="120">
        <v>0.36609599999999998</v>
      </c>
    </row>
    <row r="431" spans="1:16" x14ac:dyDescent="0.2">
      <c r="A431" s="120">
        <v>66</v>
      </c>
      <c r="B431" s="120" t="s">
        <v>77</v>
      </c>
      <c r="C431" s="120" t="s">
        <v>86</v>
      </c>
      <c r="E431" s="120">
        <v>0</v>
      </c>
      <c r="F431" s="125">
        <v>64.646000000000001</v>
      </c>
      <c r="H431" s="127">
        <v>-1.087</v>
      </c>
      <c r="I431" s="119"/>
      <c r="J431" s="120">
        <v>64.129000000000005</v>
      </c>
      <c r="K431" s="120">
        <v>0.47</v>
      </c>
      <c r="L431" s="120">
        <v>0.36607499999999998</v>
      </c>
    </row>
    <row r="432" spans="1:16" x14ac:dyDescent="0.2">
      <c r="A432" s="120">
        <v>66</v>
      </c>
      <c r="B432" s="120" t="s">
        <v>77</v>
      </c>
      <c r="C432" s="120" t="s">
        <v>86</v>
      </c>
      <c r="E432" s="120">
        <v>0</v>
      </c>
      <c r="F432" s="125">
        <v>64.679000000000002</v>
      </c>
      <c r="H432" s="127">
        <v>-1.1499999999999999</v>
      </c>
      <c r="I432" s="119"/>
      <c r="J432" s="120">
        <v>64.162999999999997</v>
      </c>
      <c r="K432" s="120">
        <v>0.47</v>
      </c>
      <c r="L432" s="120">
        <v>0.36605199999999999</v>
      </c>
    </row>
    <row r="433" spans="1:16" x14ac:dyDescent="0.2">
      <c r="A433" s="120">
        <v>66</v>
      </c>
      <c r="B433" s="120" t="s">
        <v>77</v>
      </c>
      <c r="C433" s="120" t="s">
        <v>86</v>
      </c>
      <c r="E433" s="120">
        <v>0</v>
      </c>
      <c r="F433" s="125">
        <v>54.722999999999999</v>
      </c>
      <c r="H433" s="127">
        <v>4.9740000000000002</v>
      </c>
      <c r="I433" s="119"/>
      <c r="J433" s="120">
        <v>54.280999999999999</v>
      </c>
      <c r="K433" s="120">
        <v>0.4</v>
      </c>
      <c r="L433" s="120">
        <v>0.368288</v>
      </c>
    </row>
    <row r="434" spans="1:16" x14ac:dyDescent="0.2">
      <c r="A434" s="120">
        <v>66</v>
      </c>
      <c r="B434" s="120" t="s">
        <v>77</v>
      </c>
      <c r="C434" s="120" t="s">
        <v>86</v>
      </c>
      <c r="E434" s="120">
        <v>57</v>
      </c>
      <c r="F434" s="125">
        <v>162.59800000000001</v>
      </c>
      <c r="G434" s="129">
        <v>-24.806000000000001</v>
      </c>
      <c r="I434" s="119"/>
      <c r="M434" s="120">
        <v>160.07400000000001</v>
      </c>
      <c r="N434" s="120">
        <v>1.847</v>
      </c>
      <c r="O434" s="120">
        <v>0.67700000000000005</v>
      </c>
      <c r="P434" s="120">
        <v>1.0785279999999999</v>
      </c>
    </row>
    <row r="435" spans="1:16" x14ac:dyDescent="0.2">
      <c r="A435" s="120">
        <v>66</v>
      </c>
      <c r="B435" s="120" t="s">
        <v>77</v>
      </c>
      <c r="C435" s="120" t="s">
        <v>86</v>
      </c>
      <c r="E435" s="120">
        <v>57</v>
      </c>
      <c r="F435" s="125">
        <v>59.677</v>
      </c>
      <c r="G435" s="129">
        <v>-37.363</v>
      </c>
      <c r="I435" s="119"/>
      <c r="M435" s="120">
        <v>58.753999999999998</v>
      </c>
      <c r="N435" s="120">
        <v>0.67</v>
      </c>
      <c r="O435" s="120">
        <v>0.253</v>
      </c>
      <c r="P435" s="120">
        <v>1.0647880000000001</v>
      </c>
    </row>
    <row r="436" spans="1:16" x14ac:dyDescent="0.2">
      <c r="A436" s="120">
        <v>67</v>
      </c>
      <c r="B436" s="120" t="s">
        <v>77</v>
      </c>
      <c r="C436" s="120" t="s">
        <v>85</v>
      </c>
      <c r="E436" s="120">
        <v>0</v>
      </c>
      <c r="F436" s="125">
        <v>64.709000000000003</v>
      </c>
      <c r="H436" s="127">
        <v>-1.032</v>
      </c>
      <c r="I436" s="119"/>
      <c r="J436" s="120">
        <v>64.206000000000003</v>
      </c>
      <c r="K436" s="120">
        <v>0.47</v>
      </c>
      <c r="L436" s="120">
        <v>0.366095</v>
      </c>
    </row>
    <row r="437" spans="1:16" x14ac:dyDescent="0.2">
      <c r="A437" s="120">
        <v>67</v>
      </c>
      <c r="B437" s="120" t="s">
        <v>77</v>
      </c>
      <c r="C437" s="120" t="s">
        <v>85</v>
      </c>
      <c r="E437" s="120">
        <v>0</v>
      </c>
      <c r="F437" s="125">
        <v>64.798000000000002</v>
      </c>
      <c r="H437" s="127">
        <v>-1.089</v>
      </c>
      <c r="I437" s="119"/>
      <c r="J437" s="120">
        <v>64.290000000000006</v>
      </c>
      <c r="K437" s="120">
        <v>0.47099999999999997</v>
      </c>
      <c r="L437" s="120">
        <v>0.36607400000000001</v>
      </c>
    </row>
    <row r="438" spans="1:16" x14ac:dyDescent="0.2">
      <c r="A438" s="120">
        <v>67</v>
      </c>
      <c r="B438" s="120" t="s">
        <v>77</v>
      </c>
      <c r="C438" s="120" t="s">
        <v>85</v>
      </c>
      <c r="E438" s="120">
        <v>0</v>
      </c>
      <c r="F438" s="125">
        <v>64.837999999999994</v>
      </c>
      <c r="H438" s="127">
        <v>-1.1499999999999999</v>
      </c>
      <c r="I438" s="119"/>
      <c r="J438" s="120">
        <v>64.331999999999994</v>
      </c>
      <c r="K438" s="120">
        <v>0.47099999999999997</v>
      </c>
      <c r="L438" s="120">
        <v>0.36605199999999999</v>
      </c>
    </row>
    <row r="439" spans="1:16" x14ac:dyDescent="0.2">
      <c r="A439" s="120">
        <v>67</v>
      </c>
      <c r="B439" s="120" t="s">
        <v>77</v>
      </c>
      <c r="C439" s="120" t="s">
        <v>85</v>
      </c>
      <c r="E439" s="120">
        <v>0</v>
      </c>
      <c r="F439" s="125">
        <v>18.645</v>
      </c>
      <c r="H439" s="127">
        <v>3.4039999999999999</v>
      </c>
      <c r="I439" s="119"/>
      <c r="J439" s="120">
        <v>18.509</v>
      </c>
      <c r="K439" s="120">
        <v>0.13600000000000001</v>
      </c>
      <c r="L439" s="120">
        <v>0.36771500000000001</v>
      </c>
    </row>
    <row r="440" spans="1:16" x14ac:dyDescent="0.2">
      <c r="A440" s="120">
        <v>67</v>
      </c>
      <c r="B440" s="120" t="s">
        <v>77</v>
      </c>
      <c r="C440" s="120" t="s">
        <v>85</v>
      </c>
      <c r="E440" s="120">
        <v>50</v>
      </c>
      <c r="F440" s="125">
        <v>129.06200000000001</v>
      </c>
      <c r="G440" s="129">
        <v>-25.472000000000001</v>
      </c>
      <c r="I440" s="119"/>
      <c r="M440" s="120">
        <v>127.059</v>
      </c>
      <c r="N440" s="120">
        <v>1.4650000000000001</v>
      </c>
      <c r="O440" s="120">
        <v>0.53800000000000003</v>
      </c>
      <c r="P440" s="120">
        <v>1.077798</v>
      </c>
    </row>
    <row r="441" spans="1:16" x14ac:dyDescent="0.2">
      <c r="A441" s="120">
        <v>67</v>
      </c>
      <c r="B441" s="120" t="s">
        <v>77</v>
      </c>
      <c r="C441" s="120" t="s">
        <v>85</v>
      </c>
      <c r="E441" s="120">
        <v>50</v>
      </c>
      <c r="F441" s="125">
        <v>59.726999999999997</v>
      </c>
      <c r="G441" s="129">
        <v>-37.363</v>
      </c>
      <c r="I441" s="119"/>
      <c r="M441" s="120">
        <v>58.802999999999997</v>
      </c>
      <c r="N441" s="120">
        <v>0.67100000000000004</v>
      </c>
      <c r="O441" s="120">
        <v>0.253</v>
      </c>
      <c r="P441" s="120">
        <v>1.0647880000000001</v>
      </c>
    </row>
    <row r="442" spans="1:16" x14ac:dyDescent="0.2">
      <c r="A442" s="120">
        <v>68</v>
      </c>
      <c r="B442" s="120" t="s">
        <v>77</v>
      </c>
      <c r="C442" s="120" t="s">
        <v>84</v>
      </c>
      <c r="E442" s="120">
        <v>0</v>
      </c>
      <c r="F442" s="125">
        <v>64.994</v>
      </c>
      <c r="H442" s="127">
        <v>-0.97199999999999998</v>
      </c>
      <c r="I442" s="119"/>
      <c r="J442" s="120">
        <v>64.488</v>
      </c>
      <c r="K442" s="120">
        <v>0.47199999999999998</v>
      </c>
      <c r="L442" s="120">
        <v>0.36611700000000003</v>
      </c>
    </row>
    <row r="443" spans="1:16" x14ac:dyDescent="0.2">
      <c r="A443" s="120">
        <v>68</v>
      </c>
      <c r="B443" s="120" t="s">
        <v>77</v>
      </c>
      <c r="C443" s="120" t="s">
        <v>84</v>
      </c>
      <c r="E443" s="120">
        <v>0</v>
      </c>
      <c r="F443" s="125">
        <v>64.977999999999994</v>
      </c>
      <c r="H443" s="127">
        <v>-1.0609999999999999</v>
      </c>
      <c r="I443" s="119"/>
      <c r="J443" s="120">
        <v>64.468000000000004</v>
      </c>
      <c r="K443" s="120">
        <v>0.47199999999999998</v>
      </c>
      <c r="L443" s="120">
        <v>0.36608499999999999</v>
      </c>
    </row>
    <row r="444" spans="1:16" x14ac:dyDescent="0.2">
      <c r="A444" s="120">
        <v>68</v>
      </c>
      <c r="B444" s="120" t="s">
        <v>77</v>
      </c>
      <c r="C444" s="120" t="s">
        <v>84</v>
      </c>
      <c r="E444" s="120">
        <v>0</v>
      </c>
      <c r="F444" s="125">
        <v>65.034999999999997</v>
      </c>
      <c r="H444" s="127">
        <v>-1.1499999999999999</v>
      </c>
      <c r="I444" s="119"/>
      <c r="J444" s="120">
        <v>64.527000000000001</v>
      </c>
      <c r="K444" s="120">
        <v>0.47299999999999998</v>
      </c>
      <c r="L444" s="120">
        <v>0.36605199999999999</v>
      </c>
    </row>
    <row r="445" spans="1:16" x14ac:dyDescent="0.2">
      <c r="A445" s="120">
        <v>68</v>
      </c>
      <c r="B445" s="120" t="s">
        <v>77</v>
      </c>
      <c r="C445" s="120" t="s">
        <v>84</v>
      </c>
      <c r="E445" s="120">
        <v>0</v>
      </c>
      <c r="F445" s="125">
        <v>2.7240000000000002</v>
      </c>
      <c r="G445" s="129">
        <v>-30.890999999999998</v>
      </c>
      <c r="I445" s="119"/>
      <c r="M445" s="120">
        <v>2.6819999999999999</v>
      </c>
      <c r="N445" s="120">
        <v>3.1E-2</v>
      </c>
      <c r="O445" s="120">
        <v>1.0999999999999999E-2</v>
      </c>
      <c r="P445" s="120">
        <v>1.071869</v>
      </c>
    </row>
    <row r="446" spans="1:16" x14ac:dyDescent="0.2">
      <c r="A446" s="120">
        <v>68</v>
      </c>
      <c r="B446" s="120" t="s">
        <v>77</v>
      </c>
      <c r="C446" s="120" t="s">
        <v>84</v>
      </c>
      <c r="E446" s="120">
        <v>0</v>
      </c>
      <c r="F446" s="125">
        <v>59.508000000000003</v>
      </c>
      <c r="G446" s="129">
        <v>-37.363</v>
      </c>
      <c r="I446" s="119"/>
      <c r="M446" s="120">
        <v>58.587000000000003</v>
      </c>
      <c r="N446" s="120">
        <v>0.66800000000000004</v>
      </c>
      <c r="O446" s="120">
        <v>0.252</v>
      </c>
      <c r="P446" s="120">
        <v>1.0647880000000001</v>
      </c>
    </row>
    <row r="447" spans="1:16" x14ac:dyDescent="0.2">
      <c r="A447" s="120">
        <v>69</v>
      </c>
      <c r="B447" s="120" t="s">
        <v>77</v>
      </c>
      <c r="C447" s="120" t="s">
        <v>83</v>
      </c>
      <c r="E447" s="120">
        <v>0</v>
      </c>
      <c r="F447" s="125">
        <v>64.709999999999994</v>
      </c>
      <c r="H447" s="127">
        <v>-0.96099999999999997</v>
      </c>
      <c r="I447" s="119"/>
      <c r="J447" s="120">
        <v>64.204999999999998</v>
      </c>
      <c r="K447" s="120">
        <v>0.47</v>
      </c>
      <c r="L447" s="120">
        <v>0.36612099999999997</v>
      </c>
    </row>
    <row r="448" spans="1:16" x14ac:dyDescent="0.2">
      <c r="A448" s="120">
        <v>69</v>
      </c>
      <c r="B448" s="120" t="s">
        <v>77</v>
      </c>
      <c r="C448" s="120" t="s">
        <v>83</v>
      </c>
      <c r="E448" s="120">
        <v>0</v>
      </c>
      <c r="F448" s="125">
        <v>65.254000000000005</v>
      </c>
      <c r="H448" s="127">
        <v>-1.038</v>
      </c>
      <c r="I448" s="119"/>
      <c r="J448" s="120">
        <v>64.742000000000004</v>
      </c>
      <c r="K448" s="120">
        <v>0.47399999999999998</v>
      </c>
      <c r="L448" s="120">
        <v>0.366093</v>
      </c>
    </row>
    <row r="449" spans="1:16" x14ac:dyDescent="0.2">
      <c r="A449" s="120">
        <v>69</v>
      </c>
      <c r="B449" s="120" t="s">
        <v>77</v>
      </c>
      <c r="C449" s="120" t="s">
        <v>83</v>
      </c>
      <c r="E449" s="120">
        <v>0</v>
      </c>
      <c r="F449" s="125">
        <v>64.623000000000005</v>
      </c>
      <c r="H449" s="127">
        <v>-1.1499999999999999</v>
      </c>
      <c r="I449" s="119"/>
      <c r="J449" s="120">
        <v>64.117000000000004</v>
      </c>
      <c r="K449" s="120">
        <v>0.47</v>
      </c>
      <c r="L449" s="120">
        <v>0.36605199999999999</v>
      </c>
    </row>
    <row r="450" spans="1:16" x14ac:dyDescent="0.2">
      <c r="A450" s="120">
        <v>69</v>
      </c>
      <c r="B450" s="120" t="s">
        <v>77</v>
      </c>
      <c r="C450" s="120" t="s">
        <v>83</v>
      </c>
      <c r="E450" s="120">
        <v>0</v>
      </c>
      <c r="F450" s="125">
        <v>88.263000000000005</v>
      </c>
      <c r="H450" s="127">
        <v>14.414999999999999</v>
      </c>
      <c r="I450" s="119"/>
      <c r="J450" s="120">
        <v>87.563999999999993</v>
      </c>
      <c r="K450" s="120">
        <v>0.65100000000000002</v>
      </c>
      <c r="L450" s="120">
        <v>0.37173499999999998</v>
      </c>
    </row>
    <row r="451" spans="1:16" x14ac:dyDescent="0.2">
      <c r="A451" s="120">
        <v>69</v>
      </c>
      <c r="B451" s="120" t="s">
        <v>77</v>
      </c>
      <c r="C451" s="120" t="s">
        <v>83</v>
      </c>
      <c r="E451" s="120">
        <v>78</v>
      </c>
      <c r="F451" s="125">
        <v>52.838999999999999</v>
      </c>
      <c r="G451" s="129">
        <v>-19.571999999999999</v>
      </c>
      <c r="I451" s="119"/>
      <c r="M451" s="120">
        <v>52.017000000000003</v>
      </c>
      <c r="N451" s="120">
        <v>0.60299999999999998</v>
      </c>
      <c r="O451" s="120">
        <v>0.22</v>
      </c>
      <c r="P451" s="120">
        <v>1.0842540000000001</v>
      </c>
    </row>
    <row r="452" spans="1:16" x14ac:dyDescent="0.2">
      <c r="A452" s="120">
        <v>69</v>
      </c>
      <c r="B452" s="120" t="s">
        <v>77</v>
      </c>
      <c r="C452" s="120" t="s">
        <v>83</v>
      </c>
      <c r="E452" s="120">
        <v>78</v>
      </c>
      <c r="F452" s="125">
        <v>59.404000000000003</v>
      </c>
      <c r="G452" s="129">
        <v>-37.363</v>
      </c>
      <c r="I452" s="119"/>
      <c r="M452" s="120">
        <v>58.485999999999997</v>
      </c>
      <c r="N452" s="120">
        <v>0.66700000000000004</v>
      </c>
      <c r="O452" s="120">
        <v>0.252</v>
      </c>
      <c r="P452" s="120">
        <v>1.0647880000000001</v>
      </c>
    </row>
    <row r="453" spans="1:16" x14ac:dyDescent="0.2">
      <c r="A453" s="120">
        <v>70</v>
      </c>
      <c r="B453" s="120" t="s">
        <v>77</v>
      </c>
      <c r="C453" s="120" t="s">
        <v>82</v>
      </c>
      <c r="E453" s="120">
        <v>0</v>
      </c>
      <c r="F453" s="125">
        <v>64.771000000000001</v>
      </c>
      <c r="H453" s="127">
        <v>-0.94799999999999995</v>
      </c>
      <c r="I453" s="119"/>
      <c r="J453" s="120">
        <v>64.262</v>
      </c>
      <c r="K453" s="120">
        <v>0.47099999999999997</v>
      </c>
      <c r="L453" s="120">
        <v>0.36612600000000001</v>
      </c>
    </row>
    <row r="454" spans="1:16" x14ac:dyDescent="0.2">
      <c r="A454" s="120">
        <v>70</v>
      </c>
      <c r="B454" s="120" t="s">
        <v>77</v>
      </c>
      <c r="C454" s="120" t="s">
        <v>82</v>
      </c>
      <c r="E454" s="120">
        <v>0</v>
      </c>
      <c r="F454" s="125">
        <v>64.822999999999993</v>
      </c>
      <c r="H454" s="127">
        <v>-0.99</v>
      </c>
      <c r="I454" s="119"/>
      <c r="J454" s="120">
        <v>64.308999999999997</v>
      </c>
      <c r="K454" s="120">
        <v>0.47099999999999997</v>
      </c>
      <c r="L454" s="120">
        <v>0.36610999999999999</v>
      </c>
    </row>
    <row r="455" spans="1:16" x14ac:dyDescent="0.2">
      <c r="A455" s="120">
        <v>70</v>
      </c>
      <c r="B455" s="120" t="s">
        <v>77</v>
      </c>
      <c r="C455" s="120" t="s">
        <v>82</v>
      </c>
      <c r="E455" s="120">
        <v>33</v>
      </c>
      <c r="F455" s="125">
        <v>64.447999999999993</v>
      </c>
      <c r="H455" s="127">
        <v>-1.1499999999999999</v>
      </c>
      <c r="I455" s="119"/>
      <c r="J455" s="120">
        <v>63.94</v>
      </c>
      <c r="K455" s="120">
        <v>0.46800000000000003</v>
      </c>
      <c r="L455" s="120">
        <v>0.36605199999999999</v>
      </c>
    </row>
    <row r="456" spans="1:16" x14ac:dyDescent="0.2">
      <c r="A456" s="120">
        <v>70</v>
      </c>
      <c r="B456" s="120" t="s">
        <v>77</v>
      </c>
      <c r="C456" s="120" t="s">
        <v>82</v>
      </c>
      <c r="E456" s="120">
        <v>33</v>
      </c>
      <c r="F456" s="125">
        <v>46.404000000000003</v>
      </c>
      <c r="H456" s="127">
        <v>13.975</v>
      </c>
      <c r="I456" s="119"/>
      <c r="J456" s="120">
        <v>46.045000000000002</v>
      </c>
      <c r="K456" s="120">
        <v>0.34200000000000003</v>
      </c>
      <c r="L456" s="120">
        <v>0.37157499999999999</v>
      </c>
    </row>
    <row r="457" spans="1:16" x14ac:dyDescent="0.2">
      <c r="A457" s="120">
        <v>70</v>
      </c>
      <c r="B457" s="120" t="s">
        <v>77</v>
      </c>
      <c r="C457" s="120" t="s">
        <v>82</v>
      </c>
      <c r="E457" s="120">
        <v>78</v>
      </c>
      <c r="F457" s="125">
        <v>61.058999999999997</v>
      </c>
      <c r="G457" s="129">
        <v>-19.984000000000002</v>
      </c>
      <c r="I457" s="119"/>
      <c r="M457" s="120">
        <v>60.107999999999997</v>
      </c>
      <c r="N457" s="120">
        <v>0.69599999999999995</v>
      </c>
      <c r="O457" s="120">
        <v>0.254</v>
      </c>
      <c r="P457" s="120">
        <v>1.0838030000000001</v>
      </c>
    </row>
    <row r="458" spans="1:16" x14ac:dyDescent="0.2">
      <c r="A458" s="120">
        <v>70</v>
      </c>
      <c r="B458" s="120" t="s">
        <v>77</v>
      </c>
      <c r="C458" s="120" t="s">
        <v>82</v>
      </c>
      <c r="E458" s="120">
        <v>78</v>
      </c>
      <c r="F458" s="125">
        <v>59.29</v>
      </c>
      <c r="G458" s="129">
        <v>-37.363</v>
      </c>
      <c r="I458" s="119"/>
      <c r="M458" s="120">
        <v>58.372999999999998</v>
      </c>
      <c r="N458" s="120">
        <v>0.66600000000000004</v>
      </c>
      <c r="O458" s="120">
        <v>0.251</v>
      </c>
      <c r="P458" s="120">
        <v>1.0647880000000001</v>
      </c>
    </row>
    <row r="459" spans="1:16" x14ac:dyDescent="0.2">
      <c r="A459" s="120">
        <v>71</v>
      </c>
      <c r="B459" s="120" t="s">
        <v>77</v>
      </c>
      <c r="C459" s="120" t="s">
        <v>81</v>
      </c>
      <c r="E459" s="120">
        <v>0</v>
      </c>
      <c r="F459" s="125">
        <v>65.832999999999998</v>
      </c>
      <c r="H459" s="127">
        <v>-1.026</v>
      </c>
      <c r="I459" s="119"/>
      <c r="J459" s="120">
        <v>65.311000000000007</v>
      </c>
      <c r="K459" s="120">
        <v>0.47799999999999998</v>
      </c>
      <c r="L459" s="120">
        <v>0.36609700000000001</v>
      </c>
    </row>
    <row r="460" spans="1:16" x14ac:dyDescent="0.2">
      <c r="A460" s="120">
        <v>71</v>
      </c>
      <c r="B460" s="120" t="s">
        <v>77</v>
      </c>
      <c r="C460" s="120" t="s">
        <v>81</v>
      </c>
      <c r="E460" s="120">
        <v>0</v>
      </c>
      <c r="F460" s="125">
        <v>65.149000000000001</v>
      </c>
      <c r="H460" s="127">
        <v>-1.123</v>
      </c>
      <c r="I460" s="119"/>
      <c r="J460" s="120">
        <v>64.626999999999995</v>
      </c>
      <c r="K460" s="120">
        <v>0.47299999999999998</v>
      </c>
      <c r="L460" s="120">
        <v>0.366062</v>
      </c>
    </row>
    <row r="461" spans="1:16" x14ac:dyDescent="0.2">
      <c r="A461" s="120">
        <v>71</v>
      </c>
      <c r="B461" s="120" t="s">
        <v>77</v>
      </c>
      <c r="C461" s="120" t="s">
        <v>81</v>
      </c>
      <c r="E461" s="120">
        <v>0</v>
      </c>
      <c r="F461" s="125">
        <v>65.545000000000002</v>
      </c>
      <c r="H461" s="127">
        <v>-1.1499999999999999</v>
      </c>
      <c r="I461" s="119"/>
      <c r="J461" s="120">
        <v>65.021000000000001</v>
      </c>
      <c r="K461" s="120">
        <v>0.47599999999999998</v>
      </c>
      <c r="L461" s="120">
        <v>0.36605199999999999</v>
      </c>
    </row>
    <row r="462" spans="1:16" x14ac:dyDescent="0.2">
      <c r="A462" s="120">
        <v>71</v>
      </c>
      <c r="B462" s="120" t="s">
        <v>77</v>
      </c>
      <c r="C462" s="120" t="s">
        <v>81</v>
      </c>
      <c r="E462" s="120">
        <v>0</v>
      </c>
      <c r="F462" s="125">
        <v>53.500999999999998</v>
      </c>
      <c r="H462" s="127">
        <v>14.007</v>
      </c>
      <c r="I462" s="119"/>
      <c r="J462" s="120">
        <v>53.058999999999997</v>
      </c>
      <c r="K462" s="120">
        <v>0.39400000000000002</v>
      </c>
      <c r="L462" s="120">
        <v>0.37158600000000003</v>
      </c>
    </row>
    <row r="463" spans="1:16" x14ac:dyDescent="0.2">
      <c r="A463" s="120">
        <v>71</v>
      </c>
      <c r="B463" s="120" t="s">
        <v>77</v>
      </c>
      <c r="C463" s="120" t="s">
        <v>81</v>
      </c>
      <c r="E463" s="120">
        <v>57</v>
      </c>
      <c r="F463" s="125">
        <v>188.446</v>
      </c>
      <c r="G463" s="129">
        <v>-20.434999999999999</v>
      </c>
      <c r="I463" s="119"/>
      <c r="M463" s="120">
        <v>185.511</v>
      </c>
      <c r="N463" s="120">
        <v>2.149</v>
      </c>
      <c r="O463" s="120">
        <v>0.78600000000000003</v>
      </c>
      <c r="P463" s="120">
        <v>1.08331</v>
      </c>
    </row>
    <row r="464" spans="1:16" x14ac:dyDescent="0.2">
      <c r="A464" s="120">
        <v>71</v>
      </c>
      <c r="B464" s="120" t="s">
        <v>77</v>
      </c>
      <c r="C464" s="120" t="s">
        <v>81</v>
      </c>
      <c r="E464" s="120">
        <v>57</v>
      </c>
      <c r="F464" s="125">
        <v>59.381999999999998</v>
      </c>
      <c r="G464" s="129">
        <v>-37.363</v>
      </c>
      <c r="I464" s="119"/>
      <c r="M464" s="120">
        <v>58.463000000000001</v>
      </c>
      <c r="N464" s="120">
        <v>0.66700000000000004</v>
      </c>
      <c r="O464" s="120">
        <v>0.252</v>
      </c>
      <c r="P464" s="120">
        <v>1.0647880000000001</v>
      </c>
    </row>
    <row r="465" spans="1:16" x14ac:dyDescent="0.2">
      <c r="A465" s="120">
        <v>72</v>
      </c>
      <c r="B465" s="120" t="s">
        <v>77</v>
      </c>
      <c r="C465" s="120" t="s">
        <v>80</v>
      </c>
      <c r="E465" s="120">
        <v>0</v>
      </c>
      <c r="F465" s="125">
        <v>64.825000000000003</v>
      </c>
      <c r="H465" s="127">
        <v>-0.98299999999999998</v>
      </c>
      <c r="I465" s="119"/>
      <c r="J465" s="120">
        <v>64.31</v>
      </c>
      <c r="K465" s="120">
        <v>0.47099999999999997</v>
      </c>
      <c r="L465" s="120">
        <v>0.36611300000000002</v>
      </c>
    </row>
    <row r="466" spans="1:16" x14ac:dyDescent="0.2">
      <c r="A466" s="120">
        <v>72</v>
      </c>
      <c r="B466" s="120" t="s">
        <v>77</v>
      </c>
      <c r="C466" s="120" t="s">
        <v>80</v>
      </c>
      <c r="E466" s="120">
        <v>0</v>
      </c>
      <c r="F466" s="125">
        <v>64.680999999999997</v>
      </c>
      <c r="H466" s="127">
        <v>-1.0649999999999999</v>
      </c>
      <c r="I466" s="119"/>
      <c r="J466" s="120">
        <v>64.162000000000006</v>
      </c>
      <c r="K466" s="120">
        <v>0.47</v>
      </c>
      <c r="L466" s="120">
        <v>0.36608299999999999</v>
      </c>
    </row>
    <row r="467" spans="1:16" x14ac:dyDescent="0.2">
      <c r="A467" s="120">
        <v>72</v>
      </c>
      <c r="B467" s="120" t="s">
        <v>77</v>
      </c>
      <c r="C467" s="120" t="s">
        <v>80</v>
      </c>
      <c r="E467" s="120">
        <v>0</v>
      </c>
      <c r="F467" s="125">
        <v>65.004999999999995</v>
      </c>
      <c r="H467" s="127">
        <v>-1.1499999999999999</v>
      </c>
      <c r="I467" s="119"/>
      <c r="J467" s="120">
        <v>64.486000000000004</v>
      </c>
      <c r="K467" s="120">
        <v>0.47199999999999998</v>
      </c>
      <c r="L467" s="120">
        <v>0.36605199999999999</v>
      </c>
    </row>
    <row r="468" spans="1:16" x14ac:dyDescent="0.2">
      <c r="A468" s="120">
        <v>72</v>
      </c>
      <c r="B468" s="120" t="s">
        <v>77</v>
      </c>
      <c r="C468" s="120" t="s">
        <v>80</v>
      </c>
      <c r="E468" s="120">
        <v>0</v>
      </c>
      <c r="F468" s="125">
        <v>78.781999999999996</v>
      </c>
      <c r="H468" s="127">
        <v>13.819000000000001</v>
      </c>
      <c r="I468" s="119"/>
      <c r="J468" s="120">
        <v>78.131</v>
      </c>
      <c r="K468" s="120">
        <v>0.58099999999999996</v>
      </c>
      <c r="L468" s="120">
        <v>0.37151699999999999</v>
      </c>
    </row>
    <row r="469" spans="1:16" x14ac:dyDescent="0.2">
      <c r="A469" s="120">
        <v>72</v>
      </c>
      <c r="B469" s="120" t="s">
        <v>77</v>
      </c>
      <c r="C469" s="120" t="s">
        <v>80</v>
      </c>
      <c r="E469" s="120">
        <v>78</v>
      </c>
      <c r="F469" s="125">
        <v>46.228000000000002</v>
      </c>
      <c r="G469" s="129">
        <v>-21.635000000000002</v>
      </c>
      <c r="I469" s="119"/>
      <c r="M469" s="120">
        <v>45.51</v>
      </c>
      <c r="N469" s="120">
        <v>0.52600000000000002</v>
      </c>
      <c r="O469" s="120">
        <v>0.192</v>
      </c>
      <c r="P469" s="120">
        <v>1.081996</v>
      </c>
    </row>
    <row r="470" spans="1:16" x14ac:dyDescent="0.2">
      <c r="A470" s="120">
        <v>72</v>
      </c>
      <c r="B470" s="120" t="s">
        <v>77</v>
      </c>
      <c r="C470" s="120" t="s">
        <v>80</v>
      </c>
      <c r="E470" s="120">
        <v>78</v>
      </c>
      <c r="F470" s="125">
        <v>59.493000000000002</v>
      </c>
      <c r="G470" s="129">
        <v>-37.363</v>
      </c>
      <c r="I470" s="119"/>
      <c r="M470" s="120">
        <v>58.572000000000003</v>
      </c>
      <c r="N470" s="120">
        <v>0.66800000000000004</v>
      </c>
      <c r="O470" s="120">
        <v>0.252</v>
      </c>
      <c r="P470" s="120">
        <v>1.0647880000000001</v>
      </c>
    </row>
    <row r="471" spans="1:16" x14ac:dyDescent="0.2">
      <c r="A471" s="120">
        <v>73</v>
      </c>
      <c r="B471" s="120" t="s">
        <v>77</v>
      </c>
      <c r="C471" s="120" t="s">
        <v>79</v>
      </c>
      <c r="E471" s="120">
        <v>0</v>
      </c>
      <c r="F471" s="125">
        <v>64.912000000000006</v>
      </c>
      <c r="H471" s="127">
        <v>-1.0289999999999999</v>
      </c>
      <c r="I471" s="119"/>
      <c r="J471" s="120">
        <v>64.403000000000006</v>
      </c>
      <c r="K471" s="120">
        <v>0.47199999999999998</v>
      </c>
      <c r="L471" s="120">
        <v>0.36609599999999998</v>
      </c>
    </row>
    <row r="472" spans="1:16" x14ac:dyDescent="0.2">
      <c r="A472" s="120">
        <v>73</v>
      </c>
      <c r="B472" s="120" t="s">
        <v>77</v>
      </c>
      <c r="C472" s="120" t="s">
        <v>79</v>
      </c>
      <c r="E472" s="120">
        <v>0</v>
      </c>
      <c r="F472" s="125">
        <v>64.918999999999997</v>
      </c>
      <c r="H472" s="127">
        <v>-1.06</v>
      </c>
      <c r="I472" s="119"/>
      <c r="J472" s="120">
        <v>64.406000000000006</v>
      </c>
      <c r="K472" s="120">
        <v>0.47199999999999998</v>
      </c>
      <c r="L472" s="120">
        <v>0.36608499999999999</v>
      </c>
    </row>
    <row r="473" spans="1:16" x14ac:dyDescent="0.2">
      <c r="A473" s="120">
        <v>73</v>
      </c>
      <c r="B473" s="120" t="s">
        <v>77</v>
      </c>
      <c r="C473" s="120" t="s">
        <v>79</v>
      </c>
      <c r="E473" s="120">
        <v>0</v>
      </c>
      <c r="F473" s="125">
        <v>64.965000000000003</v>
      </c>
      <c r="H473" s="127">
        <v>-1.1499999999999999</v>
      </c>
      <c r="I473" s="119"/>
      <c r="J473" s="120">
        <v>64.451999999999998</v>
      </c>
      <c r="K473" s="120">
        <v>0.47199999999999998</v>
      </c>
      <c r="L473" s="120">
        <v>0.36605199999999999</v>
      </c>
    </row>
    <row r="474" spans="1:16" x14ac:dyDescent="0.2">
      <c r="A474" s="120">
        <v>73</v>
      </c>
      <c r="B474" s="120" t="s">
        <v>77</v>
      </c>
      <c r="C474" s="120" t="s">
        <v>79</v>
      </c>
      <c r="E474" s="120">
        <v>0</v>
      </c>
      <c r="F474" s="125">
        <v>56.155999999999999</v>
      </c>
      <c r="H474" s="127">
        <v>14.574999999999999</v>
      </c>
      <c r="I474" s="119"/>
      <c r="J474" s="120">
        <v>55.710999999999999</v>
      </c>
      <c r="K474" s="120">
        <v>0.41399999999999998</v>
      </c>
      <c r="L474" s="120">
        <v>0.37179299999999998</v>
      </c>
    </row>
    <row r="475" spans="1:16" x14ac:dyDescent="0.2">
      <c r="A475" s="120">
        <v>73</v>
      </c>
      <c r="B475" s="120" t="s">
        <v>77</v>
      </c>
      <c r="C475" s="120" t="s">
        <v>79</v>
      </c>
      <c r="E475" s="120">
        <v>57</v>
      </c>
      <c r="F475" s="125">
        <v>199.50200000000001</v>
      </c>
      <c r="G475" s="129">
        <v>-21.164999999999999</v>
      </c>
      <c r="I475" s="119"/>
      <c r="M475" s="120">
        <v>196.398</v>
      </c>
      <c r="N475" s="120">
        <v>2.2730000000000001</v>
      </c>
      <c r="O475" s="120">
        <v>0.83099999999999996</v>
      </c>
      <c r="P475" s="120">
        <v>1.082511</v>
      </c>
    </row>
    <row r="476" spans="1:16" x14ac:dyDescent="0.2">
      <c r="A476" s="120">
        <v>73</v>
      </c>
      <c r="B476" s="120" t="s">
        <v>77</v>
      </c>
      <c r="C476" s="120" t="s">
        <v>79</v>
      </c>
      <c r="E476" s="120">
        <v>57</v>
      </c>
      <c r="F476" s="125">
        <v>60.039000000000001</v>
      </c>
      <c r="G476" s="129">
        <v>-37.363</v>
      </c>
      <c r="I476" s="119"/>
      <c r="M476" s="120">
        <v>59.11</v>
      </c>
      <c r="N476" s="120">
        <v>0.67400000000000004</v>
      </c>
      <c r="O476" s="120">
        <v>0.255</v>
      </c>
      <c r="P476" s="120">
        <v>1.0647880000000001</v>
      </c>
    </row>
    <row r="477" spans="1:16" x14ac:dyDescent="0.2">
      <c r="A477" s="120">
        <v>74</v>
      </c>
      <c r="B477" s="120" t="s">
        <v>77</v>
      </c>
      <c r="C477" s="120" t="s">
        <v>78</v>
      </c>
      <c r="E477" s="120">
        <v>0</v>
      </c>
      <c r="F477" s="125">
        <v>65.293000000000006</v>
      </c>
      <c r="H477" s="127">
        <v>-1.0009999999999999</v>
      </c>
      <c r="I477" s="119"/>
      <c r="J477" s="120">
        <v>64.784999999999997</v>
      </c>
      <c r="K477" s="120">
        <v>0.47399999999999998</v>
      </c>
      <c r="L477" s="120">
        <v>0.36610599999999999</v>
      </c>
    </row>
    <row r="478" spans="1:16" x14ac:dyDescent="0.2">
      <c r="A478" s="120">
        <v>74</v>
      </c>
      <c r="B478" s="120" t="s">
        <v>77</v>
      </c>
      <c r="C478" s="120" t="s">
        <v>78</v>
      </c>
      <c r="E478" s="120">
        <v>0</v>
      </c>
      <c r="F478" s="125">
        <v>65.042000000000002</v>
      </c>
      <c r="H478" s="127">
        <v>-1.0740000000000001</v>
      </c>
      <c r="I478" s="119"/>
      <c r="J478" s="120">
        <v>64.531999999999996</v>
      </c>
      <c r="K478" s="120">
        <v>0.47199999999999998</v>
      </c>
      <c r="L478" s="120">
        <v>0.36608000000000002</v>
      </c>
    </row>
    <row r="479" spans="1:16" x14ac:dyDescent="0.2">
      <c r="A479" s="120">
        <v>74</v>
      </c>
      <c r="B479" s="120" t="s">
        <v>77</v>
      </c>
      <c r="C479" s="120" t="s">
        <v>78</v>
      </c>
      <c r="E479" s="120">
        <v>0</v>
      </c>
      <c r="F479" s="125">
        <v>65.433999999999997</v>
      </c>
      <c r="H479" s="127">
        <v>-1.1499999999999999</v>
      </c>
      <c r="I479" s="119"/>
      <c r="J479" s="120">
        <v>64.923000000000002</v>
      </c>
      <c r="K479" s="120">
        <v>0.47499999999999998</v>
      </c>
      <c r="L479" s="120">
        <v>0.36605199999999999</v>
      </c>
    </row>
    <row r="480" spans="1:16" x14ac:dyDescent="0.2">
      <c r="A480" s="120">
        <v>74</v>
      </c>
      <c r="B480" s="120" t="s">
        <v>77</v>
      </c>
      <c r="C480" s="120" t="s">
        <v>78</v>
      </c>
      <c r="E480" s="120">
        <v>0</v>
      </c>
      <c r="F480" s="125">
        <v>71.534000000000006</v>
      </c>
      <c r="H480" s="127">
        <v>14.308999999999999</v>
      </c>
      <c r="I480" s="119"/>
      <c r="J480" s="120">
        <v>70.974000000000004</v>
      </c>
      <c r="K480" s="120">
        <v>0.52800000000000002</v>
      </c>
      <c r="L480" s="120">
        <v>0.37169600000000003</v>
      </c>
    </row>
    <row r="481" spans="1:16" x14ac:dyDescent="0.2">
      <c r="A481" s="120">
        <v>74</v>
      </c>
      <c r="B481" s="120" t="s">
        <v>77</v>
      </c>
      <c r="C481" s="120" t="s">
        <v>78</v>
      </c>
      <c r="E481" s="120">
        <v>78</v>
      </c>
      <c r="F481" s="125">
        <v>42.125</v>
      </c>
      <c r="G481" s="129">
        <v>-20.475000000000001</v>
      </c>
      <c r="I481" s="119"/>
      <c r="M481" s="120">
        <v>41.47</v>
      </c>
      <c r="N481" s="120">
        <v>0.48</v>
      </c>
      <c r="O481" s="120">
        <v>0.17599999999999999</v>
      </c>
      <c r="P481" s="120">
        <v>1.0832660000000001</v>
      </c>
    </row>
    <row r="482" spans="1:16" x14ac:dyDescent="0.2">
      <c r="A482" s="120">
        <v>74</v>
      </c>
      <c r="B482" s="120" t="s">
        <v>77</v>
      </c>
      <c r="C482" s="120" t="s">
        <v>78</v>
      </c>
      <c r="E482" s="120">
        <v>78</v>
      </c>
      <c r="F482" s="125">
        <v>59.779000000000003</v>
      </c>
      <c r="G482" s="129">
        <v>-37.363</v>
      </c>
      <c r="I482" s="119"/>
      <c r="M482" s="120">
        <v>58.853999999999999</v>
      </c>
      <c r="N482" s="120">
        <v>0.67100000000000004</v>
      </c>
      <c r="O482" s="120">
        <v>0.253</v>
      </c>
      <c r="P482" s="120">
        <v>1.0647880000000001</v>
      </c>
    </row>
    <row r="483" spans="1:16" x14ac:dyDescent="0.2">
      <c r="A483" s="120">
        <v>75</v>
      </c>
      <c r="B483" s="120" t="s">
        <v>77</v>
      </c>
      <c r="C483" s="120" t="s">
        <v>76</v>
      </c>
      <c r="E483" s="120">
        <v>0</v>
      </c>
      <c r="F483" s="125">
        <v>65.040000000000006</v>
      </c>
      <c r="H483" s="127">
        <v>-1.0189999999999999</v>
      </c>
      <c r="I483" s="119"/>
      <c r="J483" s="120">
        <v>64.522999999999996</v>
      </c>
      <c r="K483" s="120">
        <v>0.47299999999999998</v>
      </c>
      <c r="L483" s="120">
        <v>0.36609999999999998</v>
      </c>
    </row>
    <row r="484" spans="1:16" x14ac:dyDescent="0.2">
      <c r="A484" s="120">
        <v>75</v>
      </c>
      <c r="B484" s="120" t="s">
        <v>77</v>
      </c>
      <c r="C484" s="120" t="s">
        <v>76</v>
      </c>
      <c r="E484" s="120">
        <v>0</v>
      </c>
      <c r="F484" s="125">
        <v>65.055000000000007</v>
      </c>
      <c r="H484" s="127">
        <v>-1.075</v>
      </c>
      <c r="I484" s="119"/>
      <c r="J484" s="120">
        <v>64.533000000000001</v>
      </c>
      <c r="K484" s="120">
        <v>0.47299999999999998</v>
      </c>
      <c r="L484" s="120">
        <v>0.36608000000000002</v>
      </c>
    </row>
    <row r="485" spans="1:16" x14ac:dyDescent="0.2">
      <c r="A485" s="120">
        <v>75</v>
      </c>
      <c r="B485" s="120" t="s">
        <v>77</v>
      </c>
      <c r="C485" s="120" t="s">
        <v>76</v>
      </c>
      <c r="E485" s="120">
        <v>0</v>
      </c>
      <c r="F485" s="125">
        <v>65.087000000000003</v>
      </c>
      <c r="H485" s="127">
        <v>-1.1499999999999999</v>
      </c>
      <c r="I485" s="119"/>
      <c r="J485" s="120">
        <v>64.566999999999993</v>
      </c>
      <c r="K485" s="120">
        <v>0.47299999999999998</v>
      </c>
      <c r="L485" s="120">
        <v>0.36605199999999999</v>
      </c>
    </row>
    <row r="486" spans="1:16" x14ac:dyDescent="0.2">
      <c r="A486" s="120">
        <v>75</v>
      </c>
      <c r="B486" s="120" t="s">
        <v>77</v>
      </c>
      <c r="C486" s="120" t="s">
        <v>76</v>
      </c>
      <c r="E486" s="120">
        <v>0</v>
      </c>
      <c r="F486" s="125">
        <v>44.817</v>
      </c>
      <c r="H486" s="127">
        <v>14.156000000000001</v>
      </c>
      <c r="I486" s="119"/>
      <c r="J486" s="120">
        <v>44.448</v>
      </c>
      <c r="K486" s="120">
        <v>0.33</v>
      </c>
      <c r="L486" s="120">
        <v>0.37164000000000003</v>
      </c>
    </row>
    <row r="487" spans="1:16" x14ac:dyDescent="0.2">
      <c r="A487" s="120">
        <v>75</v>
      </c>
      <c r="B487" s="120" t="s">
        <v>77</v>
      </c>
      <c r="C487" s="120" t="s">
        <v>76</v>
      </c>
      <c r="E487" s="120">
        <v>57</v>
      </c>
      <c r="F487" s="125">
        <v>153.51599999999999</v>
      </c>
      <c r="G487" s="129">
        <v>-20.893000000000001</v>
      </c>
      <c r="I487" s="119"/>
      <c r="M487" s="120">
        <v>151.126</v>
      </c>
      <c r="N487" s="120">
        <v>1.75</v>
      </c>
      <c r="O487" s="120">
        <v>0.64</v>
      </c>
      <c r="P487" s="120">
        <v>1.082808</v>
      </c>
    </row>
    <row r="488" spans="1:16" x14ac:dyDescent="0.2">
      <c r="A488" s="120">
        <v>75</v>
      </c>
      <c r="B488" s="120" t="s">
        <v>77</v>
      </c>
      <c r="C488" s="120" t="s">
        <v>76</v>
      </c>
      <c r="E488" s="120">
        <v>57</v>
      </c>
      <c r="F488" s="125">
        <v>59.478999999999999</v>
      </c>
      <c r="G488" s="129">
        <v>-37.363</v>
      </c>
      <c r="I488" s="119"/>
      <c r="M488" s="120">
        <v>58.558999999999997</v>
      </c>
      <c r="N488" s="120">
        <v>0.66800000000000004</v>
      </c>
      <c r="O488" s="120">
        <v>0.252</v>
      </c>
      <c r="P488" s="120">
        <v>1.0647880000000001</v>
      </c>
    </row>
    <row r="489" spans="1:16" x14ac:dyDescent="0.2">
      <c r="A489" s="120">
        <v>76</v>
      </c>
      <c r="B489" s="120" t="s">
        <v>48</v>
      </c>
      <c r="E489" s="120">
        <v>0</v>
      </c>
      <c r="F489" s="125">
        <v>64.5</v>
      </c>
      <c r="H489" s="127">
        <v>-1.036</v>
      </c>
      <c r="I489" s="119"/>
      <c r="J489" s="120">
        <v>63.988999999999997</v>
      </c>
      <c r="K489" s="120">
        <v>0.46899999999999997</v>
      </c>
      <c r="L489" s="120">
        <v>0.36609399999999997</v>
      </c>
    </row>
    <row r="490" spans="1:16" x14ac:dyDescent="0.2">
      <c r="A490" s="120">
        <v>76</v>
      </c>
      <c r="B490" s="120" t="s">
        <v>48</v>
      </c>
      <c r="E490" s="120">
        <v>0</v>
      </c>
      <c r="F490" s="125">
        <v>64.555000000000007</v>
      </c>
      <c r="H490" s="127">
        <v>-1.0880000000000001</v>
      </c>
      <c r="I490" s="119"/>
      <c r="J490" s="120">
        <v>64.040000000000006</v>
      </c>
      <c r="K490" s="120">
        <v>0.46899999999999997</v>
      </c>
      <c r="L490" s="120">
        <v>0.36607499999999998</v>
      </c>
    </row>
    <row r="491" spans="1:16" x14ac:dyDescent="0.2">
      <c r="A491" s="120">
        <v>76</v>
      </c>
      <c r="B491" s="120" t="s">
        <v>48</v>
      </c>
      <c r="E491" s="120">
        <v>0</v>
      </c>
      <c r="F491" s="125">
        <v>65.209000000000003</v>
      </c>
      <c r="H491" s="127">
        <v>-1.1499999999999999</v>
      </c>
      <c r="I491" s="119"/>
      <c r="J491" s="120">
        <v>64.691000000000003</v>
      </c>
      <c r="K491" s="120">
        <v>0.47399999999999998</v>
      </c>
      <c r="L491" s="120">
        <v>0.36605199999999999</v>
      </c>
    </row>
    <row r="492" spans="1:16" x14ac:dyDescent="0.2">
      <c r="A492" s="120">
        <v>76</v>
      </c>
      <c r="B492" s="120" t="s">
        <v>48</v>
      </c>
      <c r="E492" s="120">
        <v>0</v>
      </c>
      <c r="F492" s="125">
        <v>2.0449999999999999</v>
      </c>
      <c r="H492" s="127">
        <v>-8.2479999999999993</v>
      </c>
      <c r="I492" s="119"/>
      <c r="J492" s="120">
        <v>2.0310000000000001</v>
      </c>
      <c r="K492" s="120">
        <v>1.4999999999999999E-2</v>
      </c>
      <c r="L492" s="120">
        <v>0.36346099999999998</v>
      </c>
    </row>
    <row r="493" spans="1:16" x14ac:dyDescent="0.2">
      <c r="A493" s="120">
        <v>76</v>
      </c>
      <c r="B493" s="120" t="s">
        <v>48</v>
      </c>
      <c r="E493" s="120">
        <v>78</v>
      </c>
      <c r="F493" s="125">
        <v>40.564999999999998</v>
      </c>
      <c r="G493" s="129">
        <v>-12.952</v>
      </c>
      <c r="I493" s="119"/>
      <c r="M493" s="120">
        <v>39.93</v>
      </c>
      <c r="N493" s="120">
        <v>0.46600000000000003</v>
      </c>
      <c r="O493" s="120">
        <v>0.16900000000000001</v>
      </c>
      <c r="P493" s="120">
        <v>1.091494</v>
      </c>
    </row>
    <row r="494" spans="1:16" x14ac:dyDescent="0.2">
      <c r="A494" s="120">
        <v>76</v>
      </c>
      <c r="B494" s="120" t="s">
        <v>48</v>
      </c>
      <c r="E494" s="120">
        <v>78</v>
      </c>
      <c r="F494" s="125">
        <v>59.677</v>
      </c>
      <c r="G494" s="129">
        <v>-37.363</v>
      </c>
      <c r="I494" s="119"/>
      <c r="M494" s="120">
        <v>58.753999999999998</v>
      </c>
      <c r="N494" s="120">
        <v>0.67</v>
      </c>
      <c r="O494" s="120">
        <v>0.253</v>
      </c>
      <c r="P494" s="120">
        <v>1.0647880000000001</v>
      </c>
    </row>
    <row r="495" spans="1:16" x14ac:dyDescent="0.2">
      <c r="A495" s="120">
        <v>77</v>
      </c>
      <c r="B495" s="120" t="s">
        <v>47</v>
      </c>
      <c r="E495" s="120">
        <v>0</v>
      </c>
      <c r="F495" s="125">
        <v>65.082999999999998</v>
      </c>
      <c r="H495" s="127">
        <v>-1.0680000000000001</v>
      </c>
      <c r="I495" s="119"/>
      <c r="J495" s="120">
        <v>64.567999999999998</v>
      </c>
      <c r="K495" s="120">
        <v>0.47299999999999998</v>
      </c>
      <c r="L495" s="120">
        <v>0.36608200000000002</v>
      </c>
    </row>
    <row r="496" spans="1:16" x14ac:dyDescent="0.2">
      <c r="A496" s="120">
        <v>77</v>
      </c>
      <c r="B496" s="120" t="s">
        <v>47</v>
      </c>
      <c r="E496" s="120">
        <v>0</v>
      </c>
      <c r="F496" s="125">
        <v>65.784999999999997</v>
      </c>
      <c r="H496" s="127">
        <v>-1.1120000000000001</v>
      </c>
      <c r="I496" s="119"/>
      <c r="J496" s="120">
        <v>65.260000000000005</v>
      </c>
      <c r="K496" s="120">
        <v>0.47799999999999998</v>
      </c>
      <c r="L496" s="120">
        <v>0.366066</v>
      </c>
    </row>
    <row r="497" spans="1:16" x14ac:dyDescent="0.2">
      <c r="A497" s="120">
        <v>77</v>
      </c>
      <c r="B497" s="120" t="s">
        <v>47</v>
      </c>
      <c r="E497" s="120">
        <v>0</v>
      </c>
      <c r="F497" s="125">
        <v>65.631</v>
      </c>
      <c r="H497" s="127">
        <v>-1.1499999999999999</v>
      </c>
      <c r="I497" s="119"/>
      <c r="J497" s="120">
        <v>65.108000000000004</v>
      </c>
      <c r="K497" s="120">
        <v>0.47699999999999998</v>
      </c>
      <c r="L497" s="120">
        <v>0.36605199999999999</v>
      </c>
    </row>
    <row r="498" spans="1:16" x14ac:dyDescent="0.2">
      <c r="A498" s="120">
        <v>77</v>
      </c>
      <c r="B498" s="120" t="s">
        <v>47</v>
      </c>
      <c r="E498" s="120">
        <v>0</v>
      </c>
      <c r="F498" s="125">
        <v>86.763999999999996</v>
      </c>
      <c r="H498" s="127">
        <v>-4.806</v>
      </c>
      <c r="I498" s="119"/>
      <c r="J498" s="120">
        <v>86.058999999999997</v>
      </c>
      <c r="K498" s="120">
        <v>0.628</v>
      </c>
      <c r="L498" s="120">
        <v>0.36471700000000001</v>
      </c>
    </row>
    <row r="499" spans="1:16" x14ac:dyDescent="0.2">
      <c r="A499" s="120">
        <v>77</v>
      </c>
      <c r="B499" s="120" t="s">
        <v>47</v>
      </c>
      <c r="E499" s="120">
        <v>78</v>
      </c>
      <c r="F499" s="125">
        <v>67.691999999999993</v>
      </c>
      <c r="G499" s="129">
        <v>-28.6</v>
      </c>
      <c r="I499" s="119"/>
      <c r="M499" s="120">
        <v>66.644000000000005</v>
      </c>
      <c r="N499" s="120">
        <v>0.76600000000000001</v>
      </c>
      <c r="O499" s="120">
        <v>0.28199999999999997</v>
      </c>
      <c r="P499" s="120">
        <v>1.0743769999999999</v>
      </c>
    </row>
    <row r="500" spans="1:16" x14ac:dyDescent="0.2">
      <c r="A500" s="120">
        <v>77</v>
      </c>
      <c r="B500" s="120" t="s">
        <v>47</v>
      </c>
      <c r="E500" s="120">
        <v>78</v>
      </c>
      <c r="F500" s="125">
        <v>59.625</v>
      </c>
      <c r="G500" s="129">
        <v>-37.363</v>
      </c>
      <c r="I500" s="119"/>
      <c r="M500" s="120">
        <v>58.703000000000003</v>
      </c>
      <c r="N500" s="120">
        <v>0.66900000000000004</v>
      </c>
      <c r="O500" s="120">
        <v>0.253</v>
      </c>
      <c r="P500" s="120">
        <v>1.0647880000000001</v>
      </c>
    </row>
    <row r="501" spans="1:16" x14ac:dyDescent="0.2">
      <c r="A501" s="120">
        <v>78</v>
      </c>
      <c r="B501" s="120" t="s">
        <v>68</v>
      </c>
      <c r="E501" s="120">
        <v>0</v>
      </c>
      <c r="F501" s="125">
        <v>65.106999999999999</v>
      </c>
      <c r="H501" s="127">
        <v>-1.1100000000000001</v>
      </c>
      <c r="I501" s="119"/>
      <c r="J501" s="120">
        <v>64.590999999999994</v>
      </c>
      <c r="K501" s="120">
        <v>0.47299999999999998</v>
      </c>
      <c r="L501" s="120">
        <v>0.36606699999999998</v>
      </c>
    </row>
    <row r="502" spans="1:16" x14ac:dyDescent="0.2">
      <c r="A502" s="120">
        <v>78</v>
      </c>
      <c r="B502" s="120" t="s">
        <v>68</v>
      </c>
      <c r="E502" s="120">
        <v>0</v>
      </c>
      <c r="F502" s="125">
        <v>65.14</v>
      </c>
      <c r="H502" s="127">
        <v>-1.1539999999999999</v>
      </c>
      <c r="I502" s="119"/>
      <c r="J502" s="120">
        <v>64.623000000000005</v>
      </c>
      <c r="K502" s="120">
        <v>0.47299999999999998</v>
      </c>
      <c r="L502" s="120">
        <v>0.36605100000000002</v>
      </c>
    </row>
    <row r="503" spans="1:16" x14ac:dyDescent="0.2">
      <c r="A503" s="120">
        <v>78</v>
      </c>
      <c r="B503" s="120" t="s">
        <v>68</v>
      </c>
      <c r="E503" s="120">
        <v>0</v>
      </c>
      <c r="F503" s="125">
        <v>65.227999999999994</v>
      </c>
      <c r="H503" s="127">
        <v>-1.1499999999999999</v>
      </c>
      <c r="I503" s="119"/>
      <c r="J503" s="120">
        <v>64.709000000000003</v>
      </c>
      <c r="K503" s="120">
        <v>0.47399999999999998</v>
      </c>
      <c r="L503" s="120">
        <v>0.36605199999999999</v>
      </c>
    </row>
    <row r="504" spans="1:16" x14ac:dyDescent="0.2">
      <c r="A504" s="120">
        <v>78</v>
      </c>
      <c r="B504" s="120" t="s">
        <v>68</v>
      </c>
      <c r="E504" s="120">
        <v>0</v>
      </c>
      <c r="F504" s="125">
        <v>157.15</v>
      </c>
      <c r="H504" s="127">
        <v>19.498000000000001</v>
      </c>
      <c r="I504" s="119"/>
      <c r="J504" s="120">
        <v>155.83500000000001</v>
      </c>
      <c r="K504" s="120">
        <v>1.165</v>
      </c>
      <c r="L504" s="120">
        <v>0.37359100000000001</v>
      </c>
    </row>
    <row r="505" spans="1:16" x14ac:dyDescent="0.2">
      <c r="A505" s="120">
        <v>78</v>
      </c>
      <c r="B505" s="120" t="s">
        <v>68</v>
      </c>
      <c r="E505" s="120">
        <v>57</v>
      </c>
      <c r="F505" s="125">
        <v>1.609</v>
      </c>
      <c r="G505" s="129">
        <v>-29.673999999999999</v>
      </c>
      <c r="I505" s="119"/>
      <c r="M505" s="120">
        <v>1.5840000000000001</v>
      </c>
      <c r="N505" s="120">
        <v>1.7999999999999999E-2</v>
      </c>
      <c r="O505" s="120">
        <v>7.0000000000000001E-3</v>
      </c>
      <c r="P505" s="120">
        <v>1.073202</v>
      </c>
    </row>
    <row r="506" spans="1:16" x14ac:dyDescent="0.2">
      <c r="A506" s="120">
        <v>78</v>
      </c>
      <c r="B506" s="120" t="s">
        <v>68</v>
      </c>
      <c r="E506" s="120">
        <v>57</v>
      </c>
      <c r="F506" s="125">
        <v>59.389000000000003</v>
      </c>
      <c r="G506" s="129">
        <v>-37.363</v>
      </c>
      <c r="I506" s="119"/>
      <c r="M506" s="120">
        <v>58.47</v>
      </c>
      <c r="N506" s="120">
        <v>0.66700000000000004</v>
      </c>
      <c r="O506" s="120">
        <v>0.252</v>
      </c>
      <c r="P506" s="120">
        <v>1.0647880000000001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180118_TCD.wke</vt:lpstr>
      <vt:lpstr>180118_Quant results Gel A st</vt:lpstr>
      <vt:lpstr>180118_isotope data </vt:lpstr>
      <vt:lpstr>180118_CN_EA.wke</vt:lpstr>
      <vt:lpstr>CN_EA.wke</vt:lpstr>
      <vt:lpstr>TCD.wke</vt:lpstr>
    </vt:vector>
  </TitlesOfParts>
  <Company>NFIT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Bomholt Henriksen</dc:creator>
  <cp:lastModifiedBy>Susanne Vase Petersen</cp:lastModifiedBy>
  <dcterms:created xsi:type="dcterms:W3CDTF">2016-05-30T11:20:12Z</dcterms:created>
  <dcterms:modified xsi:type="dcterms:W3CDTF">2018-01-24T12:24:04Z</dcterms:modified>
</cp:coreProperties>
</file>