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ST_Bio-geomicro\Data - Geochemistry\Data\CN\1651CN\"/>
    </mc:Choice>
  </mc:AlternateContent>
  <bookViews>
    <workbookView xWindow="360" yWindow="240" windowWidth="28380" windowHeight="14505" tabRatio="806" activeTab="2"/>
  </bookViews>
  <sheets>
    <sheet name="180119_TCD.wke" sheetId="8" r:id="rId1"/>
    <sheet name="180119_Quant results Gel A st" sheetId="5" r:id="rId2"/>
    <sheet name="180119_isotope data " sheetId="2" r:id="rId3"/>
    <sheet name="180119_CN_EA.wke" sheetId="7" r:id="rId4"/>
  </sheets>
  <definedNames>
    <definedName name="CN_EA.wke">'180119_CN_EA.wke'!$A$1:$S$514</definedName>
    <definedName name="TCD.wke">'180119_TCD.wke'!$A$1:$I$254</definedName>
  </definedNames>
  <calcPr calcId="162913"/>
</workbook>
</file>

<file path=xl/calcChain.xml><?xml version="1.0" encoding="utf-8"?>
<calcChain xmlns="http://schemas.openxmlformats.org/spreadsheetml/2006/main">
  <c r="F125" i="2" l="1"/>
  <c r="L125" i="2"/>
  <c r="M125" i="2" s="1"/>
  <c r="F126" i="2"/>
  <c r="L126" i="2"/>
  <c r="M126" i="2" s="1"/>
  <c r="F127" i="2"/>
  <c r="L127" i="2"/>
  <c r="M127" i="2"/>
  <c r="F128" i="2"/>
  <c r="L128" i="2"/>
  <c r="M128" i="2" s="1"/>
  <c r="F129" i="2"/>
  <c r="L129" i="2"/>
  <c r="M129" i="2" s="1"/>
  <c r="F66" i="2"/>
  <c r="L66" i="2"/>
  <c r="M66" i="2" s="1"/>
  <c r="F67" i="2"/>
  <c r="L67" i="2"/>
  <c r="M67" i="2"/>
  <c r="F68" i="2"/>
  <c r="L68" i="2"/>
  <c r="M68" i="2"/>
  <c r="F69" i="2"/>
  <c r="L69" i="2"/>
  <c r="M69" i="2" s="1"/>
  <c r="F70" i="2"/>
  <c r="L70" i="2"/>
  <c r="M70" i="2" s="1"/>
  <c r="F71" i="2"/>
  <c r="L71" i="2"/>
  <c r="M71" i="2" s="1"/>
  <c r="F72" i="2"/>
  <c r="L72" i="2"/>
  <c r="M72" i="2" s="1"/>
  <c r="F73" i="2"/>
  <c r="L73" i="2"/>
  <c r="M73" i="2" s="1"/>
  <c r="F74" i="2"/>
  <c r="L74" i="2"/>
  <c r="M74" i="2" s="1"/>
  <c r="F75" i="2"/>
  <c r="L75" i="2"/>
  <c r="M75" i="2" s="1"/>
  <c r="F76" i="2"/>
  <c r="L76" i="2"/>
  <c r="M76" i="2" s="1"/>
  <c r="F77" i="2"/>
  <c r="L77" i="2"/>
  <c r="M77" i="2" s="1"/>
  <c r="F78" i="2"/>
  <c r="L78" i="2"/>
  <c r="M78" i="2" s="1"/>
  <c r="F79" i="2"/>
  <c r="L79" i="2"/>
  <c r="M79" i="2" s="1"/>
  <c r="F80" i="2"/>
  <c r="L80" i="2"/>
  <c r="M80" i="2" s="1"/>
  <c r="F81" i="2"/>
  <c r="L81" i="2"/>
  <c r="M81" i="2" s="1"/>
  <c r="F82" i="2"/>
  <c r="L82" i="2"/>
  <c r="M82" i="2" s="1"/>
  <c r="F83" i="2"/>
  <c r="L83" i="2"/>
  <c r="M83" i="2" s="1"/>
  <c r="F84" i="2"/>
  <c r="L84" i="2"/>
  <c r="M84" i="2"/>
  <c r="F85" i="2"/>
  <c r="L85" i="2"/>
  <c r="M85" i="2"/>
  <c r="F86" i="2"/>
  <c r="L86" i="2"/>
  <c r="M86" i="2" s="1"/>
  <c r="F87" i="2"/>
  <c r="L87" i="2"/>
  <c r="M87" i="2" s="1"/>
  <c r="F88" i="2"/>
  <c r="L88" i="2"/>
  <c r="M88" i="2" s="1"/>
  <c r="F89" i="2"/>
  <c r="L89" i="2"/>
  <c r="M89" i="2" s="1"/>
  <c r="F90" i="2"/>
  <c r="L90" i="2"/>
  <c r="M90" i="2" s="1"/>
  <c r="F91" i="2"/>
  <c r="L91" i="2"/>
  <c r="M91" i="2"/>
  <c r="F92" i="2"/>
  <c r="L92" i="2"/>
  <c r="M92" i="2"/>
  <c r="F93" i="2"/>
  <c r="L93" i="2"/>
  <c r="M93" i="2" s="1"/>
  <c r="F94" i="2"/>
  <c r="L94" i="2"/>
  <c r="M94" i="2" s="1"/>
  <c r="F95" i="2"/>
  <c r="L95" i="2"/>
  <c r="M95" i="2" s="1"/>
  <c r="F96" i="2"/>
  <c r="L96" i="2"/>
  <c r="M96" i="2" s="1"/>
  <c r="F97" i="2"/>
  <c r="L97" i="2"/>
  <c r="M97" i="2" s="1"/>
  <c r="F98" i="2"/>
  <c r="L98" i="2"/>
  <c r="M98" i="2" s="1"/>
  <c r="F99" i="2"/>
  <c r="L99" i="2"/>
  <c r="M99" i="2" s="1"/>
  <c r="F100" i="2"/>
  <c r="L100" i="2"/>
  <c r="M100" i="2" s="1"/>
  <c r="F101" i="2"/>
  <c r="L101" i="2"/>
  <c r="M101" i="2" s="1"/>
  <c r="F102" i="2"/>
  <c r="L102" i="2"/>
  <c r="M102" i="2" s="1"/>
  <c r="F103" i="2"/>
  <c r="L103" i="2"/>
  <c r="M103" i="2" s="1"/>
  <c r="F104" i="2"/>
  <c r="L104" i="2"/>
  <c r="M104" i="2" s="1"/>
  <c r="F105" i="2"/>
  <c r="L105" i="2"/>
  <c r="M105" i="2" s="1"/>
  <c r="F106" i="2"/>
  <c r="L106" i="2"/>
  <c r="M106" i="2" s="1"/>
  <c r="F107" i="2"/>
  <c r="L107" i="2"/>
  <c r="M107" i="2" s="1"/>
  <c r="F108" i="2"/>
  <c r="L108" i="2"/>
  <c r="M108" i="2" s="1"/>
  <c r="F109" i="2"/>
  <c r="L109" i="2"/>
  <c r="M109" i="2" s="1"/>
  <c r="F110" i="2"/>
  <c r="L110" i="2"/>
  <c r="M110" i="2" s="1"/>
  <c r="F111" i="2"/>
  <c r="L111" i="2"/>
  <c r="M111" i="2" s="1"/>
  <c r="F112" i="2"/>
  <c r="L112" i="2"/>
  <c r="M112" i="2" s="1"/>
  <c r="F113" i="2"/>
  <c r="L113" i="2"/>
  <c r="M113" i="2" s="1"/>
  <c r="F114" i="2"/>
  <c r="L114" i="2"/>
  <c r="M114" i="2" s="1"/>
  <c r="F115" i="2"/>
  <c r="L115" i="2"/>
  <c r="M115" i="2"/>
  <c r="F116" i="2"/>
  <c r="L116" i="2"/>
  <c r="M116" i="2" s="1"/>
  <c r="F117" i="2"/>
  <c r="L117" i="2"/>
  <c r="M117" i="2" s="1"/>
  <c r="F118" i="2"/>
  <c r="L118" i="2"/>
  <c r="M118" i="2" s="1"/>
  <c r="F119" i="2"/>
  <c r="L119" i="2"/>
  <c r="M119" i="2" s="1"/>
  <c r="F120" i="2"/>
  <c r="L120" i="2"/>
  <c r="M120" i="2" s="1"/>
  <c r="F121" i="2"/>
  <c r="L121" i="2"/>
  <c r="M121" i="2" s="1"/>
  <c r="F122" i="2"/>
  <c r="L122" i="2"/>
  <c r="M122" i="2" s="1"/>
  <c r="F123" i="2"/>
  <c r="L123" i="2"/>
  <c r="M123" i="2" s="1"/>
  <c r="F124" i="2"/>
  <c r="L124" i="2"/>
  <c r="M124" i="2" s="1"/>
  <c r="E52" i="5"/>
  <c r="C52" i="5"/>
  <c r="E51" i="5"/>
  <c r="C51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16" i="5"/>
  <c r="G117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H43" i="2" l="1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D43" i="2"/>
  <c r="D44" i="2"/>
  <c r="D45" i="2"/>
  <c r="D46" i="2"/>
  <c r="D47" i="2"/>
  <c r="D48" i="2"/>
  <c r="D49" i="2"/>
  <c r="E42" i="5"/>
  <c r="E43" i="5"/>
  <c r="E44" i="5"/>
  <c r="E45" i="5"/>
  <c r="E46" i="5"/>
  <c r="C42" i="5"/>
  <c r="C43" i="5"/>
  <c r="C44" i="5"/>
  <c r="C45" i="5"/>
  <c r="C46" i="5"/>
  <c r="C38" i="5" l="1"/>
  <c r="E38" i="5"/>
  <c r="C39" i="5"/>
  <c r="E39" i="5"/>
  <c r="C40" i="5"/>
  <c r="E40" i="5"/>
  <c r="C41" i="5"/>
  <c r="E41" i="5"/>
  <c r="C47" i="5"/>
  <c r="E47" i="5"/>
  <c r="C48" i="5"/>
  <c r="E48" i="5"/>
  <c r="C49" i="5"/>
  <c r="E49" i="5"/>
  <c r="C50" i="5"/>
  <c r="E50" i="5"/>
  <c r="G56" i="5"/>
  <c r="G57" i="5"/>
  <c r="G58" i="5"/>
  <c r="G59" i="5"/>
  <c r="G60" i="5"/>
  <c r="G61" i="5"/>
  <c r="G62" i="5"/>
  <c r="M32" i="5" l="1"/>
  <c r="G32" i="5"/>
  <c r="M33" i="5"/>
  <c r="G33" i="5"/>
  <c r="H117" i="5" l="1"/>
  <c r="I117" i="5" s="1"/>
  <c r="H121" i="5"/>
  <c r="I121" i="5" s="1"/>
  <c r="H125" i="5"/>
  <c r="I125" i="5" s="1"/>
  <c r="H129" i="5"/>
  <c r="I129" i="5" s="1"/>
  <c r="H118" i="5"/>
  <c r="I118" i="5" s="1"/>
  <c r="H119" i="5"/>
  <c r="I119" i="5" s="1"/>
  <c r="H122" i="5"/>
  <c r="I122" i="5" s="1"/>
  <c r="H123" i="5"/>
  <c r="I123" i="5" s="1"/>
  <c r="H126" i="5"/>
  <c r="I126" i="5" s="1"/>
  <c r="H127" i="5"/>
  <c r="I127" i="5" s="1"/>
  <c r="H116" i="5"/>
  <c r="H120" i="5"/>
  <c r="I120" i="5" s="1"/>
  <c r="H124" i="5"/>
  <c r="I124" i="5" s="1"/>
  <c r="H128" i="5"/>
  <c r="I128" i="5" s="1"/>
  <c r="J120" i="5"/>
  <c r="J124" i="5"/>
  <c r="J128" i="5"/>
  <c r="J117" i="5"/>
  <c r="J118" i="5"/>
  <c r="J122" i="5"/>
  <c r="J126" i="5"/>
  <c r="J116" i="5"/>
  <c r="K116" i="5" s="1"/>
  <c r="J121" i="5"/>
  <c r="J127" i="5"/>
  <c r="J129" i="5"/>
  <c r="J123" i="5"/>
  <c r="J125" i="5"/>
  <c r="J119" i="5"/>
  <c r="H56" i="5"/>
  <c r="I56" i="5" s="1"/>
  <c r="H112" i="5"/>
  <c r="I112" i="5" s="1"/>
  <c r="H113" i="5"/>
  <c r="I113" i="5" s="1"/>
  <c r="H63" i="5"/>
  <c r="I63" i="5" s="1"/>
  <c r="H66" i="5"/>
  <c r="I66" i="5" s="1"/>
  <c r="H67" i="5"/>
  <c r="I67" i="5" s="1"/>
  <c r="H70" i="5"/>
  <c r="I70" i="5" s="1"/>
  <c r="H71" i="5"/>
  <c r="I71" i="5" s="1"/>
  <c r="H74" i="5"/>
  <c r="I74" i="5" s="1"/>
  <c r="H75" i="5"/>
  <c r="I75" i="5" s="1"/>
  <c r="H78" i="5"/>
  <c r="I78" i="5" s="1"/>
  <c r="H79" i="5"/>
  <c r="I79" i="5" s="1"/>
  <c r="H82" i="5"/>
  <c r="I82" i="5" s="1"/>
  <c r="H83" i="5"/>
  <c r="I83" i="5" s="1"/>
  <c r="H86" i="5"/>
  <c r="I86" i="5" s="1"/>
  <c r="H87" i="5"/>
  <c r="I87" i="5" s="1"/>
  <c r="H90" i="5"/>
  <c r="I90" i="5" s="1"/>
  <c r="H91" i="5"/>
  <c r="I91" i="5" s="1"/>
  <c r="H94" i="5"/>
  <c r="I94" i="5" s="1"/>
  <c r="H95" i="5"/>
  <c r="I95" i="5" s="1"/>
  <c r="H98" i="5"/>
  <c r="I98" i="5" s="1"/>
  <c r="H99" i="5"/>
  <c r="I99" i="5" s="1"/>
  <c r="H102" i="5"/>
  <c r="I102" i="5" s="1"/>
  <c r="H103" i="5"/>
  <c r="I103" i="5" s="1"/>
  <c r="H106" i="5"/>
  <c r="I106" i="5" s="1"/>
  <c r="H107" i="5"/>
  <c r="I107" i="5" s="1"/>
  <c r="H110" i="5"/>
  <c r="I110" i="5" s="1"/>
  <c r="H111" i="5"/>
  <c r="I111" i="5" s="1"/>
  <c r="H114" i="5"/>
  <c r="I114" i="5" s="1"/>
  <c r="H115" i="5"/>
  <c r="I115" i="5" s="1"/>
  <c r="H64" i="5"/>
  <c r="I64" i="5" s="1"/>
  <c r="H65" i="5"/>
  <c r="I65" i="5" s="1"/>
  <c r="H68" i="5"/>
  <c r="I68" i="5" s="1"/>
  <c r="H69" i="5"/>
  <c r="I69" i="5" s="1"/>
  <c r="H72" i="5"/>
  <c r="I72" i="5" s="1"/>
  <c r="H73" i="5"/>
  <c r="I73" i="5" s="1"/>
  <c r="H76" i="5"/>
  <c r="I76" i="5" s="1"/>
  <c r="H77" i="5"/>
  <c r="I77" i="5" s="1"/>
  <c r="H80" i="5"/>
  <c r="I80" i="5" s="1"/>
  <c r="H81" i="5"/>
  <c r="I81" i="5" s="1"/>
  <c r="H84" i="5"/>
  <c r="I84" i="5" s="1"/>
  <c r="H85" i="5"/>
  <c r="I85" i="5" s="1"/>
  <c r="H88" i="5"/>
  <c r="I88" i="5" s="1"/>
  <c r="H89" i="5"/>
  <c r="I89" i="5" s="1"/>
  <c r="H92" i="5"/>
  <c r="I92" i="5" s="1"/>
  <c r="H93" i="5"/>
  <c r="I93" i="5" s="1"/>
  <c r="H96" i="5"/>
  <c r="I96" i="5" s="1"/>
  <c r="H97" i="5"/>
  <c r="I97" i="5" s="1"/>
  <c r="H100" i="5"/>
  <c r="I100" i="5" s="1"/>
  <c r="H101" i="5"/>
  <c r="I101" i="5" s="1"/>
  <c r="H104" i="5"/>
  <c r="I104" i="5" s="1"/>
  <c r="H105" i="5"/>
  <c r="I105" i="5" s="1"/>
  <c r="H108" i="5"/>
  <c r="I108" i="5" s="1"/>
  <c r="H109" i="5"/>
  <c r="I109" i="5" s="1"/>
  <c r="J61" i="5"/>
  <c r="K61" i="5" s="1"/>
  <c r="J114" i="5"/>
  <c r="J64" i="5"/>
  <c r="J68" i="5"/>
  <c r="J72" i="5"/>
  <c r="J76" i="5"/>
  <c r="J80" i="5"/>
  <c r="J84" i="5"/>
  <c r="J88" i="5"/>
  <c r="J92" i="5"/>
  <c r="J96" i="5"/>
  <c r="J100" i="5"/>
  <c r="J104" i="5"/>
  <c r="J108" i="5"/>
  <c r="J112" i="5"/>
  <c r="J66" i="5"/>
  <c r="J70" i="5"/>
  <c r="J74" i="5"/>
  <c r="J78" i="5"/>
  <c r="J82" i="5"/>
  <c r="J86" i="5"/>
  <c r="J90" i="5"/>
  <c r="J94" i="5"/>
  <c r="J98" i="5"/>
  <c r="J102" i="5"/>
  <c r="J106" i="5"/>
  <c r="J110" i="5"/>
  <c r="J113" i="5"/>
  <c r="J97" i="5"/>
  <c r="J81" i="5"/>
  <c r="J65" i="5"/>
  <c r="J103" i="5"/>
  <c r="J87" i="5"/>
  <c r="J71" i="5"/>
  <c r="J109" i="5"/>
  <c r="J93" i="5"/>
  <c r="J77" i="5"/>
  <c r="J115" i="5"/>
  <c r="J99" i="5"/>
  <c r="J83" i="5"/>
  <c r="J67" i="5"/>
  <c r="J105" i="5"/>
  <c r="J89" i="5"/>
  <c r="J73" i="5"/>
  <c r="J111" i="5"/>
  <c r="J95" i="5"/>
  <c r="J79" i="5"/>
  <c r="J63" i="5"/>
  <c r="J101" i="5"/>
  <c r="J85" i="5"/>
  <c r="J69" i="5"/>
  <c r="J107" i="5"/>
  <c r="J91" i="5"/>
  <c r="J75" i="5"/>
  <c r="J62" i="5"/>
  <c r="K62" i="5" s="1"/>
  <c r="J58" i="5"/>
  <c r="K58" i="5" s="1"/>
  <c r="J60" i="5"/>
  <c r="K60" i="5" s="1"/>
  <c r="H62" i="5"/>
  <c r="I62" i="5" s="1"/>
  <c r="H61" i="5"/>
  <c r="I61" i="5" s="1"/>
  <c r="H60" i="5"/>
  <c r="I60" i="5" s="1"/>
  <c r="H57" i="5"/>
  <c r="I57" i="5" s="1"/>
  <c r="H58" i="5"/>
  <c r="I58" i="5" s="1"/>
  <c r="J57" i="5"/>
  <c r="K57" i="5" s="1"/>
  <c r="H59" i="5"/>
  <c r="I59" i="5" s="1"/>
  <c r="J56" i="5"/>
  <c r="K56" i="5" s="1"/>
  <c r="J59" i="5"/>
  <c r="K59" i="5" s="1"/>
  <c r="F57" i="2"/>
  <c r="F58" i="2"/>
  <c r="F59" i="2"/>
  <c r="F60" i="2"/>
  <c r="F61" i="2"/>
  <c r="F62" i="2"/>
  <c r="F63" i="2"/>
  <c r="F64" i="2"/>
  <c r="F65" i="2"/>
  <c r="F56" i="2"/>
  <c r="D42" i="2"/>
  <c r="D50" i="2"/>
  <c r="D41" i="2"/>
  <c r="K126" i="5" l="1"/>
  <c r="L126" i="5"/>
  <c r="K128" i="5"/>
  <c r="L128" i="5"/>
  <c r="K119" i="5"/>
  <c r="L119" i="5"/>
  <c r="K127" i="5"/>
  <c r="L127" i="5"/>
  <c r="K122" i="5"/>
  <c r="L122" i="5"/>
  <c r="K124" i="5"/>
  <c r="L124" i="5"/>
  <c r="K125" i="5"/>
  <c r="L125" i="5"/>
  <c r="K121" i="5"/>
  <c r="L121" i="5"/>
  <c r="K118" i="5"/>
  <c r="L118" i="5"/>
  <c r="K120" i="5"/>
  <c r="L120" i="5"/>
  <c r="L116" i="5"/>
  <c r="I116" i="5"/>
  <c r="K123" i="5"/>
  <c r="L123" i="5"/>
  <c r="K117" i="5"/>
  <c r="L117" i="5"/>
  <c r="K129" i="5"/>
  <c r="L129" i="5"/>
  <c r="K101" i="5"/>
  <c r="L101" i="5"/>
  <c r="K111" i="5"/>
  <c r="L111" i="5"/>
  <c r="K77" i="5"/>
  <c r="L77" i="5"/>
  <c r="L97" i="5"/>
  <c r="K97" i="5"/>
  <c r="K86" i="5"/>
  <c r="L86" i="5"/>
  <c r="K104" i="5"/>
  <c r="L104" i="5"/>
  <c r="K72" i="5"/>
  <c r="L72" i="5"/>
  <c r="L107" i="5"/>
  <c r="K107" i="5"/>
  <c r="K63" i="5"/>
  <c r="L63" i="5"/>
  <c r="L73" i="5"/>
  <c r="K73" i="5"/>
  <c r="L83" i="5"/>
  <c r="K83" i="5"/>
  <c r="K93" i="5"/>
  <c r="L93" i="5"/>
  <c r="K103" i="5"/>
  <c r="L103" i="5"/>
  <c r="K113" i="5"/>
  <c r="L113" i="5"/>
  <c r="K98" i="5"/>
  <c r="L98" i="5"/>
  <c r="K82" i="5"/>
  <c r="L82" i="5"/>
  <c r="K66" i="5"/>
  <c r="L66" i="5"/>
  <c r="K100" i="5"/>
  <c r="L100" i="5"/>
  <c r="K84" i="5"/>
  <c r="L84" i="5"/>
  <c r="K68" i="5"/>
  <c r="L68" i="5"/>
  <c r="K75" i="5"/>
  <c r="L75" i="5"/>
  <c r="L85" i="5"/>
  <c r="K85" i="5"/>
  <c r="K95" i="5"/>
  <c r="L95" i="5"/>
  <c r="K105" i="5"/>
  <c r="L105" i="5"/>
  <c r="K115" i="5"/>
  <c r="L115" i="5"/>
  <c r="K71" i="5"/>
  <c r="L71" i="5"/>
  <c r="L81" i="5"/>
  <c r="K81" i="5"/>
  <c r="K106" i="5"/>
  <c r="L106" i="5"/>
  <c r="K90" i="5"/>
  <c r="L90" i="5"/>
  <c r="K74" i="5"/>
  <c r="L74" i="5"/>
  <c r="K108" i="5"/>
  <c r="L108" i="5"/>
  <c r="K92" i="5"/>
  <c r="L92" i="5"/>
  <c r="K76" i="5"/>
  <c r="L76" i="5"/>
  <c r="L114" i="5"/>
  <c r="K114" i="5"/>
  <c r="L91" i="5"/>
  <c r="K91" i="5"/>
  <c r="K67" i="5"/>
  <c r="L67" i="5"/>
  <c r="K87" i="5"/>
  <c r="L87" i="5"/>
  <c r="K102" i="5"/>
  <c r="L102" i="5"/>
  <c r="K70" i="5"/>
  <c r="L70" i="5"/>
  <c r="K88" i="5"/>
  <c r="L88" i="5"/>
  <c r="L61" i="5"/>
  <c r="K69" i="5"/>
  <c r="L69" i="5"/>
  <c r="K79" i="5"/>
  <c r="L79" i="5"/>
  <c r="L89" i="5"/>
  <c r="K89" i="5"/>
  <c r="L99" i="5"/>
  <c r="K99" i="5"/>
  <c r="K109" i="5"/>
  <c r="L109" i="5"/>
  <c r="K65" i="5"/>
  <c r="L65" i="5"/>
  <c r="L110" i="5"/>
  <c r="K110" i="5"/>
  <c r="K94" i="5"/>
  <c r="L94" i="5"/>
  <c r="K78" i="5"/>
  <c r="L78" i="5"/>
  <c r="K112" i="5"/>
  <c r="L112" i="5"/>
  <c r="K96" i="5"/>
  <c r="L96" i="5"/>
  <c r="K80" i="5"/>
  <c r="L80" i="5"/>
  <c r="K64" i="5"/>
  <c r="L64" i="5"/>
  <c r="L62" i="5"/>
  <c r="L60" i="5"/>
  <c r="L59" i="5"/>
  <c r="L58" i="5"/>
  <c r="L56" i="5"/>
  <c r="L57" i="5"/>
  <c r="L65" i="2" l="1"/>
  <c r="M65" i="2" s="1"/>
  <c r="L64" i="2"/>
  <c r="M64" i="2" s="1"/>
  <c r="L63" i="2"/>
  <c r="M63" i="2" s="1"/>
  <c r="L62" i="2"/>
  <c r="M62" i="2" s="1"/>
  <c r="L61" i="2"/>
  <c r="M61" i="2" s="1"/>
  <c r="L60" i="2"/>
  <c r="M60" i="2" s="1"/>
  <c r="L59" i="2"/>
  <c r="M59" i="2" s="1"/>
  <c r="L58" i="2"/>
  <c r="M58" i="2" s="1"/>
  <c r="L57" i="2"/>
  <c r="M57" i="2" s="1"/>
  <c r="L56" i="2"/>
  <c r="H50" i="2"/>
  <c r="I50" i="2" s="1"/>
  <c r="H42" i="2"/>
  <c r="I42" i="2" s="1"/>
  <c r="H41" i="2"/>
  <c r="I41" i="2" s="1"/>
  <c r="E33" i="2"/>
  <c r="D33" i="2"/>
  <c r="C33" i="2"/>
  <c r="B33" i="2"/>
  <c r="E32" i="2"/>
  <c r="D32" i="2"/>
  <c r="C32" i="2"/>
  <c r="B32" i="2"/>
  <c r="N127" i="2" l="1"/>
  <c r="O127" i="2" s="1"/>
  <c r="N125" i="2"/>
  <c r="O125" i="2" s="1"/>
  <c r="N126" i="2"/>
  <c r="O126" i="2" s="1"/>
  <c r="N128" i="2"/>
  <c r="O128" i="2" s="1"/>
  <c r="N129" i="2"/>
  <c r="O129" i="2" s="1"/>
  <c r="G126" i="2"/>
  <c r="H126" i="2" s="1"/>
  <c r="G128" i="2"/>
  <c r="H128" i="2" s="1"/>
  <c r="G125" i="2"/>
  <c r="H125" i="2" s="1"/>
  <c r="G129" i="2"/>
  <c r="H129" i="2" s="1"/>
  <c r="G127" i="2"/>
  <c r="H127" i="2" s="1"/>
  <c r="N109" i="2"/>
  <c r="O109" i="2" s="1"/>
  <c r="N124" i="2"/>
  <c r="O124" i="2" s="1"/>
  <c r="N104" i="2"/>
  <c r="O104" i="2" s="1"/>
  <c r="N92" i="2"/>
  <c r="O92" i="2" s="1"/>
  <c r="N72" i="2"/>
  <c r="O72" i="2" s="1"/>
  <c r="N95" i="2"/>
  <c r="O95" i="2" s="1"/>
  <c r="N105" i="2"/>
  <c r="O105" i="2" s="1"/>
  <c r="N73" i="2"/>
  <c r="O73" i="2" s="1"/>
  <c r="N67" i="2"/>
  <c r="O67" i="2" s="1"/>
  <c r="N123" i="2"/>
  <c r="O123" i="2" s="1"/>
  <c r="N75" i="2"/>
  <c r="O75" i="2" s="1"/>
  <c r="N82" i="2"/>
  <c r="O82" i="2" s="1"/>
  <c r="N86" i="2"/>
  <c r="O86" i="2" s="1"/>
  <c r="N116" i="2"/>
  <c r="O116" i="2" s="1"/>
  <c r="N79" i="2"/>
  <c r="O79" i="2" s="1"/>
  <c r="N119" i="2"/>
  <c r="O119" i="2" s="1"/>
  <c r="N87" i="2"/>
  <c r="O87" i="2" s="1"/>
  <c r="N112" i="2"/>
  <c r="O112" i="2" s="1"/>
  <c r="N100" i="2"/>
  <c r="O100" i="2" s="1"/>
  <c r="N80" i="2"/>
  <c r="O80" i="2" s="1"/>
  <c r="N68" i="2"/>
  <c r="O68" i="2" s="1"/>
  <c r="N101" i="2"/>
  <c r="O101" i="2" s="1"/>
  <c r="N69" i="2"/>
  <c r="O69" i="2" s="1"/>
  <c r="N115" i="2"/>
  <c r="O115" i="2" s="1"/>
  <c r="N83" i="2"/>
  <c r="O83" i="2" s="1"/>
  <c r="N122" i="2"/>
  <c r="O122" i="2" s="1"/>
  <c r="N90" i="2"/>
  <c r="O90" i="2" s="1"/>
  <c r="N110" i="2"/>
  <c r="O110" i="2" s="1"/>
  <c r="N91" i="2"/>
  <c r="O91" i="2" s="1"/>
  <c r="N113" i="2"/>
  <c r="O113" i="2" s="1"/>
  <c r="N77" i="2"/>
  <c r="O77" i="2" s="1"/>
  <c r="N117" i="2"/>
  <c r="O117" i="2" s="1"/>
  <c r="N85" i="2"/>
  <c r="O85" i="2" s="1"/>
  <c r="N97" i="2"/>
  <c r="O97" i="2" s="1"/>
  <c r="N120" i="2"/>
  <c r="O120" i="2" s="1"/>
  <c r="N108" i="2"/>
  <c r="O108" i="2" s="1"/>
  <c r="N88" i="2"/>
  <c r="O88" i="2" s="1"/>
  <c r="N76" i="2"/>
  <c r="O76" i="2" s="1"/>
  <c r="N81" i="2"/>
  <c r="O81" i="2" s="1"/>
  <c r="N102" i="2"/>
  <c r="O102" i="2" s="1"/>
  <c r="N70" i="2"/>
  <c r="O70" i="2" s="1"/>
  <c r="N99" i="2"/>
  <c r="O99" i="2" s="1"/>
  <c r="N107" i="2"/>
  <c r="O107" i="2" s="1"/>
  <c r="N98" i="2"/>
  <c r="O98" i="2" s="1"/>
  <c r="N66" i="2"/>
  <c r="O66" i="2" s="1"/>
  <c r="N111" i="2"/>
  <c r="O111" i="2" s="1"/>
  <c r="N106" i="2"/>
  <c r="O106" i="2" s="1"/>
  <c r="N74" i="2"/>
  <c r="O74" i="2" s="1"/>
  <c r="N78" i="2"/>
  <c r="O78" i="2" s="1"/>
  <c r="N96" i="2"/>
  <c r="O96" i="2" s="1"/>
  <c r="N84" i="2"/>
  <c r="O84" i="2" s="1"/>
  <c r="N121" i="2"/>
  <c r="O121" i="2" s="1"/>
  <c r="N89" i="2"/>
  <c r="O89" i="2" s="1"/>
  <c r="N93" i="2"/>
  <c r="O93" i="2" s="1"/>
  <c r="N103" i="2"/>
  <c r="O103" i="2" s="1"/>
  <c r="N71" i="2"/>
  <c r="O71" i="2" s="1"/>
  <c r="N118" i="2"/>
  <c r="O118" i="2" s="1"/>
  <c r="N94" i="2"/>
  <c r="O94" i="2" s="1"/>
  <c r="N114" i="2"/>
  <c r="O114" i="2" s="1"/>
  <c r="G92" i="2"/>
  <c r="H92" i="2" s="1"/>
  <c r="G94" i="2"/>
  <c r="H94" i="2" s="1"/>
  <c r="G68" i="2"/>
  <c r="H68" i="2" s="1"/>
  <c r="G70" i="2"/>
  <c r="H70" i="2" s="1"/>
  <c r="G73" i="2"/>
  <c r="H73" i="2" s="1"/>
  <c r="G84" i="2"/>
  <c r="H84" i="2" s="1"/>
  <c r="G86" i="2"/>
  <c r="H86" i="2" s="1"/>
  <c r="G89" i="2"/>
  <c r="H89" i="2" s="1"/>
  <c r="G100" i="2"/>
  <c r="H100" i="2" s="1"/>
  <c r="G102" i="2"/>
  <c r="H102" i="2" s="1"/>
  <c r="G105" i="2"/>
  <c r="H105" i="2" s="1"/>
  <c r="G116" i="2"/>
  <c r="H116" i="2" s="1"/>
  <c r="G118" i="2"/>
  <c r="H118" i="2" s="1"/>
  <c r="G121" i="2"/>
  <c r="H121" i="2" s="1"/>
  <c r="G97" i="2"/>
  <c r="H97" i="2" s="1"/>
  <c r="G110" i="2"/>
  <c r="H110" i="2" s="1"/>
  <c r="G124" i="2"/>
  <c r="H124" i="2" s="1"/>
  <c r="G76" i="2"/>
  <c r="H76" i="2" s="1"/>
  <c r="G78" i="2"/>
  <c r="H78" i="2" s="1"/>
  <c r="G81" i="2"/>
  <c r="H81" i="2" s="1"/>
  <c r="G108" i="2"/>
  <c r="H108" i="2" s="1"/>
  <c r="G113" i="2"/>
  <c r="H113" i="2" s="1"/>
  <c r="G122" i="2"/>
  <c r="H122" i="2" s="1"/>
  <c r="G88" i="2"/>
  <c r="H88" i="2" s="1"/>
  <c r="G106" i="2"/>
  <c r="H106" i="2" s="1"/>
  <c r="G74" i="2"/>
  <c r="H74" i="2" s="1"/>
  <c r="G117" i="2"/>
  <c r="H117" i="2" s="1"/>
  <c r="G119" i="2"/>
  <c r="H119" i="2" s="1"/>
  <c r="G95" i="2"/>
  <c r="H95" i="2" s="1"/>
  <c r="G93" i="2"/>
  <c r="H93" i="2" s="1"/>
  <c r="G98" i="2"/>
  <c r="H98" i="2" s="1"/>
  <c r="G112" i="2"/>
  <c r="H112" i="2" s="1"/>
  <c r="G80" i="2"/>
  <c r="H80" i="2" s="1"/>
  <c r="G107" i="2"/>
  <c r="H107" i="2" s="1"/>
  <c r="G67" i="2"/>
  <c r="H67" i="2" s="1"/>
  <c r="G103" i="2"/>
  <c r="H103" i="2" s="1"/>
  <c r="G71" i="2"/>
  <c r="H71" i="2" s="1"/>
  <c r="G90" i="2"/>
  <c r="H90" i="2" s="1"/>
  <c r="G96" i="2"/>
  <c r="H96" i="2" s="1"/>
  <c r="G109" i="2"/>
  <c r="H109" i="2" s="1"/>
  <c r="G77" i="2"/>
  <c r="H77" i="2" s="1"/>
  <c r="G111" i="2"/>
  <c r="H111" i="2" s="1"/>
  <c r="G79" i="2"/>
  <c r="H79" i="2" s="1"/>
  <c r="G83" i="2"/>
  <c r="H83" i="2" s="1"/>
  <c r="G75" i="2"/>
  <c r="H75" i="2" s="1"/>
  <c r="G85" i="2"/>
  <c r="H85" i="2" s="1"/>
  <c r="G91" i="2"/>
  <c r="H91" i="2" s="1"/>
  <c r="G99" i="2"/>
  <c r="H99" i="2" s="1"/>
  <c r="G87" i="2"/>
  <c r="H87" i="2" s="1"/>
  <c r="G120" i="2"/>
  <c r="H120" i="2" s="1"/>
  <c r="G101" i="2"/>
  <c r="H101" i="2" s="1"/>
  <c r="G69" i="2"/>
  <c r="H69" i="2" s="1"/>
  <c r="G104" i="2"/>
  <c r="H104" i="2" s="1"/>
  <c r="G72" i="2"/>
  <c r="H72" i="2" s="1"/>
  <c r="G114" i="2"/>
  <c r="H114" i="2" s="1"/>
  <c r="G82" i="2"/>
  <c r="H82" i="2" s="1"/>
  <c r="G123" i="2"/>
  <c r="H123" i="2" s="1"/>
  <c r="G66" i="2"/>
  <c r="H66" i="2" s="1"/>
  <c r="G115" i="2"/>
  <c r="H115" i="2" s="1"/>
  <c r="N65" i="2"/>
  <c r="O65" i="2" s="1"/>
  <c r="N57" i="2"/>
  <c r="O57" i="2" s="1"/>
  <c r="N61" i="2"/>
  <c r="O61" i="2" s="1"/>
  <c r="N60" i="2"/>
  <c r="O60" i="2" s="1"/>
  <c r="N58" i="2"/>
  <c r="O58" i="2" s="1"/>
  <c r="N63" i="2"/>
  <c r="O63" i="2" s="1"/>
  <c r="N59" i="2"/>
  <c r="O59" i="2" s="1"/>
  <c r="N64" i="2"/>
  <c r="O64" i="2" s="1"/>
  <c r="N62" i="2"/>
  <c r="O62" i="2" s="1"/>
  <c r="G56" i="2"/>
  <c r="H56" i="2" s="1"/>
  <c r="G58" i="2"/>
  <c r="H58" i="2" s="1"/>
  <c r="G60" i="2"/>
  <c r="H60" i="2" s="1"/>
  <c r="G62" i="2"/>
  <c r="H62" i="2" s="1"/>
  <c r="G64" i="2"/>
  <c r="H64" i="2" s="1"/>
  <c r="M56" i="2"/>
  <c r="N56" i="2" s="1"/>
  <c r="O56" i="2" s="1"/>
  <c r="G57" i="2"/>
  <c r="H57" i="2" s="1"/>
  <c r="G61" i="2"/>
  <c r="H61" i="2" s="1"/>
  <c r="G65" i="2"/>
  <c r="H65" i="2" s="1"/>
  <c r="G59" i="2"/>
  <c r="H59" i="2" s="1"/>
  <c r="G63" i="2"/>
  <c r="H63" i="2" s="1"/>
</calcChain>
</file>

<file path=xl/sharedStrings.xml><?xml version="1.0" encoding="utf-8"?>
<sst xmlns="http://schemas.openxmlformats.org/spreadsheetml/2006/main" count="2418" uniqueCount="280">
  <si>
    <t xml:space="preserve"> Total C and N quantification analysis </t>
  </si>
  <si>
    <t>Date:</t>
  </si>
  <si>
    <t>Responsible:</t>
  </si>
  <si>
    <t>Samples</t>
  </si>
  <si>
    <t>Lab, temp,:</t>
  </si>
  <si>
    <t>System:</t>
  </si>
  <si>
    <t>Flash EA-IRMS</t>
  </si>
  <si>
    <t>Column:</t>
  </si>
  <si>
    <t>Porepack</t>
  </si>
  <si>
    <t>Temp, Owen</t>
  </si>
  <si>
    <t>45°C</t>
  </si>
  <si>
    <t xml:space="preserve">Carrier gas: </t>
  </si>
  <si>
    <t>Helium 5,0</t>
  </si>
  <si>
    <t>Carrier flow:</t>
  </si>
  <si>
    <t>1 bar</t>
  </si>
  <si>
    <t>Reference gas1:</t>
  </si>
  <si>
    <t>CO2 4,6</t>
  </si>
  <si>
    <t>Reference flow:</t>
  </si>
  <si>
    <t>Reference gas2:</t>
  </si>
  <si>
    <t>N2 5,0</t>
  </si>
  <si>
    <t>Method:</t>
  </si>
  <si>
    <t>CN_flash</t>
  </si>
  <si>
    <t>N</t>
  </si>
  <si>
    <t>C</t>
  </si>
  <si>
    <t>Linest,N</t>
  </si>
  <si>
    <t>Linest, C</t>
  </si>
  <si>
    <t>r</t>
  </si>
  <si>
    <t>Sample
name</t>
  </si>
  <si>
    <t>Weight 
(mg)</t>
  </si>
  <si>
    <t xml:space="preserve">Area N
Flash TCD </t>
  </si>
  <si>
    <t xml:space="preserve">Area C
Flash TCD </t>
  </si>
  <si>
    <t>blank</t>
  </si>
  <si>
    <t>Prøve</t>
  </si>
  <si>
    <t>Corrected Area C</t>
  </si>
  <si>
    <t xml:space="preserve">µg N/cup 
</t>
  </si>
  <si>
    <t>mg N/kg dry sample</t>
  </si>
  <si>
    <t xml:space="preserve">µg C/cup 
</t>
  </si>
  <si>
    <t>mg C/kg dry sample</t>
  </si>
  <si>
    <t xml:space="preserve">
C/N</t>
  </si>
  <si>
    <t>Indtast selv vægt</t>
  </si>
  <si>
    <t>Lab. temp.:</t>
  </si>
  <si>
    <t>EA-IRMS</t>
  </si>
  <si>
    <t>CN_Dynamic</t>
  </si>
  <si>
    <t>CN-analysis with d13C/12C and d14N/15N</t>
  </si>
  <si>
    <t>Blank corrected delta values for isotope standards</t>
  </si>
  <si>
    <t>Nitrogen</t>
  </si>
  <si>
    <t>Carbon</t>
  </si>
  <si>
    <t>USG40</t>
  </si>
  <si>
    <t>Sucrose</t>
  </si>
  <si>
    <t>Average</t>
  </si>
  <si>
    <t>Stdev.</t>
  </si>
  <si>
    <t>True value</t>
  </si>
  <si>
    <t>Area N
Sample</t>
  </si>
  <si>
    <t>d14N/15N
Sample</t>
  </si>
  <si>
    <t>Blank corr. d14N/15N</t>
  </si>
  <si>
    <t>Normalised d14N/15N</t>
  </si>
  <si>
    <t>At% N</t>
  </si>
  <si>
    <t>Area C
Sample</t>
  </si>
  <si>
    <t>d12C/13C
Sample</t>
  </si>
  <si>
    <t>Area C 
Corr.
Sample</t>
  </si>
  <si>
    <t>Blank corr. d12C/13C</t>
  </si>
  <si>
    <t>Normalised d12C/13C</t>
  </si>
  <si>
    <t>At%C</t>
  </si>
  <si>
    <t>Blank correction of delta value in standards</t>
  </si>
  <si>
    <t xml:space="preserve">µg C/cup
</t>
  </si>
  <si>
    <t xml:space="preserve"> Total C and N isotope analysis </t>
  </si>
  <si>
    <t>Equipment dilution</t>
  </si>
  <si>
    <t xml:space="preserve"> </t>
  </si>
  <si>
    <t>N2</t>
  </si>
  <si>
    <t>Content of N in Gel A house standard:</t>
  </si>
  <si>
    <t>Content of C in Gel A house standard:</t>
  </si>
  <si>
    <t>Gel A</t>
  </si>
  <si>
    <t>Box no.</t>
  </si>
  <si>
    <t>Box position</t>
  </si>
  <si>
    <t>Standard
name</t>
  </si>
  <si>
    <t>Sample results</t>
  </si>
  <si>
    <t>H12</t>
  </si>
  <si>
    <t>Martin2</t>
  </si>
  <si>
    <t>H11</t>
  </si>
  <si>
    <t>H10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</si>
  <si>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</si>
  <si>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</si>
  <si>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</si>
  <si>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</si>
  <si>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</si>
  <si>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</si>
  <si>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</si>
  <si>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</si>
  <si>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</si>
  <si>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G12</t>
  </si>
  <si>
    <t>G11</t>
  </si>
  <si>
    <t>G10</t>
  </si>
  <si>
    <t>G9</t>
  </si>
  <si>
    <t>G8</t>
  </si>
  <si>
    <t>G7</t>
  </si>
  <si>
    <t>G6</t>
  </si>
  <si>
    <t>G5</t>
  </si>
  <si>
    <t>G4</t>
  </si>
  <si>
    <t>G3</t>
  </si>
  <si>
    <t>G2</t>
  </si>
  <si>
    <t>G1</t>
  </si>
  <si>
    <t>F12</t>
  </si>
  <si>
    <t>F11</t>
  </si>
  <si>
    <t>F10</t>
  </si>
  <si>
    <t>F9</t>
  </si>
  <si>
    <t>F8</t>
  </si>
  <si>
    <t>F7</t>
  </si>
  <si>
    <t>F6</t>
  </si>
  <si>
    <t>F5</t>
  </si>
  <si>
    <t>F4</t>
  </si>
  <si>
    <t>F3</t>
  </si>
  <si>
    <t>F2</t>
  </si>
  <si>
    <t>F1</t>
  </si>
  <si>
    <t>E12</t>
  </si>
  <si>
    <t>E11</t>
  </si>
  <si>
    <t>E10</t>
  </si>
  <si>
    <t>E9</t>
  </si>
  <si>
    <t>E8</t>
  </si>
  <si>
    <t>E7</t>
  </si>
  <si>
    <t>E6</t>
  </si>
  <si>
    <t>E5</t>
  </si>
  <si>
    <t>E4</t>
  </si>
  <si>
    <t>E3</t>
  </si>
  <si>
    <t>E2</t>
  </si>
  <si>
    <t>E1</t>
  </si>
  <si>
    <t>D12</t>
  </si>
  <si>
    <t>D11</t>
  </si>
  <si>
    <t>D10</t>
  </si>
  <si>
    <t>D9</t>
  </si>
  <si>
    <t>D8</t>
  </si>
  <si>
    <t>D7</t>
  </si>
  <si>
    <t>D6</t>
  </si>
  <si>
    <t>D5</t>
  </si>
  <si>
    <t>D4</t>
  </si>
  <si>
    <t>D3</t>
  </si>
  <si>
    <t>D2</t>
  </si>
  <si>
    <t>D1</t>
  </si>
  <si>
    <t>C13</t>
  </si>
  <si>
    <t>C12</t>
  </si>
  <si>
    <t>C11</t>
  </si>
  <si>
    <t>C10</t>
  </si>
  <si>
    <t>C9</t>
  </si>
  <si>
    <t>C8</t>
  </si>
  <si>
    <t>C7</t>
  </si>
  <si>
    <t>C6</t>
  </si>
  <si>
    <t>C5</t>
  </si>
  <si>
    <t>C4</t>
  </si>
  <si>
    <t>C3</t>
  </si>
  <si>
    <t>C2</t>
  </si>
  <si>
    <t>C1</t>
  </si>
  <si>
    <t>B12</t>
  </si>
  <si>
    <t>B11</t>
  </si>
  <si>
    <t>Blank</t>
  </si>
  <si>
    <t>AT% 13C/12C</t>
  </si>
  <si>
    <t>d 13C/12C</t>
  </si>
  <si>
    <t>Area 46</t>
  </si>
  <si>
    <t>Area 45</t>
  </si>
  <si>
    <t>Area 44</t>
  </si>
  <si>
    <t>AT% 15N/14N</t>
  </si>
  <si>
    <t>d 15N/14N</t>
  </si>
  <si>
    <t>Area 29</t>
  </si>
  <si>
    <t>Area 28</t>
  </si>
  <si>
    <t>Area All</t>
  </si>
  <si>
    <t>Sample Dilution</t>
  </si>
  <si>
    <t>Comment</t>
  </si>
  <si>
    <t>Identifier 2</t>
  </si>
  <si>
    <t>Identifier 1</t>
  </si>
  <si>
    <t>Row</t>
  </si>
  <si>
    <t>35789</t>
  </si>
  <si>
    <t>Flash TCD</t>
  </si>
  <si>
    <t>35788</t>
  </si>
  <si>
    <t>35787</t>
  </si>
  <si>
    <t>35786</t>
  </si>
  <si>
    <t>35785</t>
  </si>
  <si>
    <t>35784</t>
  </si>
  <si>
    <t>35783</t>
  </si>
  <si>
    <t>35782</t>
  </si>
  <si>
    <t>35781</t>
  </si>
  <si>
    <t>35780</t>
  </si>
  <si>
    <t>35779</t>
  </si>
  <si>
    <t>35778</t>
  </si>
  <si>
    <t>35777</t>
  </si>
  <si>
    <t>35776</t>
  </si>
  <si>
    <t>35775</t>
  </si>
  <si>
    <t>35774</t>
  </si>
  <si>
    <t>35773</t>
  </si>
  <si>
    <t>35772</t>
  </si>
  <si>
    <t>35771</t>
  </si>
  <si>
    <t>35770</t>
  </si>
  <si>
    <t>35769</t>
  </si>
  <si>
    <t>35768</t>
  </si>
  <si>
    <t>35767</t>
  </si>
  <si>
    <t>35766</t>
  </si>
  <si>
    <t>35765</t>
  </si>
  <si>
    <t>35764</t>
  </si>
  <si>
    <t>35763</t>
  </si>
  <si>
    <t>35762</t>
  </si>
  <si>
    <t>35761</t>
  </si>
  <si>
    <t>35760</t>
  </si>
  <si>
    <t>35759</t>
  </si>
  <si>
    <t>35758</t>
  </si>
  <si>
    <t>35757</t>
  </si>
  <si>
    <t>35756</t>
  </si>
  <si>
    <t>35755</t>
  </si>
  <si>
    <t>35754</t>
  </si>
  <si>
    <t>35753</t>
  </si>
  <si>
    <t>35752</t>
  </si>
  <si>
    <t>35751</t>
  </si>
  <si>
    <t>35750</t>
  </si>
  <si>
    <t>35749</t>
  </si>
  <si>
    <t>35748</t>
  </si>
  <si>
    <t>35747</t>
  </si>
  <si>
    <t>35746</t>
  </si>
  <si>
    <t>35745</t>
  </si>
  <si>
    <t>35744</t>
  </si>
  <si>
    <t>35743</t>
  </si>
  <si>
    <t>35742</t>
  </si>
  <si>
    <t>35741</t>
  </si>
  <si>
    <t>35740</t>
  </si>
  <si>
    <t>35739</t>
  </si>
  <si>
    <t>35738</t>
  </si>
  <si>
    <t>35737</t>
  </si>
  <si>
    <t>35736</t>
  </si>
  <si>
    <t>35735</t>
  </si>
  <si>
    <t>35734</t>
  </si>
  <si>
    <t>35733</t>
  </si>
  <si>
    <t>35732</t>
  </si>
  <si>
    <t>35731</t>
  </si>
  <si>
    <t>35730</t>
  </si>
  <si>
    <t>35729</t>
  </si>
  <si>
    <t>35728</t>
  </si>
  <si>
    <t>35727</t>
  </si>
  <si>
    <t>35726</t>
  </si>
  <si>
    <t>35725</t>
  </si>
  <si>
    <t>35724</t>
  </si>
  <si>
    <t>35723</t>
  </si>
  <si>
    <t>35722</t>
  </si>
  <si>
    <t>35721</t>
  </si>
  <si>
    <t>35720</t>
  </si>
  <si>
    <t>35719</t>
  </si>
  <si>
    <t>35718</t>
  </si>
  <si>
    <t>35717</t>
  </si>
  <si>
    <t>35716</t>
  </si>
  <si>
    <t>35715</t>
  </si>
  <si>
    <t>35714</t>
  </si>
  <si>
    <t>35713</t>
  </si>
  <si>
    <t>35712</t>
  </si>
  <si>
    <t>35711</t>
  </si>
  <si>
    <t>35710</t>
  </si>
  <si>
    <t>35709</t>
  </si>
  <si>
    <t>35708</t>
  </si>
  <si>
    <t>35707</t>
  </si>
  <si>
    <t>35706</t>
  </si>
  <si>
    <t>35705</t>
  </si>
  <si>
    <t>35704</t>
  </si>
  <si>
    <t>Amt% Flash TCD</t>
  </si>
  <si>
    <t>rArea Flash TCD</t>
  </si>
  <si>
    <t>Detector Name Flash TCD</t>
  </si>
  <si>
    <t>Rt Flash TCD</t>
  </si>
  <si>
    <t>Peak Nr  Flash TCD</t>
  </si>
  <si>
    <t>Analysis</t>
  </si>
  <si>
    <t>Martin3</t>
  </si>
  <si>
    <t>Martin4</t>
  </si>
  <si>
    <t>Martin5</t>
  </si>
  <si>
    <t>Martin6</t>
  </si>
  <si>
    <t>Martin7</t>
  </si>
  <si>
    <t>Martin8</t>
  </si>
  <si>
    <t>Martin9</t>
  </si>
  <si>
    <t>Martin10</t>
  </si>
  <si>
    <t>Martin11</t>
  </si>
  <si>
    <t>Martin12</t>
  </si>
  <si>
    <t>Martin13</t>
  </si>
  <si>
    <t>Martin14</t>
  </si>
  <si>
    <t>Martin15</t>
  </si>
  <si>
    <t>Martin16</t>
  </si>
  <si>
    <t>GEL A</t>
  </si>
  <si>
    <t>19/1-18</t>
  </si>
  <si>
    <t>Susanne Vase</t>
  </si>
  <si>
    <t>Martin's prøver</t>
  </si>
  <si>
    <t>Martin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</si>
</sst>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"/>
    <numFmt numFmtId="166" formatCode="0.0000"/>
    <numFmt numFmtId="167" formatCode="0.000"/>
  </numFmts>
  <fonts count="12" x14ac:knownFonts="1">
    <font>
      <sz val="10"/>
      <name val="MS Sans Serif"/>
      <family val="2"/>
    </font>
    <font>
      <sz val="10"/>
      <name val="MS Sans Serif"/>
      <family val="2"/>
    </font>
    <font>
      <sz val="16"/>
      <name val="Arial"/>
      <family val="2"/>
    </font>
    <font>
      <b/>
      <sz val="10"/>
      <name val="Arial"/>
      <family val="2"/>
    </font>
    <font>
      <b/>
      <sz val="10"/>
      <name val="MS Sans Serif"/>
      <family val="2"/>
    </font>
    <font>
      <sz val="10"/>
      <color indexed="8"/>
      <name val="MS Sans Serif"/>
      <family val="2"/>
    </font>
    <font>
      <sz val="10"/>
      <name val="Arial"/>
      <family val="2"/>
    </font>
    <font>
      <sz val="10"/>
      <color indexed="12"/>
      <name val="Arial"/>
      <family val="2"/>
    </font>
    <font>
      <i/>
      <sz val="10"/>
      <name val="Arial"/>
      <family val="2"/>
    </font>
    <font>
      <b/>
      <sz val="18"/>
      <name val="Arial"/>
      <family val="2"/>
    </font>
    <font>
      <b/>
      <sz val="10"/>
      <name val="MS Sans Serif"/>
    </font>
    <font>
      <sz val="10"/>
      <name val="MS Sans Serif"/>
    </font>
  </fonts>
  <fills count="1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11" fillId="0" borderId="0"/>
  </cellStyleXfs>
  <cellXfs count="153">
    <xf numFmtId="0" fontId="0" fillId="0" borderId="0" xfId="0"/>
    <xf numFmtId="49" fontId="1" fillId="0" borderId="0" xfId="1" applyNumberFormat="1"/>
    <xf numFmtId="49" fontId="3" fillId="0" borderId="0" xfId="1" applyNumberFormat="1" applyFont="1"/>
    <xf numFmtId="0" fontId="3" fillId="0" borderId="0" xfId="1" applyFont="1"/>
    <xf numFmtId="0" fontId="1" fillId="0" borderId="0" xfId="1"/>
    <xf numFmtId="49" fontId="1" fillId="0" borderId="0" xfId="1" applyNumberFormat="1" applyFont="1"/>
    <xf numFmtId="0" fontId="1" fillId="0" borderId="0" xfId="2"/>
    <xf numFmtId="49" fontId="3" fillId="0" borderId="0" xfId="2" applyNumberFormat="1" applyFont="1" applyFill="1" applyBorder="1" applyAlignment="1" applyProtection="1"/>
    <xf numFmtId="0" fontId="5" fillId="0" borderId="0" xfId="3" applyNumberFormat="1" applyFont="1" applyFill="1" applyBorder="1" applyAlignment="1" applyProtection="1"/>
    <xf numFmtId="0" fontId="1" fillId="0" borderId="0" xfId="2" applyFont="1"/>
    <xf numFmtId="0" fontId="1" fillId="3" borderId="5" xfId="2" applyFont="1" applyFill="1" applyBorder="1"/>
    <xf numFmtId="1" fontId="1" fillId="3" borderId="6" xfId="2" applyNumberFormat="1" applyFill="1" applyBorder="1"/>
    <xf numFmtId="0" fontId="1" fillId="0" borderId="0" xfId="2" applyFill="1"/>
    <xf numFmtId="0" fontId="1" fillId="4" borderId="5" xfId="2" applyFont="1" applyFill="1" applyBorder="1"/>
    <xf numFmtId="1" fontId="1" fillId="4" borderId="6" xfId="2" applyNumberFormat="1" applyFill="1" applyBorder="1"/>
    <xf numFmtId="0" fontId="1" fillId="3" borderId="7" xfId="2" applyFill="1" applyBorder="1"/>
    <xf numFmtId="2" fontId="1" fillId="3" borderId="8" xfId="2" applyNumberFormat="1" applyFill="1" applyBorder="1"/>
    <xf numFmtId="164" fontId="1" fillId="0" borderId="0" xfId="2" applyNumberFormat="1" applyFill="1"/>
    <xf numFmtId="0" fontId="4" fillId="0" borderId="9" xfId="2" applyFont="1" applyBorder="1" applyAlignment="1">
      <alignment horizontal="left" wrapText="1"/>
    </xf>
    <xf numFmtId="0" fontId="4" fillId="0" borderId="9" xfId="2" applyNumberFormat="1" applyFont="1" applyFill="1" applyBorder="1" applyAlignment="1" applyProtection="1">
      <alignment horizontal="left" vertical="center" wrapText="1"/>
    </xf>
    <xf numFmtId="0" fontId="1" fillId="0" borderId="0" xfId="2" quotePrefix="1" applyNumberFormat="1"/>
    <xf numFmtId="0" fontId="1" fillId="0" borderId="9" xfId="2" applyFont="1" applyFill="1" applyBorder="1" applyAlignment="1">
      <alignment horizontal="center" wrapText="1"/>
    </xf>
    <xf numFmtId="0" fontId="1" fillId="0" borderId="9" xfId="2" applyNumberFormat="1" applyFont="1" applyFill="1" applyBorder="1" applyAlignment="1" applyProtection="1">
      <alignment horizontal="center" vertical="center" wrapText="1"/>
    </xf>
    <xf numFmtId="0" fontId="1" fillId="0" borderId="9" xfId="2" quotePrefix="1" applyNumberFormat="1" applyFill="1" applyBorder="1"/>
    <xf numFmtId="0" fontId="1" fillId="0" borderId="0" xfId="2" quotePrefix="1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1" fillId="0" borderId="0" xfId="2" quotePrefix="1" applyNumberFormat="1" applyFill="1" applyBorder="1"/>
    <xf numFmtId="0" fontId="4" fillId="0" borderId="9" xfId="2" applyFont="1" applyFill="1" applyBorder="1" applyAlignment="1">
      <alignment horizontal="left" wrapText="1"/>
    </xf>
    <xf numFmtId="0" fontId="4" fillId="6" borderId="9" xfId="2" applyFont="1" applyFill="1" applyBorder="1" applyAlignment="1">
      <alignment horizontal="left" vertical="center" wrapText="1"/>
    </xf>
    <xf numFmtId="0" fontId="4" fillId="7" borderId="9" xfId="2" applyNumberFormat="1" applyFont="1" applyFill="1" applyBorder="1" applyAlignment="1" applyProtection="1">
      <alignment horizontal="left" vertical="top" wrapText="1"/>
    </xf>
    <xf numFmtId="0" fontId="1" fillId="0" borderId="0" xfId="2" quotePrefix="1" applyNumberFormat="1" applyBorder="1"/>
    <xf numFmtId="0" fontId="1" fillId="0" borderId="9" xfId="2" quotePrefix="1" applyNumberFormat="1" applyBorder="1"/>
    <xf numFmtId="49" fontId="8" fillId="0" borderId="9" xfId="0" applyNumberFormat="1" applyFont="1" applyFill="1" applyBorder="1" applyAlignment="1" applyProtection="1"/>
    <xf numFmtId="0" fontId="8" fillId="0" borderId="9" xfId="0" applyNumberFormat="1" applyFont="1" applyFill="1" applyBorder="1" applyAlignment="1" applyProtection="1"/>
    <xf numFmtId="2" fontId="6" fillId="0" borderId="9" xfId="0" applyNumberFormat="1" applyFont="1" applyFill="1" applyBorder="1" applyAlignment="1" applyProtection="1">
      <alignment horizontal="center" wrapText="1"/>
    </xf>
    <xf numFmtId="167" fontId="6" fillId="0" borderId="9" xfId="0" applyNumberFormat="1" applyFont="1" applyFill="1" applyBorder="1" applyAlignment="1" applyProtection="1">
      <alignment horizontal="center"/>
    </xf>
    <xf numFmtId="165" fontId="6" fillId="0" borderId="9" xfId="0" quotePrefix="1" applyNumberFormat="1" applyFont="1" applyFill="1" applyBorder="1" applyAlignment="1">
      <alignment horizontal="center"/>
    </xf>
    <xf numFmtId="165" fontId="6" fillId="4" borderId="9" xfId="0" applyNumberFormat="1" applyFont="1" applyFill="1" applyBorder="1" applyAlignment="1" applyProtection="1">
      <alignment horizontal="center"/>
    </xf>
    <xf numFmtId="2" fontId="6" fillId="3" borderId="9" xfId="0" applyNumberFormat="1" applyFont="1" applyFill="1" applyBorder="1" applyAlignment="1" applyProtection="1">
      <alignment horizontal="center"/>
    </xf>
    <xf numFmtId="2" fontId="6" fillId="4" borderId="9" xfId="0" applyNumberFormat="1" applyFont="1" applyFill="1" applyBorder="1" applyAlignment="1" applyProtection="1">
      <alignment horizontal="center"/>
    </xf>
    <xf numFmtId="49" fontId="2" fillId="0" borderId="0" xfId="1" applyNumberFormat="1" applyFont="1" applyBorder="1" applyProtection="1">
      <protection locked="0"/>
    </xf>
    <xf numFmtId="0" fontId="6" fillId="0" borderId="0" xfId="4" applyFont="1" applyBorder="1"/>
    <xf numFmtId="49" fontId="6" fillId="0" borderId="0" xfId="1" applyNumberFormat="1" applyFont="1" applyBorder="1"/>
    <xf numFmtId="49" fontId="3" fillId="0" borderId="0" xfId="1" applyNumberFormat="1" applyFont="1" applyBorder="1"/>
    <xf numFmtId="0" fontId="7" fillId="0" borderId="0" xfId="4" applyFont="1" applyBorder="1" applyAlignment="1">
      <alignment horizontal="center"/>
    </xf>
    <xf numFmtId="0" fontId="3" fillId="0" borderId="0" xfId="1" applyFont="1" applyBorder="1"/>
    <xf numFmtId="166" fontId="7" fillId="0" borderId="0" xfId="4" applyNumberFormat="1" applyFont="1" applyBorder="1" applyAlignment="1">
      <alignment horizontal="center"/>
    </xf>
    <xf numFmtId="0" fontId="6" fillId="0" borderId="0" xfId="1" applyFont="1" applyBorder="1"/>
    <xf numFmtId="0" fontId="1" fillId="0" borderId="0" xfId="2" applyBorder="1"/>
    <xf numFmtId="0" fontId="1" fillId="0" borderId="0" xfId="5" quotePrefix="1" applyNumberFormat="1" applyBorder="1"/>
    <xf numFmtId="49" fontId="1" fillId="0" borderId="0" xfId="1" applyNumberFormat="1" applyBorder="1"/>
    <xf numFmtId="0" fontId="0" fillId="0" borderId="0" xfId="0" quotePrefix="1" applyNumberFormat="1" applyBorder="1"/>
    <xf numFmtId="2" fontId="6" fillId="0" borderId="0" xfId="0" applyNumberFormat="1" applyFont="1" applyFill="1" applyBorder="1" applyAlignment="1" applyProtection="1">
      <alignment horizontal="center" wrapText="1"/>
    </xf>
    <xf numFmtId="0" fontId="1" fillId="0" borderId="0" xfId="0" applyFont="1" applyBorder="1"/>
    <xf numFmtId="0" fontId="6" fillId="0" borderId="0" xfId="4" applyFont="1" applyBorder="1" applyAlignment="1">
      <alignment horizontal="center"/>
    </xf>
    <xf numFmtId="0" fontId="9" fillId="0" borderId="0" xfId="0" applyNumberFormat="1" applyFont="1" applyFill="1" applyBorder="1" applyAlignment="1" applyProtection="1">
      <alignment wrapText="1"/>
    </xf>
    <xf numFmtId="0" fontId="9" fillId="0" borderId="0" xfId="0" quotePrefix="1" applyNumberFormat="1" applyFont="1" applyBorder="1" applyAlignment="1"/>
    <xf numFmtId="2" fontId="6" fillId="0" borderId="9" xfId="0" applyNumberFormat="1" applyFont="1" applyFill="1" applyBorder="1" applyAlignment="1" applyProtection="1">
      <alignment horizontal="center"/>
    </xf>
    <xf numFmtId="0" fontId="0" fillId="0" borderId="9" xfId="2" quotePrefix="1" applyNumberFormat="1" applyFont="1" applyFill="1" applyBorder="1" applyAlignment="1">
      <alignment horizontal="center"/>
    </xf>
    <xf numFmtId="165" fontId="1" fillId="7" borderId="9" xfId="2" applyNumberFormat="1" applyFill="1" applyBorder="1" applyAlignment="1">
      <alignment horizontal="left"/>
    </xf>
    <xf numFmtId="1" fontId="6" fillId="6" borderId="9" xfId="2" applyNumberFormat="1" applyFont="1" applyFill="1" applyBorder="1" applyAlignment="1">
      <alignment horizontal="left"/>
    </xf>
    <xf numFmtId="165" fontId="1" fillId="0" borderId="9" xfId="2" applyNumberFormat="1" applyFill="1" applyBorder="1" applyAlignment="1">
      <alignment horizontal="left"/>
    </xf>
    <xf numFmtId="1" fontId="1" fillId="6" borderId="9" xfId="2" applyNumberFormat="1" applyFill="1" applyBorder="1" applyAlignment="1">
      <alignment horizontal="left"/>
    </xf>
    <xf numFmtId="1" fontId="1" fillId="0" borderId="9" xfId="2" applyNumberFormat="1" applyFill="1" applyBorder="1" applyAlignment="1">
      <alignment horizontal="left"/>
    </xf>
    <xf numFmtId="0" fontId="1" fillId="8" borderId="9" xfId="2" quotePrefix="1" applyNumberFormat="1" applyFont="1" applyFill="1" applyBorder="1"/>
    <xf numFmtId="1" fontId="1" fillId="5" borderId="9" xfId="2" applyNumberFormat="1" applyFill="1" applyBorder="1" applyAlignment="1">
      <alignment horizontal="left"/>
    </xf>
    <xf numFmtId="165" fontId="1" fillId="0" borderId="9" xfId="2" applyNumberFormat="1" applyBorder="1" applyAlignment="1">
      <alignment horizontal="left"/>
    </xf>
    <xf numFmtId="1" fontId="1" fillId="0" borderId="9" xfId="2" applyNumberFormat="1" applyBorder="1" applyAlignment="1">
      <alignment horizontal="left"/>
    </xf>
    <xf numFmtId="0" fontId="1" fillId="0" borderId="9" xfId="2" applyBorder="1" applyAlignment="1">
      <alignment horizontal="left"/>
    </xf>
    <xf numFmtId="0" fontId="1" fillId="0" borderId="0" xfId="2" applyFill="1" applyBorder="1"/>
    <xf numFmtId="0" fontId="1" fillId="0" borderId="0" xfId="2" quotePrefix="1" applyNumberFormat="1" applyBorder="1" applyAlignment="1">
      <alignment horizontal="center"/>
    </xf>
    <xf numFmtId="165" fontId="1" fillId="0" borderId="0" xfId="2" applyNumberFormat="1" applyFill="1" applyBorder="1" applyAlignment="1">
      <alignment horizontal="center"/>
    </xf>
    <xf numFmtId="165" fontId="1" fillId="0" borderId="9" xfId="2" applyNumberFormat="1" applyFill="1" applyBorder="1" applyAlignment="1">
      <alignment horizontal="center"/>
    </xf>
    <xf numFmtId="1" fontId="1" fillId="0" borderId="9" xfId="2" applyNumberFormat="1" applyFill="1" applyBorder="1" applyAlignment="1">
      <alignment horizontal="center"/>
    </xf>
    <xf numFmtId="0" fontId="1" fillId="0" borderId="9" xfId="2" applyFill="1" applyBorder="1"/>
    <xf numFmtId="2" fontId="1" fillId="4" borderId="8" xfId="2" applyNumberFormat="1" applyFont="1" applyFill="1" applyBorder="1"/>
    <xf numFmtId="164" fontId="1" fillId="4" borderId="7" xfId="2" applyNumberFormat="1" applyFont="1" applyFill="1" applyBorder="1"/>
    <xf numFmtId="10" fontId="5" fillId="0" borderId="0" xfId="2" applyNumberFormat="1" applyFont="1" applyFill="1" applyBorder="1" applyAlignment="1" applyProtection="1"/>
    <xf numFmtId="49" fontId="1" fillId="0" borderId="0" xfId="2" applyNumberFormat="1"/>
    <xf numFmtId="0" fontId="4" fillId="0" borderId="0" xfId="2" applyFont="1"/>
    <xf numFmtId="49" fontId="3" fillId="5" borderId="10" xfId="2" applyNumberFormat="1" applyFont="1" applyFill="1" applyBorder="1" applyAlignment="1" applyProtection="1"/>
    <xf numFmtId="49" fontId="3" fillId="5" borderId="11" xfId="2" applyNumberFormat="1" applyFont="1" applyFill="1" applyBorder="1" applyAlignment="1" applyProtection="1"/>
    <xf numFmtId="10" fontId="5" fillId="5" borderId="12" xfId="2" applyNumberFormat="1" applyFont="1" applyFill="1" applyBorder="1" applyAlignment="1" applyProtection="1"/>
    <xf numFmtId="49" fontId="3" fillId="5" borderId="5" xfId="2" applyNumberFormat="1" applyFont="1" applyFill="1" applyBorder="1" applyAlignment="1" applyProtection="1"/>
    <xf numFmtId="49" fontId="3" fillId="5" borderId="0" xfId="2" applyNumberFormat="1" applyFont="1" applyFill="1" applyBorder="1" applyAlignment="1" applyProtection="1"/>
    <xf numFmtId="10" fontId="5" fillId="5" borderId="6" xfId="2" applyNumberFormat="1" applyFont="1" applyFill="1" applyBorder="1" applyAlignment="1" applyProtection="1"/>
    <xf numFmtId="0" fontId="1" fillId="5" borderId="5" xfId="2" applyFill="1" applyBorder="1"/>
    <xf numFmtId="0" fontId="1" fillId="5" borderId="0" xfId="2" applyFill="1" applyBorder="1"/>
    <xf numFmtId="0" fontId="1" fillId="5" borderId="6" xfId="2" applyFill="1" applyBorder="1"/>
    <xf numFmtId="0" fontId="5" fillId="5" borderId="6" xfId="3" applyNumberFormat="1" applyFont="1" applyFill="1" applyBorder="1" applyAlignment="1" applyProtection="1"/>
    <xf numFmtId="49" fontId="3" fillId="5" borderId="7" xfId="2" applyNumberFormat="1" applyFont="1" applyFill="1" applyBorder="1" applyAlignment="1" applyProtection="1"/>
    <xf numFmtId="0" fontId="1" fillId="5" borderId="13" xfId="2" applyFill="1" applyBorder="1"/>
    <xf numFmtId="0" fontId="5" fillId="5" borderId="8" xfId="3" applyNumberFormat="1" applyFont="1" applyFill="1" applyBorder="1" applyAlignment="1" applyProtection="1"/>
    <xf numFmtId="0" fontId="10" fillId="0" borderId="9" xfId="2" applyFont="1" applyBorder="1"/>
    <xf numFmtId="0" fontId="1" fillId="0" borderId="9" xfId="2" applyBorder="1"/>
    <xf numFmtId="0" fontId="6" fillId="0" borderId="0" xfId="4" applyFont="1" applyFill="1" applyBorder="1"/>
    <xf numFmtId="0" fontId="6" fillId="0" borderId="9" xfId="4" applyFont="1" applyBorder="1" applyAlignment="1">
      <alignment horizontal="center"/>
    </xf>
    <xf numFmtId="0" fontId="6" fillId="0" borderId="9" xfId="4" applyFont="1" applyBorder="1"/>
    <xf numFmtId="0" fontId="3" fillId="0" borderId="9" xfId="0" applyNumberFormat="1" applyFont="1" applyFill="1" applyBorder="1" applyAlignment="1" applyProtection="1">
      <alignment horizontal="center" wrapText="1"/>
    </xf>
    <xf numFmtId="0" fontId="3" fillId="4" borderId="9" xfId="0" applyNumberFormat="1" applyFont="1" applyFill="1" applyBorder="1" applyAlignment="1" applyProtection="1">
      <alignment horizontal="center" wrapText="1"/>
    </xf>
    <xf numFmtId="167" fontId="3" fillId="3" borderId="9" xfId="0" applyNumberFormat="1" applyFont="1" applyFill="1" applyBorder="1" applyAlignment="1" applyProtection="1">
      <alignment horizontal="center" wrapText="1"/>
    </xf>
    <xf numFmtId="0" fontId="3" fillId="0" borderId="9" xfId="4" applyFont="1" applyBorder="1" applyAlignment="1">
      <alignment horizontal="center" wrapText="1"/>
    </xf>
    <xf numFmtId="0" fontId="0" fillId="0" borderId="9" xfId="0" quotePrefix="1" applyNumberFormat="1" applyFill="1" applyBorder="1" applyAlignment="1">
      <alignment horizontal="center"/>
    </xf>
    <xf numFmtId="1" fontId="0" fillId="0" borderId="9" xfId="0" quotePrefix="1" applyNumberFormat="1" applyFill="1" applyBorder="1" applyAlignment="1">
      <alignment horizontal="center"/>
    </xf>
    <xf numFmtId="165" fontId="0" fillId="0" borderId="9" xfId="0" quotePrefix="1" applyNumberFormat="1" applyFill="1" applyBorder="1" applyAlignment="1">
      <alignment horizontal="center"/>
    </xf>
    <xf numFmtId="0" fontId="6" fillId="0" borderId="9" xfId="4" applyFont="1" applyFill="1" applyBorder="1" applyAlignment="1">
      <alignment horizontal="center"/>
    </xf>
    <xf numFmtId="49" fontId="3" fillId="0" borderId="9" xfId="0" applyNumberFormat="1" applyFont="1" applyFill="1" applyBorder="1" applyAlignment="1" applyProtection="1"/>
    <xf numFmtId="0" fontId="11" fillId="0" borderId="0" xfId="7"/>
    <xf numFmtId="0" fontId="11" fillId="0" borderId="0" xfId="7" quotePrefix="1" applyNumberFormat="1"/>
    <xf numFmtId="0" fontId="0" fillId="0" borderId="9" xfId="2" applyFont="1" applyBorder="1"/>
    <xf numFmtId="0" fontId="11" fillId="0" borderId="9" xfId="7" quotePrefix="1" applyNumberFormat="1" applyBorder="1"/>
    <xf numFmtId="0" fontId="0" fillId="0" borderId="9" xfId="2" quotePrefix="1" applyNumberFormat="1" applyFont="1" applyBorder="1"/>
    <xf numFmtId="0" fontId="1" fillId="0" borderId="9" xfId="2" quotePrefix="1" applyNumberFormat="1" applyFont="1" applyFill="1" applyBorder="1"/>
    <xf numFmtId="0" fontId="11" fillId="8" borderId="0" xfId="7" quotePrefix="1" applyNumberFormat="1" applyFill="1"/>
    <xf numFmtId="0" fontId="11" fillId="8" borderId="0" xfId="7" applyFill="1"/>
    <xf numFmtId="0" fontId="11" fillId="10" borderId="0" xfId="7" quotePrefix="1" applyNumberFormat="1" applyFill="1"/>
    <xf numFmtId="0" fontId="11" fillId="10" borderId="0" xfId="7" applyFill="1"/>
    <xf numFmtId="0" fontId="11" fillId="11" borderId="0" xfId="7" quotePrefix="1" applyNumberFormat="1" applyFill="1"/>
    <xf numFmtId="0" fontId="11" fillId="11" borderId="0" xfId="7" applyFill="1"/>
    <xf numFmtId="0" fontId="11" fillId="0" borderId="9" xfId="7" quotePrefix="1" applyNumberFormat="1" applyFill="1" applyBorder="1"/>
    <xf numFmtId="49" fontId="6" fillId="0" borderId="0" xfId="1" applyNumberFormat="1" applyFont="1" applyFill="1" applyBorder="1"/>
    <xf numFmtId="49" fontId="3" fillId="0" borderId="0" xfId="1" applyNumberFormat="1" applyFont="1" applyFill="1" applyBorder="1"/>
    <xf numFmtId="0" fontId="3" fillId="0" borderId="0" xfId="1" applyFont="1" applyFill="1" applyBorder="1" applyAlignment="1">
      <alignment horizontal="left"/>
    </xf>
    <xf numFmtId="0" fontId="6" fillId="0" borderId="0" xfId="1" applyFont="1" applyFill="1" applyBorder="1"/>
    <xf numFmtId="49" fontId="1" fillId="0" borderId="0" xfId="1" applyNumberFormat="1" applyFill="1" applyBorder="1" applyProtection="1">
      <protection locked="0"/>
    </xf>
    <xf numFmtId="49" fontId="1" fillId="0" borderId="0" xfId="1" applyNumberFormat="1" applyFill="1" applyBorder="1"/>
    <xf numFmtId="49" fontId="0" fillId="0" borderId="0" xfId="0" applyNumberFormat="1" applyFill="1" applyBorder="1"/>
    <xf numFmtId="0" fontId="6" fillId="0" borderId="9" xfId="4" applyFont="1" applyFill="1" applyBorder="1"/>
    <xf numFmtId="0" fontId="6" fillId="0" borderId="0" xfId="4" applyFont="1" applyFill="1" applyBorder="1" applyAlignment="1">
      <alignment horizontal="center"/>
    </xf>
    <xf numFmtId="0" fontId="10" fillId="0" borderId="9" xfId="2" applyFont="1" applyFill="1" applyBorder="1"/>
    <xf numFmtId="0" fontId="6" fillId="0" borderId="0" xfId="2" applyFont="1" applyFill="1" applyBorder="1"/>
    <xf numFmtId="0" fontId="0" fillId="0" borderId="9" xfId="2" quotePrefix="1" applyNumberFormat="1" applyFont="1" applyFill="1" applyBorder="1"/>
    <xf numFmtId="0" fontId="3" fillId="0" borderId="0" xfId="1" applyFont="1" applyFill="1" applyBorder="1"/>
    <xf numFmtId="0" fontId="3" fillId="0" borderId="9" xfId="4" applyFont="1" applyFill="1" applyBorder="1" applyAlignment="1">
      <alignment horizontal="center" wrapText="1"/>
    </xf>
    <xf numFmtId="0" fontId="1" fillId="0" borderId="0" xfId="5" quotePrefix="1" applyNumberFormat="1" applyFill="1" applyBorder="1"/>
    <xf numFmtId="0" fontId="11" fillId="0" borderId="9" xfId="7" applyFill="1" applyBorder="1"/>
    <xf numFmtId="0" fontId="0" fillId="0" borderId="0" xfId="0" quotePrefix="1" applyNumberFormat="1" applyFill="1" applyBorder="1"/>
    <xf numFmtId="49" fontId="6" fillId="0" borderId="9" xfId="0" applyNumberFormat="1" applyFont="1" applyFill="1" applyBorder="1" applyAlignment="1" applyProtection="1"/>
    <xf numFmtId="0" fontId="6" fillId="0" borderId="9" xfId="0" applyNumberFormat="1" applyFont="1" applyFill="1" applyBorder="1" applyAlignment="1" applyProtection="1">
      <alignment horizontal="center"/>
    </xf>
    <xf numFmtId="49" fontId="2" fillId="2" borderId="0" xfId="1" applyNumberFormat="1" applyFont="1" applyFill="1" applyAlignment="1" applyProtection="1">
      <alignment horizontal="center"/>
      <protection locked="0"/>
    </xf>
    <xf numFmtId="0" fontId="4" fillId="3" borderId="1" xfId="2" applyFont="1" applyFill="1" applyBorder="1" applyAlignment="1">
      <alignment horizontal="center"/>
    </xf>
    <xf numFmtId="0" fontId="4" fillId="3" borderId="2" xfId="2" applyFont="1" applyFill="1" applyBorder="1" applyAlignment="1">
      <alignment horizontal="center"/>
    </xf>
    <xf numFmtId="0" fontId="4" fillId="3" borderId="3" xfId="2" applyFont="1" applyFill="1" applyBorder="1" applyAlignment="1">
      <alignment horizontal="center"/>
    </xf>
    <xf numFmtId="0" fontId="4" fillId="3" borderId="4" xfId="2" applyFont="1" applyFill="1" applyBorder="1" applyAlignment="1">
      <alignment horizontal="center"/>
    </xf>
    <xf numFmtId="0" fontId="4" fillId="4" borderId="1" xfId="2" applyFont="1" applyFill="1" applyBorder="1" applyAlignment="1">
      <alignment horizontal="center"/>
    </xf>
    <xf numFmtId="0" fontId="4" fillId="4" borderId="2" xfId="2" applyFont="1" applyFill="1" applyBorder="1" applyAlignment="1">
      <alignment horizontal="center"/>
    </xf>
    <xf numFmtId="0" fontId="4" fillId="4" borderId="3" xfId="2" applyFont="1" applyFill="1" applyBorder="1" applyAlignment="1">
      <alignment horizontal="center"/>
    </xf>
    <xf numFmtId="0" fontId="4" fillId="4" borderId="4" xfId="2" applyFont="1" applyFill="1" applyBorder="1" applyAlignment="1">
      <alignment horizontal="center"/>
    </xf>
    <xf numFmtId="0" fontId="9" fillId="9" borderId="9" xfId="0" quotePrefix="1" applyNumberFormat="1" applyFont="1" applyFill="1" applyBorder="1" applyAlignment="1">
      <alignment horizontal="center"/>
    </xf>
    <xf numFmtId="49" fontId="3" fillId="0" borderId="9" xfId="0" applyNumberFormat="1" applyFont="1" applyFill="1" applyBorder="1" applyAlignment="1" applyProtection="1"/>
    <xf numFmtId="0" fontId="3" fillId="0" borderId="9" xfId="0" applyNumberFormat="1" applyFont="1" applyFill="1" applyBorder="1" applyAlignment="1" applyProtection="1"/>
    <xf numFmtId="0" fontId="9" fillId="9" borderId="9" xfId="0" applyNumberFormat="1" applyFont="1" applyFill="1" applyBorder="1" applyAlignment="1" applyProtection="1">
      <alignment horizontal="center" wrapText="1"/>
    </xf>
  </cellXfs>
  <cellStyles count="8">
    <cellStyle name="Normal" xfId="0" builtinId="0"/>
    <cellStyle name="Normal 2" xfId="2"/>
    <cellStyle name="Normal 3" xfId="4"/>
    <cellStyle name="Normal 4" xfId="5"/>
    <cellStyle name="Normal 5" xfId="6"/>
    <cellStyle name="Normal 6" xfId="7"/>
    <cellStyle name="Normal_091202_26-5 1_-0003(2) 2" xfId="1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5252690288713912"/>
                  <c:y val="-0.2548727763196267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da-DK"/>
                </a:p>
              </c:txPr>
            </c:trendlineLbl>
          </c:trendline>
          <c:xVal>
            <c:numRef>
              <c:f>'180119_Quant results Gel A st'!$C$37:$C$50</c:f>
              <c:numCache>
                <c:formatCode>0.0</c:formatCode>
                <c:ptCount val="14"/>
                <c:pt idx="0" formatCode="General">
                  <c:v>0</c:v>
                </c:pt>
                <c:pt idx="1">
                  <c:v>59.404799999999994</c:v>
                </c:pt>
                <c:pt idx="2">
                  <c:v>78.374399999999994</c:v>
                </c:pt>
                <c:pt idx="3">
                  <c:v>39.103999999999992</c:v>
                </c:pt>
                <c:pt idx="4">
                  <c:v>50.419199999999996</c:v>
                </c:pt>
                <c:pt idx="5">
                  <c:v>35.443199999999997</c:v>
                </c:pt>
                <c:pt idx="6">
                  <c:v>54.5792</c:v>
                </c:pt>
                <c:pt idx="7">
                  <c:v>114.64959999999999</c:v>
                </c:pt>
                <c:pt idx="8">
                  <c:v>65.062399999999997</c:v>
                </c:pt>
                <c:pt idx="9">
                  <c:v>61.235199999999999</c:v>
                </c:pt>
                <c:pt idx="10">
                  <c:v>17.139199999999995</c:v>
                </c:pt>
                <c:pt idx="11">
                  <c:v>56.243200000000002</c:v>
                </c:pt>
                <c:pt idx="12">
                  <c:v>77.376000000000005</c:v>
                </c:pt>
                <c:pt idx="13">
                  <c:v>55.411200000000001</c:v>
                </c:pt>
              </c:numCache>
            </c:numRef>
          </c:xVal>
          <c:yVal>
            <c:numRef>
              <c:f>'180119_Quant results Gel A st'!$D$37:$D$50</c:f>
              <c:numCache>
                <c:formatCode>General</c:formatCode>
                <c:ptCount val="14"/>
                <c:pt idx="0" formatCode="0">
                  <c:v>0</c:v>
                </c:pt>
                <c:pt idx="1">
                  <c:v>75873</c:v>
                </c:pt>
                <c:pt idx="2">
                  <c:v>101515</c:v>
                </c:pt>
                <c:pt idx="3">
                  <c:v>49403</c:v>
                </c:pt>
                <c:pt idx="4">
                  <c:v>63672</c:v>
                </c:pt>
                <c:pt idx="5">
                  <c:v>44903</c:v>
                </c:pt>
                <c:pt idx="6">
                  <c:v>69208</c:v>
                </c:pt>
                <c:pt idx="7">
                  <c:v>151039</c:v>
                </c:pt>
                <c:pt idx="8">
                  <c:v>84240</c:v>
                </c:pt>
                <c:pt idx="9">
                  <c:v>78042</c:v>
                </c:pt>
                <c:pt idx="10">
                  <c:v>20536</c:v>
                </c:pt>
                <c:pt idx="11">
                  <c:v>71663</c:v>
                </c:pt>
                <c:pt idx="12">
                  <c:v>100117</c:v>
                </c:pt>
                <c:pt idx="13">
                  <c:v>70651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B-43FC-BAE4-ED09BA4F8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85088"/>
        <c:axId val="140987392"/>
      </c:scatterChart>
      <c:valAx>
        <c:axId val="14098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140987392"/>
        <c:crosses val="autoZero"/>
        <c:crossBetween val="midCat"/>
      </c:valAx>
      <c:valAx>
        <c:axId val="14098739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140985088"/>
        <c:crosses val="autoZero"/>
        <c:crossBetween val="midCat"/>
      </c:valAx>
    </c:plotArea>
    <c:plotVisOnly val="1"/>
    <c:dispBlanksAs val="gap"/>
    <c:showDLblsOverMax val="0"/>
  </c:chart>
  <c:spPr>
    <a:solidFill>
      <a:schemeClr val="accent3">
        <a:lumMod val="40000"/>
        <a:lumOff val="60000"/>
      </a:schemeClr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9720450568678913"/>
                  <c:y val="-0.222465368912219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da-DK"/>
                </a:p>
              </c:txPr>
            </c:trendlineLbl>
          </c:trendline>
          <c:xVal>
            <c:numRef>
              <c:f>'180119_Quant results Gel A st'!$E$37:$E$50</c:f>
              <c:numCache>
                <c:formatCode>0.0</c:formatCode>
                <c:ptCount val="14"/>
                <c:pt idx="0" formatCode="General">
                  <c:v>0</c:v>
                </c:pt>
                <c:pt idx="1">
                  <c:v>161.61389999999997</c:v>
                </c:pt>
                <c:pt idx="2">
                  <c:v>213.2217</c:v>
                </c:pt>
                <c:pt idx="3">
                  <c:v>106.38449999999999</c:v>
                </c:pt>
                <c:pt idx="4">
                  <c:v>137.16809999999998</c:v>
                </c:pt>
                <c:pt idx="5">
                  <c:v>96.4251</c:v>
                </c:pt>
                <c:pt idx="6">
                  <c:v>148.48560000000001</c:v>
                </c:pt>
                <c:pt idx="7">
                  <c:v>311.91029999999995</c:v>
                </c:pt>
                <c:pt idx="8">
                  <c:v>177.00570000000002</c:v>
                </c:pt>
                <c:pt idx="9">
                  <c:v>166.59359999999998</c:v>
                </c:pt>
                <c:pt idx="10">
                  <c:v>46.628099999999996</c:v>
                </c:pt>
                <c:pt idx="11">
                  <c:v>153.01259999999999</c:v>
                </c:pt>
                <c:pt idx="12">
                  <c:v>210.50550000000001</c:v>
                </c:pt>
                <c:pt idx="13">
                  <c:v>150.7491</c:v>
                </c:pt>
              </c:numCache>
            </c:numRef>
          </c:xVal>
          <c:yVal>
            <c:numRef>
              <c:f>'180119_Quant results Gel A st'!$F$37:$F$50</c:f>
              <c:numCache>
                <c:formatCode>General</c:formatCode>
                <c:ptCount val="14"/>
                <c:pt idx="0">
                  <c:v>3418</c:v>
                </c:pt>
                <c:pt idx="1">
                  <c:v>608385</c:v>
                </c:pt>
                <c:pt idx="2">
                  <c:v>797917</c:v>
                </c:pt>
                <c:pt idx="3">
                  <c:v>413075</c:v>
                </c:pt>
                <c:pt idx="4">
                  <c:v>518578</c:v>
                </c:pt>
                <c:pt idx="5">
                  <c:v>366600</c:v>
                </c:pt>
                <c:pt idx="6">
                  <c:v>561128</c:v>
                </c:pt>
                <c:pt idx="7">
                  <c:v>1170052</c:v>
                </c:pt>
                <c:pt idx="8">
                  <c:v>665027</c:v>
                </c:pt>
                <c:pt idx="9">
                  <c:v>625915</c:v>
                </c:pt>
                <c:pt idx="10">
                  <c:v>178124</c:v>
                </c:pt>
                <c:pt idx="11">
                  <c:v>574607</c:v>
                </c:pt>
                <c:pt idx="12">
                  <c:v>786528</c:v>
                </c:pt>
                <c:pt idx="13">
                  <c:v>563432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72-4594-8ABB-894E0762B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63520"/>
        <c:axId val="142840960"/>
      </c:scatterChart>
      <c:valAx>
        <c:axId val="14116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142840960"/>
        <c:crosses val="autoZero"/>
        <c:crossBetween val="midCat"/>
      </c:valAx>
      <c:valAx>
        <c:axId val="14284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141163520"/>
        <c:crosses val="autoZero"/>
        <c:crossBetween val="midCat"/>
      </c:valAx>
    </c:plotArea>
    <c:plotVisOnly val="1"/>
    <c:dispBlanksAs val="gap"/>
    <c:showDLblsOverMax val="0"/>
  </c:chart>
  <c:spPr>
    <a:solidFill>
      <a:schemeClr val="accent5">
        <a:lumMod val="40000"/>
        <a:lumOff val="60000"/>
      </a:schemeClr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a-DK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10</xdr:row>
      <xdr:rowOff>38100</xdr:rowOff>
    </xdr:from>
    <xdr:to>
      <xdr:col>10</xdr:col>
      <xdr:colOff>285750</xdr:colOff>
      <xdr:row>27</xdr:row>
      <xdr:rowOff>28575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666750</xdr:colOff>
      <xdr:row>10</xdr:row>
      <xdr:rowOff>19050</xdr:rowOff>
    </xdr:from>
    <xdr:to>
      <xdr:col>17</xdr:col>
      <xdr:colOff>47625</xdr:colOff>
      <xdr:row>27</xdr:row>
      <xdr:rowOff>9525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4"/>
  <sheetViews>
    <sheetView workbookViewId="0">
      <selection activeCell="N247" sqref="N247"/>
    </sheetView>
  </sheetViews>
  <sheetFormatPr defaultRowHeight="12.75" x14ac:dyDescent="0.2"/>
  <cols>
    <col min="1" max="16384" width="9.140625" style="108"/>
  </cols>
  <sheetData>
    <row r="1" spans="1:9" x14ac:dyDescent="0.2">
      <c r="A1" s="109" t="s">
        <v>167</v>
      </c>
      <c r="B1" s="109" t="s">
        <v>260</v>
      </c>
      <c r="C1" s="109" t="s">
        <v>166</v>
      </c>
      <c r="D1" s="109" t="s">
        <v>165</v>
      </c>
      <c r="E1" s="109" t="s">
        <v>259</v>
      </c>
      <c r="F1" s="109" t="s">
        <v>258</v>
      </c>
      <c r="G1" s="109" t="s">
        <v>257</v>
      </c>
      <c r="H1" s="109" t="s">
        <v>256</v>
      </c>
      <c r="I1" s="109" t="s">
        <v>255</v>
      </c>
    </row>
    <row r="2" spans="1:9" x14ac:dyDescent="0.2">
      <c r="A2" s="109">
        <v>18</v>
      </c>
      <c r="B2" s="109" t="s">
        <v>254</v>
      </c>
      <c r="C2" s="109" t="s">
        <v>152</v>
      </c>
      <c r="E2" s="109">
        <v>1</v>
      </c>
      <c r="F2" s="109">
        <v>232.2</v>
      </c>
      <c r="G2" s="109" t="s">
        <v>169</v>
      </c>
      <c r="H2" s="109">
        <v>3418</v>
      </c>
    </row>
    <row r="3" spans="1:9" x14ac:dyDescent="0.2">
      <c r="A3" s="109">
        <v>18</v>
      </c>
      <c r="B3" s="109" t="s">
        <v>254</v>
      </c>
      <c r="C3" s="109" t="s">
        <v>152</v>
      </c>
    </row>
    <row r="4" spans="1:9" x14ac:dyDescent="0.2">
      <c r="A4" s="109">
        <v>19</v>
      </c>
      <c r="B4" s="109" t="s">
        <v>253</v>
      </c>
      <c r="C4" s="109" t="s">
        <v>48</v>
      </c>
      <c r="E4" s="109">
        <v>1</v>
      </c>
      <c r="F4" s="109">
        <v>229.1</v>
      </c>
      <c r="G4" s="109" t="s">
        <v>169</v>
      </c>
      <c r="H4" s="109">
        <v>622366</v>
      </c>
    </row>
    <row r="5" spans="1:9" x14ac:dyDescent="0.2">
      <c r="A5" s="109">
        <v>19</v>
      </c>
      <c r="B5" s="109" t="s">
        <v>253</v>
      </c>
      <c r="C5" s="109" t="s">
        <v>48</v>
      </c>
    </row>
    <row r="6" spans="1:9" x14ac:dyDescent="0.2">
      <c r="A6" s="109">
        <v>20</v>
      </c>
      <c r="B6" s="109" t="s">
        <v>252</v>
      </c>
      <c r="C6" s="109" t="s">
        <v>47</v>
      </c>
      <c r="E6" s="109">
        <v>1</v>
      </c>
      <c r="F6" s="109">
        <v>133.1</v>
      </c>
      <c r="G6" s="109" t="s">
        <v>169</v>
      </c>
      <c r="H6" s="109">
        <v>126874</v>
      </c>
    </row>
    <row r="7" spans="1:9" x14ac:dyDescent="0.2">
      <c r="A7" s="109">
        <v>20</v>
      </c>
      <c r="B7" s="109" t="s">
        <v>252</v>
      </c>
      <c r="C7" s="109" t="s">
        <v>47</v>
      </c>
      <c r="E7" s="109">
        <v>2</v>
      </c>
      <c r="F7" s="109">
        <v>226.1</v>
      </c>
      <c r="G7" s="109" t="s">
        <v>169</v>
      </c>
      <c r="H7" s="109">
        <v>1564125</v>
      </c>
    </row>
    <row r="8" spans="1:9" x14ac:dyDescent="0.2">
      <c r="A8" s="109">
        <v>20</v>
      </c>
      <c r="B8" s="109" t="s">
        <v>252</v>
      </c>
      <c r="C8" s="109" t="s">
        <v>47</v>
      </c>
    </row>
    <row r="9" spans="1:9" x14ac:dyDescent="0.2">
      <c r="A9" s="109">
        <v>21</v>
      </c>
      <c r="B9" s="109" t="s">
        <v>251</v>
      </c>
      <c r="C9" s="109" t="s">
        <v>68</v>
      </c>
      <c r="E9" s="109">
        <v>1</v>
      </c>
      <c r="F9" s="109">
        <v>133.1</v>
      </c>
      <c r="G9" s="109" t="s">
        <v>169</v>
      </c>
      <c r="H9" s="109">
        <v>149758</v>
      </c>
    </row>
    <row r="10" spans="1:9" x14ac:dyDescent="0.2">
      <c r="A10" s="109">
        <v>21</v>
      </c>
      <c r="B10" s="109" t="s">
        <v>251</v>
      </c>
      <c r="C10" s="109" t="s">
        <v>68</v>
      </c>
      <c r="E10" s="109">
        <v>2</v>
      </c>
      <c r="F10" s="109">
        <v>232.1</v>
      </c>
      <c r="G10" s="109" t="s">
        <v>169</v>
      </c>
      <c r="H10" s="109">
        <v>3790</v>
      </c>
    </row>
    <row r="11" spans="1:9" x14ac:dyDescent="0.2">
      <c r="A11" s="109">
        <v>21</v>
      </c>
      <c r="B11" s="109" t="s">
        <v>251</v>
      </c>
      <c r="C11" s="109" t="s">
        <v>68</v>
      </c>
    </row>
    <row r="12" spans="1:9" x14ac:dyDescent="0.2">
      <c r="A12" s="109">
        <v>22</v>
      </c>
      <c r="B12" s="109" t="s">
        <v>250</v>
      </c>
      <c r="C12" s="109" t="s">
        <v>77</v>
      </c>
      <c r="D12" s="109" t="s">
        <v>151</v>
      </c>
      <c r="E12" s="109">
        <v>1</v>
      </c>
      <c r="F12" s="109">
        <v>133.1</v>
      </c>
      <c r="G12" s="109" t="s">
        <v>169</v>
      </c>
      <c r="H12" s="109">
        <v>62710</v>
      </c>
    </row>
    <row r="13" spans="1:9" x14ac:dyDescent="0.2">
      <c r="A13" s="109">
        <v>22</v>
      </c>
      <c r="B13" s="109" t="s">
        <v>250</v>
      </c>
      <c r="C13" s="109" t="s">
        <v>77</v>
      </c>
      <c r="D13" s="109" t="s">
        <v>151</v>
      </c>
      <c r="E13" s="109">
        <v>2</v>
      </c>
      <c r="F13" s="109">
        <v>229.1</v>
      </c>
      <c r="G13" s="109" t="s">
        <v>169</v>
      </c>
      <c r="H13" s="109">
        <v>601633</v>
      </c>
    </row>
    <row r="14" spans="1:9" x14ac:dyDescent="0.2">
      <c r="A14" s="109">
        <v>22</v>
      </c>
      <c r="B14" s="109" t="s">
        <v>250</v>
      </c>
      <c r="C14" s="109" t="s">
        <v>77</v>
      </c>
      <c r="D14" s="109" t="s">
        <v>151</v>
      </c>
    </row>
    <row r="15" spans="1:9" x14ac:dyDescent="0.2">
      <c r="A15" s="109">
        <v>23</v>
      </c>
      <c r="B15" s="109" t="s">
        <v>249</v>
      </c>
      <c r="C15" s="109" t="s">
        <v>77</v>
      </c>
      <c r="D15" s="109" t="s">
        <v>150</v>
      </c>
      <c r="E15" s="109">
        <v>1</v>
      </c>
      <c r="F15" s="109">
        <v>134.1</v>
      </c>
      <c r="G15" s="109" t="s">
        <v>169</v>
      </c>
      <c r="H15" s="109">
        <v>54772</v>
      </c>
    </row>
    <row r="16" spans="1:9" x14ac:dyDescent="0.2">
      <c r="A16" s="109">
        <v>23</v>
      </c>
      <c r="B16" s="109" t="s">
        <v>249</v>
      </c>
      <c r="C16" s="109" t="s">
        <v>77</v>
      </c>
      <c r="D16" s="109" t="s">
        <v>150</v>
      </c>
      <c r="E16" s="109">
        <v>2</v>
      </c>
      <c r="F16" s="109">
        <v>230.1</v>
      </c>
      <c r="G16" s="109" t="s">
        <v>169</v>
      </c>
      <c r="H16" s="109">
        <v>524988</v>
      </c>
    </row>
    <row r="17" spans="1:8" x14ac:dyDescent="0.2">
      <c r="A17" s="109">
        <v>23</v>
      </c>
      <c r="B17" s="109" t="s">
        <v>249</v>
      </c>
      <c r="C17" s="109" t="s">
        <v>77</v>
      </c>
      <c r="D17" s="109" t="s">
        <v>150</v>
      </c>
    </row>
    <row r="18" spans="1:8" x14ac:dyDescent="0.2">
      <c r="A18" s="109">
        <v>24</v>
      </c>
      <c r="B18" s="109" t="s">
        <v>248</v>
      </c>
      <c r="C18" s="109" t="s">
        <v>77</v>
      </c>
      <c r="D18" s="109" t="s">
        <v>149</v>
      </c>
      <c r="E18" s="109">
        <v>1</v>
      </c>
      <c r="F18" s="109">
        <v>134.30000000000001</v>
      </c>
      <c r="G18" s="109" t="s">
        <v>169</v>
      </c>
      <c r="H18" s="109">
        <v>75873</v>
      </c>
    </row>
    <row r="19" spans="1:8" x14ac:dyDescent="0.2">
      <c r="A19" s="109">
        <v>24</v>
      </c>
      <c r="B19" s="109" t="s">
        <v>248</v>
      </c>
      <c r="C19" s="109" t="s">
        <v>77</v>
      </c>
      <c r="D19" s="109" t="s">
        <v>149</v>
      </c>
      <c r="E19" s="109">
        <v>2</v>
      </c>
      <c r="F19" s="109">
        <v>229.3</v>
      </c>
      <c r="G19" s="109" t="s">
        <v>169</v>
      </c>
      <c r="H19" s="109">
        <v>608385</v>
      </c>
    </row>
    <row r="20" spans="1:8" x14ac:dyDescent="0.2">
      <c r="A20" s="109">
        <v>24</v>
      </c>
      <c r="B20" s="109" t="s">
        <v>248</v>
      </c>
      <c r="C20" s="109" t="s">
        <v>77</v>
      </c>
      <c r="D20" s="109" t="s">
        <v>149</v>
      </c>
    </row>
    <row r="21" spans="1:8" x14ac:dyDescent="0.2">
      <c r="A21" s="109">
        <v>25</v>
      </c>
      <c r="B21" s="109" t="s">
        <v>247</v>
      </c>
      <c r="C21" s="109" t="s">
        <v>77</v>
      </c>
      <c r="D21" s="109" t="s">
        <v>148</v>
      </c>
      <c r="E21" s="109">
        <v>1</v>
      </c>
      <c r="F21" s="109">
        <v>133.19999999999999</v>
      </c>
      <c r="G21" s="109" t="s">
        <v>169</v>
      </c>
      <c r="H21" s="109">
        <v>101515</v>
      </c>
    </row>
    <row r="22" spans="1:8" x14ac:dyDescent="0.2">
      <c r="A22" s="109">
        <v>25</v>
      </c>
      <c r="B22" s="109" t="s">
        <v>247</v>
      </c>
      <c r="C22" s="109" t="s">
        <v>77</v>
      </c>
      <c r="D22" s="109" t="s">
        <v>148</v>
      </c>
      <c r="E22" s="109">
        <v>2</v>
      </c>
      <c r="F22" s="109">
        <v>229.2</v>
      </c>
      <c r="G22" s="109" t="s">
        <v>169</v>
      </c>
      <c r="H22" s="109">
        <v>797917</v>
      </c>
    </row>
    <row r="23" spans="1:8" x14ac:dyDescent="0.2">
      <c r="A23" s="109">
        <v>25</v>
      </c>
      <c r="B23" s="109" t="s">
        <v>247</v>
      </c>
      <c r="C23" s="109" t="s">
        <v>77</v>
      </c>
      <c r="D23" s="109" t="s">
        <v>148</v>
      </c>
    </row>
    <row r="24" spans="1:8" x14ac:dyDescent="0.2">
      <c r="A24" s="109">
        <v>26</v>
      </c>
      <c r="B24" s="109" t="s">
        <v>246</v>
      </c>
      <c r="C24" s="109" t="s">
        <v>77</v>
      </c>
      <c r="D24" s="109" t="s">
        <v>147</v>
      </c>
      <c r="E24" s="109">
        <v>1</v>
      </c>
      <c r="F24" s="109">
        <v>133.1</v>
      </c>
      <c r="G24" s="109" t="s">
        <v>169</v>
      </c>
      <c r="H24" s="109">
        <v>49403</v>
      </c>
    </row>
    <row r="25" spans="1:8" x14ac:dyDescent="0.2">
      <c r="A25" s="109">
        <v>26</v>
      </c>
      <c r="B25" s="109" t="s">
        <v>246</v>
      </c>
      <c r="C25" s="109" t="s">
        <v>77</v>
      </c>
      <c r="D25" s="109" t="s">
        <v>147</v>
      </c>
      <c r="E25" s="109">
        <v>2</v>
      </c>
      <c r="F25" s="109">
        <v>230.1</v>
      </c>
      <c r="G25" s="109" t="s">
        <v>169</v>
      </c>
      <c r="H25" s="109">
        <v>413075</v>
      </c>
    </row>
    <row r="26" spans="1:8" x14ac:dyDescent="0.2">
      <c r="A26" s="109">
        <v>26</v>
      </c>
      <c r="B26" s="109" t="s">
        <v>246</v>
      </c>
      <c r="C26" s="109" t="s">
        <v>77</v>
      </c>
      <c r="D26" s="109" t="s">
        <v>147</v>
      </c>
    </row>
    <row r="27" spans="1:8" x14ac:dyDescent="0.2">
      <c r="A27" s="109">
        <v>27</v>
      </c>
      <c r="B27" s="109" t="s">
        <v>245</v>
      </c>
      <c r="C27" s="109" t="s">
        <v>77</v>
      </c>
      <c r="D27" s="109" t="s">
        <v>146</v>
      </c>
      <c r="E27" s="109">
        <v>1</v>
      </c>
      <c r="F27" s="109">
        <v>133.19999999999999</v>
      </c>
      <c r="G27" s="109" t="s">
        <v>169</v>
      </c>
      <c r="H27" s="109">
        <v>112886</v>
      </c>
    </row>
    <row r="28" spans="1:8" x14ac:dyDescent="0.2">
      <c r="A28" s="109">
        <v>27</v>
      </c>
      <c r="B28" s="109" t="s">
        <v>245</v>
      </c>
      <c r="C28" s="109" t="s">
        <v>77</v>
      </c>
      <c r="D28" s="109" t="s">
        <v>146</v>
      </c>
      <c r="E28" s="109">
        <v>2</v>
      </c>
      <c r="F28" s="109">
        <v>227.2</v>
      </c>
      <c r="G28" s="109" t="s">
        <v>169</v>
      </c>
      <c r="H28" s="109">
        <v>1067942</v>
      </c>
    </row>
    <row r="29" spans="1:8" x14ac:dyDescent="0.2">
      <c r="A29" s="109">
        <v>27</v>
      </c>
      <c r="B29" s="109" t="s">
        <v>245</v>
      </c>
      <c r="C29" s="109" t="s">
        <v>77</v>
      </c>
      <c r="D29" s="109" t="s">
        <v>146</v>
      </c>
    </row>
    <row r="30" spans="1:8" x14ac:dyDescent="0.2">
      <c r="A30" s="109">
        <v>28</v>
      </c>
      <c r="B30" s="109" t="s">
        <v>244</v>
      </c>
      <c r="C30" s="109" t="s">
        <v>77</v>
      </c>
      <c r="D30" s="109" t="s">
        <v>145</v>
      </c>
      <c r="E30" s="109">
        <v>1</v>
      </c>
      <c r="F30" s="109">
        <v>133.19999999999999</v>
      </c>
      <c r="G30" s="109" t="s">
        <v>169</v>
      </c>
      <c r="H30" s="109">
        <v>79526</v>
      </c>
    </row>
    <row r="31" spans="1:8" x14ac:dyDescent="0.2">
      <c r="A31" s="109">
        <v>28</v>
      </c>
      <c r="B31" s="109" t="s">
        <v>244</v>
      </c>
      <c r="C31" s="109" t="s">
        <v>77</v>
      </c>
      <c r="D31" s="109" t="s">
        <v>145</v>
      </c>
      <c r="E31" s="109">
        <v>2</v>
      </c>
      <c r="F31" s="109">
        <v>229.2</v>
      </c>
      <c r="G31" s="109" t="s">
        <v>169</v>
      </c>
      <c r="H31" s="109">
        <v>746251</v>
      </c>
    </row>
    <row r="32" spans="1:8" x14ac:dyDescent="0.2">
      <c r="A32" s="109">
        <v>28</v>
      </c>
      <c r="B32" s="109" t="s">
        <v>244</v>
      </c>
      <c r="C32" s="109" t="s">
        <v>77</v>
      </c>
      <c r="D32" s="109" t="s">
        <v>145</v>
      </c>
    </row>
    <row r="33" spans="1:8" x14ac:dyDescent="0.2">
      <c r="A33" s="109">
        <v>29</v>
      </c>
      <c r="B33" s="109" t="s">
        <v>243</v>
      </c>
      <c r="C33" s="109" t="s">
        <v>77</v>
      </c>
      <c r="D33" s="109" t="s">
        <v>144</v>
      </c>
      <c r="E33" s="109">
        <v>1</v>
      </c>
      <c r="F33" s="109">
        <v>134.1</v>
      </c>
      <c r="G33" s="109" t="s">
        <v>169</v>
      </c>
      <c r="H33" s="109">
        <v>54988</v>
      </c>
    </row>
    <row r="34" spans="1:8" x14ac:dyDescent="0.2">
      <c r="A34" s="109">
        <v>29</v>
      </c>
      <c r="B34" s="109" t="s">
        <v>243</v>
      </c>
      <c r="C34" s="109" t="s">
        <v>77</v>
      </c>
      <c r="D34" s="109" t="s">
        <v>144</v>
      </c>
      <c r="E34" s="109">
        <v>2</v>
      </c>
      <c r="F34" s="109">
        <v>230.1</v>
      </c>
      <c r="G34" s="109" t="s">
        <v>169</v>
      </c>
      <c r="H34" s="109">
        <v>534366</v>
      </c>
    </row>
    <row r="35" spans="1:8" x14ac:dyDescent="0.2">
      <c r="A35" s="109">
        <v>29</v>
      </c>
      <c r="B35" s="109" t="s">
        <v>243</v>
      </c>
      <c r="C35" s="109" t="s">
        <v>77</v>
      </c>
      <c r="D35" s="109" t="s">
        <v>144</v>
      </c>
    </row>
    <row r="36" spans="1:8" x14ac:dyDescent="0.2">
      <c r="A36" s="109">
        <v>30</v>
      </c>
      <c r="B36" s="109" t="s">
        <v>242</v>
      </c>
      <c r="C36" s="109" t="s">
        <v>77</v>
      </c>
      <c r="D36" s="109" t="s">
        <v>143</v>
      </c>
      <c r="E36" s="109">
        <v>1</v>
      </c>
      <c r="F36" s="109">
        <v>133.1</v>
      </c>
      <c r="G36" s="109" t="s">
        <v>169</v>
      </c>
      <c r="H36" s="109">
        <v>94878</v>
      </c>
    </row>
    <row r="37" spans="1:8" x14ac:dyDescent="0.2">
      <c r="A37" s="109">
        <v>30</v>
      </c>
      <c r="B37" s="109" t="s">
        <v>242</v>
      </c>
      <c r="C37" s="109" t="s">
        <v>77</v>
      </c>
      <c r="D37" s="109" t="s">
        <v>143</v>
      </c>
      <c r="E37" s="109">
        <v>2</v>
      </c>
      <c r="F37" s="109">
        <v>228.1</v>
      </c>
      <c r="G37" s="109" t="s">
        <v>169</v>
      </c>
      <c r="H37" s="109">
        <v>889115</v>
      </c>
    </row>
    <row r="38" spans="1:8" x14ac:dyDescent="0.2">
      <c r="A38" s="109">
        <v>30</v>
      </c>
      <c r="B38" s="109" t="s">
        <v>242</v>
      </c>
      <c r="C38" s="109" t="s">
        <v>77</v>
      </c>
      <c r="D38" s="109" t="s">
        <v>143</v>
      </c>
    </row>
    <row r="39" spans="1:8" x14ac:dyDescent="0.2">
      <c r="A39" s="109">
        <v>31</v>
      </c>
      <c r="B39" s="109" t="s">
        <v>241</v>
      </c>
      <c r="C39" s="109" t="s">
        <v>77</v>
      </c>
      <c r="D39" s="109" t="s">
        <v>142</v>
      </c>
      <c r="E39" s="109">
        <v>1</v>
      </c>
      <c r="F39" s="109">
        <v>133.1</v>
      </c>
      <c r="G39" s="109" t="s">
        <v>169</v>
      </c>
      <c r="H39" s="109">
        <v>52562</v>
      </c>
    </row>
    <row r="40" spans="1:8" x14ac:dyDescent="0.2">
      <c r="A40" s="109">
        <v>31</v>
      </c>
      <c r="B40" s="109" t="s">
        <v>241</v>
      </c>
      <c r="C40" s="109" t="s">
        <v>77</v>
      </c>
      <c r="D40" s="109" t="s">
        <v>142</v>
      </c>
      <c r="E40" s="109">
        <v>2</v>
      </c>
      <c r="F40" s="109">
        <v>229.1</v>
      </c>
      <c r="G40" s="109" t="s">
        <v>169</v>
      </c>
      <c r="H40" s="109">
        <v>504260</v>
      </c>
    </row>
    <row r="41" spans="1:8" x14ac:dyDescent="0.2">
      <c r="A41" s="109">
        <v>31</v>
      </c>
      <c r="B41" s="109" t="s">
        <v>241</v>
      </c>
      <c r="C41" s="109" t="s">
        <v>77</v>
      </c>
      <c r="D41" s="109" t="s">
        <v>142</v>
      </c>
    </row>
    <row r="42" spans="1:8" x14ac:dyDescent="0.2">
      <c r="A42" s="109">
        <v>32</v>
      </c>
      <c r="B42" s="109" t="s">
        <v>240</v>
      </c>
      <c r="C42" s="109" t="s">
        <v>77</v>
      </c>
      <c r="D42" s="109" t="s">
        <v>141</v>
      </c>
      <c r="E42" s="109">
        <v>1</v>
      </c>
      <c r="F42" s="109">
        <v>134.19999999999999</v>
      </c>
      <c r="G42" s="109" t="s">
        <v>169</v>
      </c>
      <c r="H42" s="109">
        <v>50120</v>
      </c>
    </row>
    <row r="43" spans="1:8" x14ac:dyDescent="0.2">
      <c r="A43" s="109">
        <v>32</v>
      </c>
      <c r="B43" s="109" t="s">
        <v>240</v>
      </c>
      <c r="C43" s="109" t="s">
        <v>77</v>
      </c>
      <c r="D43" s="109" t="s">
        <v>141</v>
      </c>
      <c r="E43" s="109">
        <v>2</v>
      </c>
      <c r="F43" s="109">
        <v>230.2</v>
      </c>
      <c r="G43" s="109" t="s">
        <v>169</v>
      </c>
      <c r="H43" s="109">
        <v>489400</v>
      </c>
    </row>
    <row r="44" spans="1:8" x14ac:dyDescent="0.2">
      <c r="A44" s="109">
        <v>32</v>
      </c>
      <c r="B44" s="109" t="s">
        <v>240</v>
      </c>
      <c r="C44" s="109" t="s">
        <v>77</v>
      </c>
      <c r="D44" s="109" t="s">
        <v>141</v>
      </c>
    </row>
    <row r="45" spans="1:8" x14ac:dyDescent="0.2">
      <c r="A45" s="109">
        <v>33</v>
      </c>
      <c r="B45" s="109" t="s">
        <v>239</v>
      </c>
      <c r="C45" s="109" t="s">
        <v>77</v>
      </c>
      <c r="D45" s="109" t="s">
        <v>140</v>
      </c>
      <c r="E45" s="109">
        <v>1</v>
      </c>
      <c r="F45" s="109">
        <v>133.1</v>
      </c>
      <c r="G45" s="109" t="s">
        <v>169</v>
      </c>
      <c r="H45" s="109">
        <v>54796</v>
      </c>
    </row>
    <row r="46" spans="1:8" x14ac:dyDescent="0.2">
      <c r="A46" s="109">
        <v>33</v>
      </c>
      <c r="B46" s="109" t="s">
        <v>239</v>
      </c>
      <c r="C46" s="109" t="s">
        <v>77</v>
      </c>
      <c r="D46" s="109" t="s">
        <v>140</v>
      </c>
      <c r="E46" s="109">
        <v>2</v>
      </c>
      <c r="F46" s="109">
        <v>229.1</v>
      </c>
      <c r="G46" s="109" t="s">
        <v>169</v>
      </c>
      <c r="H46" s="109">
        <v>542226</v>
      </c>
    </row>
    <row r="47" spans="1:8" x14ac:dyDescent="0.2">
      <c r="A47" s="109">
        <v>33</v>
      </c>
      <c r="B47" s="109" t="s">
        <v>239</v>
      </c>
      <c r="C47" s="109" t="s">
        <v>77</v>
      </c>
      <c r="D47" s="109" t="s">
        <v>140</v>
      </c>
    </row>
    <row r="48" spans="1:8" x14ac:dyDescent="0.2">
      <c r="A48" s="109">
        <v>34</v>
      </c>
      <c r="B48" s="109" t="s">
        <v>238</v>
      </c>
      <c r="C48" s="109" t="s">
        <v>77</v>
      </c>
      <c r="D48" s="109" t="s">
        <v>139</v>
      </c>
      <c r="E48" s="109">
        <v>1</v>
      </c>
      <c r="F48" s="109">
        <v>133.19999999999999</v>
      </c>
      <c r="G48" s="109" t="s">
        <v>169</v>
      </c>
      <c r="H48" s="109">
        <v>58320</v>
      </c>
    </row>
    <row r="49" spans="1:8" x14ac:dyDescent="0.2">
      <c r="A49" s="109">
        <v>34</v>
      </c>
      <c r="B49" s="109" t="s">
        <v>238</v>
      </c>
      <c r="C49" s="109" t="s">
        <v>77</v>
      </c>
      <c r="D49" s="109" t="s">
        <v>139</v>
      </c>
      <c r="E49" s="109">
        <v>2</v>
      </c>
      <c r="F49" s="109">
        <v>229.2</v>
      </c>
      <c r="G49" s="109" t="s">
        <v>169</v>
      </c>
      <c r="H49" s="109">
        <v>564463</v>
      </c>
    </row>
    <row r="50" spans="1:8" x14ac:dyDescent="0.2">
      <c r="A50" s="109">
        <v>34</v>
      </c>
      <c r="B50" s="109" t="s">
        <v>238</v>
      </c>
      <c r="C50" s="109" t="s">
        <v>77</v>
      </c>
      <c r="D50" s="109" t="s">
        <v>139</v>
      </c>
    </row>
    <row r="51" spans="1:8" x14ac:dyDescent="0.2">
      <c r="A51" s="109">
        <v>35</v>
      </c>
      <c r="B51" s="109" t="s">
        <v>237</v>
      </c>
      <c r="C51" s="109" t="s">
        <v>77</v>
      </c>
      <c r="D51" s="109" t="s">
        <v>138</v>
      </c>
      <c r="E51" s="109">
        <v>1</v>
      </c>
      <c r="F51" s="109">
        <v>133.1</v>
      </c>
      <c r="G51" s="109" t="s">
        <v>169</v>
      </c>
      <c r="H51" s="109">
        <v>49311</v>
      </c>
    </row>
    <row r="52" spans="1:8" x14ac:dyDescent="0.2">
      <c r="A52" s="109">
        <v>35</v>
      </c>
      <c r="B52" s="109" t="s">
        <v>237</v>
      </c>
      <c r="C52" s="109" t="s">
        <v>77</v>
      </c>
      <c r="D52" s="109" t="s">
        <v>138</v>
      </c>
      <c r="E52" s="109">
        <v>2</v>
      </c>
      <c r="F52" s="109">
        <v>230.1</v>
      </c>
      <c r="G52" s="109" t="s">
        <v>169</v>
      </c>
      <c r="H52" s="109">
        <v>486804</v>
      </c>
    </row>
    <row r="53" spans="1:8" x14ac:dyDescent="0.2">
      <c r="A53" s="109">
        <v>35</v>
      </c>
      <c r="B53" s="109" t="s">
        <v>237</v>
      </c>
      <c r="C53" s="109" t="s">
        <v>77</v>
      </c>
      <c r="D53" s="109" t="s">
        <v>138</v>
      </c>
    </row>
    <row r="54" spans="1:8" x14ac:dyDescent="0.2">
      <c r="A54" s="109">
        <v>36</v>
      </c>
      <c r="B54" s="109" t="s">
        <v>236</v>
      </c>
      <c r="C54" s="109" t="s">
        <v>77</v>
      </c>
      <c r="D54" s="109" t="s">
        <v>137</v>
      </c>
      <c r="E54" s="109">
        <v>1</v>
      </c>
      <c r="F54" s="109">
        <v>229.2</v>
      </c>
      <c r="G54" s="109" t="s">
        <v>169</v>
      </c>
      <c r="H54" s="109">
        <v>696291</v>
      </c>
    </row>
    <row r="55" spans="1:8" x14ac:dyDescent="0.2">
      <c r="A55" s="109">
        <v>36</v>
      </c>
      <c r="B55" s="109" t="s">
        <v>236</v>
      </c>
      <c r="C55" s="109" t="s">
        <v>77</v>
      </c>
      <c r="D55" s="109" t="s">
        <v>137</v>
      </c>
    </row>
    <row r="56" spans="1:8" x14ac:dyDescent="0.2">
      <c r="A56" s="109">
        <v>37</v>
      </c>
      <c r="B56" s="109" t="s">
        <v>235</v>
      </c>
      <c r="C56" s="109" t="s">
        <v>48</v>
      </c>
    </row>
    <row r="57" spans="1:8" x14ac:dyDescent="0.2">
      <c r="A57" s="109">
        <v>37</v>
      </c>
      <c r="B57" s="109" t="s">
        <v>235</v>
      </c>
      <c r="C57" s="109" t="s">
        <v>48</v>
      </c>
    </row>
    <row r="58" spans="1:8" x14ac:dyDescent="0.2">
      <c r="A58" s="109">
        <v>16</v>
      </c>
      <c r="B58" s="109" t="s">
        <v>234</v>
      </c>
      <c r="C58" s="109" t="s">
        <v>77</v>
      </c>
      <c r="D58" s="109" t="s">
        <v>136</v>
      </c>
      <c r="E58" s="109">
        <v>1</v>
      </c>
      <c r="F58" s="109">
        <v>134.1</v>
      </c>
      <c r="G58" s="109" t="s">
        <v>169</v>
      </c>
      <c r="H58" s="109">
        <v>63672</v>
      </c>
    </row>
    <row r="59" spans="1:8" x14ac:dyDescent="0.2">
      <c r="A59" s="109">
        <v>16</v>
      </c>
      <c r="B59" s="109" t="s">
        <v>234</v>
      </c>
      <c r="C59" s="109" t="s">
        <v>77</v>
      </c>
      <c r="D59" s="109" t="s">
        <v>136</v>
      </c>
      <c r="E59" s="109">
        <v>2</v>
      </c>
      <c r="F59" s="109">
        <v>230.1</v>
      </c>
      <c r="G59" s="109" t="s">
        <v>169</v>
      </c>
      <c r="H59" s="109">
        <v>518578</v>
      </c>
    </row>
    <row r="60" spans="1:8" x14ac:dyDescent="0.2">
      <c r="A60" s="109">
        <v>16</v>
      </c>
      <c r="B60" s="109" t="s">
        <v>234</v>
      </c>
      <c r="C60" s="109" t="s">
        <v>77</v>
      </c>
      <c r="D60" s="109" t="s">
        <v>136</v>
      </c>
    </row>
    <row r="61" spans="1:8" x14ac:dyDescent="0.2">
      <c r="A61" s="109">
        <v>17</v>
      </c>
      <c r="B61" s="109" t="s">
        <v>233</v>
      </c>
      <c r="C61" s="109" t="s">
        <v>77</v>
      </c>
      <c r="D61" s="109" t="s">
        <v>135</v>
      </c>
      <c r="E61" s="109">
        <v>1</v>
      </c>
      <c r="F61" s="109">
        <v>134.1</v>
      </c>
      <c r="G61" s="109" t="s">
        <v>169</v>
      </c>
      <c r="H61" s="109">
        <v>44903</v>
      </c>
    </row>
    <row r="62" spans="1:8" x14ac:dyDescent="0.2">
      <c r="A62" s="109">
        <v>17</v>
      </c>
      <c r="B62" s="109" t="s">
        <v>233</v>
      </c>
      <c r="C62" s="109" t="s">
        <v>77</v>
      </c>
      <c r="D62" s="109" t="s">
        <v>135</v>
      </c>
      <c r="E62" s="109">
        <v>2</v>
      </c>
      <c r="F62" s="109">
        <v>230.1</v>
      </c>
      <c r="G62" s="109" t="s">
        <v>169</v>
      </c>
      <c r="H62" s="109">
        <v>366600</v>
      </c>
    </row>
    <row r="63" spans="1:8" x14ac:dyDescent="0.2">
      <c r="A63" s="109">
        <v>17</v>
      </c>
      <c r="B63" s="109" t="s">
        <v>233</v>
      </c>
      <c r="C63" s="109" t="s">
        <v>77</v>
      </c>
      <c r="D63" s="109" t="s">
        <v>135</v>
      </c>
    </row>
    <row r="64" spans="1:8" x14ac:dyDescent="0.2">
      <c r="A64" s="109">
        <v>18</v>
      </c>
      <c r="B64" s="109" t="s">
        <v>232</v>
      </c>
      <c r="C64" s="109" t="s">
        <v>77</v>
      </c>
      <c r="D64" s="109" t="s">
        <v>134</v>
      </c>
      <c r="E64" s="109">
        <v>1</v>
      </c>
      <c r="F64" s="109">
        <v>133.1</v>
      </c>
      <c r="G64" s="109" t="s">
        <v>169</v>
      </c>
      <c r="H64" s="109">
        <v>44330</v>
      </c>
    </row>
    <row r="65" spans="1:8" x14ac:dyDescent="0.2">
      <c r="A65" s="109">
        <v>18</v>
      </c>
      <c r="B65" s="109" t="s">
        <v>232</v>
      </c>
      <c r="C65" s="109" t="s">
        <v>77</v>
      </c>
      <c r="D65" s="109" t="s">
        <v>134</v>
      </c>
      <c r="E65" s="109">
        <v>2</v>
      </c>
      <c r="F65" s="109">
        <v>230.1</v>
      </c>
      <c r="G65" s="109" t="s">
        <v>169</v>
      </c>
      <c r="H65" s="109">
        <v>412474</v>
      </c>
    </row>
    <row r="66" spans="1:8" x14ac:dyDescent="0.2">
      <c r="A66" s="109">
        <v>18</v>
      </c>
      <c r="B66" s="109" t="s">
        <v>232</v>
      </c>
      <c r="C66" s="109" t="s">
        <v>77</v>
      </c>
      <c r="D66" s="109" t="s">
        <v>134</v>
      </c>
    </row>
    <row r="67" spans="1:8" x14ac:dyDescent="0.2">
      <c r="A67" s="109">
        <v>16</v>
      </c>
      <c r="B67" s="109" t="s">
        <v>231</v>
      </c>
      <c r="C67" s="109" t="s">
        <v>77</v>
      </c>
      <c r="D67" s="109" t="s">
        <v>133</v>
      </c>
      <c r="E67" s="109">
        <v>1</v>
      </c>
      <c r="F67" s="109">
        <v>133.1</v>
      </c>
      <c r="G67" s="109" t="s">
        <v>169</v>
      </c>
      <c r="H67" s="109">
        <v>45582</v>
      </c>
    </row>
    <row r="68" spans="1:8" x14ac:dyDescent="0.2">
      <c r="A68" s="109">
        <v>16</v>
      </c>
      <c r="B68" s="109" t="s">
        <v>231</v>
      </c>
      <c r="C68" s="109" t="s">
        <v>77</v>
      </c>
      <c r="D68" s="109" t="s">
        <v>133</v>
      </c>
      <c r="E68" s="109">
        <v>2</v>
      </c>
      <c r="F68" s="109">
        <v>230.1</v>
      </c>
      <c r="G68" s="109" t="s">
        <v>169</v>
      </c>
      <c r="H68" s="109">
        <v>411204</v>
      </c>
    </row>
    <row r="69" spans="1:8" x14ac:dyDescent="0.2">
      <c r="A69" s="109">
        <v>16</v>
      </c>
      <c r="B69" s="109" t="s">
        <v>231</v>
      </c>
      <c r="C69" s="109" t="s">
        <v>77</v>
      </c>
      <c r="D69" s="109" t="s">
        <v>133</v>
      </c>
    </row>
    <row r="70" spans="1:8" x14ac:dyDescent="0.2">
      <c r="A70" s="109">
        <v>17</v>
      </c>
      <c r="B70" s="109" t="s">
        <v>230</v>
      </c>
      <c r="C70" s="109" t="s">
        <v>77</v>
      </c>
      <c r="D70" s="109" t="s">
        <v>132</v>
      </c>
      <c r="E70" s="109">
        <v>1</v>
      </c>
      <c r="F70" s="109">
        <v>134.1</v>
      </c>
      <c r="G70" s="109" t="s">
        <v>169</v>
      </c>
      <c r="H70" s="109">
        <v>40755</v>
      </c>
    </row>
    <row r="71" spans="1:8" x14ac:dyDescent="0.2">
      <c r="A71" s="109">
        <v>17</v>
      </c>
      <c r="B71" s="109" t="s">
        <v>230</v>
      </c>
      <c r="C71" s="109" t="s">
        <v>77</v>
      </c>
      <c r="D71" s="109" t="s">
        <v>132</v>
      </c>
      <c r="E71" s="109">
        <v>2</v>
      </c>
      <c r="F71" s="109">
        <v>230.1</v>
      </c>
      <c r="G71" s="109" t="s">
        <v>169</v>
      </c>
      <c r="H71" s="109">
        <v>402153</v>
      </c>
    </row>
    <row r="72" spans="1:8" x14ac:dyDescent="0.2">
      <c r="A72" s="109">
        <v>17</v>
      </c>
      <c r="B72" s="109" t="s">
        <v>230</v>
      </c>
      <c r="C72" s="109" t="s">
        <v>77</v>
      </c>
      <c r="D72" s="109" t="s">
        <v>132</v>
      </c>
    </row>
    <row r="73" spans="1:8" x14ac:dyDescent="0.2">
      <c r="A73" s="109">
        <v>18</v>
      </c>
      <c r="B73" s="109" t="s">
        <v>229</v>
      </c>
      <c r="C73" s="109" t="s">
        <v>77</v>
      </c>
      <c r="D73" s="109" t="s">
        <v>131</v>
      </c>
      <c r="E73" s="109">
        <v>1</v>
      </c>
      <c r="F73" s="109">
        <v>133.1</v>
      </c>
      <c r="G73" s="109" t="s">
        <v>169</v>
      </c>
      <c r="H73" s="109">
        <v>55876</v>
      </c>
    </row>
    <row r="74" spans="1:8" x14ac:dyDescent="0.2">
      <c r="A74" s="109">
        <v>18</v>
      </c>
      <c r="B74" s="109" t="s">
        <v>229</v>
      </c>
      <c r="C74" s="109" t="s">
        <v>77</v>
      </c>
      <c r="D74" s="109" t="s">
        <v>131</v>
      </c>
      <c r="E74" s="109">
        <v>2</v>
      </c>
      <c r="F74" s="109">
        <v>229.1</v>
      </c>
      <c r="G74" s="109" t="s">
        <v>169</v>
      </c>
      <c r="H74" s="109">
        <v>535788</v>
      </c>
    </row>
    <row r="75" spans="1:8" x14ac:dyDescent="0.2">
      <c r="A75" s="109">
        <v>18</v>
      </c>
      <c r="B75" s="109" t="s">
        <v>229</v>
      </c>
      <c r="C75" s="109" t="s">
        <v>77</v>
      </c>
      <c r="D75" s="109" t="s">
        <v>131</v>
      </c>
    </row>
    <row r="76" spans="1:8" x14ac:dyDescent="0.2">
      <c r="A76" s="109">
        <v>19</v>
      </c>
      <c r="B76" s="109" t="s">
        <v>228</v>
      </c>
      <c r="C76" s="109" t="s">
        <v>77</v>
      </c>
      <c r="D76" s="109" t="s">
        <v>130</v>
      </c>
      <c r="E76" s="109">
        <v>1</v>
      </c>
      <c r="F76" s="109">
        <v>133.1</v>
      </c>
      <c r="G76" s="109" t="s">
        <v>169</v>
      </c>
      <c r="H76" s="109">
        <v>88247</v>
      </c>
    </row>
    <row r="77" spans="1:8" x14ac:dyDescent="0.2">
      <c r="A77" s="109">
        <v>19</v>
      </c>
      <c r="B77" s="109" t="s">
        <v>228</v>
      </c>
      <c r="C77" s="109" t="s">
        <v>77</v>
      </c>
      <c r="D77" s="109" t="s">
        <v>130</v>
      </c>
      <c r="E77" s="109">
        <v>2</v>
      </c>
      <c r="F77" s="109">
        <v>228.1</v>
      </c>
      <c r="G77" s="109" t="s">
        <v>169</v>
      </c>
      <c r="H77" s="109">
        <v>816709</v>
      </c>
    </row>
    <row r="78" spans="1:8" x14ac:dyDescent="0.2">
      <c r="A78" s="109">
        <v>19</v>
      </c>
      <c r="B78" s="109" t="s">
        <v>228</v>
      </c>
      <c r="C78" s="109" t="s">
        <v>77</v>
      </c>
      <c r="D78" s="109" t="s">
        <v>130</v>
      </c>
    </row>
    <row r="79" spans="1:8" x14ac:dyDescent="0.2">
      <c r="A79" s="109">
        <v>20</v>
      </c>
      <c r="B79" s="109" t="s">
        <v>227</v>
      </c>
      <c r="C79" s="109" t="s">
        <v>77</v>
      </c>
      <c r="D79" s="109" t="s">
        <v>129</v>
      </c>
      <c r="E79" s="109">
        <v>1</v>
      </c>
      <c r="F79" s="109">
        <v>133.30000000000001</v>
      </c>
      <c r="G79" s="109" t="s">
        <v>169</v>
      </c>
      <c r="H79" s="109">
        <v>87029</v>
      </c>
    </row>
    <row r="80" spans="1:8" x14ac:dyDescent="0.2">
      <c r="A80" s="109">
        <v>20</v>
      </c>
      <c r="B80" s="109" t="s">
        <v>227</v>
      </c>
      <c r="C80" s="109" t="s">
        <v>77</v>
      </c>
      <c r="D80" s="109" t="s">
        <v>129</v>
      </c>
      <c r="E80" s="109">
        <v>2</v>
      </c>
      <c r="F80" s="109">
        <v>228.3</v>
      </c>
      <c r="G80" s="109" t="s">
        <v>169</v>
      </c>
      <c r="H80" s="109">
        <v>810243</v>
      </c>
    </row>
    <row r="81" spans="1:8" x14ac:dyDescent="0.2">
      <c r="A81" s="109">
        <v>20</v>
      </c>
      <c r="B81" s="109" t="s">
        <v>227</v>
      </c>
      <c r="C81" s="109" t="s">
        <v>77</v>
      </c>
      <c r="D81" s="109" t="s">
        <v>129</v>
      </c>
    </row>
    <row r="82" spans="1:8" x14ac:dyDescent="0.2">
      <c r="A82" s="109">
        <v>21</v>
      </c>
      <c r="B82" s="109" t="s">
        <v>226</v>
      </c>
      <c r="C82" s="109" t="s">
        <v>77</v>
      </c>
      <c r="D82" s="109" t="s">
        <v>128</v>
      </c>
      <c r="E82" s="109">
        <v>1</v>
      </c>
      <c r="F82" s="109">
        <v>133.1</v>
      </c>
      <c r="G82" s="109" t="s">
        <v>169</v>
      </c>
      <c r="H82" s="109">
        <v>85273</v>
      </c>
    </row>
    <row r="83" spans="1:8" x14ac:dyDescent="0.2">
      <c r="A83" s="109">
        <v>21</v>
      </c>
      <c r="B83" s="109" t="s">
        <v>226</v>
      </c>
      <c r="C83" s="109" t="s">
        <v>77</v>
      </c>
      <c r="D83" s="109" t="s">
        <v>128</v>
      </c>
      <c r="E83" s="109">
        <v>2</v>
      </c>
      <c r="F83" s="109">
        <v>229.1</v>
      </c>
      <c r="G83" s="109" t="s">
        <v>169</v>
      </c>
      <c r="H83" s="109">
        <v>807554</v>
      </c>
    </row>
    <row r="84" spans="1:8" x14ac:dyDescent="0.2">
      <c r="A84" s="109">
        <v>21</v>
      </c>
      <c r="B84" s="109" t="s">
        <v>226</v>
      </c>
      <c r="C84" s="109" t="s">
        <v>77</v>
      </c>
      <c r="D84" s="109" t="s">
        <v>128</v>
      </c>
    </row>
    <row r="85" spans="1:8" x14ac:dyDescent="0.2">
      <c r="A85" s="109">
        <v>22</v>
      </c>
      <c r="B85" s="109" t="s">
        <v>225</v>
      </c>
      <c r="C85" s="109" t="s">
        <v>77</v>
      </c>
      <c r="D85" s="109" t="s">
        <v>127</v>
      </c>
      <c r="E85" s="109">
        <v>1</v>
      </c>
      <c r="F85" s="109">
        <v>133.1</v>
      </c>
      <c r="G85" s="109" t="s">
        <v>169</v>
      </c>
      <c r="H85" s="109">
        <v>48428</v>
      </c>
    </row>
    <row r="86" spans="1:8" x14ac:dyDescent="0.2">
      <c r="A86" s="109">
        <v>22</v>
      </c>
      <c r="B86" s="109" t="s">
        <v>225</v>
      </c>
      <c r="C86" s="109" t="s">
        <v>77</v>
      </c>
      <c r="D86" s="109" t="s">
        <v>127</v>
      </c>
      <c r="E86" s="109">
        <v>2</v>
      </c>
      <c r="F86" s="109">
        <v>230.1</v>
      </c>
      <c r="G86" s="109" t="s">
        <v>169</v>
      </c>
      <c r="H86" s="109">
        <v>463794</v>
      </c>
    </row>
    <row r="87" spans="1:8" x14ac:dyDescent="0.2">
      <c r="A87" s="109">
        <v>22</v>
      </c>
      <c r="B87" s="109" t="s">
        <v>225</v>
      </c>
      <c r="C87" s="109" t="s">
        <v>77</v>
      </c>
      <c r="D87" s="109" t="s">
        <v>127</v>
      </c>
    </row>
    <row r="88" spans="1:8" x14ac:dyDescent="0.2">
      <c r="A88" s="109">
        <v>23</v>
      </c>
      <c r="B88" s="109" t="s">
        <v>224</v>
      </c>
      <c r="C88" s="109" t="s">
        <v>77</v>
      </c>
      <c r="D88" s="109" t="s">
        <v>126</v>
      </c>
      <c r="E88" s="109">
        <v>1</v>
      </c>
      <c r="F88" s="109">
        <v>134.19999999999999</v>
      </c>
      <c r="G88" s="109" t="s">
        <v>169</v>
      </c>
      <c r="H88" s="109">
        <v>53128</v>
      </c>
    </row>
    <row r="89" spans="1:8" x14ac:dyDescent="0.2">
      <c r="A89" s="109">
        <v>23</v>
      </c>
      <c r="B89" s="109" t="s">
        <v>224</v>
      </c>
      <c r="C89" s="109" t="s">
        <v>77</v>
      </c>
      <c r="D89" s="109" t="s">
        <v>126</v>
      </c>
      <c r="E89" s="109">
        <v>2</v>
      </c>
      <c r="F89" s="109">
        <v>230.2</v>
      </c>
      <c r="G89" s="109" t="s">
        <v>169</v>
      </c>
      <c r="H89" s="109">
        <v>508352</v>
      </c>
    </row>
    <row r="90" spans="1:8" x14ac:dyDescent="0.2">
      <c r="A90" s="109">
        <v>23</v>
      </c>
      <c r="B90" s="109" t="s">
        <v>224</v>
      </c>
      <c r="C90" s="109" t="s">
        <v>77</v>
      </c>
      <c r="D90" s="109" t="s">
        <v>126</v>
      </c>
    </row>
    <row r="91" spans="1:8" x14ac:dyDescent="0.2">
      <c r="A91" s="109">
        <v>24</v>
      </c>
      <c r="B91" s="109" t="s">
        <v>223</v>
      </c>
      <c r="C91" s="109" t="s">
        <v>77</v>
      </c>
      <c r="D91" s="109" t="s">
        <v>125</v>
      </c>
      <c r="E91" s="109">
        <v>1</v>
      </c>
      <c r="F91" s="109">
        <v>133.19999999999999</v>
      </c>
      <c r="G91" s="109" t="s">
        <v>169</v>
      </c>
      <c r="H91" s="109">
        <v>51644</v>
      </c>
    </row>
    <row r="92" spans="1:8" x14ac:dyDescent="0.2">
      <c r="A92" s="109">
        <v>24</v>
      </c>
      <c r="B92" s="109" t="s">
        <v>223</v>
      </c>
      <c r="C92" s="109" t="s">
        <v>77</v>
      </c>
      <c r="D92" s="109" t="s">
        <v>125</v>
      </c>
      <c r="E92" s="109">
        <v>2</v>
      </c>
      <c r="F92" s="109">
        <v>230.2</v>
      </c>
      <c r="G92" s="109" t="s">
        <v>169</v>
      </c>
      <c r="H92" s="109">
        <v>496197</v>
      </c>
    </row>
    <row r="93" spans="1:8" x14ac:dyDescent="0.2">
      <c r="A93" s="109">
        <v>24</v>
      </c>
      <c r="B93" s="109" t="s">
        <v>223</v>
      </c>
      <c r="C93" s="109" t="s">
        <v>77</v>
      </c>
      <c r="D93" s="109" t="s">
        <v>125</v>
      </c>
    </row>
    <row r="94" spans="1:8" x14ac:dyDescent="0.2">
      <c r="A94" s="109">
        <v>25</v>
      </c>
      <c r="B94" s="109" t="s">
        <v>222</v>
      </c>
      <c r="C94" s="109" t="s">
        <v>47</v>
      </c>
      <c r="E94" s="109">
        <v>1</v>
      </c>
      <c r="F94" s="109">
        <v>133.19999999999999</v>
      </c>
      <c r="G94" s="109" t="s">
        <v>169</v>
      </c>
      <c r="H94" s="109">
        <v>125337</v>
      </c>
    </row>
    <row r="95" spans="1:8" x14ac:dyDescent="0.2">
      <c r="A95" s="109">
        <v>25</v>
      </c>
      <c r="B95" s="109" t="s">
        <v>222</v>
      </c>
      <c r="C95" s="109" t="s">
        <v>47</v>
      </c>
      <c r="E95" s="109">
        <v>2</v>
      </c>
      <c r="F95" s="109">
        <v>226.2</v>
      </c>
      <c r="G95" s="109" t="s">
        <v>169</v>
      </c>
      <c r="H95" s="109">
        <v>1569606</v>
      </c>
    </row>
    <row r="96" spans="1:8" x14ac:dyDescent="0.2">
      <c r="A96" s="109">
        <v>25</v>
      </c>
      <c r="B96" s="109" t="s">
        <v>222</v>
      </c>
      <c r="C96" s="109" t="s">
        <v>47</v>
      </c>
    </row>
    <row r="97" spans="1:8" x14ac:dyDescent="0.2">
      <c r="A97" s="109">
        <v>26</v>
      </c>
      <c r="B97" s="109" t="s">
        <v>221</v>
      </c>
      <c r="C97" s="109" t="s">
        <v>77</v>
      </c>
      <c r="D97" s="109" t="s">
        <v>124</v>
      </c>
      <c r="E97" s="109">
        <v>1</v>
      </c>
      <c r="F97" s="109">
        <v>133.30000000000001</v>
      </c>
      <c r="G97" s="109" t="s">
        <v>169</v>
      </c>
      <c r="H97" s="109">
        <v>69208</v>
      </c>
    </row>
    <row r="98" spans="1:8" x14ac:dyDescent="0.2">
      <c r="A98" s="109">
        <v>26</v>
      </c>
      <c r="B98" s="109" t="s">
        <v>221</v>
      </c>
      <c r="C98" s="109" t="s">
        <v>77</v>
      </c>
      <c r="D98" s="109" t="s">
        <v>124</v>
      </c>
      <c r="E98" s="109">
        <v>2</v>
      </c>
      <c r="F98" s="109">
        <v>229.3</v>
      </c>
      <c r="G98" s="109" t="s">
        <v>169</v>
      </c>
      <c r="H98" s="109">
        <v>561128</v>
      </c>
    </row>
    <row r="99" spans="1:8" x14ac:dyDescent="0.2">
      <c r="A99" s="109">
        <v>26</v>
      </c>
      <c r="B99" s="109" t="s">
        <v>221</v>
      </c>
      <c r="C99" s="109" t="s">
        <v>77</v>
      </c>
      <c r="D99" s="109" t="s">
        <v>124</v>
      </c>
    </row>
    <row r="100" spans="1:8" x14ac:dyDescent="0.2">
      <c r="A100" s="109">
        <v>27</v>
      </c>
      <c r="B100" s="109" t="s">
        <v>220</v>
      </c>
      <c r="C100" s="109" t="s">
        <v>77</v>
      </c>
      <c r="D100" s="109" t="s">
        <v>123</v>
      </c>
      <c r="E100" s="109">
        <v>1</v>
      </c>
      <c r="F100" s="109">
        <v>133.1</v>
      </c>
      <c r="G100" s="109" t="s">
        <v>169</v>
      </c>
      <c r="H100" s="109">
        <v>151039</v>
      </c>
    </row>
    <row r="101" spans="1:8" x14ac:dyDescent="0.2">
      <c r="A101" s="109">
        <v>27</v>
      </c>
      <c r="B101" s="109" t="s">
        <v>220</v>
      </c>
      <c r="C101" s="109" t="s">
        <v>77</v>
      </c>
      <c r="D101" s="109" t="s">
        <v>123</v>
      </c>
      <c r="E101" s="109">
        <v>2</v>
      </c>
      <c r="F101" s="109">
        <v>227.1</v>
      </c>
      <c r="G101" s="109" t="s">
        <v>169</v>
      </c>
      <c r="H101" s="109">
        <v>1170052</v>
      </c>
    </row>
    <row r="102" spans="1:8" x14ac:dyDescent="0.2">
      <c r="A102" s="109">
        <v>27</v>
      </c>
      <c r="B102" s="109" t="s">
        <v>220</v>
      </c>
      <c r="C102" s="109" t="s">
        <v>77</v>
      </c>
      <c r="D102" s="109" t="s">
        <v>123</v>
      </c>
    </row>
    <row r="103" spans="1:8" x14ac:dyDescent="0.2">
      <c r="A103" s="109">
        <v>28</v>
      </c>
      <c r="B103" s="109" t="s">
        <v>219</v>
      </c>
      <c r="C103" s="109" t="s">
        <v>77</v>
      </c>
      <c r="D103" s="109" t="s">
        <v>122</v>
      </c>
      <c r="E103" s="109">
        <v>1</v>
      </c>
      <c r="F103" s="109">
        <v>133.1</v>
      </c>
      <c r="G103" s="109" t="s">
        <v>169</v>
      </c>
      <c r="H103" s="109">
        <v>84240</v>
      </c>
    </row>
    <row r="104" spans="1:8" x14ac:dyDescent="0.2">
      <c r="A104" s="109">
        <v>28</v>
      </c>
      <c r="B104" s="109" t="s">
        <v>219</v>
      </c>
      <c r="C104" s="109" t="s">
        <v>77</v>
      </c>
      <c r="D104" s="109" t="s">
        <v>122</v>
      </c>
      <c r="E104" s="109">
        <v>2</v>
      </c>
      <c r="F104" s="109">
        <v>229.1</v>
      </c>
      <c r="G104" s="109" t="s">
        <v>169</v>
      </c>
      <c r="H104" s="109">
        <v>665027</v>
      </c>
    </row>
    <row r="105" spans="1:8" x14ac:dyDescent="0.2">
      <c r="A105" s="109">
        <v>28</v>
      </c>
      <c r="B105" s="109" t="s">
        <v>219</v>
      </c>
      <c r="C105" s="109" t="s">
        <v>77</v>
      </c>
      <c r="D105" s="109" t="s">
        <v>122</v>
      </c>
    </row>
    <row r="106" spans="1:8" x14ac:dyDescent="0.2">
      <c r="A106" s="109">
        <v>29</v>
      </c>
      <c r="B106" s="109" t="s">
        <v>218</v>
      </c>
      <c r="C106" s="109" t="s">
        <v>77</v>
      </c>
      <c r="D106" s="109" t="s">
        <v>121</v>
      </c>
      <c r="E106" s="109">
        <v>1</v>
      </c>
      <c r="F106" s="109">
        <v>133.1</v>
      </c>
      <c r="G106" s="109" t="s">
        <v>169</v>
      </c>
      <c r="H106" s="109">
        <v>93634</v>
      </c>
    </row>
    <row r="107" spans="1:8" x14ac:dyDescent="0.2">
      <c r="A107" s="109">
        <v>29</v>
      </c>
      <c r="B107" s="109" t="s">
        <v>218</v>
      </c>
      <c r="C107" s="109" t="s">
        <v>77</v>
      </c>
      <c r="D107" s="109" t="s">
        <v>121</v>
      </c>
      <c r="E107" s="109">
        <v>2</v>
      </c>
      <c r="F107" s="109">
        <v>228.1</v>
      </c>
      <c r="G107" s="109" t="s">
        <v>169</v>
      </c>
      <c r="H107" s="109">
        <v>862050</v>
      </c>
    </row>
    <row r="108" spans="1:8" x14ac:dyDescent="0.2">
      <c r="A108" s="109">
        <v>29</v>
      </c>
      <c r="B108" s="109" t="s">
        <v>218</v>
      </c>
      <c r="C108" s="109" t="s">
        <v>77</v>
      </c>
      <c r="D108" s="109" t="s">
        <v>121</v>
      </c>
    </row>
    <row r="109" spans="1:8" x14ac:dyDescent="0.2">
      <c r="A109" s="109">
        <v>30</v>
      </c>
      <c r="B109" s="109" t="s">
        <v>217</v>
      </c>
      <c r="C109" s="109" t="s">
        <v>77</v>
      </c>
      <c r="D109" s="109" t="s">
        <v>120</v>
      </c>
      <c r="E109" s="109">
        <v>1</v>
      </c>
      <c r="F109" s="109">
        <v>133.1</v>
      </c>
      <c r="G109" s="109" t="s">
        <v>169</v>
      </c>
      <c r="H109" s="109">
        <v>62321</v>
      </c>
    </row>
    <row r="110" spans="1:8" x14ac:dyDescent="0.2">
      <c r="A110" s="109">
        <v>30</v>
      </c>
      <c r="B110" s="109" t="s">
        <v>217</v>
      </c>
      <c r="C110" s="109" t="s">
        <v>77</v>
      </c>
      <c r="D110" s="109" t="s">
        <v>120</v>
      </c>
      <c r="E110" s="109">
        <v>2</v>
      </c>
      <c r="F110" s="109">
        <v>229.1</v>
      </c>
      <c r="G110" s="109" t="s">
        <v>169</v>
      </c>
      <c r="H110" s="109">
        <v>593456</v>
      </c>
    </row>
    <row r="111" spans="1:8" x14ac:dyDescent="0.2">
      <c r="A111" s="109">
        <v>30</v>
      </c>
      <c r="B111" s="109" t="s">
        <v>217</v>
      </c>
      <c r="C111" s="109" t="s">
        <v>77</v>
      </c>
      <c r="D111" s="109" t="s">
        <v>120</v>
      </c>
    </row>
    <row r="112" spans="1:8" x14ac:dyDescent="0.2">
      <c r="A112" s="109">
        <v>31</v>
      </c>
      <c r="B112" s="109" t="s">
        <v>216</v>
      </c>
      <c r="C112" s="109" t="s">
        <v>77</v>
      </c>
      <c r="D112" s="109" t="s">
        <v>119</v>
      </c>
      <c r="E112" s="109">
        <v>1</v>
      </c>
      <c r="F112" s="109">
        <v>133.1</v>
      </c>
      <c r="G112" s="109" t="s">
        <v>169</v>
      </c>
      <c r="H112" s="109">
        <v>62760</v>
      </c>
    </row>
    <row r="113" spans="1:8" x14ac:dyDescent="0.2">
      <c r="A113" s="109">
        <v>31</v>
      </c>
      <c r="B113" s="109" t="s">
        <v>216</v>
      </c>
      <c r="C113" s="109" t="s">
        <v>77</v>
      </c>
      <c r="D113" s="109" t="s">
        <v>119</v>
      </c>
      <c r="E113" s="109">
        <v>2</v>
      </c>
      <c r="F113" s="109">
        <v>229.1</v>
      </c>
      <c r="G113" s="109" t="s">
        <v>169</v>
      </c>
      <c r="H113" s="109">
        <v>595310</v>
      </c>
    </row>
    <row r="114" spans="1:8" x14ac:dyDescent="0.2">
      <c r="A114" s="109">
        <v>31</v>
      </c>
      <c r="B114" s="109" t="s">
        <v>216</v>
      </c>
      <c r="C114" s="109" t="s">
        <v>77</v>
      </c>
      <c r="D114" s="109" t="s">
        <v>119</v>
      </c>
    </row>
    <row r="115" spans="1:8" x14ac:dyDescent="0.2">
      <c r="A115" s="109">
        <v>32</v>
      </c>
      <c r="B115" s="109" t="s">
        <v>215</v>
      </c>
      <c r="C115" s="109" t="s">
        <v>77</v>
      </c>
      <c r="D115" s="109" t="s">
        <v>118</v>
      </c>
      <c r="E115" s="109">
        <v>1</v>
      </c>
      <c r="F115" s="109">
        <v>133.19999999999999</v>
      </c>
      <c r="G115" s="109" t="s">
        <v>169</v>
      </c>
      <c r="H115" s="109">
        <v>58350</v>
      </c>
    </row>
    <row r="116" spans="1:8" x14ac:dyDescent="0.2">
      <c r="A116" s="109">
        <v>32</v>
      </c>
      <c r="B116" s="109" t="s">
        <v>215</v>
      </c>
      <c r="C116" s="109" t="s">
        <v>77</v>
      </c>
      <c r="D116" s="109" t="s">
        <v>118</v>
      </c>
      <c r="E116" s="109">
        <v>2</v>
      </c>
      <c r="F116" s="109">
        <v>229.2</v>
      </c>
      <c r="G116" s="109" t="s">
        <v>169</v>
      </c>
      <c r="H116" s="109">
        <v>551101</v>
      </c>
    </row>
    <row r="117" spans="1:8" x14ac:dyDescent="0.2">
      <c r="A117" s="109">
        <v>32</v>
      </c>
      <c r="B117" s="109" t="s">
        <v>215</v>
      </c>
      <c r="C117" s="109" t="s">
        <v>77</v>
      </c>
      <c r="D117" s="109" t="s">
        <v>118</v>
      </c>
    </row>
    <row r="118" spans="1:8" x14ac:dyDescent="0.2">
      <c r="A118" s="109">
        <v>33</v>
      </c>
      <c r="B118" s="109" t="s">
        <v>214</v>
      </c>
      <c r="C118" s="109" t="s">
        <v>77</v>
      </c>
      <c r="D118" s="109" t="s">
        <v>117</v>
      </c>
      <c r="E118" s="109">
        <v>1</v>
      </c>
      <c r="F118" s="109">
        <v>133.1</v>
      </c>
      <c r="G118" s="109" t="s">
        <v>169</v>
      </c>
      <c r="H118" s="109">
        <v>69287</v>
      </c>
    </row>
    <row r="119" spans="1:8" x14ac:dyDescent="0.2">
      <c r="A119" s="109">
        <v>33</v>
      </c>
      <c r="B119" s="109" t="s">
        <v>214</v>
      </c>
      <c r="C119" s="109" t="s">
        <v>77</v>
      </c>
      <c r="D119" s="109" t="s">
        <v>117</v>
      </c>
      <c r="E119" s="109">
        <v>2</v>
      </c>
      <c r="F119" s="109">
        <v>229.1</v>
      </c>
      <c r="G119" s="109" t="s">
        <v>169</v>
      </c>
      <c r="H119" s="109">
        <v>656023</v>
      </c>
    </row>
    <row r="120" spans="1:8" x14ac:dyDescent="0.2">
      <c r="A120" s="109">
        <v>33</v>
      </c>
      <c r="B120" s="109" t="s">
        <v>214</v>
      </c>
      <c r="C120" s="109" t="s">
        <v>77</v>
      </c>
      <c r="D120" s="109" t="s">
        <v>117</v>
      </c>
    </row>
    <row r="121" spans="1:8" x14ac:dyDescent="0.2">
      <c r="A121" s="109">
        <v>34</v>
      </c>
      <c r="B121" s="109" t="s">
        <v>213</v>
      </c>
      <c r="C121" s="109" t="s">
        <v>77</v>
      </c>
      <c r="D121" s="109" t="s">
        <v>116</v>
      </c>
      <c r="E121" s="109">
        <v>1</v>
      </c>
      <c r="F121" s="109">
        <v>133.1</v>
      </c>
      <c r="G121" s="109" t="s">
        <v>169</v>
      </c>
      <c r="H121" s="109">
        <v>48880</v>
      </c>
    </row>
    <row r="122" spans="1:8" x14ac:dyDescent="0.2">
      <c r="A122" s="109">
        <v>34</v>
      </c>
      <c r="B122" s="109" t="s">
        <v>213</v>
      </c>
      <c r="C122" s="109" t="s">
        <v>77</v>
      </c>
      <c r="D122" s="109" t="s">
        <v>116</v>
      </c>
      <c r="E122" s="109">
        <v>2</v>
      </c>
      <c r="F122" s="109">
        <v>230.1</v>
      </c>
      <c r="G122" s="109" t="s">
        <v>169</v>
      </c>
      <c r="H122" s="109">
        <v>466933</v>
      </c>
    </row>
    <row r="123" spans="1:8" x14ac:dyDescent="0.2">
      <c r="A123" s="109">
        <v>34</v>
      </c>
      <c r="B123" s="109" t="s">
        <v>213</v>
      </c>
      <c r="C123" s="109" t="s">
        <v>77</v>
      </c>
      <c r="D123" s="109" t="s">
        <v>116</v>
      </c>
    </row>
    <row r="124" spans="1:8" x14ac:dyDescent="0.2">
      <c r="A124" s="109">
        <v>35</v>
      </c>
      <c r="B124" s="109" t="s">
        <v>212</v>
      </c>
      <c r="C124" s="109" t="s">
        <v>77</v>
      </c>
      <c r="D124" s="109" t="s">
        <v>115</v>
      </c>
      <c r="E124" s="109">
        <v>1</v>
      </c>
      <c r="F124" s="109">
        <v>133.1</v>
      </c>
      <c r="G124" s="109" t="s">
        <v>169</v>
      </c>
      <c r="H124" s="109">
        <v>55340</v>
      </c>
    </row>
    <row r="125" spans="1:8" x14ac:dyDescent="0.2">
      <c r="A125" s="109">
        <v>35</v>
      </c>
      <c r="B125" s="109" t="s">
        <v>212</v>
      </c>
      <c r="C125" s="109" t="s">
        <v>77</v>
      </c>
      <c r="D125" s="109" t="s">
        <v>115</v>
      </c>
      <c r="E125" s="109">
        <v>2</v>
      </c>
      <c r="F125" s="109">
        <v>229.1</v>
      </c>
      <c r="G125" s="109" t="s">
        <v>169</v>
      </c>
      <c r="H125" s="109">
        <v>552372</v>
      </c>
    </row>
    <row r="126" spans="1:8" x14ac:dyDescent="0.2">
      <c r="A126" s="109">
        <v>35</v>
      </c>
      <c r="B126" s="109" t="s">
        <v>212</v>
      </c>
      <c r="C126" s="109" t="s">
        <v>77</v>
      </c>
      <c r="D126" s="109" t="s">
        <v>115</v>
      </c>
    </row>
    <row r="127" spans="1:8" x14ac:dyDescent="0.2">
      <c r="A127" s="109">
        <v>36</v>
      </c>
      <c r="B127" s="109" t="s">
        <v>211</v>
      </c>
      <c r="C127" s="109" t="s">
        <v>77</v>
      </c>
      <c r="D127" s="109" t="s">
        <v>114</v>
      </c>
      <c r="E127" s="109">
        <v>1</v>
      </c>
      <c r="F127" s="109">
        <v>133.1</v>
      </c>
      <c r="G127" s="109" t="s">
        <v>169</v>
      </c>
      <c r="H127" s="109">
        <v>53840</v>
      </c>
    </row>
    <row r="128" spans="1:8" x14ac:dyDescent="0.2">
      <c r="A128" s="109">
        <v>36</v>
      </c>
      <c r="B128" s="109" t="s">
        <v>211</v>
      </c>
      <c r="C128" s="109" t="s">
        <v>77</v>
      </c>
      <c r="D128" s="109" t="s">
        <v>114</v>
      </c>
      <c r="E128" s="109">
        <v>2</v>
      </c>
      <c r="F128" s="109">
        <v>229.1</v>
      </c>
      <c r="G128" s="109" t="s">
        <v>169</v>
      </c>
      <c r="H128" s="109">
        <v>524656</v>
      </c>
    </row>
    <row r="129" spans="1:8" x14ac:dyDescent="0.2">
      <c r="A129" s="109">
        <v>36</v>
      </c>
      <c r="B129" s="109" t="s">
        <v>211</v>
      </c>
      <c r="C129" s="109" t="s">
        <v>77</v>
      </c>
      <c r="D129" s="109" t="s">
        <v>114</v>
      </c>
    </row>
    <row r="130" spans="1:8" x14ac:dyDescent="0.2">
      <c r="A130" s="109">
        <v>37</v>
      </c>
      <c r="B130" s="109" t="s">
        <v>210</v>
      </c>
      <c r="C130" s="109" t="s">
        <v>77</v>
      </c>
      <c r="D130" s="109" t="s">
        <v>113</v>
      </c>
      <c r="E130" s="109">
        <v>1</v>
      </c>
      <c r="F130" s="109">
        <v>133.1</v>
      </c>
      <c r="G130" s="109" t="s">
        <v>169</v>
      </c>
      <c r="H130" s="109">
        <v>58491</v>
      </c>
    </row>
    <row r="131" spans="1:8" x14ac:dyDescent="0.2">
      <c r="A131" s="109">
        <v>37</v>
      </c>
      <c r="B131" s="109" t="s">
        <v>210</v>
      </c>
      <c r="C131" s="109" t="s">
        <v>77</v>
      </c>
      <c r="D131" s="109" t="s">
        <v>113</v>
      </c>
      <c r="E131" s="109">
        <v>2</v>
      </c>
      <c r="F131" s="109">
        <v>229.1</v>
      </c>
      <c r="G131" s="109" t="s">
        <v>169</v>
      </c>
      <c r="H131" s="109">
        <v>562175</v>
      </c>
    </row>
    <row r="132" spans="1:8" x14ac:dyDescent="0.2">
      <c r="A132" s="109">
        <v>37</v>
      </c>
      <c r="B132" s="109" t="s">
        <v>210</v>
      </c>
      <c r="C132" s="109" t="s">
        <v>77</v>
      </c>
      <c r="D132" s="109" t="s">
        <v>113</v>
      </c>
    </row>
    <row r="133" spans="1:8" x14ac:dyDescent="0.2">
      <c r="A133" s="109">
        <v>38</v>
      </c>
      <c r="B133" s="109" t="s">
        <v>209</v>
      </c>
      <c r="C133" s="109" t="s">
        <v>68</v>
      </c>
      <c r="E133" s="109">
        <v>1</v>
      </c>
      <c r="F133" s="109">
        <v>133.19999999999999</v>
      </c>
      <c r="G133" s="109" t="s">
        <v>169</v>
      </c>
      <c r="H133" s="109">
        <v>139143</v>
      </c>
    </row>
    <row r="134" spans="1:8" x14ac:dyDescent="0.2">
      <c r="A134" s="109">
        <v>38</v>
      </c>
      <c r="B134" s="109" t="s">
        <v>209</v>
      </c>
      <c r="C134" s="109" t="s">
        <v>68</v>
      </c>
      <c r="E134" s="109">
        <v>2</v>
      </c>
      <c r="F134" s="109">
        <v>231.2</v>
      </c>
      <c r="G134" s="109" t="s">
        <v>169</v>
      </c>
      <c r="H134" s="109">
        <v>3593</v>
      </c>
    </row>
    <row r="135" spans="1:8" x14ac:dyDescent="0.2">
      <c r="A135" s="109">
        <v>38</v>
      </c>
      <c r="B135" s="109" t="s">
        <v>209</v>
      </c>
      <c r="C135" s="109" t="s">
        <v>68</v>
      </c>
    </row>
    <row r="136" spans="1:8" x14ac:dyDescent="0.2">
      <c r="A136" s="109">
        <v>39</v>
      </c>
      <c r="B136" s="109" t="s">
        <v>208</v>
      </c>
      <c r="C136" s="109" t="s">
        <v>77</v>
      </c>
      <c r="D136" s="109" t="s">
        <v>112</v>
      </c>
      <c r="E136" s="109">
        <v>1</v>
      </c>
      <c r="F136" s="109">
        <v>133.1</v>
      </c>
      <c r="G136" s="109" t="s">
        <v>169</v>
      </c>
      <c r="H136" s="109">
        <v>78042</v>
      </c>
    </row>
    <row r="137" spans="1:8" x14ac:dyDescent="0.2">
      <c r="A137" s="109">
        <v>39</v>
      </c>
      <c r="B137" s="109" t="s">
        <v>208</v>
      </c>
      <c r="C137" s="109" t="s">
        <v>77</v>
      </c>
      <c r="D137" s="109" t="s">
        <v>112</v>
      </c>
      <c r="E137" s="109">
        <v>2</v>
      </c>
      <c r="F137" s="109">
        <v>229.1</v>
      </c>
      <c r="G137" s="109" t="s">
        <v>169</v>
      </c>
      <c r="H137" s="109">
        <v>625915</v>
      </c>
    </row>
    <row r="138" spans="1:8" x14ac:dyDescent="0.2">
      <c r="A138" s="109">
        <v>39</v>
      </c>
      <c r="B138" s="109" t="s">
        <v>208</v>
      </c>
      <c r="C138" s="109" t="s">
        <v>77</v>
      </c>
      <c r="D138" s="109" t="s">
        <v>112</v>
      </c>
    </row>
    <row r="139" spans="1:8" x14ac:dyDescent="0.2">
      <c r="A139" s="109">
        <v>40</v>
      </c>
      <c r="B139" s="109" t="s">
        <v>207</v>
      </c>
      <c r="C139" s="109" t="s">
        <v>77</v>
      </c>
      <c r="D139" s="109" t="s">
        <v>111</v>
      </c>
      <c r="E139" s="109">
        <v>1</v>
      </c>
      <c r="F139" s="109">
        <v>134.30000000000001</v>
      </c>
      <c r="G139" s="109" t="s">
        <v>169</v>
      </c>
      <c r="H139" s="109">
        <v>20536</v>
      </c>
    </row>
    <row r="140" spans="1:8" x14ac:dyDescent="0.2">
      <c r="A140" s="109">
        <v>40</v>
      </c>
      <c r="B140" s="109" t="s">
        <v>207</v>
      </c>
      <c r="C140" s="109" t="s">
        <v>77</v>
      </c>
      <c r="D140" s="109" t="s">
        <v>111</v>
      </c>
      <c r="E140" s="109">
        <v>2</v>
      </c>
      <c r="F140" s="109">
        <v>231.3</v>
      </c>
      <c r="G140" s="109" t="s">
        <v>169</v>
      </c>
      <c r="H140" s="109">
        <v>178124</v>
      </c>
    </row>
    <row r="141" spans="1:8" x14ac:dyDescent="0.2">
      <c r="A141" s="109">
        <v>40</v>
      </c>
      <c r="B141" s="109" t="s">
        <v>207</v>
      </c>
      <c r="C141" s="109" t="s">
        <v>77</v>
      </c>
      <c r="D141" s="109" t="s">
        <v>111</v>
      </c>
    </row>
    <row r="142" spans="1:8" x14ac:dyDescent="0.2">
      <c r="A142" s="109">
        <v>41</v>
      </c>
      <c r="B142" s="109" t="s">
        <v>206</v>
      </c>
      <c r="C142" s="109" t="s">
        <v>77</v>
      </c>
      <c r="D142" s="109" t="s">
        <v>110</v>
      </c>
      <c r="E142" s="109">
        <v>1</v>
      </c>
      <c r="F142" s="109">
        <v>133.30000000000001</v>
      </c>
      <c r="G142" s="109" t="s">
        <v>169</v>
      </c>
      <c r="H142" s="109">
        <v>62187</v>
      </c>
    </row>
    <row r="143" spans="1:8" x14ac:dyDescent="0.2">
      <c r="A143" s="109">
        <v>41</v>
      </c>
      <c r="B143" s="109" t="s">
        <v>206</v>
      </c>
      <c r="C143" s="109" t="s">
        <v>77</v>
      </c>
      <c r="D143" s="109" t="s">
        <v>110</v>
      </c>
      <c r="E143" s="109">
        <v>2</v>
      </c>
      <c r="F143" s="109">
        <v>229.3</v>
      </c>
      <c r="G143" s="109" t="s">
        <v>169</v>
      </c>
      <c r="H143" s="109">
        <v>589819</v>
      </c>
    </row>
    <row r="144" spans="1:8" x14ac:dyDescent="0.2">
      <c r="A144" s="109">
        <v>41</v>
      </c>
      <c r="B144" s="109" t="s">
        <v>206</v>
      </c>
      <c r="C144" s="109" t="s">
        <v>77</v>
      </c>
      <c r="D144" s="109" t="s">
        <v>110</v>
      </c>
    </row>
    <row r="145" spans="1:8" x14ac:dyDescent="0.2">
      <c r="A145" s="109">
        <v>42</v>
      </c>
      <c r="B145" s="109" t="s">
        <v>205</v>
      </c>
      <c r="C145" s="109" t="s">
        <v>77</v>
      </c>
      <c r="D145" s="109" t="s">
        <v>109</v>
      </c>
      <c r="E145" s="109">
        <v>1</v>
      </c>
      <c r="F145" s="109">
        <v>133.1</v>
      </c>
      <c r="G145" s="109" t="s">
        <v>169</v>
      </c>
      <c r="H145" s="109">
        <v>52069</v>
      </c>
    </row>
    <row r="146" spans="1:8" x14ac:dyDescent="0.2">
      <c r="A146" s="109">
        <v>42</v>
      </c>
      <c r="B146" s="109" t="s">
        <v>205</v>
      </c>
      <c r="C146" s="109" t="s">
        <v>77</v>
      </c>
      <c r="D146" s="109" t="s">
        <v>109</v>
      </c>
      <c r="E146" s="109">
        <v>2</v>
      </c>
      <c r="F146" s="109">
        <v>229.1</v>
      </c>
      <c r="G146" s="109" t="s">
        <v>169</v>
      </c>
      <c r="H146" s="109">
        <v>514832</v>
      </c>
    </row>
    <row r="147" spans="1:8" x14ac:dyDescent="0.2">
      <c r="A147" s="109">
        <v>42</v>
      </c>
      <c r="B147" s="109" t="s">
        <v>205</v>
      </c>
      <c r="C147" s="109" t="s">
        <v>77</v>
      </c>
      <c r="D147" s="109" t="s">
        <v>109</v>
      </c>
    </row>
    <row r="148" spans="1:8" x14ac:dyDescent="0.2">
      <c r="A148" s="109">
        <v>43</v>
      </c>
      <c r="B148" s="109" t="s">
        <v>204</v>
      </c>
      <c r="C148" s="109" t="s">
        <v>77</v>
      </c>
      <c r="D148" s="109" t="s">
        <v>108</v>
      </c>
      <c r="E148" s="109">
        <v>1</v>
      </c>
      <c r="F148" s="109">
        <v>133.19999999999999</v>
      </c>
      <c r="G148" s="109" t="s">
        <v>169</v>
      </c>
      <c r="H148" s="109">
        <v>51825</v>
      </c>
    </row>
    <row r="149" spans="1:8" x14ac:dyDescent="0.2">
      <c r="A149" s="109">
        <v>43</v>
      </c>
      <c r="B149" s="109" t="s">
        <v>204</v>
      </c>
      <c r="C149" s="109" t="s">
        <v>77</v>
      </c>
      <c r="D149" s="109" t="s">
        <v>108</v>
      </c>
      <c r="E149" s="109">
        <v>2</v>
      </c>
      <c r="F149" s="109">
        <v>229.2</v>
      </c>
      <c r="G149" s="109" t="s">
        <v>169</v>
      </c>
      <c r="H149" s="109">
        <v>515799</v>
      </c>
    </row>
    <row r="150" spans="1:8" x14ac:dyDescent="0.2">
      <c r="A150" s="109">
        <v>43</v>
      </c>
      <c r="B150" s="109" t="s">
        <v>204</v>
      </c>
      <c r="C150" s="109" t="s">
        <v>77</v>
      </c>
      <c r="D150" s="109" t="s">
        <v>108</v>
      </c>
    </row>
    <row r="151" spans="1:8" x14ac:dyDescent="0.2">
      <c r="A151" s="109">
        <v>44</v>
      </c>
      <c r="B151" s="109" t="s">
        <v>203</v>
      </c>
      <c r="C151" s="109" t="s">
        <v>77</v>
      </c>
      <c r="D151" s="109" t="s">
        <v>107</v>
      </c>
      <c r="E151" s="109">
        <v>1</v>
      </c>
      <c r="F151" s="109">
        <v>133.1</v>
      </c>
      <c r="G151" s="109" t="s">
        <v>169</v>
      </c>
      <c r="H151" s="109">
        <v>69991</v>
      </c>
    </row>
    <row r="152" spans="1:8" x14ac:dyDescent="0.2">
      <c r="A152" s="109">
        <v>44</v>
      </c>
      <c r="B152" s="109" t="s">
        <v>203</v>
      </c>
      <c r="C152" s="109" t="s">
        <v>77</v>
      </c>
      <c r="D152" s="109" t="s">
        <v>107</v>
      </c>
      <c r="E152" s="109">
        <v>2</v>
      </c>
      <c r="F152" s="109">
        <v>229.1</v>
      </c>
      <c r="G152" s="109" t="s">
        <v>169</v>
      </c>
      <c r="H152" s="109">
        <v>662870</v>
      </c>
    </row>
    <row r="153" spans="1:8" x14ac:dyDescent="0.2">
      <c r="A153" s="109">
        <v>44</v>
      </c>
      <c r="B153" s="109" t="s">
        <v>203</v>
      </c>
      <c r="C153" s="109" t="s">
        <v>77</v>
      </c>
      <c r="D153" s="109" t="s">
        <v>107</v>
      </c>
    </row>
    <row r="154" spans="1:8" x14ac:dyDescent="0.2">
      <c r="A154" s="109">
        <v>45</v>
      </c>
      <c r="B154" s="109" t="s">
        <v>202</v>
      </c>
      <c r="C154" s="109" t="s">
        <v>77</v>
      </c>
      <c r="D154" s="109" t="s">
        <v>106</v>
      </c>
      <c r="E154" s="109">
        <v>1</v>
      </c>
      <c r="F154" s="109">
        <v>133.1</v>
      </c>
      <c r="G154" s="109" t="s">
        <v>169</v>
      </c>
      <c r="H154" s="109">
        <v>65959</v>
      </c>
    </row>
    <row r="155" spans="1:8" x14ac:dyDescent="0.2">
      <c r="A155" s="109">
        <v>45</v>
      </c>
      <c r="B155" s="109" t="s">
        <v>202</v>
      </c>
      <c r="C155" s="109" t="s">
        <v>77</v>
      </c>
      <c r="D155" s="109" t="s">
        <v>106</v>
      </c>
      <c r="E155" s="109">
        <v>2</v>
      </c>
      <c r="F155" s="109">
        <v>229.1</v>
      </c>
      <c r="G155" s="109" t="s">
        <v>169</v>
      </c>
      <c r="H155" s="109">
        <v>637105</v>
      </c>
    </row>
    <row r="156" spans="1:8" x14ac:dyDescent="0.2">
      <c r="A156" s="109">
        <v>45</v>
      </c>
      <c r="B156" s="109" t="s">
        <v>202</v>
      </c>
      <c r="C156" s="109" t="s">
        <v>77</v>
      </c>
      <c r="D156" s="109" t="s">
        <v>106</v>
      </c>
    </row>
    <row r="157" spans="1:8" x14ac:dyDescent="0.2">
      <c r="A157" s="109">
        <v>46</v>
      </c>
      <c r="B157" s="109" t="s">
        <v>201</v>
      </c>
      <c r="C157" s="109" t="s">
        <v>77</v>
      </c>
      <c r="D157" s="109" t="s">
        <v>105</v>
      </c>
      <c r="E157" s="109">
        <v>1</v>
      </c>
      <c r="F157" s="109">
        <v>133.1</v>
      </c>
      <c r="G157" s="109" t="s">
        <v>169</v>
      </c>
      <c r="H157" s="109">
        <v>61322</v>
      </c>
    </row>
    <row r="158" spans="1:8" x14ac:dyDescent="0.2">
      <c r="A158" s="109">
        <v>46</v>
      </c>
      <c r="B158" s="109" t="s">
        <v>201</v>
      </c>
      <c r="C158" s="109" t="s">
        <v>77</v>
      </c>
      <c r="D158" s="109" t="s">
        <v>105</v>
      </c>
      <c r="E158" s="109">
        <v>2</v>
      </c>
      <c r="F158" s="109">
        <v>229.1</v>
      </c>
      <c r="G158" s="109" t="s">
        <v>169</v>
      </c>
      <c r="H158" s="109">
        <v>591517</v>
      </c>
    </row>
    <row r="159" spans="1:8" x14ac:dyDescent="0.2">
      <c r="A159" s="109">
        <v>46</v>
      </c>
      <c r="B159" s="109" t="s">
        <v>201</v>
      </c>
      <c r="C159" s="109" t="s">
        <v>77</v>
      </c>
      <c r="D159" s="109" t="s">
        <v>105</v>
      </c>
    </row>
    <row r="160" spans="1:8" x14ac:dyDescent="0.2">
      <c r="A160" s="109">
        <v>47</v>
      </c>
      <c r="B160" s="109" t="s">
        <v>200</v>
      </c>
      <c r="C160" s="109" t="s">
        <v>77</v>
      </c>
      <c r="D160" s="109" t="s">
        <v>104</v>
      </c>
      <c r="E160" s="109">
        <v>1</v>
      </c>
      <c r="F160" s="109">
        <v>133.1</v>
      </c>
      <c r="G160" s="109" t="s">
        <v>169</v>
      </c>
      <c r="H160" s="109">
        <v>97714</v>
      </c>
    </row>
    <row r="161" spans="1:8" x14ac:dyDescent="0.2">
      <c r="A161" s="109">
        <v>47</v>
      </c>
      <c r="B161" s="109" t="s">
        <v>200</v>
      </c>
      <c r="C161" s="109" t="s">
        <v>77</v>
      </c>
      <c r="D161" s="109" t="s">
        <v>104</v>
      </c>
      <c r="E161" s="109">
        <v>2</v>
      </c>
      <c r="F161" s="109">
        <v>228.1</v>
      </c>
      <c r="G161" s="109" t="s">
        <v>169</v>
      </c>
      <c r="H161" s="109">
        <v>921742</v>
      </c>
    </row>
    <row r="162" spans="1:8" x14ac:dyDescent="0.2">
      <c r="A162" s="109">
        <v>47</v>
      </c>
      <c r="B162" s="109" t="s">
        <v>200</v>
      </c>
      <c r="C162" s="109" t="s">
        <v>77</v>
      </c>
      <c r="D162" s="109" t="s">
        <v>104</v>
      </c>
    </row>
    <row r="163" spans="1:8" x14ac:dyDescent="0.2">
      <c r="A163" s="109">
        <v>48</v>
      </c>
      <c r="B163" s="109" t="s">
        <v>199</v>
      </c>
      <c r="C163" s="109" t="s">
        <v>77</v>
      </c>
      <c r="D163" s="109" t="s">
        <v>103</v>
      </c>
      <c r="E163" s="109">
        <v>1</v>
      </c>
      <c r="F163" s="109">
        <v>133.1</v>
      </c>
      <c r="G163" s="109" t="s">
        <v>169</v>
      </c>
      <c r="H163" s="109">
        <v>58332</v>
      </c>
    </row>
    <row r="164" spans="1:8" x14ac:dyDescent="0.2">
      <c r="A164" s="109">
        <v>48</v>
      </c>
      <c r="B164" s="109" t="s">
        <v>199</v>
      </c>
      <c r="C164" s="109" t="s">
        <v>77</v>
      </c>
      <c r="D164" s="109" t="s">
        <v>103</v>
      </c>
      <c r="E164" s="109">
        <v>2</v>
      </c>
      <c r="F164" s="109">
        <v>229.1</v>
      </c>
      <c r="G164" s="109" t="s">
        <v>169</v>
      </c>
      <c r="H164" s="109">
        <v>545978</v>
      </c>
    </row>
    <row r="165" spans="1:8" x14ac:dyDescent="0.2">
      <c r="A165" s="109">
        <v>48</v>
      </c>
      <c r="B165" s="109" t="s">
        <v>199</v>
      </c>
      <c r="C165" s="109" t="s">
        <v>77</v>
      </c>
      <c r="D165" s="109" t="s">
        <v>103</v>
      </c>
    </row>
    <row r="166" spans="1:8" x14ac:dyDescent="0.2">
      <c r="A166" s="109">
        <v>49</v>
      </c>
      <c r="B166" s="109" t="s">
        <v>198</v>
      </c>
      <c r="C166" s="109" t="s">
        <v>77</v>
      </c>
      <c r="D166" s="109" t="s">
        <v>102</v>
      </c>
      <c r="E166" s="109">
        <v>1</v>
      </c>
      <c r="F166" s="109">
        <v>134.1</v>
      </c>
      <c r="G166" s="109" t="s">
        <v>169</v>
      </c>
      <c r="H166" s="109">
        <v>49219</v>
      </c>
    </row>
    <row r="167" spans="1:8" x14ac:dyDescent="0.2">
      <c r="A167" s="109">
        <v>49</v>
      </c>
      <c r="B167" s="109" t="s">
        <v>198</v>
      </c>
      <c r="C167" s="109" t="s">
        <v>77</v>
      </c>
      <c r="D167" s="109" t="s">
        <v>102</v>
      </c>
      <c r="E167" s="109">
        <v>2</v>
      </c>
      <c r="F167" s="109">
        <v>230.1</v>
      </c>
      <c r="G167" s="109" t="s">
        <v>169</v>
      </c>
      <c r="H167" s="109">
        <v>470522</v>
      </c>
    </row>
    <row r="168" spans="1:8" x14ac:dyDescent="0.2">
      <c r="A168" s="109">
        <v>49</v>
      </c>
      <c r="B168" s="109" t="s">
        <v>198</v>
      </c>
      <c r="C168" s="109" t="s">
        <v>77</v>
      </c>
      <c r="D168" s="109" t="s">
        <v>102</v>
      </c>
    </row>
    <row r="169" spans="1:8" x14ac:dyDescent="0.2">
      <c r="A169" s="109">
        <v>50</v>
      </c>
      <c r="B169" s="109" t="s">
        <v>197</v>
      </c>
      <c r="C169" s="109" t="s">
        <v>77</v>
      </c>
      <c r="D169" s="109" t="s">
        <v>101</v>
      </c>
      <c r="E169" s="109">
        <v>1</v>
      </c>
      <c r="F169" s="109">
        <v>133.1</v>
      </c>
      <c r="G169" s="109" t="s">
        <v>169</v>
      </c>
      <c r="H169" s="109">
        <v>43121</v>
      </c>
    </row>
    <row r="170" spans="1:8" x14ac:dyDescent="0.2">
      <c r="A170" s="109">
        <v>50</v>
      </c>
      <c r="B170" s="109" t="s">
        <v>197</v>
      </c>
      <c r="C170" s="109" t="s">
        <v>77</v>
      </c>
      <c r="D170" s="109" t="s">
        <v>101</v>
      </c>
      <c r="E170" s="109">
        <v>2</v>
      </c>
      <c r="F170" s="109">
        <v>230.1</v>
      </c>
      <c r="G170" s="109" t="s">
        <v>169</v>
      </c>
      <c r="H170" s="109">
        <v>416070</v>
      </c>
    </row>
    <row r="171" spans="1:8" x14ac:dyDescent="0.2">
      <c r="A171" s="109">
        <v>50</v>
      </c>
      <c r="B171" s="109" t="s">
        <v>197</v>
      </c>
      <c r="C171" s="109" t="s">
        <v>77</v>
      </c>
      <c r="D171" s="109" t="s">
        <v>101</v>
      </c>
    </row>
    <row r="172" spans="1:8" x14ac:dyDescent="0.2">
      <c r="A172" s="109">
        <v>51</v>
      </c>
      <c r="B172" s="109" t="s">
        <v>196</v>
      </c>
      <c r="C172" s="109" t="s">
        <v>47</v>
      </c>
      <c r="E172" s="109">
        <v>1</v>
      </c>
      <c r="F172" s="109">
        <v>133.1</v>
      </c>
      <c r="G172" s="109" t="s">
        <v>169</v>
      </c>
      <c r="H172" s="109">
        <v>165040</v>
      </c>
    </row>
    <row r="173" spans="1:8" x14ac:dyDescent="0.2">
      <c r="A173" s="109">
        <v>51</v>
      </c>
      <c r="B173" s="109" t="s">
        <v>196</v>
      </c>
      <c r="C173" s="109" t="s">
        <v>47</v>
      </c>
      <c r="E173" s="109">
        <v>2</v>
      </c>
      <c r="F173" s="109">
        <v>224.1</v>
      </c>
      <c r="G173" s="109" t="s">
        <v>169</v>
      </c>
      <c r="H173" s="109">
        <v>2036873</v>
      </c>
    </row>
    <row r="174" spans="1:8" x14ac:dyDescent="0.2">
      <c r="A174" s="109">
        <v>51</v>
      </c>
      <c r="B174" s="109" t="s">
        <v>196</v>
      </c>
      <c r="C174" s="109" t="s">
        <v>47</v>
      </c>
    </row>
    <row r="175" spans="1:8" x14ac:dyDescent="0.2">
      <c r="A175" s="109">
        <v>52</v>
      </c>
      <c r="B175" s="109" t="s">
        <v>195</v>
      </c>
      <c r="C175" s="109" t="s">
        <v>77</v>
      </c>
      <c r="D175" s="109" t="s">
        <v>100</v>
      </c>
      <c r="E175" s="109">
        <v>1</v>
      </c>
      <c r="F175" s="109">
        <v>133.1</v>
      </c>
      <c r="G175" s="109" t="s">
        <v>169</v>
      </c>
      <c r="H175" s="109">
        <v>71663</v>
      </c>
    </row>
    <row r="176" spans="1:8" x14ac:dyDescent="0.2">
      <c r="A176" s="109">
        <v>52</v>
      </c>
      <c r="B176" s="109" t="s">
        <v>195</v>
      </c>
      <c r="C176" s="109" t="s">
        <v>77</v>
      </c>
      <c r="D176" s="109" t="s">
        <v>100</v>
      </c>
      <c r="E176" s="109">
        <v>2</v>
      </c>
      <c r="F176" s="109">
        <v>229.1</v>
      </c>
      <c r="G176" s="109" t="s">
        <v>169</v>
      </c>
      <c r="H176" s="109">
        <v>574607</v>
      </c>
    </row>
    <row r="177" spans="1:8" x14ac:dyDescent="0.2">
      <c r="A177" s="109">
        <v>52</v>
      </c>
      <c r="B177" s="109" t="s">
        <v>195</v>
      </c>
      <c r="C177" s="109" t="s">
        <v>77</v>
      </c>
      <c r="D177" s="109" t="s">
        <v>100</v>
      </c>
    </row>
    <row r="178" spans="1:8" x14ac:dyDescent="0.2">
      <c r="A178" s="109">
        <v>53</v>
      </c>
      <c r="B178" s="109" t="s">
        <v>194</v>
      </c>
      <c r="C178" s="109" t="s">
        <v>77</v>
      </c>
      <c r="D178" s="109" t="s">
        <v>99</v>
      </c>
      <c r="E178" s="109">
        <v>1</v>
      </c>
      <c r="F178" s="109">
        <v>133.1</v>
      </c>
      <c r="G178" s="109" t="s">
        <v>169</v>
      </c>
      <c r="H178" s="109">
        <v>100117</v>
      </c>
    </row>
    <row r="179" spans="1:8" x14ac:dyDescent="0.2">
      <c r="A179" s="109">
        <v>53</v>
      </c>
      <c r="B179" s="109" t="s">
        <v>194</v>
      </c>
      <c r="C179" s="109" t="s">
        <v>77</v>
      </c>
      <c r="D179" s="109" t="s">
        <v>99</v>
      </c>
      <c r="E179" s="109">
        <v>2</v>
      </c>
      <c r="F179" s="109">
        <v>228.1</v>
      </c>
      <c r="G179" s="109" t="s">
        <v>169</v>
      </c>
      <c r="H179" s="109">
        <v>786528</v>
      </c>
    </row>
    <row r="180" spans="1:8" x14ac:dyDescent="0.2">
      <c r="A180" s="109">
        <v>53</v>
      </c>
      <c r="B180" s="109" t="s">
        <v>194</v>
      </c>
      <c r="C180" s="109" t="s">
        <v>77</v>
      </c>
      <c r="D180" s="109" t="s">
        <v>99</v>
      </c>
    </row>
    <row r="181" spans="1:8" x14ac:dyDescent="0.2">
      <c r="A181" s="109">
        <v>54</v>
      </c>
      <c r="B181" s="109" t="s">
        <v>193</v>
      </c>
      <c r="C181" s="109" t="s">
        <v>77</v>
      </c>
      <c r="D181" s="109" t="s">
        <v>98</v>
      </c>
      <c r="E181" s="109">
        <v>1</v>
      </c>
      <c r="F181" s="109">
        <v>133.19999999999999</v>
      </c>
      <c r="G181" s="109" t="s">
        <v>169</v>
      </c>
      <c r="H181" s="109">
        <v>70651</v>
      </c>
    </row>
    <row r="182" spans="1:8" x14ac:dyDescent="0.2">
      <c r="A182" s="109">
        <v>54</v>
      </c>
      <c r="B182" s="109" t="s">
        <v>193</v>
      </c>
      <c r="C182" s="109" t="s">
        <v>77</v>
      </c>
      <c r="D182" s="109" t="s">
        <v>98</v>
      </c>
      <c r="E182" s="109">
        <v>2</v>
      </c>
      <c r="F182" s="109">
        <v>229.2</v>
      </c>
      <c r="G182" s="109" t="s">
        <v>169</v>
      </c>
      <c r="H182" s="109">
        <v>563432</v>
      </c>
    </row>
    <row r="183" spans="1:8" x14ac:dyDescent="0.2">
      <c r="A183" s="109">
        <v>54</v>
      </c>
      <c r="B183" s="109" t="s">
        <v>193</v>
      </c>
      <c r="C183" s="109" t="s">
        <v>77</v>
      </c>
      <c r="D183" s="109" t="s">
        <v>98</v>
      </c>
    </row>
    <row r="184" spans="1:8" x14ac:dyDescent="0.2">
      <c r="A184" s="109">
        <v>55</v>
      </c>
      <c r="B184" s="109" t="s">
        <v>192</v>
      </c>
      <c r="C184" s="109" t="s">
        <v>77</v>
      </c>
      <c r="D184" s="109" t="s">
        <v>97</v>
      </c>
      <c r="E184" s="109">
        <v>1</v>
      </c>
      <c r="F184" s="109">
        <v>133.1</v>
      </c>
      <c r="G184" s="109" t="s">
        <v>169</v>
      </c>
      <c r="H184" s="109">
        <v>37976</v>
      </c>
    </row>
    <row r="185" spans="1:8" x14ac:dyDescent="0.2">
      <c r="A185" s="109">
        <v>55</v>
      </c>
      <c r="B185" s="109" t="s">
        <v>192</v>
      </c>
      <c r="C185" s="109" t="s">
        <v>77</v>
      </c>
      <c r="D185" s="109" t="s">
        <v>97</v>
      </c>
      <c r="E185" s="109">
        <v>2</v>
      </c>
      <c r="F185" s="109">
        <v>230.1</v>
      </c>
      <c r="G185" s="109" t="s">
        <v>169</v>
      </c>
      <c r="H185" s="109">
        <v>371304</v>
      </c>
    </row>
    <row r="186" spans="1:8" x14ac:dyDescent="0.2">
      <c r="A186" s="109">
        <v>55</v>
      </c>
      <c r="B186" s="109" t="s">
        <v>192</v>
      </c>
      <c r="C186" s="109" t="s">
        <v>77</v>
      </c>
      <c r="D186" s="109" t="s">
        <v>97</v>
      </c>
    </row>
    <row r="187" spans="1:8" x14ac:dyDescent="0.2">
      <c r="A187" s="109">
        <v>56</v>
      </c>
      <c r="B187" s="109" t="s">
        <v>191</v>
      </c>
      <c r="C187" s="109" t="s">
        <v>77</v>
      </c>
      <c r="D187" s="109" t="s">
        <v>96</v>
      </c>
      <c r="E187" s="109">
        <v>1</v>
      </c>
      <c r="F187" s="109">
        <v>133.1</v>
      </c>
      <c r="G187" s="109" t="s">
        <v>169</v>
      </c>
      <c r="H187" s="109">
        <v>79710</v>
      </c>
    </row>
    <row r="188" spans="1:8" x14ac:dyDescent="0.2">
      <c r="A188" s="109">
        <v>56</v>
      </c>
      <c r="B188" s="109" t="s">
        <v>191</v>
      </c>
      <c r="C188" s="109" t="s">
        <v>77</v>
      </c>
      <c r="D188" s="109" t="s">
        <v>96</v>
      </c>
      <c r="E188" s="109">
        <v>2</v>
      </c>
      <c r="F188" s="109">
        <v>228.1</v>
      </c>
      <c r="G188" s="109" t="s">
        <v>169</v>
      </c>
      <c r="H188" s="109">
        <v>758052</v>
      </c>
    </row>
    <row r="189" spans="1:8" x14ac:dyDescent="0.2">
      <c r="A189" s="109">
        <v>56</v>
      </c>
      <c r="B189" s="109" t="s">
        <v>191</v>
      </c>
      <c r="C189" s="109" t="s">
        <v>77</v>
      </c>
      <c r="D189" s="109" t="s">
        <v>96</v>
      </c>
    </row>
    <row r="190" spans="1:8" x14ac:dyDescent="0.2">
      <c r="A190" s="109">
        <v>57</v>
      </c>
      <c r="B190" s="109" t="s">
        <v>190</v>
      </c>
      <c r="C190" s="109" t="s">
        <v>77</v>
      </c>
      <c r="D190" s="109" t="s">
        <v>95</v>
      </c>
      <c r="E190" s="109">
        <v>1</v>
      </c>
      <c r="F190" s="109">
        <v>133.1</v>
      </c>
      <c r="G190" s="109" t="s">
        <v>169</v>
      </c>
      <c r="H190" s="109">
        <v>64252</v>
      </c>
    </row>
    <row r="191" spans="1:8" x14ac:dyDescent="0.2">
      <c r="A191" s="109">
        <v>57</v>
      </c>
      <c r="B191" s="109" t="s">
        <v>190</v>
      </c>
      <c r="C191" s="109" t="s">
        <v>77</v>
      </c>
      <c r="D191" s="109" t="s">
        <v>95</v>
      </c>
      <c r="E191" s="109">
        <v>2</v>
      </c>
      <c r="F191" s="109">
        <v>229.1</v>
      </c>
      <c r="G191" s="109" t="s">
        <v>169</v>
      </c>
      <c r="H191" s="109">
        <v>608732</v>
      </c>
    </row>
    <row r="192" spans="1:8" x14ac:dyDescent="0.2">
      <c r="A192" s="109">
        <v>57</v>
      </c>
      <c r="B192" s="109" t="s">
        <v>190</v>
      </c>
      <c r="C192" s="109" t="s">
        <v>77</v>
      </c>
      <c r="D192" s="109" t="s">
        <v>95</v>
      </c>
    </row>
    <row r="193" spans="1:8" x14ac:dyDescent="0.2">
      <c r="A193" s="109">
        <v>58</v>
      </c>
      <c r="B193" s="109" t="s">
        <v>189</v>
      </c>
      <c r="C193" s="109" t="s">
        <v>77</v>
      </c>
      <c r="D193" s="109" t="s">
        <v>94</v>
      </c>
      <c r="E193" s="109">
        <v>1</v>
      </c>
      <c r="F193" s="109">
        <v>133.1</v>
      </c>
      <c r="G193" s="109" t="s">
        <v>169</v>
      </c>
      <c r="H193" s="109">
        <v>62006</v>
      </c>
    </row>
    <row r="194" spans="1:8" x14ac:dyDescent="0.2">
      <c r="A194" s="109">
        <v>58</v>
      </c>
      <c r="B194" s="109" t="s">
        <v>189</v>
      </c>
      <c r="C194" s="109" t="s">
        <v>77</v>
      </c>
      <c r="D194" s="109" t="s">
        <v>94</v>
      </c>
      <c r="E194" s="109">
        <v>2</v>
      </c>
      <c r="F194" s="109">
        <v>229.1</v>
      </c>
      <c r="G194" s="109" t="s">
        <v>169</v>
      </c>
      <c r="H194" s="109">
        <v>583158</v>
      </c>
    </row>
    <row r="195" spans="1:8" x14ac:dyDescent="0.2">
      <c r="A195" s="109">
        <v>58</v>
      </c>
      <c r="B195" s="109" t="s">
        <v>189</v>
      </c>
      <c r="C195" s="109" t="s">
        <v>77</v>
      </c>
      <c r="D195" s="109" t="s">
        <v>94</v>
      </c>
    </row>
    <row r="196" spans="1:8" x14ac:dyDescent="0.2">
      <c r="A196" s="109">
        <v>59</v>
      </c>
      <c r="B196" s="109" t="s">
        <v>188</v>
      </c>
      <c r="C196" s="109" t="s">
        <v>77</v>
      </c>
      <c r="D196" s="109" t="s">
        <v>93</v>
      </c>
      <c r="E196" s="109">
        <v>1</v>
      </c>
      <c r="F196" s="109">
        <v>134.1</v>
      </c>
      <c r="G196" s="109" t="s">
        <v>169</v>
      </c>
      <c r="H196" s="109">
        <v>69545</v>
      </c>
    </row>
    <row r="197" spans="1:8" x14ac:dyDescent="0.2">
      <c r="A197" s="109">
        <v>59</v>
      </c>
      <c r="B197" s="109" t="s">
        <v>188</v>
      </c>
      <c r="C197" s="109" t="s">
        <v>77</v>
      </c>
      <c r="D197" s="109" t="s">
        <v>93</v>
      </c>
      <c r="E197" s="109">
        <v>2</v>
      </c>
      <c r="F197" s="109">
        <v>229.1</v>
      </c>
      <c r="G197" s="109" t="s">
        <v>169</v>
      </c>
      <c r="H197" s="109">
        <v>644742</v>
      </c>
    </row>
    <row r="198" spans="1:8" x14ac:dyDescent="0.2">
      <c r="A198" s="109">
        <v>59</v>
      </c>
      <c r="B198" s="109" t="s">
        <v>188</v>
      </c>
      <c r="C198" s="109" t="s">
        <v>77</v>
      </c>
      <c r="D198" s="109" t="s">
        <v>93</v>
      </c>
    </row>
    <row r="199" spans="1:8" x14ac:dyDescent="0.2">
      <c r="A199" s="109">
        <v>60</v>
      </c>
      <c r="B199" s="109" t="s">
        <v>187</v>
      </c>
      <c r="C199" s="109" t="s">
        <v>77</v>
      </c>
      <c r="D199" s="109" t="s">
        <v>92</v>
      </c>
      <c r="E199" s="109">
        <v>1</v>
      </c>
      <c r="F199" s="109">
        <v>134.30000000000001</v>
      </c>
      <c r="G199" s="109" t="s">
        <v>169</v>
      </c>
      <c r="H199" s="109">
        <v>48038</v>
      </c>
    </row>
    <row r="200" spans="1:8" x14ac:dyDescent="0.2">
      <c r="A200" s="109">
        <v>60</v>
      </c>
      <c r="B200" s="109" t="s">
        <v>187</v>
      </c>
      <c r="C200" s="109" t="s">
        <v>77</v>
      </c>
      <c r="D200" s="109" t="s">
        <v>92</v>
      </c>
      <c r="E200" s="109">
        <v>2</v>
      </c>
      <c r="F200" s="109">
        <v>230.3</v>
      </c>
      <c r="G200" s="109" t="s">
        <v>169</v>
      </c>
      <c r="H200" s="109">
        <v>484779</v>
      </c>
    </row>
    <row r="201" spans="1:8" x14ac:dyDescent="0.2">
      <c r="A201" s="109">
        <v>60</v>
      </c>
      <c r="B201" s="109" t="s">
        <v>187</v>
      </c>
      <c r="C201" s="109" t="s">
        <v>77</v>
      </c>
      <c r="D201" s="109" t="s">
        <v>92</v>
      </c>
    </row>
    <row r="202" spans="1:8" x14ac:dyDescent="0.2">
      <c r="A202" s="109">
        <v>61</v>
      </c>
      <c r="B202" s="109" t="s">
        <v>186</v>
      </c>
      <c r="C202" s="109" t="s">
        <v>77</v>
      </c>
      <c r="D202" s="109" t="s">
        <v>91</v>
      </c>
      <c r="E202" s="109">
        <v>1</v>
      </c>
      <c r="F202" s="109">
        <v>133.19999999999999</v>
      </c>
      <c r="G202" s="109" t="s">
        <v>169</v>
      </c>
      <c r="H202" s="109">
        <v>50758</v>
      </c>
    </row>
    <row r="203" spans="1:8" x14ac:dyDescent="0.2">
      <c r="A203" s="109">
        <v>61</v>
      </c>
      <c r="B203" s="109" t="s">
        <v>186</v>
      </c>
      <c r="C203" s="109" t="s">
        <v>77</v>
      </c>
      <c r="D203" s="109" t="s">
        <v>91</v>
      </c>
      <c r="E203" s="109">
        <v>2</v>
      </c>
      <c r="F203" s="109">
        <v>230.2</v>
      </c>
      <c r="G203" s="109" t="s">
        <v>169</v>
      </c>
      <c r="H203" s="109">
        <v>506792</v>
      </c>
    </row>
    <row r="204" spans="1:8" x14ac:dyDescent="0.2">
      <c r="A204" s="109">
        <v>61</v>
      </c>
      <c r="B204" s="109" t="s">
        <v>186</v>
      </c>
      <c r="C204" s="109" t="s">
        <v>77</v>
      </c>
      <c r="D204" s="109" t="s">
        <v>91</v>
      </c>
    </row>
    <row r="205" spans="1:8" x14ac:dyDescent="0.2">
      <c r="A205" s="109">
        <v>62</v>
      </c>
      <c r="B205" s="109" t="s">
        <v>185</v>
      </c>
      <c r="C205" s="109" t="s">
        <v>77</v>
      </c>
      <c r="D205" s="109" t="s">
        <v>90</v>
      </c>
      <c r="E205" s="109">
        <v>1</v>
      </c>
      <c r="F205" s="109">
        <v>133.1</v>
      </c>
      <c r="G205" s="109" t="s">
        <v>169</v>
      </c>
      <c r="H205" s="109">
        <v>53091</v>
      </c>
    </row>
    <row r="206" spans="1:8" x14ac:dyDescent="0.2">
      <c r="A206" s="109">
        <v>62</v>
      </c>
      <c r="B206" s="109" t="s">
        <v>185</v>
      </c>
      <c r="C206" s="109" t="s">
        <v>77</v>
      </c>
      <c r="D206" s="109" t="s">
        <v>90</v>
      </c>
      <c r="E206" s="109">
        <v>2</v>
      </c>
      <c r="F206" s="109">
        <v>229.1</v>
      </c>
      <c r="G206" s="109" t="s">
        <v>169</v>
      </c>
      <c r="H206" s="109">
        <v>531326</v>
      </c>
    </row>
    <row r="207" spans="1:8" x14ac:dyDescent="0.2">
      <c r="A207" s="109">
        <v>62</v>
      </c>
      <c r="B207" s="109" t="s">
        <v>185</v>
      </c>
      <c r="C207" s="109" t="s">
        <v>77</v>
      </c>
      <c r="D207" s="109" t="s">
        <v>90</v>
      </c>
    </row>
    <row r="208" spans="1:8" x14ac:dyDescent="0.2">
      <c r="A208" s="109">
        <v>63</v>
      </c>
      <c r="B208" s="109" t="s">
        <v>184</v>
      </c>
      <c r="C208" s="109" t="s">
        <v>77</v>
      </c>
      <c r="D208" s="109" t="s">
        <v>89</v>
      </c>
      <c r="E208" s="109">
        <v>1</v>
      </c>
      <c r="F208" s="109">
        <v>134.1</v>
      </c>
      <c r="G208" s="109" t="s">
        <v>169</v>
      </c>
      <c r="H208" s="109">
        <v>73794</v>
      </c>
    </row>
    <row r="209" spans="1:8" x14ac:dyDescent="0.2">
      <c r="A209" s="109">
        <v>63</v>
      </c>
      <c r="B209" s="109" t="s">
        <v>184</v>
      </c>
      <c r="C209" s="109" t="s">
        <v>77</v>
      </c>
      <c r="D209" s="109" t="s">
        <v>89</v>
      </c>
      <c r="E209" s="109">
        <v>2</v>
      </c>
      <c r="F209" s="109">
        <v>229.1</v>
      </c>
      <c r="G209" s="109" t="s">
        <v>169</v>
      </c>
      <c r="H209" s="109">
        <v>693088</v>
      </c>
    </row>
    <row r="210" spans="1:8" x14ac:dyDescent="0.2">
      <c r="A210" s="109">
        <v>63</v>
      </c>
      <c r="B210" s="109" t="s">
        <v>184</v>
      </c>
      <c r="C210" s="109" t="s">
        <v>77</v>
      </c>
      <c r="D210" s="109" t="s">
        <v>89</v>
      </c>
    </row>
    <row r="211" spans="1:8" x14ac:dyDescent="0.2">
      <c r="A211" s="109">
        <v>64</v>
      </c>
      <c r="B211" s="109" t="s">
        <v>183</v>
      </c>
      <c r="C211" s="109" t="s">
        <v>48</v>
      </c>
      <c r="E211" s="109">
        <v>1</v>
      </c>
      <c r="F211" s="109">
        <v>229.3</v>
      </c>
      <c r="G211" s="109" t="s">
        <v>169</v>
      </c>
      <c r="H211" s="109">
        <v>673916</v>
      </c>
    </row>
    <row r="212" spans="1:8" x14ac:dyDescent="0.2">
      <c r="A212" s="109">
        <v>64</v>
      </c>
      <c r="B212" s="109" t="s">
        <v>183</v>
      </c>
      <c r="C212" s="109" t="s">
        <v>48</v>
      </c>
    </row>
    <row r="213" spans="1:8" x14ac:dyDescent="0.2">
      <c r="A213" s="109">
        <v>65</v>
      </c>
      <c r="B213" s="109" t="s">
        <v>182</v>
      </c>
      <c r="C213" s="109" t="s">
        <v>77</v>
      </c>
      <c r="D213" s="109" t="s">
        <v>88</v>
      </c>
      <c r="E213" s="109">
        <v>1</v>
      </c>
      <c r="F213" s="109">
        <v>133.1</v>
      </c>
      <c r="G213" s="109" t="s">
        <v>169</v>
      </c>
      <c r="H213" s="109">
        <v>62549</v>
      </c>
    </row>
    <row r="214" spans="1:8" x14ac:dyDescent="0.2">
      <c r="A214" s="109">
        <v>65</v>
      </c>
      <c r="B214" s="109" t="s">
        <v>182</v>
      </c>
      <c r="C214" s="109" t="s">
        <v>77</v>
      </c>
      <c r="D214" s="109" t="s">
        <v>88</v>
      </c>
      <c r="E214" s="109">
        <v>2</v>
      </c>
      <c r="F214" s="109">
        <v>230.1</v>
      </c>
      <c r="G214" s="109" t="s">
        <v>169</v>
      </c>
      <c r="H214" s="109">
        <v>497362</v>
      </c>
    </row>
    <row r="215" spans="1:8" x14ac:dyDescent="0.2">
      <c r="A215" s="109">
        <v>65</v>
      </c>
      <c r="B215" s="109" t="s">
        <v>182</v>
      </c>
      <c r="C215" s="109" t="s">
        <v>77</v>
      </c>
      <c r="D215" s="109" t="s">
        <v>88</v>
      </c>
    </row>
    <row r="216" spans="1:8" x14ac:dyDescent="0.2">
      <c r="A216" s="109">
        <v>66</v>
      </c>
      <c r="B216" s="109" t="s">
        <v>181</v>
      </c>
      <c r="C216" s="109" t="s">
        <v>77</v>
      </c>
      <c r="D216" s="109" t="s">
        <v>87</v>
      </c>
      <c r="E216" s="109">
        <v>1</v>
      </c>
      <c r="F216" s="109">
        <v>133.1</v>
      </c>
      <c r="G216" s="109" t="s">
        <v>169</v>
      </c>
      <c r="H216" s="109">
        <v>44355</v>
      </c>
    </row>
    <row r="217" spans="1:8" x14ac:dyDescent="0.2">
      <c r="A217" s="109">
        <v>66</v>
      </c>
      <c r="B217" s="109" t="s">
        <v>181</v>
      </c>
      <c r="C217" s="109" t="s">
        <v>77</v>
      </c>
      <c r="D217" s="109" t="s">
        <v>87</v>
      </c>
      <c r="E217" s="109">
        <v>2</v>
      </c>
      <c r="F217" s="109">
        <v>230.1</v>
      </c>
      <c r="G217" s="109" t="s">
        <v>169</v>
      </c>
      <c r="H217" s="109">
        <v>353206</v>
      </c>
    </row>
    <row r="218" spans="1:8" x14ac:dyDescent="0.2">
      <c r="A218" s="109">
        <v>66</v>
      </c>
      <c r="B218" s="109" t="s">
        <v>181</v>
      </c>
      <c r="C218" s="109" t="s">
        <v>77</v>
      </c>
      <c r="D218" s="109" t="s">
        <v>87</v>
      </c>
    </row>
    <row r="219" spans="1:8" x14ac:dyDescent="0.2">
      <c r="A219" s="109">
        <v>67</v>
      </c>
      <c r="B219" s="109" t="s">
        <v>180</v>
      </c>
      <c r="C219" s="109" t="s">
        <v>77</v>
      </c>
      <c r="D219" s="109" t="s">
        <v>86</v>
      </c>
      <c r="E219" s="109">
        <v>1</v>
      </c>
      <c r="F219" s="109">
        <v>133.1</v>
      </c>
      <c r="G219" s="109" t="s">
        <v>169</v>
      </c>
      <c r="H219" s="109">
        <v>67956</v>
      </c>
    </row>
    <row r="220" spans="1:8" x14ac:dyDescent="0.2">
      <c r="A220" s="109">
        <v>67</v>
      </c>
      <c r="B220" s="109" t="s">
        <v>180</v>
      </c>
      <c r="C220" s="109" t="s">
        <v>77</v>
      </c>
      <c r="D220" s="109" t="s">
        <v>86</v>
      </c>
      <c r="E220" s="109">
        <v>2</v>
      </c>
      <c r="F220" s="109">
        <v>229.1</v>
      </c>
      <c r="G220" s="109" t="s">
        <v>169</v>
      </c>
      <c r="H220" s="109">
        <v>644771</v>
      </c>
    </row>
    <row r="221" spans="1:8" x14ac:dyDescent="0.2">
      <c r="A221" s="109">
        <v>67</v>
      </c>
      <c r="B221" s="109" t="s">
        <v>180</v>
      </c>
      <c r="C221" s="109" t="s">
        <v>77</v>
      </c>
      <c r="D221" s="109" t="s">
        <v>86</v>
      </c>
    </row>
    <row r="222" spans="1:8" x14ac:dyDescent="0.2">
      <c r="A222" s="109">
        <v>68</v>
      </c>
      <c r="B222" s="109" t="s">
        <v>179</v>
      </c>
      <c r="C222" s="109" t="s">
        <v>77</v>
      </c>
      <c r="D222" s="109" t="s">
        <v>85</v>
      </c>
      <c r="E222" s="109">
        <v>1</v>
      </c>
      <c r="F222" s="109">
        <v>133.1</v>
      </c>
      <c r="G222" s="109" t="s">
        <v>169</v>
      </c>
      <c r="H222" s="109">
        <v>45815</v>
      </c>
    </row>
    <row r="223" spans="1:8" x14ac:dyDescent="0.2">
      <c r="A223" s="109">
        <v>68</v>
      </c>
      <c r="B223" s="109" t="s">
        <v>179</v>
      </c>
      <c r="C223" s="109" t="s">
        <v>77</v>
      </c>
      <c r="D223" s="109" t="s">
        <v>85</v>
      </c>
      <c r="E223" s="109">
        <v>2</v>
      </c>
      <c r="F223" s="109">
        <v>230.1</v>
      </c>
      <c r="G223" s="109" t="s">
        <v>169</v>
      </c>
      <c r="H223" s="109">
        <v>439268</v>
      </c>
    </row>
    <row r="224" spans="1:8" x14ac:dyDescent="0.2">
      <c r="A224" s="109">
        <v>68</v>
      </c>
      <c r="B224" s="109" t="s">
        <v>179</v>
      </c>
      <c r="C224" s="109" t="s">
        <v>77</v>
      </c>
      <c r="D224" s="109" t="s">
        <v>85</v>
      </c>
    </row>
    <row r="225" spans="1:8" x14ac:dyDescent="0.2">
      <c r="A225" s="109">
        <v>69</v>
      </c>
      <c r="B225" s="109" t="s">
        <v>178</v>
      </c>
      <c r="C225" s="109" t="s">
        <v>77</v>
      </c>
      <c r="D225" s="109" t="s">
        <v>84</v>
      </c>
      <c r="E225" s="109">
        <v>1</v>
      </c>
      <c r="F225" s="109">
        <v>133.1</v>
      </c>
      <c r="G225" s="109" t="s">
        <v>169</v>
      </c>
      <c r="H225" s="109">
        <v>57810</v>
      </c>
    </row>
    <row r="226" spans="1:8" x14ac:dyDescent="0.2">
      <c r="A226" s="109">
        <v>69</v>
      </c>
      <c r="B226" s="109" t="s">
        <v>178</v>
      </c>
      <c r="C226" s="109" t="s">
        <v>77</v>
      </c>
      <c r="D226" s="109" t="s">
        <v>84</v>
      </c>
      <c r="E226" s="109">
        <v>2</v>
      </c>
      <c r="F226" s="109">
        <v>229.1</v>
      </c>
      <c r="G226" s="109" t="s">
        <v>169</v>
      </c>
      <c r="H226" s="109">
        <v>549488</v>
      </c>
    </row>
    <row r="227" spans="1:8" x14ac:dyDescent="0.2">
      <c r="A227" s="109">
        <v>69</v>
      </c>
      <c r="B227" s="109" t="s">
        <v>178</v>
      </c>
      <c r="C227" s="109" t="s">
        <v>77</v>
      </c>
      <c r="D227" s="109" t="s">
        <v>84</v>
      </c>
    </row>
    <row r="228" spans="1:8" x14ac:dyDescent="0.2">
      <c r="A228" s="109">
        <v>70</v>
      </c>
      <c r="B228" s="109" t="s">
        <v>177</v>
      </c>
      <c r="C228" s="109" t="s">
        <v>77</v>
      </c>
      <c r="D228" s="109" t="s">
        <v>83</v>
      </c>
      <c r="E228" s="109">
        <v>1</v>
      </c>
      <c r="F228" s="109">
        <v>133.1</v>
      </c>
      <c r="G228" s="109" t="s">
        <v>169</v>
      </c>
      <c r="H228" s="109">
        <v>52216</v>
      </c>
    </row>
    <row r="229" spans="1:8" x14ac:dyDescent="0.2">
      <c r="A229" s="109">
        <v>70</v>
      </c>
      <c r="B229" s="109" t="s">
        <v>177</v>
      </c>
      <c r="C229" s="109" t="s">
        <v>77</v>
      </c>
      <c r="D229" s="109" t="s">
        <v>83</v>
      </c>
      <c r="E229" s="109">
        <v>2</v>
      </c>
      <c r="F229" s="109">
        <v>229.1</v>
      </c>
      <c r="G229" s="109" t="s">
        <v>169</v>
      </c>
      <c r="H229" s="109">
        <v>507270</v>
      </c>
    </row>
    <row r="230" spans="1:8" x14ac:dyDescent="0.2">
      <c r="A230" s="109">
        <v>70</v>
      </c>
      <c r="B230" s="109" t="s">
        <v>177</v>
      </c>
      <c r="C230" s="109" t="s">
        <v>77</v>
      </c>
      <c r="D230" s="109" t="s">
        <v>83</v>
      </c>
    </row>
    <row r="231" spans="1:8" x14ac:dyDescent="0.2">
      <c r="A231" s="109">
        <v>71</v>
      </c>
      <c r="B231" s="109" t="s">
        <v>176</v>
      </c>
      <c r="C231" s="109" t="s">
        <v>77</v>
      </c>
      <c r="D231" s="109" t="s">
        <v>82</v>
      </c>
      <c r="E231" s="109">
        <v>1</v>
      </c>
      <c r="F231" s="109">
        <v>133.1</v>
      </c>
      <c r="G231" s="109" t="s">
        <v>169</v>
      </c>
      <c r="H231" s="109">
        <v>58014</v>
      </c>
    </row>
    <row r="232" spans="1:8" x14ac:dyDescent="0.2">
      <c r="A232" s="109">
        <v>71</v>
      </c>
      <c r="B232" s="109" t="s">
        <v>176</v>
      </c>
      <c r="C232" s="109" t="s">
        <v>77</v>
      </c>
      <c r="D232" s="109" t="s">
        <v>82</v>
      </c>
      <c r="E232" s="109">
        <v>2</v>
      </c>
      <c r="F232" s="109">
        <v>229.1</v>
      </c>
      <c r="G232" s="109" t="s">
        <v>169</v>
      </c>
      <c r="H232" s="109">
        <v>548883</v>
      </c>
    </row>
    <row r="233" spans="1:8" x14ac:dyDescent="0.2">
      <c r="A233" s="109">
        <v>71</v>
      </c>
      <c r="B233" s="109" t="s">
        <v>176</v>
      </c>
      <c r="C233" s="109" t="s">
        <v>77</v>
      </c>
      <c r="D233" s="109" t="s">
        <v>82</v>
      </c>
    </row>
    <row r="234" spans="1:8" x14ac:dyDescent="0.2">
      <c r="A234" s="109">
        <v>72</v>
      </c>
      <c r="B234" s="109" t="s">
        <v>175</v>
      </c>
      <c r="C234" s="109" t="s">
        <v>77</v>
      </c>
      <c r="D234" s="109" t="s">
        <v>81</v>
      </c>
      <c r="E234" s="109">
        <v>1</v>
      </c>
      <c r="F234" s="109">
        <v>133.1</v>
      </c>
      <c r="G234" s="109" t="s">
        <v>169</v>
      </c>
      <c r="H234" s="109">
        <v>57089</v>
      </c>
    </row>
    <row r="235" spans="1:8" x14ac:dyDescent="0.2">
      <c r="A235" s="109">
        <v>72</v>
      </c>
      <c r="B235" s="109" t="s">
        <v>175</v>
      </c>
      <c r="C235" s="109" t="s">
        <v>77</v>
      </c>
      <c r="D235" s="109" t="s">
        <v>81</v>
      </c>
      <c r="E235" s="109">
        <v>2</v>
      </c>
      <c r="F235" s="109">
        <v>230.1</v>
      </c>
      <c r="G235" s="109" t="s">
        <v>169</v>
      </c>
      <c r="H235" s="109">
        <v>542552</v>
      </c>
    </row>
    <row r="236" spans="1:8" x14ac:dyDescent="0.2">
      <c r="A236" s="109">
        <v>72</v>
      </c>
      <c r="B236" s="109" t="s">
        <v>175</v>
      </c>
      <c r="C236" s="109" t="s">
        <v>77</v>
      </c>
      <c r="D236" s="109" t="s">
        <v>81</v>
      </c>
    </row>
    <row r="237" spans="1:8" x14ac:dyDescent="0.2">
      <c r="A237" s="109">
        <v>73</v>
      </c>
      <c r="B237" s="109" t="s">
        <v>174</v>
      </c>
      <c r="C237" s="109" t="s">
        <v>77</v>
      </c>
      <c r="D237" s="109" t="s">
        <v>80</v>
      </c>
      <c r="E237" s="109">
        <v>1</v>
      </c>
      <c r="F237" s="109">
        <v>133.1</v>
      </c>
      <c r="G237" s="109" t="s">
        <v>169</v>
      </c>
      <c r="H237" s="109">
        <v>71572</v>
      </c>
    </row>
    <row r="238" spans="1:8" x14ac:dyDescent="0.2">
      <c r="A238" s="109">
        <v>73</v>
      </c>
      <c r="B238" s="109" t="s">
        <v>174</v>
      </c>
      <c r="C238" s="109" t="s">
        <v>77</v>
      </c>
      <c r="D238" s="109" t="s">
        <v>80</v>
      </c>
      <c r="E238" s="109">
        <v>2</v>
      </c>
      <c r="F238" s="109">
        <v>229.1</v>
      </c>
      <c r="G238" s="109" t="s">
        <v>169</v>
      </c>
      <c r="H238" s="109">
        <v>673789</v>
      </c>
    </row>
    <row r="239" spans="1:8" x14ac:dyDescent="0.2">
      <c r="A239" s="109">
        <v>73</v>
      </c>
      <c r="B239" s="109" t="s">
        <v>174</v>
      </c>
      <c r="C239" s="109" t="s">
        <v>77</v>
      </c>
      <c r="D239" s="109" t="s">
        <v>80</v>
      </c>
    </row>
    <row r="240" spans="1:8" x14ac:dyDescent="0.2">
      <c r="A240" s="109">
        <v>74</v>
      </c>
      <c r="B240" s="109" t="s">
        <v>173</v>
      </c>
      <c r="C240" s="109" t="s">
        <v>77</v>
      </c>
      <c r="D240" s="109" t="s">
        <v>79</v>
      </c>
      <c r="E240" s="109">
        <v>1</v>
      </c>
      <c r="F240" s="109">
        <v>134.1</v>
      </c>
      <c r="G240" s="109" t="s">
        <v>169</v>
      </c>
      <c r="H240" s="109">
        <v>53872</v>
      </c>
    </row>
    <row r="241" spans="1:8" x14ac:dyDescent="0.2">
      <c r="A241" s="109">
        <v>74</v>
      </c>
      <c r="B241" s="109" t="s">
        <v>173</v>
      </c>
      <c r="C241" s="109" t="s">
        <v>77</v>
      </c>
      <c r="D241" s="109" t="s">
        <v>79</v>
      </c>
      <c r="E241" s="109">
        <v>2</v>
      </c>
      <c r="F241" s="109">
        <v>230.1</v>
      </c>
      <c r="G241" s="109" t="s">
        <v>169</v>
      </c>
      <c r="H241" s="109">
        <v>512477</v>
      </c>
    </row>
    <row r="242" spans="1:8" x14ac:dyDescent="0.2">
      <c r="A242" s="109">
        <v>74</v>
      </c>
      <c r="B242" s="109" t="s">
        <v>173</v>
      </c>
      <c r="C242" s="109" t="s">
        <v>77</v>
      </c>
      <c r="D242" s="109" t="s">
        <v>79</v>
      </c>
    </row>
    <row r="243" spans="1:8" x14ac:dyDescent="0.2">
      <c r="A243" s="109">
        <v>75</v>
      </c>
      <c r="B243" s="109" t="s">
        <v>172</v>
      </c>
      <c r="C243" s="109" t="s">
        <v>77</v>
      </c>
      <c r="D243" s="109" t="s">
        <v>78</v>
      </c>
      <c r="E243" s="109">
        <v>1</v>
      </c>
      <c r="F243" s="109">
        <v>133.19999999999999</v>
      </c>
      <c r="G243" s="109" t="s">
        <v>169</v>
      </c>
      <c r="H243" s="109">
        <v>69919</v>
      </c>
    </row>
    <row r="244" spans="1:8" x14ac:dyDescent="0.2">
      <c r="A244" s="109">
        <v>75</v>
      </c>
      <c r="B244" s="109" t="s">
        <v>172</v>
      </c>
      <c r="C244" s="109" t="s">
        <v>77</v>
      </c>
      <c r="D244" s="109" t="s">
        <v>78</v>
      </c>
      <c r="E244" s="109">
        <v>2</v>
      </c>
      <c r="F244" s="109">
        <v>229.2</v>
      </c>
      <c r="G244" s="109" t="s">
        <v>169</v>
      </c>
      <c r="H244" s="109">
        <v>656062</v>
      </c>
    </row>
    <row r="245" spans="1:8" x14ac:dyDescent="0.2">
      <c r="A245" s="109">
        <v>75</v>
      </c>
      <c r="B245" s="109" t="s">
        <v>172</v>
      </c>
      <c r="C245" s="109" t="s">
        <v>77</v>
      </c>
      <c r="D245" s="109" t="s">
        <v>78</v>
      </c>
    </row>
    <row r="246" spans="1:8" x14ac:dyDescent="0.2">
      <c r="A246" s="109">
        <v>76</v>
      </c>
      <c r="B246" s="109" t="s">
        <v>171</v>
      </c>
      <c r="C246" s="109" t="s">
        <v>77</v>
      </c>
      <c r="D246" s="109" t="s">
        <v>76</v>
      </c>
      <c r="E246" s="109">
        <v>1</v>
      </c>
      <c r="F246" s="109">
        <v>133.1</v>
      </c>
      <c r="G246" s="109" t="s">
        <v>169</v>
      </c>
      <c r="H246" s="109">
        <v>56705</v>
      </c>
    </row>
    <row r="247" spans="1:8" x14ac:dyDescent="0.2">
      <c r="A247" s="109">
        <v>76</v>
      </c>
      <c r="B247" s="109" t="s">
        <v>171</v>
      </c>
      <c r="C247" s="109" t="s">
        <v>77</v>
      </c>
      <c r="D247" s="109" t="s">
        <v>76</v>
      </c>
      <c r="E247" s="109">
        <v>2</v>
      </c>
      <c r="F247" s="109">
        <v>229.1</v>
      </c>
      <c r="G247" s="109" t="s">
        <v>169</v>
      </c>
      <c r="H247" s="109">
        <v>530549</v>
      </c>
    </row>
    <row r="248" spans="1:8" x14ac:dyDescent="0.2">
      <c r="A248" s="109">
        <v>76</v>
      </c>
      <c r="B248" s="109" t="s">
        <v>171</v>
      </c>
      <c r="C248" s="109" t="s">
        <v>77</v>
      </c>
      <c r="D248" s="109" t="s">
        <v>76</v>
      </c>
    </row>
    <row r="249" spans="1:8" x14ac:dyDescent="0.2">
      <c r="A249" s="109">
        <v>77</v>
      </c>
      <c r="B249" s="109" t="s">
        <v>170</v>
      </c>
      <c r="C249" s="109" t="s">
        <v>47</v>
      </c>
      <c r="E249" s="109">
        <v>1</v>
      </c>
      <c r="F249" s="109">
        <v>133.1</v>
      </c>
      <c r="G249" s="109" t="s">
        <v>169</v>
      </c>
      <c r="H249" s="109">
        <v>65668</v>
      </c>
    </row>
    <row r="250" spans="1:8" x14ac:dyDescent="0.2">
      <c r="A250" s="109">
        <v>77</v>
      </c>
      <c r="B250" s="109" t="s">
        <v>170</v>
      </c>
      <c r="C250" s="109" t="s">
        <v>47</v>
      </c>
      <c r="E250" s="109">
        <v>2</v>
      </c>
      <c r="F250" s="109">
        <v>228.1</v>
      </c>
      <c r="G250" s="109" t="s">
        <v>169</v>
      </c>
      <c r="H250" s="109">
        <v>813741</v>
      </c>
    </row>
    <row r="251" spans="1:8" x14ac:dyDescent="0.2">
      <c r="A251" s="109">
        <v>77</v>
      </c>
      <c r="B251" s="109" t="s">
        <v>170</v>
      </c>
      <c r="C251" s="109" t="s">
        <v>47</v>
      </c>
    </row>
    <row r="252" spans="1:8" x14ac:dyDescent="0.2">
      <c r="A252" s="109">
        <v>78</v>
      </c>
      <c r="B252" s="109" t="s">
        <v>168</v>
      </c>
      <c r="C252" s="109" t="s">
        <v>68</v>
      </c>
      <c r="E252" s="109">
        <v>1</v>
      </c>
      <c r="F252" s="109">
        <v>133.1</v>
      </c>
      <c r="G252" s="109" t="s">
        <v>169</v>
      </c>
      <c r="H252" s="109">
        <v>198760</v>
      </c>
    </row>
    <row r="253" spans="1:8" x14ac:dyDescent="0.2">
      <c r="A253" s="109">
        <v>78</v>
      </c>
      <c r="B253" s="109" t="s">
        <v>168</v>
      </c>
      <c r="C253" s="109" t="s">
        <v>68</v>
      </c>
      <c r="E253" s="109">
        <v>2</v>
      </c>
      <c r="F253" s="109">
        <v>233.1</v>
      </c>
      <c r="G253" s="109" t="s">
        <v>169</v>
      </c>
      <c r="H253" s="109">
        <v>3386</v>
      </c>
    </row>
    <row r="254" spans="1:8" x14ac:dyDescent="0.2">
      <c r="A254" s="109">
        <v>78</v>
      </c>
      <c r="B254" s="109" t="s">
        <v>168</v>
      </c>
      <c r="C254" s="109" t="s">
        <v>68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9"/>
  <sheetViews>
    <sheetView workbookViewId="0">
      <selection activeCell="H42" sqref="H42"/>
    </sheetView>
  </sheetViews>
  <sheetFormatPr defaultRowHeight="12.75" x14ac:dyDescent="0.2"/>
  <cols>
    <col min="1" max="1" width="16.28515625" style="6" customWidth="1"/>
    <col min="2" max="2" width="20" style="6" bestFit="1" customWidth="1"/>
    <col min="3" max="3" width="11.140625" style="6" customWidth="1"/>
    <col min="4" max="4" width="15.5703125" style="6" bestFit="1" customWidth="1"/>
    <col min="5" max="5" width="12.7109375" style="6" customWidth="1"/>
    <col min="6" max="6" width="11.5703125" style="6" customWidth="1"/>
    <col min="7" max="7" width="12.7109375" style="6" bestFit="1" customWidth="1"/>
    <col min="8" max="8" width="9.5703125" style="6" customWidth="1"/>
    <col min="9" max="9" width="14.140625" style="12" bestFit="1" customWidth="1"/>
    <col min="10" max="10" width="11.28515625" style="12" customWidth="1"/>
    <col min="11" max="11" width="13" style="12" customWidth="1"/>
    <col min="12" max="12" width="11.42578125" style="6" customWidth="1"/>
    <col min="13" max="13" width="13.42578125" style="6" customWidth="1"/>
    <col min="14" max="14" width="12.42578125" style="6" bestFit="1" customWidth="1"/>
    <col min="15" max="15" width="9.5703125" style="6" customWidth="1"/>
    <col min="16" max="16" width="10.42578125" style="12" customWidth="1"/>
    <col min="17" max="16384" width="9.140625" style="6"/>
  </cols>
  <sheetData>
    <row r="1" spans="1:17" ht="20.25" customHeight="1" x14ac:dyDescent="0.3">
      <c r="A1" s="140" t="s">
        <v>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</row>
    <row r="2" spans="1:17" x14ac:dyDescent="0.2">
      <c r="A2" s="1"/>
      <c r="B2" s="1"/>
    </row>
    <row r="3" spans="1:17" x14ac:dyDescent="0.2">
      <c r="A3" s="2" t="s">
        <v>1</v>
      </c>
      <c r="B3" s="2" t="s">
        <v>276</v>
      </c>
    </row>
    <row r="4" spans="1:17" x14ac:dyDescent="0.2">
      <c r="A4" s="2"/>
      <c r="B4" s="2"/>
    </row>
    <row r="5" spans="1:17" x14ac:dyDescent="0.2">
      <c r="A5" s="2" t="s">
        <v>2</v>
      </c>
      <c r="B5" s="2" t="s">
        <v>277</v>
      </c>
      <c r="D5" s="80" t="s">
        <v>3</v>
      </c>
      <c r="E5" s="80" t="s">
        <v>278</v>
      </c>
    </row>
    <row r="6" spans="1:17" x14ac:dyDescent="0.2">
      <c r="A6" s="2"/>
      <c r="B6" s="2"/>
    </row>
    <row r="7" spans="1:17" x14ac:dyDescent="0.2">
      <c r="A7" s="3" t="s">
        <v>4</v>
      </c>
      <c r="B7" s="3">
        <v>23</v>
      </c>
    </row>
    <row r="8" spans="1:17" x14ac:dyDescent="0.2">
      <c r="A8" s="4"/>
      <c r="B8" s="4"/>
    </row>
    <row r="9" spans="1:17" x14ac:dyDescent="0.2">
      <c r="A9" s="1" t="s">
        <v>5</v>
      </c>
      <c r="B9" s="1" t="s">
        <v>6</v>
      </c>
    </row>
    <row r="10" spans="1:17" x14ac:dyDescent="0.2">
      <c r="A10" s="1" t="s">
        <v>7</v>
      </c>
      <c r="B10" s="1" t="s">
        <v>8</v>
      </c>
    </row>
    <row r="11" spans="1:17" x14ac:dyDescent="0.2">
      <c r="A11" s="1" t="s">
        <v>9</v>
      </c>
      <c r="B11" s="5" t="s">
        <v>10</v>
      </c>
    </row>
    <row r="12" spans="1:17" x14ac:dyDescent="0.2">
      <c r="A12" s="1" t="s">
        <v>11</v>
      </c>
      <c r="B12" s="1" t="s">
        <v>12</v>
      </c>
    </row>
    <row r="13" spans="1:17" x14ac:dyDescent="0.2">
      <c r="A13" s="1" t="s">
        <v>13</v>
      </c>
      <c r="B13" s="1" t="s">
        <v>14</v>
      </c>
    </row>
    <row r="14" spans="1:17" x14ac:dyDescent="0.2">
      <c r="A14" s="1" t="s">
        <v>15</v>
      </c>
      <c r="B14" s="1" t="s">
        <v>16</v>
      </c>
    </row>
    <row r="15" spans="1:17" x14ac:dyDescent="0.2">
      <c r="A15" s="1" t="s">
        <v>17</v>
      </c>
      <c r="B15" s="1" t="s">
        <v>14</v>
      </c>
    </row>
    <row r="16" spans="1:17" x14ac:dyDescent="0.2">
      <c r="A16" s="1" t="s">
        <v>18</v>
      </c>
      <c r="B16" s="1" t="s">
        <v>19</v>
      </c>
    </row>
    <row r="17" spans="1:16" x14ac:dyDescent="0.2">
      <c r="A17" s="1" t="s">
        <v>17</v>
      </c>
      <c r="B17" s="1" t="s">
        <v>14</v>
      </c>
      <c r="P17" s="6"/>
    </row>
    <row r="18" spans="1:16" x14ac:dyDescent="0.2">
      <c r="A18" s="1" t="s">
        <v>20</v>
      </c>
      <c r="B18" s="5" t="s">
        <v>21</v>
      </c>
      <c r="P18" s="6"/>
    </row>
    <row r="19" spans="1:16" x14ac:dyDescent="0.2">
      <c r="A19" s="1"/>
      <c r="B19" s="5"/>
      <c r="P19" s="6"/>
    </row>
    <row r="21" spans="1:16" x14ac:dyDescent="0.2">
      <c r="A21" s="7"/>
      <c r="B21" s="7"/>
      <c r="C21" s="78"/>
      <c r="D21" s="79"/>
    </row>
    <row r="22" spans="1:16" x14ac:dyDescent="0.2">
      <c r="A22" s="7"/>
      <c r="B22" s="7"/>
      <c r="C22" s="78"/>
      <c r="D22" s="79"/>
    </row>
    <row r="25" spans="1:16" x14ac:dyDescent="0.2">
      <c r="A25" s="7"/>
      <c r="B25" s="7"/>
      <c r="C25" s="8"/>
    </row>
    <row r="26" spans="1:16" x14ac:dyDescent="0.2">
      <c r="A26" s="7"/>
      <c r="C26" s="8"/>
    </row>
    <row r="27" spans="1:16" ht="13.5" thickBot="1" x14ac:dyDescent="0.25">
      <c r="C27" s="6" t="s">
        <v>67</v>
      </c>
    </row>
    <row r="28" spans="1:16" x14ac:dyDescent="0.2">
      <c r="A28" s="81" t="s">
        <v>69</v>
      </c>
      <c r="B28" s="82"/>
      <c r="C28" s="83">
        <v>0.16639999999999999</v>
      </c>
      <c r="P28" s="6"/>
    </row>
    <row r="29" spans="1:16" x14ac:dyDescent="0.2">
      <c r="A29" s="84" t="s">
        <v>70</v>
      </c>
      <c r="B29" s="85"/>
      <c r="C29" s="86">
        <v>0.45269999999999999</v>
      </c>
      <c r="P29" s="6"/>
    </row>
    <row r="30" spans="1:16" x14ac:dyDescent="0.2">
      <c r="A30" s="87"/>
      <c r="B30" s="88"/>
      <c r="C30" s="89"/>
      <c r="F30" s="141" t="s">
        <v>22</v>
      </c>
      <c r="G30" s="142"/>
      <c r="L30" s="145" t="s">
        <v>23</v>
      </c>
      <c r="M30" s="146"/>
      <c r="P30" s="6"/>
    </row>
    <row r="31" spans="1:16" x14ac:dyDescent="0.2">
      <c r="A31" s="87"/>
      <c r="B31" s="88"/>
      <c r="C31" s="89"/>
      <c r="F31" s="143"/>
      <c r="G31" s="144"/>
      <c r="L31" s="147"/>
      <c r="M31" s="148"/>
      <c r="P31" s="6"/>
    </row>
    <row r="32" spans="1:16" x14ac:dyDescent="0.2">
      <c r="A32" s="84" t="s">
        <v>69</v>
      </c>
      <c r="B32" s="85"/>
      <c r="C32" s="90">
        <v>0.16639999999999999</v>
      </c>
      <c r="D32" s="9"/>
      <c r="F32" s="10" t="s">
        <v>24</v>
      </c>
      <c r="G32" s="11">
        <f>+LINEST(D37:D50,C37:C50,FALSE,FALSE)</f>
        <v>1290.1032378470679</v>
      </c>
      <c r="L32" s="13" t="s">
        <v>25</v>
      </c>
      <c r="M32" s="14">
        <f>+LINEST(F37:F50,E37:E50,FALSE,FALSE)</f>
        <v>3758.2574959690187</v>
      </c>
      <c r="P32" s="6"/>
    </row>
    <row r="33" spans="1:16" ht="13.5" thickBot="1" x14ac:dyDescent="0.25">
      <c r="A33" s="91" t="s">
        <v>70</v>
      </c>
      <c r="B33" s="92"/>
      <c r="C33" s="93">
        <v>0.45269999999999999</v>
      </c>
      <c r="D33" s="9"/>
      <c r="F33" s="15" t="s">
        <v>26</v>
      </c>
      <c r="G33" s="16">
        <f>SQRT(RSQ(C38:C50,D38:D50))</f>
        <v>0.99984469780415486</v>
      </c>
      <c r="I33" s="17"/>
      <c r="J33" s="17"/>
      <c r="K33" s="17"/>
      <c r="L33" s="77" t="s">
        <v>26</v>
      </c>
      <c r="M33" s="76">
        <f>SQRT(RSQ(E37:E50,F37:F50))</f>
        <v>0.99991291455810394</v>
      </c>
    </row>
    <row r="34" spans="1:16" x14ac:dyDescent="0.2">
      <c r="A34" s="7"/>
      <c r="C34" s="8"/>
      <c r="D34" s="9"/>
    </row>
    <row r="35" spans="1:16" x14ac:dyDescent="0.2">
      <c r="A35" s="9"/>
    </row>
    <row r="36" spans="1:16" ht="25.5" x14ac:dyDescent="0.2">
      <c r="A36" s="18" t="s">
        <v>27</v>
      </c>
      <c r="B36" s="18" t="s">
        <v>28</v>
      </c>
      <c r="C36" s="19" t="s">
        <v>34</v>
      </c>
      <c r="D36" s="18" t="s">
        <v>29</v>
      </c>
      <c r="E36" s="19" t="s">
        <v>64</v>
      </c>
      <c r="F36" s="18" t="s">
        <v>30</v>
      </c>
      <c r="G36" s="12"/>
      <c r="I36" s="6"/>
      <c r="J36" s="6"/>
      <c r="K36" s="6"/>
      <c r="P36" s="6"/>
    </row>
    <row r="37" spans="1:16" x14ac:dyDescent="0.2">
      <c r="A37" s="21" t="s">
        <v>31</v>
      </c>
      <c r="B37" s="75"/>
      <c r="C37" s="22">
        <v>0</v>
      </c>
      <c r="D37" s="74">
        <v>0</v>
      </c>
      <c r="E37" s="22">
        <v>0</v>
      </c>
      <c r="F37" s="111">
        <v>3418</v>
      </c>
      <c r="G37" s="12"/>
      <c r="I37" s="6"/>
      <c r="J37" s="6"/>
      <c r="K37" s="6"/>
      <c r="P37" s="6"/>
    </row>
    <row r="38" spans="1:16" x14ac:dyDescent="0.2">
      <c r="A38" s="59" t="s">
        <v>71</v>
      </c>
      <c r="B38" s="113">
        <v>0.35699999999999998</v>
      </c>
      <c r="C38" s="73">
        <f t="shared" ref="C38:C50" si="0">B38*$C$32*1000</f>
        <v>59.404799999999994</v>
      </c>
      <c r="D38" s="111">
        <v>75873</v>
      </c>
      <c r="E38" s="73">
        <f t="shared" ref="E38:E50" si="1">B38*$C$33*1000</f>
        <v>161.61389999999997</v>
      </c>
      <c r="F38" s="111">
        <v>608385</v>
      </c>
      <c r="G38" s="12"/>
      <c r="I38" s="6"/>
      <c r="J38" s="6"/>
      <c r="K38" s="6"/>
      <c r="P38" s="6"/>
    </row>
    <row r="39" spans="1:16" x14ac:dyDescent="0.2">
      <c r="A39" s="59" t="s">
        <v>71</v>
      </c>
      <c r="B39" s="113">
        <v>0.47099999999999997</v>
      </c>
      <c r="C39" s="73">
        <f t="shared" si="0"/>
        <v>78.374399999999994</v>
      </c>
      <c r="D39" s="111">
        <v>101515</v>
      </c>
      <c r="E39" s="73">
        <f t="shared" si="1"/>
        <v>213.2217</v>
      </c>
      <c r="F39" s="111">
        <v>797917</v>
      </c>
      <c r="G39" s="12"/>
      <c r="I39" s="6"/>
      <c r="J39" s="6"/>
      <c r="K39" s="6"/>
      <c r="P39" s="6"/>
    </row>
    <row r="40" spans="1:16" x14ac:dyDescent="0.2">
      <c r="A40" s="59" t="s">
        <v>71</v>
      </c>
      <c r="B40" s="113">
        <v>0.23499999999999999</v>
      </c>
      <c r="C40" s="73">
        <f t="shared" si="0"/>
        <v>39.103999999999992</v>
      </c>
      <c r="D40" s="111">
        <v>49403</v>
      </c>
      <c r="E40" s="73">
        <f t="shared" si="1"/>
        <v>106.38449999999999</v>
      </c>
      <c r="F40" s="111">
        <v>413075</v>
      </c>
      <c r="G40" s="12"/>
      <c r="I40" s="6"/>
      <c r="J40" s="6"/>
      <c r="K40" s="6"/>
      <c r="P40" s="6"/>
    </row>
    <row r="41" spans="1:16" x14ac:dyDescent="0.2">
      <c r="A41" s="59" t="s">
        <v>71</v>
      </c>
      <c r="B41" s="113">
        <v>0.30299999999999999</v>
      </c>
      <c r="C41" s="73">
        <f t="shared" si="0"/>
        <v>50.419199999999996</v>
      </c>
      <c r="D41" s="111">
        <v>63672</v>
      </c>
      <c r="E41" s="73">
        <f t="shared" si="1"/>
        <v>137.16809999999998</v>
      </c>
      <c r="F41" s="111">
        <v>518578</v>
      </c>
      <c r="G41" s="12"/>
      <c r="I41" s="6"/>
      <c r="J41" s="6"/>
      <c r="K41" s="6"/>
      <c r="P41" s="6"/>
    </row>
    <row r="42" spans="1:16" x14ac:dyDescent="0.2">
      <c r="A42" s="59" t="s">
        <v>71</v>
      </c>
      <c r="B42" s="113">
        <v>0.21299999999999999</v>
      </c>
      <c r="C42" s="73">
        <f t="shared" si="0"/>
        <v>35.443199999999997</v>
      </c>
      <c r="D42" s="111">
        <v>44903</v>
      </c>
      <c r="E42" s="73">
        <f t="shared" si="1"/>
        <v>96.4251</v>
      </c>
      <c r="F42" s="111">
        <v>366600</v>
      </c>
      <c r="G42" s="12"/>
      <c r="I42" s="6"/>
      <c r="J42" s="6"/>
      <c r="K42" s="6"/>
      <c r="P42" s="6"/>
    </row>
    <row r="43" spans="1:16" x14ac:dyDescent="0.2">
      <c r="A43" s="59" t="s">
        <v>71</v>
      </c>
      <c r="B43" s="113">
        <v>0.32800000000000001</v>
      </c>
      <c r="C43" s="73">
        <f t="shared" si="0"/>
        <v>54.5792</v>
      </c>
      <c r="D43" s="111">
        <v>69208</v>
      </c>
      <c r="E43" s="73">
        <f t="shared" si="1"/>
        <v>148.48560000000001</v>
      </c>
      <c r="F43" s="111">
        <v>561128</v>
      </c>
      <c r="G43" s="12"/>
      <c r="I43" s="6"/>
      <c r="J43" s="6"/>
      <c r="K43" s="6"/>
      <c r="P43" s="6"/>
    </row>
    <row r="44" spans="1:16" x14ac:dyDescent="0.2">
      <c r="A44" s="59" t="s">
        <v>71</v>
      </c>
      <c r="B44" s="113">
        <v>0.68899999999999995</v>
      </c>
      <c r="C44" s="73">
        <f t="shared" si="0"/>
        <v>114.64959999999999</v>
      </c>
      <c r="D44" s="111">
        <v>151039</v>
      </c>
      <c r="E44" s="73">
        <f t="shared" si="1"/>
        <v>311.91029999999995</v>
      </c>
      <c r="F44" s="111">
        <v>1170052</v>
      </c>
      <c r="G44" s="12"/>
      <c r="I44" s="6"/>
      <c r="J44" s="6"/>
      <c r="K44" s="6"/>
      <c r="P44" s="6"/>
    </row>
    <row r="45" spans="1:16" x14ac:dyDescent="0.2">
      <c r="A45" s="59" t="s">
        <v>71</v>
      </c>
      <c r="B45" s="113">
        <v>0.39100000000000001</v>
      </c>
      <c r="C45" s="73">
        <f t="shared" si="0"/>
        <v>65.062399999999997</v>
      </c>
      <c r="D45" s="111">
        <v>84240</v>
      </c>
      <c r="E45" s="73">
        <f t="shared" si="1"/>
        <v>177.00570000000002</v>
      </c>
      <c r="F45" s="111">
        <v>665027</v>
      </c>
      <c r="G45" s="12"/>
      <c r="I45" s="6"/>
      <c r="J45" s="6"/>
      <c r="K45" s="6"/>
      <c r="P45" s="6"/>
    </row>
    <row r="46" spans="1:16" x14ac:dyDescent="0.2">
      <c r="A46" s="59" t="s">
        <v>71</v>
      </c>
      <c r="B46" s="113">
        <v>0.36799999999999999</v>
      </c>
      <c r="C46" s="73">
        <f t="shared" si="0"/>
        <v>61.235199999999999</v>
      </c>
      <c r="D46" s="111">
        <v>78042</v>
      </c>
      <c r="E46" s="73">
        <f t="shared" si="1"/>
        <v>166.59359999999998</v>
      </c>
      <c r="F46" s="111">
        <v>625915</v>
      </c>
      <c r="G46" s="12"/>
      <c r="I46" s="6"/>
      <c r="J46" s="6"/>
      <c r="K46" s="6"/>
      <c r="P46" s="6"/>
    </row>
    <row r="47" spans="1:16" x14ac:dyDescent="0.2">
      <c r="A47" s="59" t="s">
        <v>71</v>
      </c>
      <c r="B47" s="113">
        <v>0.10299999999999999</v>
      </c>
      <c r="C47" s="73">
        <f t="shared" si="0"/>
        <v>17.139199999999995</v>
      </c>
      <c r="D47" s="111">
        <v>20536</v>
      </c>
      <c r="E47" s="73">
        <f t="shared" si="1"/>
        <v>46.628099999999996</v>
      </c>
      <c r="F47" s="111">
        <v>178124</v>
      </c>
      <c r="G47" s="12"/>
      <c r="I47" s="6"/>
      <c r="J47" s="6"/>
      <c r="K47" s="6"/>
      <c r="P47" s="6"/>
    </row>
    <row r="48" spans="1:16" x14ac:dyDescent="0.2">
      <c r="A48" s="59" t="s">
        <v>71</v>
      </c>
      <c r="B48" s="113">
        <v>0.33800000000000002</v>
      </c>
      <c r="C48" s="73">
        <f t="shared" si="0"/>
        <v>56.243200000000002</v>
      </c>
      <c r="D48" s="111">
        <v>71663</v>
      </c>
      <c r="E48" s="73">
        <f t="shared" si="1"/>
        <v>153.01259999999999</v>
      </c>
      <c r="F48" s="111">
        <v>574607</v>
      </c>
      <c r="G48" s="12"/>
      <c r="I48" s="6"/>
      <c r="J48" s="6"/>
      <c r="K48" s="6"/>
      <c r="P48" s="6"/>
    </row>
    <row r="49" spans="1:16" x14ac:dyDescent="0.2">
      <c r="A49" s="59" t="s">
        <v>71</v>
      </c>
      <c r="B49" s="113">
        <v>0.46500000000000002</v>
      </c>
      <c r="C49" s="73">
        <f t="shared" si="0"/>
        <v>77.376000000000005</v>
      </c>
      <c r="D49" s="111">
        <v>100117</v>
      </c>
      <c r="E49" s="73">
        <f t="shared" si="1"/>
        <v>210.50550000000001</v>
      </c>
      <c r="F49" s="111">
        <v>786528</v>
      </c>
      <c r="G49" s="12"/>
      <c r="I49" s="6"/>
      <c r="J49" s="6"/>
      <c r="K49" s="6"/>
      <c r="P49" s="6"/>
    </row>
    <row r="50" spans="1:16" x14ac:dyDescent="0.2">
      <c r="A50" s="59" t="s">
        <v>71</v>
      </c>
      <c r="B50" s="113">
        <v>0.33300000000000002</v>
      </c>
      <c r="C50" s="73">
        <f t="shared" si="0"/>
        <v>55.411200000000001</v>
      </c>
      <c r="D50" s="111">
        <v>70651</v>
      </c>
      <c r="E50" s="73">
        <f t="shared" si="1"/>
        <v>150.7491</v>
      </c>
      <c r="F50" s="111">
        <v>563432</v>
      </c>
      <c r="G50" s="12"/>
      <c r="I50" s="6"/>
      <c r="J50" s="6"/>
      <c r="K50" s="6"/>
      <c r="P50" s="6"/>
    </row>
    <row r="51" spans="1:16" x14ac:dyDescent="0.2">
      <c r="A51" s="59" t="s">
        <v>71</v>
      </c>
      <c r="B51" s="113">
        <v>0.29199999999999998</v>
      </c>
      <c r="C51" s="73">
        <f t="shared" ref="C51:C52" si="2">B51*$C$32*1000</f>
        <v>48.588799999999992</v>
      </c>
      <c r="D51" s="111">
        <v>62549</v>
      </c>
      <c r="E51" s="73">
        <f t="shared" ref="E51:E52" si="3">B51*$C$33*1000</f>
        <v>132.18839999999997</v>
      </c>
      <c r="F51" s="111">
        <v>497362</v>
      </c>
      <c r="G51" s="12"/>
      <c r="I51" s="6"/>
      <c r="J51" s="6"/>
      <c r="K51" s="6"/>
      <c r="P51" s="6"/>
    </row>
    <row r="52" spans="1:16" x14ac:dyDescent="0.2">
      <c r="A52" s="59" t="s">
        <v>71</v>
      </c>
      <c r="B52" s="113">
        <v>0.20899999999999999</v>
      </c>
      <c r="C52" s="73">
        <f t="shared" si="2"/>
        <v>34.7776</v>
      </c>
      <c r="D52" s="111">
        <v>44355</v>
      </c>
      <c r="E52" s="73">
        <f t="shared" si="3"/>
        <v>94.6143</v>
      </c>
      <c r="F52" s="111">
        <v>353206</v>
      </c>
      <c r="G52" s="12"/>
      <c r="I52" s="6"/>
      <c r="J52" s="6"/>
      <c r="K52" s="6"/>
      <c r="P52" s="6"/>
    </row>
    <row r="53" spans="1:16" s="70" customFormat="1" x14ac:dyDescent="0.2">
      <c r="A53" s="24"/>
      <c r="B53" s="71"/>
      <c r="C53" s="72"/>
      <c r="D53" s="71"/>
      <c r="E53" s="72"/>
      <c r="F53" s="71"/>
      <c r="J53" s="49"/>
      <c r="K53" s="27"/>
      <c r="L53" s="27"/>
      <c r="M53" s="20"/>
      <c r="N53" s="20"/>
    </row>
    <row r="54" spans="1:16" ht="38.25" x14ac:dyDescent="0.2">
      <c r="A54" s="94" t="s">
        <v>72</v>
      </c>
      <c r="B54" s="94" t="s">
        <v>73</v>
      </c>
      <c r="C54" s="18" t="s">
        <v>32</v>
      </c>
      <c r="D54" s="18" t="s">
        <v>28</v>
      </c>
      <c r="E54" s="18" t="s">
        <v>29</v>
      </c>
      <c r="F54" s="18" t="s">
        <v>30</v>
      </c>
      <c r="G54" s="28" t="s">
        <v>33</v>
      </c>
      <c r="H54" s="19" t="s">
        <v>34</v>
      </c>
      <c r="I54" s="29" t="s">
        <v>35</v>
      </c>
      <c r="J54" s="19" t="s">
        <v>36</v>
      </c>
      <c r="K54" s="29" t="s">
        <v>37</v>
      </c>
      <c r="L54" s="30" t="s">
        <v>38</v>
      </c>
      <c r="M54" s="20"/>
      <c r="N54" s="20"/>
      <c r="O54" s="20"/>
    </row>
    <row r="55" spans="1:16" x14ac:dyDescent="0.2">
      <c r="A55" s="95"/>
      <c r="B55" s="95"/>
      <c r="C55" s="18" t="s">
        <v>31</v>
      </c>
      <c r="D55" s="18"/>
      <c r="E55" s="28"/>
      <c r="F55" s="23"/>
      <c r="G55" s="69"/>
      <c r="H55" s="19"/>
      <c r="I55" s="29"/>
      <c r="J55" s="19"/>
      <c r="K55" s="29"/>
      <c r="L55" s="30"/>
      <c r="M55" s="20"/>
      <c r="N55" s="20"/>
      <c r="O55" s="20"/>
    </row>
    <row r="56" spans="1:16" x14ac:dyDescent="0.2">
      <c r="A56" s="110" t="s">
        <v>77</v>
      </c>
      <c r="B56" s="110" t="s">
        <v>151</v>
      </c>
      <c r="C56" s="32"/>
      <c r="D56" s="65" t="s">
        <v>39</v>
      </c>
      <c r="E56" s="111">
        <v>62710</v>
      </c>
      <c r="F56" s="111">
        <v>601633</v>
      </c>
      <c r="G56" s="68">
        <f t="shared" ref="G56:G62" si="4">F56-F$55</f>
        <v>601633</v>
      </c>
      <c r="H56" s="67">
        <f t="shared" ref="H56:H62" si="5">(E56/($G$32))</f>
        <v>48.608512993619662</v>
      </c>
      <c r="I56" s="63" t="e">
        <f t="shared" ref="I56:I62" si="6">H56/D56*1000</f>
        <v>#VALUE!</v>
      </c>
      <c r="J56" s="67">
        <f t="shared" ref="J56:J62" si="7">G56/($M$32)</f>
        <v>160.08296415168238</v>
      </c>
      <c r="K56" s="61" t="e">
        <f t="shared" ref="K56:K62" si="8">J56/D56*1000</f>
        <v>#VALUE!</v>
      </c>
      <c r="L56" s="60">
        <f t="shared" ref="L56:L62" si="9">(J56/12)/(H56/14)</f>
        <v>3.8421964934717767</v>
      </c>
      <c r="M56" s="20"/>
      <c r="N56" s="20"/>
      <c r="O56" s="20"/>
      <c r="P56" s="6"/>
    </row>
    <row r="57" spans="1:16" x14ac:dyDescent="0.2">
      <c r="A57" s="110" t="s">
        <v>77</v>
      </c>
      <c r="B57" s="110" t="s">
        <v>150</v>
      </c>
      <c r="C57" s="32"/>
      <c r="D57" s="65" t="s">
        <v>39</v>
      </c>
      <c r="E57" s="111">
        <v>54772</v>
      </c>
      <c r="F57" s="111">
        <v>524988</v>
      </c>
      <c r="G57" s="66">
        <f t="shared" si="4"/>
        <v>524988</v>
      </c>
      <c r="H57" s="67">
        <f t="shared" si="5"/>
        <v>42.455517041724384</v>
      </c>
      <c r="I57" s="63" t="e">
        <f t="shared" si="6"/>
        <v>#VALUE!</v>
      </c>
      <c r="J57" s="67">
        <f t="shared" si="7"/>
        <v>139.68920452179887</v>
      </c>
      <c r="K57" s="61" t="e">
        <f t="shared" si="8"/>
        <v>#VALUE!</v>
      </c>
      <c r="L57" s="60">
        <f t="shared" si="9"/>
        <v>3.8386233395438603</v>
      </c>
      <c r="M57" s="20"/>
      <c r="N57" s="20"/>
      <c r="O57" s="20"/>
      <c r="P57" s="6"/>
    </row>
    <row r="58" spans="1:16" x14ac:dyDescent="0.2">
      <c r="A58" s="110" t="s">
        <v>77</v>
      </c>
      <c r="B58" s="110" t="s">
        <v>149</v>
      </c>
      <c r="C58" s="112" t="s">
        <v>275</v>
      </c>
      <c r="D58" s="113">
        <v>0.35699999999999998</v>
      </c>
      <c r="E58" s="111">
        <v>75873</v>
      </c>
      <c r="F58" s="111">
        <v>608385</v>
      </c>
      <c r="G58" s="68">
        <f t="shared" si="4"/>
        <v>608385</v>
      </c>
      <c r="H58" s="67">
        <f t="shared" si="5"/>
        <v>58.811572418512277</v>
      </c>
      <c r="I58" s="63">
        <f t="shared" si="6"/>
        <v>164738.29809107081</v>
      </c>
      <c r="J58" s="67">
        <f t="shared" si="7"/>
        <v>161.87954142379371</v>
      </c>
      <c r="K58" s="61">
        <f t="shared" si="8"/>
        <v>453444.09362407203</v>
      </c>
      <c r="L58" s="60">
        <f t="shared" si="9"/>
        <v>3.211263654888747</v>
      </c>
      <c r="M58" s="20"/>
      <c r="N58" s="20"/>
      <c r="O58" s="20"/>
      <c r="P58" s="6"/>
    </row>
    <row r="59" spans="1:16" x14ac:dyDescent="0.2">
      <c r="A59" s="110" t="s">
        <v>77</v>
      </c>
      <c r="B59" s="110" t="s">
        <v>148</v>
      </c>
      <c r="C59" s="112" t="s">
        <v>275</v>
      </c>
      <c r="D59" s="113">
        <v>0.47099999999999997</v>
      </c>
      <c r="E59" s="111">
        <v>101515</v>
      </c>
      <c r="F59" s="111">
        <v>797917</v>
      </c>
      <c r="G59" s="66">
        <f t="shared" si="4"/>
        <v>797917</v>
      </c>
      <c r="H59" s="62">
        <f t="shared" si="5"/>
        <v>78.687501140923303</v>
      </c>
      <c r="I59" s="63">
        <f t="shared" si="6"/>
        <v>167064.75826098365</v>
      </c>
      <c r="J59" s="62">
        <f t="shared" si="7"/>
        <v>212.31035948330285</v>
      </c>
      <c r="K59" s="61">
        <f t="shared" si="8"/>
        <v>450765.09444437979</v>
      </c>
      <c r="L59" s="60">
        <f t="shared" si="9"/>
        <v>3.1478368966576165</v>
      </c>
      <c r="M59" s="20"/>
      <c r="N59" s="20"/>
      <c r="O59" s="20"/>
      <c r="P59" s="6"/>
    </row>
    <row r="60" spans="1:16" x14ac:dyDescent="0.2">
      <c r="A60" s="110" t="s">
        <v>77</v>
      </c>
      <c r="B60" s="110" t="s">
        <v>147</v>
      </c>
      <c r="C60" s="112" t="s">
        <v>275</v>
      </c>
      <c r="D60" s="113">
        <v>0.23499999999999999</v>
      </c>
      <c r="E60" s="111">
        <v>49403</v>
      </c>
      <c r="F60" s="111">
        <v>413075</v>
      </c>
      <c r="G60" s="64">
        <f t="shared" si="4"/>
        <v>413075</v>
      </c>
      <c r="H60" s="62">
        <f t="shared" si="5"/>
        <v>38.293834594543014</v>
      </c>
      <c r="I60" s="63">
        <f t="shared" si="6"/>
        <v>162952.48763635327</v>
      </c>
      <c r="J60" s="62">
        <f t="shared" si="7"/>
        <v>109.91130874961347</v>
      </c>
      <c r="K60" s="61">
        <f t="shared" si="8"/>
        <v>467707.69680686586</v>
      </c>
      <c r="L60" s="60">
        <f t="shared" si="9"/>
        <v>3.3485771682461776</v>
      </c>
      <c r="M60" s="20"/>
      <c r="N60" s="20"/>
      <c r="O60" s="20"/>
      <c r="P60" s="6"/>
    </row>
    <row r="61" spans="1:16" x14ac:dyDescent="0.2">
      <c r="A61" s="110" t="s">
        <v>77</v>
      </c>
      <c r="B61" s="110" t="s">
        <v>146</v>
      </c>
      <c r="C61" s="32"/>
      <c r="D61" s="65" t="s">
        <v>39</v>
      </c>
      <c r="E61" s="111">
        <v>112886</v>
      </c>
      <c r="F61" s="111">
        <v>1067942</v>
      </c>
      <c r="G61" s="64">
        <f t="shared" si="4"/>
        <v>1067942</v>
      </c>
      <c r="H61" s="62">
        <f t="shared" si="5"/>
        <v>87.501524442636722</v>
      </c>
      <c r="I61" s="63" t="e">
        <f t="shared" si="6"/>
        <v>#VALUE!</v>
      </c>
      <c r="J61" s="62">
        <f t="shared" si="7"/>
        <v>284.15881592611441</v>
      </c>
      <c r="K61" s="61" t="e">
        <f t="shared" si="8"/>
        <v>#VALUE!</v>
      </c>
      <c r="L61" s="60">
        <f t="shared" si="9"/>
        <v>3.7887182045359689</v>
      </c>
      <c r="M61" s="20"/>
      <c r="N61" s="20"/>
      <c r="O61" s="20"/>
      <c r="P61" s="6"/>
    </row>
    <row r="62" spans="1:16" x14ac:dyDescent="0.2">
      <c r="A62" s="110" t="s">
        <v>77</v>
      </c>
      <c r="B62" s="110" t="s">
        <v>145</v>
      </c>
      <c r="C62" s="32"/>
      <c r="D62" s="65" t="s">
        <v>39</v>
      </c>
      <c r="E62" s="111">
        <v>79526</v>
      </c>
      <c r="F62" s="111">
        <v>746251</v>
      </c>
      <c r="G62" s="64">
        <f t="shared" si="4"/>
        <v>746251</v>
      </c>
      <c r="H62" s="62">
        <f t="shared" si="5"/>
        <v>61.643128756667153</v>
      </c>
      <c r="I62" s="63" t="e">
        <f t="shared" si="6"/>
        <v>#VALUE!</v>
      </c>
      <c r="J62" s="62">
        <f t="shared" si="7"/>
        <v>198.56303108565709</v>
      </c>
      <c r="K62" s="61" t="e">
        <f t="shared" si="8"/>
        <v>#VALUE!</v>
      </c>
      <c r="L62" s="60">
        <f t="shared" si="9"/>
        <v>3.7580323106957456</v>
      </c>
      <c r="M62" s="20"/>
      <c r="N62" s="20"/>
      <c r="O62" s="20"/>
      <c r="P62" s="6"/>
    </row>
    <row r="63" spans="1:16" x14ac:dyDescent="0.2">
      <c r="A63" s="110" t="s">
        <v>77</v>
      </c>
      <c r="B63" s="110" t="s">
        <v>144</v>
      </c>
      <c r="C63" s="32"/>
      <c r="D63" s="65" t="s">
        <v>39</v>
      </c>
      <c r="E63" s="111">
        <v>54988</v>
      </c>
      <c r="F63" s="111">
        <v>534366</v>
      </c>
      <c r="G63" s="64">
        <f t="shared" ref="G63:G115" si="10">F63-F$55</f>
        <v>534366</v>
      </c>
      <c r="H63" s="62">
        <f t="shared" ref="H63:H115" si="11">(E63/($G$32))</f>
        <v>42.622945503000444</v>
      </c>
      <c r="I63" s="63" t="e">
        <f t="shared" ref="I63:I115" si="12">H63/D63*1000</f>
        <v>#VALUE!</v>
      </c>
      <c r="J63" s="62">
        <f t="shared" ref="J63:J115" si="13">G63/($M$32)</f>
        <v>142.18450986212176</v>
      </c>
      <c r="K63" s="61" t="e">
        <f t="shared" ref="K63:K115" si="14">J63/D63*1000</f>
        <v>#VALUE!</v>
      </c>
      <c r="L63" s="60">
        <f t="shared" ref="L63:L115" si="15">(J63/12)/(H63/14)</f>
        <v>3.8918457233510084</v>
      </c>
    </row>
    <row r="64" spans="1:16" x14ac:dyDescent="0.2">
      <c r="A64" s="110" t="s">
        <v>77</v>
      </c>
      <c r="B64" s="110" t="s">
        <v>143</v>
      </c>
      <c r="C64" s="32"/>
      <c r="D64" s="65" t="s">
        <v>39</v>
      </c>
      <c r="E64" s="111">
        <v>94878</v>
      </c>
      <c r="F64" s="111">
        <v>889115</v>
      </c>
      <c r="G64" s="64">
        <f t="shared" si="10"/>
        <v>889115</v>
      </c>
      <c r="H64" s="62">
        <f t="shared" si="11"/>
        <v>73.542951615510233</v>
      </c>
      <c r="I64" s="63" t="e">
        <f t="shared" si="12"/>
        <v>#VALUE!</v>
      </c>
      <c r="J64" s="62">
        <f t="shared" si="13"/>
        <v>236.57639237163366</v>
      </c>
      <c r="K64" s="61" t="e">
        <f t="shared" si="14"/>
        <v>#VALUE!</v>
      </c>
      <c r="L64" s="60">
        <f t="shared" si="15"/>
        <v>3.7529876764156089</v>
      </c>
    </row>
    <row r="65" spans="1:12" x14ac:dyDescent="0.2">
      <c r="A65" s="110" t="s">
        <v>77</v>
      </c>
      <c r="B65" s="110" t="s">
        <v>142</v>
      </c>
      <c r="C65" s="32"/>
      <c r="D65" s="65" t="s">
        <v>39</v>
      </c>
      <c r="E65" s="111">
        <v>52562</v>
      </c>
      <c r="F65" s="111">
        <v>504260</v>
      </c>
      <c r="G65" s="64">
        <f t="shared" si="10"/>
        <v>504260</v>
      </c>
      <c r="H65" s="62">
        <f t="shared" si="11"/>
        <v>40.742475840705417</v>
      </c>
      <c r="I65" s="63" t="e">
        <f t="shared" si="12"/>
        <v>#VALUE!</v>
      </c>
      <c r="J65" s="62">
        <f t="shared" si="13"/>
        <v>134.17388258810163</v>
      </c>
      <c r="K65" s="61" t="e">
        <f t="shared" si="14"/>
        <v>#VALUE!</v>
      </c>
      <c r="L65" s="60">
        <f t="shared" si="15"/>
        <v>3.8420884622920095</v>
      </c>
    </row>
    <row r="66" spans="1:12" x14ac:dyDescent="0.2">
      <c r="A66" s="110" t="s">
        <v>77</v>
      </c>
      <c r="B66" s="110" t="s">
        <v>141</v>
      </c>
      <c r="C66" s="32"/>
      <c r="D66" s="65" t="s">
        <v>39</v>
      </c>
      <c r="E66" s="111">
        <v>50120</v>
      </c>
      <c r="F66" s="111">
        <v>489400</v>
      </c>
      <c r="G66" s="64">
        <f t="shared" si="10"/>
        <v>489400</v>
      </c>
      <c r="H66" s="62">
        <f t="shared" si="11"/>
        <v>38.849604070167715</v>
      </c>
      <c r="I66" s="63" t="e">
        <f t="shared" si="12"/>
        <v>#VALUE!</v>
      </c>
      <c r="J66" s="62">
        <f t="shared" si="13"/>
        <v>130.2199225372168</v>
      </c>
      <c r="K66" s="61" t="e">
        <f t="shared" si="14"/>
        <v>#VALUE!</v>
      </c>
      <c r="L66" s="60">
        <f t="shared" si="15"/>
        <v>3.910548037650321</v>
      </c>
    </row>
    <row r="67" spans="1:12" x14ac:dyDescent="0.2">
      <c r="A67" s="110" t="s">
        <v>77</v>
      </c>
      <c r="B67" s="110" t="s">
        <v>140</v>
      </c>
      <c r="C67" s="32"/>
      <c r="D67" s="65" t="s">
        <v>39</v>
      </c>
      <c r="E67" s="111">
        <v>54796</v>
      </c>
      <c r="F67" s="111">
        <v>542226</v>
      </c>
      <c r="G67" s="64">
        <f t="shared" si="10"/>
        <v>542226</v>
      </c>
      <c r="H67" s="62">
        <f t="shared" si="11"/>
        <v>42.474120204088393</v>
      </c>
      <c r="I67" s="63" t="e">
        <f t="shared" si="12"/>
        <v>#VALUE!</v>
      </c>
      <c r="J67" s="62">
        <f t="shared" si="13"/>
        <v>144.27590461312815</v>
      </c>
      <c r="K67" s="61" t="e">
        <f t="shared" si="14"/>
        <v>#VALUE!</v>
      </c>
      <c r="L67" s="60">
        <f t="shared" si="15"/>
        <v>3.9629281997255865</v>
      </c>
    </row>
    <row r="68" spans="1:12" x14ac:dyDescent="0.2">
      <c r="A68" s="110" t="s">
        <v>77</v>
      </c>
      <c r="B68" s="110" t="s">
        <v>139</v>
      </c>
      <c r="C68" s="32"/>
      <c r="D68" s="65" t="s">
        <v>39</v>
      </c>
      <c r="E68" s="111">
        <v>58320</v>
      </c>
      <c r="F68" s="111">
        <v>564463</v>
      </c>
      <c r="G68" s="64">
        <f t="shared" si="10"/>
        <v>564463</v>
      </c>
      <c r="H68" s="62">
        <f t="shared" si="11"/>
        <v>45.205684544536737</v>
      </c>
      <c r="I68" s="63" t="e">
        <f t="shared" si="12"/>
        <v>#VALUE!</v>
      </c>
      <c r="J68" s="62">
        <f t="shared" si="13"/>
        <v>150.19274240932776</v>
      </c>
      <c r="K68" s="61" t="e">
        <f t="shared" si="14"/>
        <v>#VALUE!</v>
      </c>
      <c r="L68" s="60">
        <f t="shared" si="15"/>
        <v>3.876168847118858</v>
      </c>
    </row>
    <row r="69" spans="1:12" x14ac:dyDescent="0.2">
      <c r="A69" s="110" t="s">
        <v>77</v>
      </c>
      <c r="B69" s="110" t="s">
        <v>138</v>
      </c>
      <c r="C69" s="32"/>
      <c r="D69" s="65" t="s">
        <v>39</v>
      </c>
      <c r="E69" s="111">
        <v>49311</v>
      </c>
      <c r="F69" s="111">
        <v>486804</v>
      </c>
      <c r="G69" s="64">
        <f t="shared" si="10"/>
        <v>486804</v>
      </c>
      <c r="H69" s="62">
        <f t="shared" si="11"/>
        <v>38.222522472147652</v>
      </c>
      <c r="I69" s="63" t="e">
        <f t="shared" si="12"/>
        <v>#VALUE!</v>
      </c>
      <c r="J69" s="62">
        <f t="shared" si="13"/>
        <v>129.52917689171903</v>
      </c>
      <c r="K69" s="61" t="e">
        <f t="shared" si="14"/>
        <v>#VALUE!</v>
      </c>
      <c r="L69" s="60">
        <f t="shared" si="15"/>
        <v>3.9536211444562959</v>
      </c>
    </row>
    <row r="70" spans="1:12" x14ac:dyDescent="0.2">
      <c r="A70" s="110" t="s">
        <v>77</v>
      </c>
      <c r="B70" s="110" t="s">
        <v>136</v>
      </c>
      <c r="C70" s="112" t="s">
        <v>275</v>
      </c>
      <c r="D70" s="113">
        <v>0.30299999999999999</v>
      </c>
      <c r="E70" s="111">
        <v>63672</v>
      </c>
      <c r="F70" s="111">
        <v>518578</v>
      </c>
      <c r="G70" s="64">
        <f t="shared" si="10"/>
        <v>518578</v>
      </c>
      <c r="H70" s="62">
        <f t="shared" si="11"/>
        <v>49.354189751710273</v>
      </c>
      <c r="I70" s="63">
        <f t="shared" si="12"/>
        <v>162885.11469211313</v>
      </c>
      <c r="J70" s="62">
        <f t="shared" si="13"/>
        <v>137.98362686862447</v>
      </c>
      <c r="K70" s="61">
        <f t="shared" si="14"/>
        <v>455391.50781724247</v>
      </c>
      <c r="L70" s="60">
        <f t="shared" si="15"/>
        <v>3.2617473576864207</v>
      </c>
    </row>
    <row r="71" spans="1:12" x14ac:dyDescent="0.2">
      <c r="A71" s="110" t="s">
        <v>77</v>
      </c>
      <c r="B71" s="110" t="s">
        <v>135</v>
      </c>
      <c r="C71" s="112" t="s">
        <v>275</v>
      </c>
      <c r="D71" s="113">
        <v>0.21299999999999999</v>
      </c>
      <c r="E71" s="111">
        <v>44903</v>
      </c>
      <c r="F71" s="111">
        <v>366600</v>
      </c>
      <c r="G71" s="64">
        <f t="shared" si="10"/>
        <v>366600</v>
      </c>
      <c r="H71" s="62">
        <f t="shared" si="11"/>
        <v>34.805741651291719</v>
      </c>
      <c r="I71" s="63">
        <f t="shared" si="12"/>
        <v>163407.23779949165</v>
      </c>
      <c r="J71" s="62">
        <f t="shared" si="13"/>
        <v>97.545205562206135</v>
      </c>
      <c r="K71" s="61">
        <f t="shared" si="14"/>
        <v>457958.71155965322</v>
      </c>
      <c r="L71" s="60">
        <f t="shared" si="15"/>
        <v>3.2696542128804298</v>
      </c>
    </row>
    <row r="72" spans="1:12" x14ac:dyDescent="0.2">
      <c r="A72" s="110" t="s">
        <v>77</v>
      </c>
      <c r="B72" s="110" t="s">
        <v>134</v>
      </c>
      <c r="C72" s="32"/>
      <c r="D72" s="65" t="s">
        <v>39</v>
      </c>
      <c r="E72" s="111">
        <v>44330</v>
      </c>
      <c r="F72" s="111">
        <v>412474</v>
      </c>
      <c r="G72" s="64">
        <f t="shared" si="10"/>
        <v>412474</v>
      </c>
      <c r="H72" s="62">
        <f t="shared" si="11"/>
        <v>34.361591149851058</v>
      </c>
      <c r="I72" s="63" t="e">
        <f t="shared" si="12"/>
        <v>#VALUE!</v>
      </c>
      <c r="J72" s="62">
        <f t="shared" si="13"/>
        <v>109.75139421458104</v>
      </c>
      <c r="K72" s="61" t="e">
        <f t="shared" si="14"/>
        <v>#VALUE!</v>
      </c>
      <c r="L72" s="60">
        <f t="shared" si="15"/>
        <v>3.7263493617611343</v>
      </c>
    </row>
    <row r="73" spans="1:12" x14ac:dyDescent="0.2">
      <c r="A73" s="110" t="s">
        <v>77</v>
      </c>
      <c r="B73" s="110" t="s">
        <v>133</v>
      </c>
      <c r="C73" s="32"/>
      <c r="D73" s="65" t="s">
        <v>39</v>
      </c>
      <c r="E73" s="111">
        <v>45582</v>
      </c>
      <c r="F73" s="111">
        <v>411204</v>
      </c>
      <c r="G73" s="64">
        <f t="shared" si="10"/>
        <v>411204</v>
      </c>
      <c r="H73" s="62">
        <f t="shared" si="11"/>
        <v>35.332056119840082</v>
      </c>
      <c r="I73" s="63" t="e">
        <f t="shared" si="12"/>
        <v>#VALUE!</v>
      </c>
      <c r="J73" s="62">
        <f t="shared" si="13"/>
        <v>109.41347165303166</v>
      </c>
      <c r="K73" s="61" t="e">
        <f t="shared" si="14"/>
        <v>#VALUE!</v>
      </c>
      <c r="L73" s="60">
        <f t="shared" si="15"/>
        <v>3.6128395649805176</v>
      </c>
    </row>
    <row r="74" spans="1:12" x14ac:dyDescent="0.2">
      <c r="A74" s="110" t="s">
        <v>77</v>
      </c>
      <c r="B74" s="110" t="s">
        <v>132</v>
      </c>
      <c r="C74" s="32"/>
      <c r="D74" s="65" t="s">
        <v>39</v>
      </c>
      <c r="E74" s="111">
        <v>40755</v>
      </c>
      <c r="F74" s="111">
        <v>402153</v>
      </c>
      <c r="G74" s="64">
        <f t="shared" si="10"/>
        <v>402153</v>
      </c>
      <c r="H74" s="62">
        <f t="shared" si="11"/>
        <v>31.590495089379196</v>
      </c>
      <c r="I74" s="63" t="e">
        <f t="shared" si="12"/>
        <v>#VALUE!</v>
      </c>
      <c r="J74" s="62">
        <f t="shared" si="13"/>
        <v>107.00517472028882</v>
      </c>
      <c r="K74" s="61" t="e">
        <f t="shared" si="14"/>
        <v>#VALUE!</v>
      </c>
      <c r="L74" s="60">
        <f t="shared" si="15"/>
        <v>3.9518016464697614</v>
      </c>
    </row>
    <row r="75" spans="1:12" x14ac:dyDescent="0.2">
      <c r="A75" s="110" t="s">
        <v>77</v>
      </c>
      <c r="B75" s="110" t="s">
        <v>131</v>
      </c>
      <c r="C75" s="32"/>
      <c r="D75" s="65" t="s">
        <v>39</v>
      </c>
      <c r="E75" s="111">
        <v>55876</v>
      </c>
      <c r="F75" s="111">
        <v>535788</v>
      </c>
      <c r="G75" s="64">
        <f t="shared" si="10"/>
        <v>535788</v>
      </c>
      <c r="H75" s="62">
        <f t="shared" si="11"/>
        <v>43.311262510468701</v>
      </c>
      <c r="I75" s="63" t="e">
        <f t="shared" si="12"/>
        <v>#VALUE!</v>
      </c>
      <c r="J75" s="62">
        <f t="shared" si="13"/>
        <v>142.56287669875422</v>
      </c>
      <c r="K75" s="61" t="e">
        <f t="shared" si="14"/>
        <v>#VALUE!</v>
      </c>
      <c r="L75" s="60">
        <f t="shared" si="15"/>
        <v>3.8401872055413953</v>
      </c>
    </row>
    <row r="76" spans="1:12" x14ac:dyDescent="0.2">
      <c r="A76" s="110" t="s">
        <v>77</v>
      </c>
      <c r="B76" s="110" t="s">
        <v>130</v>
      </c>
      <c r="C76" s="32"/>
      <c r="D76" s="65" t="s">
        <v>39</v>
      </c>
      <c r="E76" s="111">
        <v>88247</v>
      </c>
      <c r="F76" s="111">
        <v>816709</v>
      </c>
      <c r="G76" s="64">
        <f t="shared" si="10"/>
        <v>816709</v>
      </c>
      <c r="H76" s="62">
        <f t="shared" si="11"/>
        <v>68.403052880688165</v>
      </c>
      <c r="I76" s="63" t="e">
        <f t="shared" si="12"/>
        <v>#VALUE!</v>
      </c>
      <c r="J76" s="62">
        <f t="shared" si="13"/>
        <v>217.31054907120514</v>
      </c>
      <c r="K76" s="61" t="e">
        <f t="shared" si="14"/>
        <v>#VALUE!</v>
      </c>
      <c r="L76" s="60">
        <f t="shared" si="15"/>
        <v>3.7063985193559006</v>
      </c>
    </row>
    <row r="77" spans="1:12" x14ac:dyDescent="0.2">
      <c r="A77" s="110" t="s">
        <v>77</v>
      </c>
      <c r="B77" s="110" t="s">
        <v>129</v>
      </c>
      <c r="C77" s="32"/>
      <c r="D77" s="65" t="s">
        <v>39</v>
      </c>
      <c r="E77" s="111">
        <v>87029</v>
      </c>
      <c r="F77" s="111">
        <v>810243</v>
      </c>
      <c r="G77" s="64">
        <f t="shared" si="10"/>
        <v>810243</v>
      </c>
      <c r="H77" s="62">
        <f t="shared" si="11"/>
        <v>67.45894239071481</v>
      </c>
      <c r="I77" s="63" t="e">
        <f t="shared" si="12"/>
        <v>#VALUE!</v>
      </c>
      <c r="J77" s="62">
        <f t="shared" si="13"/>
        <v>215.5900708956317</v>
      </c>
      <c r="K77" s="61" t="e">
        <f t="shared" si="14"/>
        <v>#VALUE!</v>
      </c>
      <c r="L77" s="60">
        <f t="shared" si="15"/>
        <v>3.7285160493837952</v>
      </c>
    </row>
    <row r="78" spans="1:12" x14ac:dyDescent="0.2">
      <c r="A78" s="110" t="s">
        <v>77</v>
      </c>
      <c r="B78" s="110" t="s">
        <v>128</v>
      </c>
      <c r="C78" s="32"/>
      <c r="D78" s="65" t="s">
        <v>39</v>
      </c>
      <c r="E78" s="111">
        <v>85273</v>
      </c>
      <c r="F78" s="111">
        <v>807554</v>
      </c>
      <c r="G78" s="64">
        <f t="shared" si="10"/>
        <v>807554</v>
      </c>
      <c r="H78" s="62">
        <f t="shared" si="11"/>
        <v>66.097811011081632</v>
      </c>
      <c r="I78" s="63" t="e">
        <f t="shared" si="12"/>
        <v>#VALUE!</v>
      </c>
      <c r="J78" s="62">
        <f t="shared" si="13"/>
        <v>214.87457973972124</v>
      </c>
      <c r="K78" s="61" t="e">
        <f t="shared" si="14"/>
        <v>#VALUE!</v>
      </c>
      <c r="L78" s="60">
        <f t="shared" si="15"/>
        <v>3.7926673495180125</v>
      </c>
    </row>
    <row r="79" spans="1:12" x14ac:dyDescent="0.2">
      <c r="A79" s="110" t="s">
        <v>77</v>
      </c>
      <c r="B79" s="110" t="s">
        <v>127</v>
      </c>
      <c r="C79" s="32"/>
      <c r="D79" s="65" t="s">
        <v>39</v>
      </c>
      <c r="E79" s="111">
        <v>48428</v>
      </c>
      <c r="F79" s="111">
        <v>463794</v>
      </c>
      <c r="G79" s="64">
        <f t="shared" si="10"/>
        <v>463794</v>
      </c>
      <c r="H79" s="62">
        <f t="shared" si="11"/>
        <v>37.538081123505229</v>
      </c>
      <c r="I79" s="63" t="e">
        <f t="shared" si="12"/>
        <v>#VALUE!</v>
      </c>
      <c r="J79" s="62">
        <f t="shared" si="13"/>
        <v>123.40665867026139</v>
      </c>
      <c r="K79" s="61" t="e">
        <f t="shared" si="14"/>
        <v>#VALUE!</v>
      </c>
      <c r="L79" s="60">
        <f t="shared" si="15"/>
        <v>3.8354234102060287</v>
      </c>
    </row>
    <row r="80" spans="1:12" x14ac:dyDescent="0.2">
      <c r="A80" s="110" t="s">
        <v>77</v>
      </c>
      <c r="B80" s="110" t="s">
        <v>126</v>
      </c>
      <c r="C80" s="32"/>
      <c r="D80" s="65" t="s">
        <v>39</v>
      </c>
      <c r="E80" s="111">
        <v>53128</v>
      </c>
      <c r="F80" s="111">
        <v>508352</v>
      </c>
      <c r="G80" s="64">
        <f t="shared" si="10"/>
        <v>508352</v>
      </c>
      <c r="H80" s="62">
        <f t="shared" si="11"/>
        <v>41.18120041978991</v>
      </c>
      <c r="I80" s="63" t="e">
        <f t="shared" si="12"/>
        <v>#VALUE!</v>
      </c>
      <c r="J80" s="62">
        <f t="shared" si="13"/>
        <v>135.26268504625918</v>
      </c>
      <c r="K80" s="61" t="e">
        <f t="shared" si="14"/>
        <v>#VALUE!</v>
      </c>
      <c r="L80" s="60">
        <f t="shared" si="15"/>
        <v>3.8320025710437378</v>
      </c>
    </row>
    <row r="81" spans="1:12" x14ac:dyDescent="0.2">
      <c r="A81" s="110" t="s">
        <v>77</v>
      </c>
      <c r="B81" s="110" t="s">
        <v>125</v>
      </c>
      <c r="C81" s="32"/>
      <c r="D81" s="65" t="s">
        <v>39</v>
      </c>
      <c r="E81" s="111">
        <v>51644</v>
      </c>
      <c r="F81" s="111">
        <v>496197</v>
      </c>
      <c r="G81" s="64">
        <f t="shared" si="10"/>
        <v>496197</v>
      </c>
      <c r="H81" s="62">
        <f t="shared" si="11"/>
        <v>40.030904880282151</v>
      </c>
      <c r="I81" s="63" t="e">
        <f t="shared" si="12"/>
        <v>#VALUE!</v>
      </c>
      <c r="J81" s="62">
        <f t="shared" si="13"/>
        <v>132.02847344339878</v>
      </c>
      <c r="K81" s="61" t="e">
        <f t="shared" si="14"/>
        <v>#VALUE!</v>
      </c>
      <c r="L81" s="60">
        <f t="shared" si="15"/>
        <v>3.8478575360201273</v>
      </c>
    </row>
    <row r="82" spans="1:12" x14ac:dyDescent="0.2">
      <c r="A82" s="110" t="s">
        <v>77</v>
      </c>
      <c r="B82" s="110" t="s">
        <v>124</v>
      </c>
      <c r="C82" s="112" t="s">
        <v>275</v>
      </c>
      <c r="D82" s="113">
        <v>0.32800000000000001</v>
      </c>
      <c r="E82" s="111">
        <v>69208</v>
      </c>
      <c r="F82" s="111">
        <v>561128</v>
      </c>
      <c r="G82" s="64">
        <f t="shared" si="10"/>
        <v>561128</v>
      </c>
      <c r="H82" s="62">
        <f t="shared" si="11"/>
        <v>53.645319203674525</v>
      </c>
      <c r="I82" s="63">
        <f t="shared" si="12"/>
        <v>163552.8024502272</v>
      </c>
      <c r="J82" s="62">
        <f t="shared" si="13"/>
        <v>149.30536308431425</v>
      </c>
      <c r="K82" s="61">
        <f t="shared" si="14"/>
        <v>455199.27769607998</v>
      </c>
      <c r="L82" s="60">
        <f t="shared" si="15"/>
        <v>3.2470603745256845</v>
      </c>
    </row>
    <row r="83" spans="1:12" x14ac:dyDescent="0.2">
      <c r="A83" s="110" t="s">
        <v>77</v>
      </c>
      <c r="B83" s="110" t="s">
        <v>123</v>
      </c>
      <c r="C83" s="112" t="s">
        <v>275</v>
      </c>
      <c r="D83" s="113">
        <v>0.68899999999999995</v>
      </c>
      <c r="E83" s="111">
        <v>151039</v>
      </c>
      <c r="F83" s="111">
        <v>1170052</v>
      </c>
      <c r="G83" s="64">
        <f t="shared" si="10"/>
        <v>1170052</v>
      </c>
      <c r="H83" s="62">
        <f t="shared" si="11"/>
        <v>117.07512667905151</v>
      </c>
      <c r="I83" s="63">
        <f t="shared" si="12"/>
        <v>169920.35802474819</v>
      </c>
      <c r="J83" s="62">
        <f t="shared" si="13"/>
        <v>311.32832203619859</v>
      </c>
      <c r="K83" s="61">
        <f t="shared" si="14"/>
        <v>451855.3295155277</v>
      </c>
      <c r="L83" s="60">
        <f t="shared" si="15"/>
        <v>3.1024213768703905</v>
      </c>
    </row>
    <row r="84" spans="1:12" x14ac:dyDescent="0.2">
      <c r="A84" s="110" t="s">
        <v>77</v>
      </c>
      <c r="B84" s="110" t="s">
        <v>122</v>
      </c>
      <c r="C84" s="112" t="s">
        <v>275</v>
      </c>
      <c r="D84" s="113">
        <v>0.39100000000000001</v>
      </c>
      <c r="E84" s="111">
        <v>84240</v>
      </c>
      <c r="F84" s="111">
        <v>665027</v>
      </c>
      <c r="G84" s="64">
        <f t="shared" si="10"/>
        <v>665027</v>
      </c>
      <c r="H84" s="62">
        <f t="shared" si="11"/>
        <v>65.297099897664168</v>
      </c>
      <c r="I84" s="63">
        <f t="shared" si="12"/>
        <v>167000.25549274721</v>
      </c>
      <c r="J84" s="62">
        <f t="shared" si="13"/>
        <v>176.95088766889594</v>
      </c>
      <c r="K84" s="61">
        <f t="shared" si="14"/>
        <v>452559.81500996405</v>
      </c>
      <c r="L84" s="60">
        <f t="shared" si="15"/>
        <v>3.1615906771345528</v>
      </c>
    </row>
    <row r="85" spans="1:12" x14ac:dyDescent="0.2">
      <c r="A85" s="110" t="s">
        <v>77</v>
      </c>
      <c r="B85" s="110" t="s">
        <v>121</v>
      </c>
      <c r="C85" s="32"/>
      <c r="D85" s="65" t="s">
        <v>39</v>
      </c>
      <c r="E85" s="111">
        <v>93634</v>
      </c>
      <c r="F85" s="111">
        <v>862050</v>
      </c>
      <c r="G85" s="64">
        <f t="shared" si="10"/>
        <v>862050</v>
      </c>
      <c r="H85" s="62">
        <f t="shared" si="11"/>
        <v>72.578687699642543</v>
      </c>
      <c r="I85" s="63" t="e">
        <f t="shared" si="12"/>
        <v>#VALUE!</v>
      </c>
      <c r="J85" s="62">
        <f t="shared" si="13"/>
        <v>229.37491668003216</v>
      </c>
      <c r="K85" s="61" t="e">
        <f t="shared" si="14"/>
        <v>#VALUE!</v>
      </c>
      <c r="L85" s="60">
        <f t="shared" si="15"/>
        <v>3.6870888402871396</v>
      </c>
    </row>
    <row r="86" spans="1:12" x14ac:dyDescent="0.2">
      <c r="A86" s="110" t="s">
        <v>77</v>
      </c>
      <c r="B86" s="110" t="s">
        <v>120</v>
      </c>
      <c r="C86" s="32"/>
      <c r="D86" s="65" t="s">
        <v>39</v>
      </c>
      <c r="E86" s="111">
        <v>62321</v>
      </c>
      <c r="F86" s="111">
        <v>593456</v>
      </c>
      <c r="G86" s="64">
        <f t="shared" si="10"/>
        <v>593456</v>
      </c>
      <c r="H86" s="62">
        <f t="shared" si="11"/>
        <v>48.306986736969719</v>
      </c>
      <c r="I86" s="63" t="e">
        <f t="shared" si="12"/>
        <v>#VALUE!</v>
      </c>
      <c r="J86" s="62">
        <f t="shared" si="13"/>
        <v>157.9072218006672</v>
      </c>
      <c r="K86" s="61" t="e">
        <f t="shared" si="14"/>
        <v>#VALUE!</v>
      </c>
      <c r="L86" s="60">
        <f t="shared" si="15"/>
        <v>3.8136324483222106</v>
      </c>
    </row>
    <row r="87" spans="1:12" x14ac:dyDescent="0.2">
      <c r="A87" s="110" t="s">
        <v>77</v>
      </c>
      <c r="B87" s="110" t="s">
        <v>119</v>
      </c>
      <c r="C87" s="32"/>
      <c r="D87" s="65" t="s">
        <v>39</v>
      </c>
      <c r="E87" s="111">
        <v>62760</v>
      </c>
      <c r="F87" s="111">
        <v>595310</v>
      </c>
      <c r="G87" s="64">
        <f t="shared" si="10"/>
        <v>595310</v>
      </c>
      <c r="H87" s="62">
        <f t="shared" si="11"/>
        <v>48.647269581878014</v>
      </c>
      <c r="I87" s="63" t="e">
        <f t="shared" si="12"/>
        <v>#VALUE!</v>
      </c>
      <c r="J87" s="62">
        <f t="shared" si="13"/>
        <v>158.40053552437789</v>
      </c>
      <c r="K87" s="61" t="e">
        <f t="shared" si="14"/>
        <v>#VALUE!</v>
      </c>
      <c r="L87" s="60">
        <f t="shared" si="15"/>
        <v>3.7987871953924097</v>
      </c>
    </row>
    <row r="88" spans="1:12" x14ac:dyDescent="0.2">
      <c r="A88" s="110" t="s">
        <v>77</v>
      </c>
      <c r="B88" s="110" t="s">
        <v>118</v>
      </c>
      <c r="C88" s="32"/>
      <c r="D88" s="65" t="s">
        <v>39</v>
      </c>
      <c r="E88" s="111">
        <v>58350</v>
      </c>
      <c r="F88" s="111">
        <v>551101</v>
      </c>
      <c r="G88" s="64">
        <f t="shared" si="10"/>
        <v>551101</v>
      </c>
      <c r="H88" s="62">
        <f t="shared" si="11"/>
        <v>45.228938497491747</v>
      </c>
      <c r="I88" s="63" t="e">
        <f t="shared" si="12"/>
        <v>#VALUE!</v>
      </c>
      <c r="J88" s="62">
        <f t="shared" si="13"/>
        <v>146.63737133261691</v>
      </c>
      <c r="K88" s="61" t="e">
        <f t="shared" si="14"/>
        <v>#VALUE!</v>
      </c>
      <c r="L88" s="60">
        <f t="shared" si="15"/>
        <v>3.782466246270046</v>
      </c>
    </row>
    <row r="89" spans="1:12" x14ac:dyDescent="0.2">
      <c r="A89" s="110" t="s">
        <v>77</v>
      </c>
      <c r="B89" s="110" t="s">
        <v>117</v>
      </c>
      <c r="C89" s="32"/>
      <c r="D89" s="65" t="s">
        <v>39</v>
      </c>
      <c r="E89" s="111">
        <v>69287</v>
      </c>
      <c r="F89" s="111">
        <v>656023</v>
      </c>
      <c r="G89" s="64">
        <f t="shared" si="10"/>
        <v>656023</v>
      </c>
      <c r="H89" s="62">
        <f t="shared" si="11"/>
        <v>53.706554613122719</v>
      </c>
      <c r="I89" s="63" t="e">
        <f t="shared" si="12"/>
        <v>#VALUE!</v>
      </c>
      <c r="J89" s="62">
        <f t="shared" si="13"/>
        <v>174.555096531738</v>
      </c>
      <c r="K89" s="61" t="e">
        <f t="shared" si="14"/>
        <v>#VALUE!</v>
      </c>
      <c r="L89" s="60">
        <f t="shared" si="15"/>
        <v>3.7918576994436637</v>
      </c>
    </row>
    <row r="90" spans="1:12" x14ac:dyDescent="0.2">
      <c r="A90" s="110" t="s">
        <v>77</v>
      </c>
      <c r="B90" s="110" t="s">
        <v>116</v>
      </c>
      <c r="C90" s="32"/>
      <c r="D90" s="65" t="s">
        <v>39</v>
      </c>
      <c r="E90" s="111">
        <v>48880</v>
      </c>
      <c r="F90" s="111">
        <v>466933</v>
      </c>
      <c r="G90" s="64">
        <f t="shared" si="10"/>
        <v>466933</v>
      </c>
      <c r="H90" s="62">
        <f t="shared" si="11"/>
        <v>37.888440681360692</v>
      </c>
      <c r="I90" s="63" t="e">
        <f t="shared" si="12"/>
        <v>#VALUE!</v>
      </c>
      <c r="J90" s="62">
        <f t="shared" si="13"/>
        <v>124.24188616687833</v>
      </c>
      <c r="K90" s="61" t="e">
        <f t="shared" si="14"/>
        <v>#VALUE!</v>
      </c>
      <c r="L90" s="60">
        <f t="shared" si="15"/>
        <v>3.8256751818767598</v>
      </c>
    </row>
    <row r="91" spans="1:12" x14ac:dyDescent="0.2">
      <c r="A91" s="110" t="s">
        <v>77</v>
      </c>
      <c r="B91" s="110" t="s">
        <v>115</v>
      </c>
      <c r="C91" s="32"/>
      <c r="D91" s="65" t="s">
        <v>39</v>
      </c>
      <c r="E91" s="111">
        <v>55340</v>
      </c>
      <c r="F91" s="111">
        <v>552372</v>
      </c>
      <c r="G91" s="64">
        <f t="shared" si="10"/>
        <v>552372</v>
      </c>
      <c r="H91" s="62">
        <f t="shared" si="11"/>
        <v>42.895791884339218</v>
      </c>
      <c r="I91" s="63" t="e">
        <f t="shared" si="12"/>
        <v>#VALUE!</v>
      </c>
      <c r="J91" s="62">
        <f t="shared" si="13"/>
        <v>146.97555997492341</v>
      </c>
      <c r="K91" s="61" t="e">
        <f t="shared" si="14"/>
        <v>#VALUE!</v>
      </c>
      <c r="L91" s="60">
        <f t="shared" si="15"/>
        <v>3.9973964602344365</v>
      </c>
    </row>
    <row r="92" spans="1:12" x14ac:dyDescent="0.2">
      <c r="A92" s="110" t="s">
        <v>77</v>
      </c>
      <c r="B92" s="110" t="s">
        <v>114</v>
      </c>
      <c r="C92" s="32"/>
      <c r="D92" s="65" t="s">
        <v>39</v>
      </c>
      <c r="E92" s="111">
        <v>53840</v>
      </c>
      <c r="F92" s="111">
        <v>524656</v>
      </c>
      <c r="G92" s="64">
        <f t="shared" si="10"/>
        <v>524656</v>
      </c>
      <c r="H92" s="62">
        <f t="shared" si="11"/>
        <v>41.733094236588784</v>
      </c>
      <c r="I92" s="63" t="e">
        <f t="shared" si="12"/>
        <v>#VALUE!</v>
      </c>
      <c r="J92" s="62">
        <f t="shared" si="13"/>
        <v>139.60086571043323</v>
      </c>
      <c r="K92" s="61" t="e">
        <f t="shared" si="14"/>
        <v>#VALUE!</v>
      </c>
      <c r="L92" s="60">
        <f t="shared" si="15"/>
        <v>3.9026024703287066</v>
      </c>
    </row>
    <row r="93" spans="1:12" x14ac:dyDescent="0.2">
      <c r="A93" s="110" t="s">
        <v>77</v>
      </c>
      <c r="B93" s="110" t="s">
        <v>113</v>
      </c>
      <c r="C93" s="32"/>
      <c r="D93" s="65" t="s">
        <v>39</v>
      </c>
      <c r="E93" s="111">
        <v>58491</v>
      </c>
      <c r="F93" s="111">
        <v>562175</v>
      </c>
      <c r="G93" s="64">
        <f t="shared" si="10"/>
        <v>562175</v>
      </c>
      <c r="H93" s="62">
        <f t="shared" si="11"/>
        <v>45.338232076380287</v>
      </c>
      <c r="I93" s="63" t="e">
        <f t="shared" si="12"/>
        <v>#VALUE!</v>
      </c>
      <c r="J93" s="62">
        <f t="shared" si="13"/>
        <v>149.58394963702463</v>
      </c>
      <c r="K93" s="61" t="e">
        <f t="shared" si="14"/>
        <v>#VALUE!</v>
      </c>
      <c r="L93" s="60">
        <f t="shared" si="15"/>
        <v>3.8491709958134512</v>
      </c>
    </row>
    <row r="94" spans="1:12" x14ac:dyDescent="0.2">
      <c r="A94" s="110" t="s">
        <v>77</v>
      </c>
      <c r="B94" s="110" t="s">
        <v>112</v>
      </c>
      <c r="C94" s="112" t="s">
        <v>275</v>
      </c>
      <c r="D94" s="113">
        <v>0.36799999999999999</v>
      </c>
      <c r="E94" s="111">
        <v>78042</v>
      </c>
      <c r="F94" s="111">
        <v>625915</v>
      </c>
      <c r="G94" s="64">
        <f t="shared" si="10"/>
        <v>625915</v>
      </c>
      <c r="H94" s="62">
        <f t="shared" si="11"/>
        <v>60.492833217159394</v>
      </c>
      <c r="I94" s="63">
        <f t="shared" si="12"/>
        <v>164382.69895967227</v>
      </c>
      <c r="J94" s="62">
        <f t="shared" si="13"/>
        <v>166.54393709620362</v>
      </c>
      <c r="K94" s="61">
        <f t="shared" si="14"/>
        <v>452565.04645707511</v>
      </c>
      <c r="L94" s="60">
        <f t="shared" si="15"/>
        <v>3.2119715611279287</v>
      </c>
    </row>
    <row r="95" spans="1:12" x14ac:dyDescent="0.2">
      <c r="A95" s="110" t="s">
        <v>77</v>
      </c>
      <c r="B95" s="110" t="s">
        <v>111</v>
      </c>
      <c r="C95" s="112" t="s">
        <v>275</v>
      </c>
      <c r="D95" s="113">
        <v>0.10299999999999999</v>
      </c>
      <c r="E95" s="111">
        <v>20536</v>
      </c>
      <c r="F95" s="111">
        <v>178124</v>
      </c>
      <c r="G95" s="64">
        <f t="shared" si="10"/>
        <v>178124</v>
      </c>
      <c r="H95" s="62">
        <f t="shared" si="11"/>
        <v>15.91810592946856</v>
      </c>
      <c r="I95" s="63">
        <f t="shared" si="12"/>
        <v>154544.71776183069</v>
      </c>
      <c r="J95" s="62">
        <f t="shared" si="13"/>
        <v>47.39536878222151</v>
      </c>
      <c r="K95" s="61">
        <f t="shared" si="14"/>
        <v>460149.21147787874</v>
      </c>
      <c r="L95" s="60">
        <f t="shared" si="15"/>
        <v>3.4736919805406661</v>
      </c>
    </row>
    <row r="96" spans="1:12" x14ac:dyDescent="0.2">
      <c r="A96" s="110" t="s">
        <v>77</v>
      </c>
      <c r="B96" s="110" t="s">
        <v>110</v>
      </c>
      <c r="C96" s="32"/>
      <c r="D96" s="65" t="s">
        <v>39</v>
      </c>
      <c r="E96" s="111">
        <v>62187</v>
      </c>
      <c r="F96" s="111">
        <v>589819</v>
      </c>
      <c r="G96" s="64">
        <f t="shared" si="10"/>
        <v>589819</v>
      </c>
      <c r="H96" s="62">
        <f t="shared" si="11"/>
        <v>48.203119080437347</v>
      </c>
      <c r="I96" s="63" t="e">
        <f t="shared" si="12"/>
        <v>#VALUE!</v>
      </c>
      <c r="J96" s="62">
        <f t="shared" si="13"/>
        <v>156.9394860870018</v>
      </c>
      <c r="K96" s="61" t="e">
        <f t="shared" si="14"/>
        <v>#VALUE!</v>
      </c>
      <c r="L96" s="60">
        <f t="shared" si="15"/>
        <v>3.7984277904499635</v>
      </c>
    </row>
    <row r="97" spans="1:12" x14ac:dyDescent="0.2">
      <c r="A97" s="110" t="s">
        <v>77</v>
      </c>
      <c r="B97" s="110" t="s">
        <v>109</v>
      </c>
      <c r="C97" s="32"/>
      <c r="D97" s="65" t="s">
        <v>39</v>
      </c>
      <c r="E97" s="111">
        <v>52069</v>
      </c>
      <c r="F97" s="111">
        <v>514832</v>
      </c>
      <c r="G97" s="64">
        <f t="shared" si="10"/>
        <v>514832</v>
      </c>
      <c r="H97" s="62">
        <f t="shared" si="11"/>
        <v>40.360335880478111</v>
      </c>
      <c r="I97" s="63" t="e">
        <f t="shared" si="12"/>
        <v>#VALUE!</v>
      </c>
      <c r="J97" s="62">
        <f t="shared" si="13"/>
        <v>136.98688835243237</v>
      </c>
      <c r="K97" s="61" t="e">
        <f t="shared" si="14"/>
        <v>#VALUE!</v>
      </c>
      <c r="L97" s="60">
        <f t="shared" si="15"/>
        <v>3.9597796431737198</v>
      </c>
    </row>
    <row r="98" spans="1:12" x14ac:dyDescent="0.2">
      <c r="A98" s="110" t="s">
        <v>77</v>
      </c>
      <c r="B98" s="110" t="s">
        <v>108</v>
      </c>
      <c r="C98" s="32"/>
      <c r="D98" s="65" t="s">
        <v>39</v>
      </c>
      <c r="E98" s="111">
        <v>51825</v>
      </c>
      <c r="F98" s="111">
        <v>515799</v>
      </c>
      <c r="G98" s="64">
        <f t="shared" si="10"/>
        <v>515799</v>
      </c>
      <c r="H98" s="62">
        <f t="shared" si="11"/>
        <v>40.171203729777375</v>
      </c>
      <c r="I98" s="63" t="e">
        <f t="shared" si="12"/>
        <v>#VALUE!</v>
      </c>
      <c r="J98" s="62">
        <f t="shared" si="13"/>
        <v>137.24418844457273</v>
      </c>
      <c r="K98" s="61" t="e">
        <f t="shared" si="14"/>
        <v>#VALUE!</v>
      </c>
      <c r="L98" s="60">
        <f t="shared" si="15"/>
        <v>3.985895491931998</v>
      </c>
    </row>
    <row r="99" spans="1:12" x14ac:dyDescent="0.2">
      <c r="A99" s="110" t="s">
        <v>77</v>
      </c>
      <c r="B99" s="110" t="s">
        <v>107</v>
      </c>
      <c r="C99" s="32"/>
      <c r="D99" s="65" t="s">
        <v>39</v>
      </c>
      <c r="E99" s="111">
        <v>69991</v>
      </c>
      <c r="F99" s="111">
        <v>662870</v>
      </c>
      <c r="G99" s="64">
        <f t="shared" si="10"/>
        <v>662870</v>
      </c>
      <c r="H99" s="62">
        <f t="shared" si="11"/>
        <v>54.252247375800252</v>
      </c>
      <c r="I99" s="63" t="e">
        <f t="shared" si="12"/>
        <v>#VALUE!</v>
      </c>
      <c r="J99" s="62">
        <f t="shared" si="13"/>
        <v>176.37695147577625</v>
      </c>
      <c r="K99" s="61" t="e">
        <f t="shared" si="14"/>
        <v>#VALUE!</v>
      </c>
      <c r="L99" s="60">
        <f t="shared" si="15"/>
        <v>3.7928955943465561</v>
      </c>
    </row>
    <row r="100" spans="1:12" x14ac:dyDescent="0.2">
      <c r="A100" s="110" t="s">
        <v>77</v>
      </c>
      <c r="B100" s="110" t="s">
        <v>106</v>
      </c>
      <c r="C100" s="32"/>
      <c r="D100" s="65" t="s">
        <v>39</v>
      </c>
      <c r="E100" s="111">
        <v>65959</v>
      </c>
      <c r="F100" s="111">
        <v>637105</v>
      </c>
      <c r="G100" s="64">
        <f t="shared" si="10"/>
        <v>637105</v>
      </c>
      <c r="H100" s="62">
        <f t="shared" si="11"/>
        <v>51.126916098647094</v>
      </c>
      <c r="I100" s="63" t="e">
        <f t="shared" si="12"/>
        <v>#VALUE!</v>
      </c>
      <c r="J100" s="62">
        <f t="shared" si="13"/>
        <v>169.52138076843789</v>
      </c>
      <c r="K100" s="61" t="e">
        <f t="shared" si="14"/>
        <v>#VALUE!</v>
      </c>
      <c r="L100" s="60">
        <f t="shared" si="15"/>
        <v>3.8683135874701757</v>
      </c>
    </row>
    <row r="101" spans="1:12" x14ac:dyDescent="0.2">
      <c r="A101" s="110" t="s">
        <v>77</v>
      </c>
      <c r="B101" s="110" t="s">
        <v>105</v>
      </c>
      <c r="C101" s="32"/>
      <c r="D101" s="65" t="s">
        <v>39</v>
      </c>
      <c r="E101" s="111">
        <v>61322</v>
      </c>
      <c r="F101" s="111">
        <v>591517</v>
      </c>
      <c r="G101" s="64">
        <f t="shared" si="10"/>
        <v>591517</v>
      </c>
      <c r="H101" s="62">
        <f t="shared" si="11"/>
        <v>47.532630103567932</v>
      </c>
      <c r="I101" s="63" t="e">
        <f t="shared" si="12"/>
        <v>#VALUE!</v>
      </c>
      <c r="J101" s="62">
        <f t="shared" si="13"/>
        <v>157.39129121260089</v>
      </c>
      <c r="K101" s="61" t="e">
        <f t="shared" si="14"/>
        <v>#VALUE!</v>
      </c>
      <c r="L101" s="60">
        <f t="shared" si="15"/>
        <v>3.8630972593200652</v>
      </c>
    </row>
    <row r="102" spans="1:12" x14ac:dyDescent="0.2">
      <c r="A102" s="110" t="s">
        <v>77</v>
      </c>
      <c r="B102" s="110" t="s">
        <v>104</v>
      </c>
      <c r="C102" s="32"/>
      <c r="D102" s="65" t="s">
        <v>39</v>
      </c>
      <c r="E102" s="111">
        <v>97714</v>
      </c>
      <c r="F102" s="111">
        <v>921742</v>
      </c>
      <c r="G102" s="64">
        <f t="shared" si="10"/>
        <v>921742</v>
      </c>
      <c r="H102" s="62">
        <f t="shared" si="11"/>
        <v>75.741225301523713</v>
      </c>
      <c r="I102" s="63" t="e">
        <f t="shared" si="12"/>
        <v>#VALUE!</v>
      </c>
      <c r="J102" s="62">
        <f t="shared" si="13"/>
        <v>245.25780923436716</v>
      </c>
      <c r="K102" s="61" t="e">
        <f t="shared" si="14"/>
        <v>#VALUE!</v>
      </c>
      <c r="L102" s="60">
        <f t="shared" si="15"/>
        <v>3.7777856066407223</v>
      </c>
    </row>
    <row r="103" spans="1:12" x14ac:dyDescent="0.2">
      <c r="A103" s="110" t="s">
        <v>77</v>
      </c>
      <c r="B103" s="110" t="s">
        <v>103</v>
      </c>
      <c r="C103" s="32"/>
      <c r="D103" s="65" t="s">
        <v>39</v>
      </c>
      <c r="E103" s="111">
        <v>58332</v>
      </c>
      <c r="F103" s="111">
        <v>545978</v>
      </c>
      <c r="G103" s="64">
        <f t="shared" si="10"/>
        <v>545978</v>
      </c>
      <c r="H103" s="62">
        <f t="shared" si="11"/>
        <v>45.214986125718738</v>
      </c>
      <c r="I103" s="63" t="e">
        <f t="shared" si="12"/>
        <v>#VALUE!</v>
      </c>
      <c r="J103" s="62">
        <f t="shared" si="13"/>
        <v>145.27423961386302</v>
      </c>
      <c r="K103" s="61" t="e">
        <f t="shared" si="14"/>
        <v>#VALUE!</v>
      </c>
      <c r="L103" s="60">
        <f t="shared" si="15"/>
        <v>3.7484610171412731</v>
      </c>
    </row>
    <row r="104" spans="1:12" x14ac:dyDescent="0.2">
      <c r="A104" s="110" t="s">
        <v>77</v>
      </c>
      <c r="B104" s="110" t="s">
        <v>102</v>
      </c>
      <c r="C104" s="32"/>
      <c r="D104" s="65" t="s">
        <v>39</v>
      </c>
      <c r="E104" s="111">
        <v>49219</v>
      </c>
      <c r="F104" s="111">
        <v>470522</v>
      </c>
      <c r="G104" s="64">
        <f t="shared" si="10"/>
        <v>470522</v>
      </c>
      <c r="H104" s="62">
        <f t="shared" si="11"/>
        <v>38.15121034975229</v>
      </c>
      <c r="I104" s="63" t="e">
        <f t="shared" si="12"/>
        <v>#VALUE!</v>
      </c>
      <c r="J104" s="62">
        <f t="shared" si="13"/>
        <v>125.19685000420172</v>
      </c>
      <c r="K104" s="61" t="e">
        <f t="shared" si="14"/>
        <v>#VALUE!</v>
      </c>
      <c r="L104" s="60">
        <f t="shared" si="15"/>
        <v>3.828528383045573</v>
      </c>
    </row>
    <row r="105" spans="1:12" x14ac:dyDescent="0.2">
      <c r="A105" s="110" t="s">
        <v>77</v>
      </c>
      <c r="B105" s="110" t="s">
        <v>101</v>
      </c>
      <c r="C105" s="32"/>
      <c r="D105" s="65" t="s">
        <v>39</v>
      </c>
      <c r="E105" s="111">
        <v>43121</v>
      </c>
      <c r="F105" s="111">
        <v>416070</v>
      </c>
      <c r="G105" s="64">
        <f t="shared" si="10"/>
        <v>416070</v>
      </c>
      <c r="H105" s="62">
        <f t="shared" si="11"/>
        <v>33.424456845764205</v>
      </c>
      <c r="I105" s="63" t="e">
        <f t="shared" si="12"/>
        <v>#VALUE!</v>
      </c>
      <c r="J105" s="62">
        <f t="shared" si="13"/>
        <v>110.70822061720432</v>
      </c>
      <c r="K105" s="61" t="e">
        <f t="shared" si="14"/>
        <v>#VALUE!</v>
      </c>
      <c r="L105" s="60">
        <f t="shared" si="15"/>
        <v>3.864224071495713</v>
      </c>
    </row>
    <row r="106" spans="1:12" x14ac:dyDescent="0.2">
      <c r="A106" s="110" t="s">
        <v>77</v>
      </c>
      <c r="B106" s="110" t="s">
        <v>100</v>
      </c>
      <c r="C106" s="112" t="s">
        <v>275</v>
      </c>
      <c r="D106" s="113">
        <v>0.33800000000000002</v>
      </c>
      <c r="E106" s="111">
        <v>71663</v>
      </c>
      <c r="F106" s="111">
        <v>574607</v>
      </c>
      <c r="G106" s="64">
        <f t="shared" si="10"/>
        <v>574607</v>
      </c>
      <c r="H106" s="62">
        <f t="shared" si="11"/>
        <v>55.548267687159402</v>
      </c>
      <c r="I106" s="63">
        <f t="shared" si="12"/>
        <v>164343.98724011658</v>
      </c>
      <c r="J106" s="62">
        <f t="shared" si="13"/>
        <v>152.89186560960877</v>
      </c>
      <c r="K106" s="61">
        <f t="shared" si="14"/>
        <v>452342.79766156437</v>
      </c>
      <c r="L106" s="60">
        <f t="shared" si="15"/>
        <v>3.2111504217519156</v>
      </c>
    </row>
    <row r="107" spans="1:12" x14ac:dyDescent="0.2">
      <c r="A107" s="110" t="s">
        <v>77</v>
      </c>
      <c r="B107" s="110" t="s">
        <v>99</v>
      </c>
      <c r="C107" s="112" t="s">
        <v>275</v>
      </c>
      <c r="D107" s="113">
        <v>0.46500000000000002</v>
      </c>
      <c r="E107" s="111">
        <v>100117</v>
      </c>
      <c r="F107" s="111">
        <v>786528</v>
      </c>
      <c r="G107" s="64">
        <f t="shared" si="10"/>
        <v>786528</v>
      </c>
      <c r="H107" s="62">
        <f t="shared" si="11"/>
        <v>77.603866933219905</v>
      </c>
      <c r="I107" s="63">
        <f t="shared" si="12"/>
        <v>166890.03641552667</v>
      </c>
      <c r="J107" s="62">
        <f t="shared" si="13"/>
        <v>209.2799657404006</v>
      </c>
      <c r="K107" s="61">
        <f t="shared" si="14"/>
        <v>450064.44245247438</v>
      </c>
      <c r="L107" s="60">
        <f t="shared" si="15"/>
        <v>3.1462344555661539</v>
      </c>
    </row>
    <row r="108" spans="1:12" x14ac:dyDescent="0.2">
      <c r="A108" s="110" t="s">
        <v>77</v>
      </c>
      <c r="B108" s="110" t="s">
        <v>98</v>
      </c>
      <c r="C108" s="112" t="s">
        <v>275</v>
      </c>
      <c r="D108" s="113">
        <v>0.33300000000000002</v>
      </c>
      <c r="E108" s="111">
        <v>70651</v>
      </c>
      <c r="F108" s="111">
        <v>563432</v>
      </c>
      <c r="G108" s="64">
        <f t="shared" si="10"/>
        <v>563432</v>
      </c>
      <c r="H108" s="62">
        <f t="shared" si="11"/>
        <v>54.76383434081044</v>
      </c>
      <c r="I108" s="63">
        <f t="shared" si="12"/>
        <v>164455.95898141272</v>
      </c>
      <c r="J108" s="62">
        <f t="shared" si="13"/>
        <v>149.91841314873139</v>
      </c>
      <c r="K108" s="61">
        <f t="shared" si="14"/>
        <v>450205.44489108521</v>
      </c>
      <c r="L108" s="60">
        <f t="shared" si="15"/>
        <v>3.1938014831413324</v>
      </c>
    </row>
    <row r="109" spans="1:12" x14ac:dyDescent="0.2">
      <c r="A109" s="110" t="s">
        <v>77</v>
      </c>
      <c r="B109" s="110" t="s">
        <v>97</v>
      </c>
      <c r="C109" s="32"/>
      <c r="D109" s="65" t="s">
        <v>39</v>
      </c>
      <c r="E109" s="111">
        <v>37976</v>
      </c>
      <c r="F109" s="111">
        <v>371304</v>
      </c>
      <c r="G109" s="64">
        <f t="shared" si="10"/>
        <v>371304</v>
      </c>
      <c r="H109" s="62">
        <f t="shared" si="11"/>
        <v>29.436403913980232</v>
      </c>
      <c r="I109" s="63" t="e">
        <f t="shared" si="12"/>
        <v>#VALUE!</v>
      </c>
      <c r="J109" s="62">
        <f t="shared" si="13"/>
        <v>98.796849443724454</v>
      </c>
      <c r="K109" s="61" t="e">
        <f t="shared" si="14"/>
        <v>#VALUE!</v>
      </c>
      <c r="L109" s="60">
        <f t="shared" si="15"/>
        <v>3.9156614155215022</v>
      </c>
    </row>
    <row r="110" spans="1:12" x14ac:dyDescent="0.2">
      <c r="A110" s="110" t="s">
        <v>77</v>
      </c>
      <c r="B110" s="110" t="s">
        <v>96</v>
      </c>
      <c r="C110" s="32"/>
      <c r="D110" s="65" t="s">
        <v>39</v>
      </c>
      <c r="E110" s="111">
        <v>79710</v>
      </c>
      <c r="F110" s="111">
        <v>758052</v>
      </c>
      <c r="G110" s="64">
        <f t="shared" si="10"/>
        <v>758052</v>
      </c>
      <c r="H110" s="62">
        <f t="shared" si="11"/>
        <v>61.785753001457877</v>
      </c>
      <c r="I110" s="63" t="e">
        <f t="shared" si="12"/>
        <v>#VALUE!</v>
      </c>
      <c r="J110" s="62">
        <f t="shared" si="13"/>
        <v>201.70305010049503</v>
      </c>
      <c r="K110" s="61" t="e">
        <f t="shared" si="14"/>
        <v>#VALUE!</v>
      </c>
      <c r="L110" s="60">
        <f t="shared" si="15"/>
        <v>3.8086486558105341</v>
      </c>
    </row>
    <row r="111" spans="1:12" x14ac:dyDescent="0.2">
      <c r="A111" s="110" t="s">
        <v>77</v>
      </c>
      <c r="B111" s="110" t="s">
        <v>95</v>
      </c>
      <c r="C111" s="32"/>
      <c r="D111" s="65" t="s">
        <v>39</v>
      </c>
      <c r="E111" s="111">
        <v>64252</v>
      </c>
      <c r="F111" s="111">
        <v>608732</v>
      </c>
      <c r="G111" s="64">
        <f t="shared" si="10"/>
        <v>608732</v>
      </c>
      <c r="H111" s="62">
        <f t="shared" si="11"/>
        <v>49.803766175507107</v>
      </c>
      <c r="I111" s="63" t="e">
        <f t="shared" si="12"/>
        <v>#VALUE!</v>
      </c>
      <c r="J111" s="62">
        <f t="shared" si="13"/>
        <v>161.97187144651627</v>
      </c>
      <c r="K111" s="61" t="e">
        <f t="shared" si="14"/>
        <v>#VALUE!</v>
      </c>
      <c r="L111" s="60">
        <f t="shared" si="15"/>
        <v>3.7942348112460773</v>
      </c>
    </row>
    <row r="112" spans="1:12" x14ac:dyDescent="0.2">
      <c r="A112" s="110" t="s">
        <v>77</v>
      </c>
      <c r="B112" s="110" t="s">
        <v>94</v>
      </c>
      <c r="C112" s="32"/>
      <c r="D112" s="65" t="s">
        <v>39</v>
      </c>
      <c r="E112" s="111">
        <v>62006</v>
      </c>
      <c r="F112" s="111">
        <v>583158</v>
      </c>
      <c r="G112" s="64">
        <f t="shared" si="10"/>
        <v>583158</v>
      </c>
      <c r="H112" s="62">
        <f t="shared" si="11"/>
        <v>48.06282023094213</v>
      </c>
      <c r="I112" s="63" t="e">
        <f t="shared" si="12"/>
        <v>#VALUE!</v>
      </c>
      <c r="J112" s="62">
        <f t="shared" si="13"/>
        <v>155.16712216378889</v>
      </c>
      <c r="K112" s="61" t="e">
        <f t="shared" si="14"/>
        <v>#VALUE!</v>
      </c>
      <c r="L112" s="60">
        <f t="shared" si="15"/>
        <v>3.7664936914073071</v>
      </c>
    </row>
    <row r="113" spans="1:12" x14ac:dyDescent="0.2">
      <c r="A113" s="110" t="s">
        <v>77</v>
      </c>
      <c r="B113" s="110" t="s">
        <v>93</v>
      </c>
      <c r="C113" s="32"/>
      <c r="D113" s="65" t="s">
        <v>39</v>
      </c>
      <c r="E113" s="111">
        <v>69545</v>
      </c>
      <c r="F113" s="111">
        <v>644742</v>
      </c>
      <c r="G113" s="64">
        <f t="shared" si="10"/>
        <v>644742</v>
      </c>
      <c r="H113" s="62">
        <f t="shared" si="11"/>
        <v>53.90653860853579</v>
      </c>
      <c r="I113" s="63" t="e">
        <f t="shared" si="12"/>
        <v>#VALUE!</v>
      </c>
      <c r="J113" s="62">
        <f t="shared" si="13"/>
        <v>171.5534395106053</v>
      </c>
      <c r="K113" s="61" t="e">
        <f t="shared" si="14"/>
        <v>#VALUE!</v>
      </c>
      <c r="L113" s="60">
        <f t="shared" si="15"/>
        <v>3.7128275084118942</v>
      </c>
    </row>
    <row r="114" spans="1:12" x14ac:dyDescent="0.2">
      <c r="A114" s="110" t="s">
        <v>77</v>
      </c>
      <c r="B114" s="110" t="s">
        <v>92</v>
      </c>
      <c r="C114" s="32"/>
      <c r="D114" s="65" t="s">
        <v>39</v>
      </c>
      <c r="E114" s="111">
        <v>48038</v>
      </c>
      <c r="F114" s="111">
        <v>484779</v>
      </c>
      <c r="G114" s="64">
        <f t="shared" si="10"/>
        <v>484779</v>
      </c>
      <c r="H114" s="62">
        <f t="shared" si="11"/>
        <v>37.235779735090119</v>
      </c>
      <c r="I114" s="63" t="e">
        <f t="shared" si="12"/>
        <v>#VALUE!</v>
      </c>
      <c r="J114" s="62">
        <f t="shared" si="13"/>
        <v>128.99036335853989</v>
      </c>
      <c r="K114" s="61" t="e">
        <f t="shared" si="14"/>
        <v>#VALUE!</v>
      </c>
      <c r="L114" s="60">
        <f t="shared" si="15"/>
        <v>4.0415094922750558</v>
      </c>
    </row>
    <row r="115" spans="1:12" x14ac:dyDescent="0.2">
      <c r="A115" s="110" t="s">
        <v>77</v>
      </c>
      <c r="B115" s="110" t="s">
        <v>91</v>
      </c>
      <c r="C115" s="32"/>
      <c r="D115" s="65" t="s">
        <v>39</v>
      </c>
      <c r="E115" s="111">
        <v>50758</v>
      </c>
      <c r="F115" s="111">
        <v>506792</v>
      </c>
      <c r="G115" s="64">
        <f t="shared" si="10"/>
        <v>506792</v>
      </c>
      <c r="H115" s="62">
        <f t="shared" si="11"/>
        <v>39.344138136344235</v>
      </c>
      <c r="I115" s="63" t="e">
        <f t="shared" si="12"/>
        <v>#VALUE!</v>
      </c>
      <c r="J115" s="62">
        <f t="shared" si="13"/>
        <v>134.84759906514338</v>
      </c>
      <c r="K115" s="61" t="e">
        <f t="shared" si="14"/>
        <v>#VALUE!</v>
      </c>
      <c r="L115" s="60">
        <f t="shared" si="15"/>
        <v>3.9986185073909963</v>
      </c>
    </row>
    <row r="116" spans="1:12" x14ac:dyDescent="0.2">
      <c r="A116" s="110" t="s">
        <v>261</v>
      </c>
      <c r="B116" s="110" t="s">
        <v>90</v>
      </c>
      <c r="C116" s="95"/>
      <c r="D116" s="65" t="s">
        <v>39</v>
      </c>
      <c r="E116" s="111">
        <v>53091</v>
      </c>
      <c r="F116" s="111">
        <v>531326</v>
      </c>
      <c r="G116" s="64">
        <f t="shared" ref="G116:G117" si="16">F116-F$55</f>
        <v>531326</v>
      </c>
      <c r="H116" s="62">
        <f t="shared" ref="H116:H117" si="17">(E116/($G$32))</f>
        <v>41.152520544478733</v>
      </c>
      <c r="I116" s="63" t="e">
        <f t="shared" ref="I116:I117" si="18">H116/D116*1000</f>
        <v>#VALUE!</v>
      </c>
      <c r="J116" s="62">
        <f t="shared" ref="J116:J117" si="19">G116/($M$32)</f>
        <v>141.37562436046028</v>
      </c>
      <c r="K116" s="61" t="e">
        <f t="shared" ref="K116:K117" si="20">J116/D116*1000</f>
        <v>#VALUE!</v>
      </c>
      <c r="L116" s="60">
        <f t="shared" ref="L116:L117" si="21">(J116/12)/(H116/14)</f>
        <v>4.0079739038649498</v>
      </c>
    </row>
    <row r="117" spans="1:12" x14ac:dyDescent="0.2">
      <c r="A117" s="110" t="s">
        <v>262</v>
      </c>
      <c r="B117" s="110" t="s">
        <v>89</v>
      </c>
      <c r="C117" s="95"/>
      <c r="D117" s="65" t="s">
        <v>39</v>
      </c>
      <c r="E117" s="111">
        <v>73794</v>
      </c>
      <c r="F117" s="111">
        <v>693088</v>
      </c>
      <c r="G117" s="64">
        <f t="shared" si="16"/>
        <v>693088</v>
      </c>
      <c r="H117" s="62">
        <f t="shared" si="17"/>
        <v>57.200073478730175</v>
      </c>
      <c r="I117" s="63" t="e">
        <f t="shared" si="18"/>
        <v>#VALUE!</v>
      </c>
      <c r="J117" s="62">
        <f t="shared" si="19"/>
        <v>184.41737979459444</v>
      </c>
      <c r="K117" s="61" t="e">
        <f t="shared" si="20"/>
        <v>#VALUE!</v>
      </c>
      <c r="L117" s="60">
        <f t="shared" si="21"/>
        <v>3.7614219121652868</v>
      </c>
    </row>
    <row r="118" spans="1:12" x14ac:dyDescent="0.2">
      <c r="A118" s="110" t="s">
        <v>263</v>
      </c>
      <c r="B118" s="110" t="s">
        <v>88</v>
      </c>
      <c r="C118" s="110" t="s">
        <v>275</v>
      </c>
      <c r="D118" s="113">
        <v>0.29199999999999998</v>
      </c>
      <c r="E118" s="111">
        <v>62549</v>
      </c>
      <c r="F118" s="111">
        <v>497362</v>
      </c>
      <c r="G118" s="64">
        <f t="shared" ref="G118:G129" si="22">F118-F$55</f>
        <v>497362</v>
      </c>
      <c r="H118" s="62">
        <f t="shared" ref="H118:H129" si="23">(E118/($G$32))</f>
        <v>48.48371677942778</v>
      </c>
      <c r="I118" s="63">
        <f t="shared" ref="I118:I129" si="24">H118/D118*1000</f>
        <v>166040.12595694445</v>
      </c>
      <c r="J118" s="62">
        <f t="shared" ref="J118:J129" si="25">G118/($M$32)</f>
        <v>132.33845752545</v>
      </c>
      <c r="K118" s="61">
        <f t="shared" ref="K118:K129" si="26">J118/D118*1000</f>
        <v>453213.89563510276</v>
      </c>
      <c r="L118" s="60">
        <f t="shared" ref="L118:L129" si="27">(J118/12)/(H118/14)</f>
        <v>3.1844684642357408</v>
      </c>
    </row>
    <row r="119" spans="1:12" x14ac:dyDescent="0.2">
      <c r="A119" s="110" t="s">
        <v>264</v>
      </c>
      <c r="B119" s="110" t="s">
        <v>87</v>
      </c>
      <c r="C119" s="110" t="s">
        <v>275</v>
      </c>
      <c r="D119" s="113">
        <v>0.20899999999999999</v>
      </c>
      <c r="E119" s="111">
        <v>44355</v>
      </c>
      <c r="F119" s="111">
        <v>353206</v>
      </c>
      <c r="G119" s="64">
        <f t="shared" si="22"/>
        <v>353206</v>
      </c>
      <c r="H119" s="62">
        <f t="shared" si="23"/>
        <v>34.380969443980227</v>
      </c>
      <c r="I119" s="63">
        <f t="shared" si="24"/>
        <v>164502.24614344607</v>
      </c>
      <c r="J119" s="62">
        <f t="shared" si="25"/>
        <v>93.981319901267256</v>
      </c>
      <c r="K119" s="61">
        <f t="shared" si="26"/>
        <v>449671.38708740316</v>
      </c>
      <c r="L119" s="60">
        <f t="shared" si="27"/>
        <v>3.189115228318347</v>
      </c>
    </row>
    <row r="120" spans="1:12" x14ac:dyDescent="0.2">
      <c r="A120" s="110" t="s">
        <v>265</v>
      </c>
      <c r="B120" s="110" t="s">
        <v>86</v>
      </c>
      <c r="C120" s="110"/>
      <c r="D120" s="65" t="s">
        <v>39</v>
      </c>
      <c r="E120" s="111">
        <v>67956</v>
      </c>
      <c r="F120" s="111">
        <v>644771</v>
      </c>
      <c r="G120" s="64">
        <f t="shared" si="22"/>
        <v>644771</v>
      </c>
      <c r="H120" s="62">
        <f t="shared" si="23"/>
        <v>52.674854233685501</v>
      </c>
      <c r="I120" s="63" t="e">
        <f t="shared" si="24"/>
        <v>#VALUE!</v>
      </c>
      <c r="J120" s="62">
        <f t="shared" si="25"/>
        <v>171.56115585256194</v>
      </c>
      <c r="K120" s="61" t="e">
        <f t="shared" si="26"/>
        <v>#VALUE!</v>
      </c>
      <c r="L120" s="60">
        <f t="shared" si="27"/>
        <v>3.79981463147534</v>
      </c>
    </row>
    <row r="121" spans="1:12" x14ac:dyDescent="0.2">
      <c r="A121" s="110" t="s">
        <v>266</v>
      </c>
      <c r="B121" s="110" t="s">
        <v>85</v>
      </c>
      <c r="C121" s="95"/>
      <c r="D121" s="65" t="s">
        <v>39</v>
      </c>
      <c r="E121" s="111">
        <v>45815</v>
      </c>
      <c r="F121" s="111">
        <v>439268</v>
      </c>
      <c r="G121" s="64">
        <f t="shared" si="22"/>
        <v>439268</v>
      </c>
      <c r="H121" s="62">
        <f t="shared" si="23"/>
        <v>35.512661821123984</v>
      </c>
      <c r="I121" s="63" t="e">
        <f t="shared" si="24"/>
        <v>#VALUE!</v>
      </c>
      <c r="J121" s="62">
        <f t="shared" si="25"/>
        <v>116.88076202100153</v>
      </c>
      <c r="K121" s="61" t="e">
        <f t="shared" si="26"/>
        <v>#VALUE!</v>
      </c>
      <c r="L121" s="60">
        <f t="shared" si="27"/>
        <v>3.839782264459553</v>
      </c>
    </row>
    <row r="122" spans="1:12" x14ac:dyDescent="0.2">
      <c r="A122" s="110" t="s">
        <v>267</v>
      </c>
      <c r="B122" s="110" t="s">
        <v>84</v>
      </c>
      <c r="C122" s="95"/>
      <c r="D122" s="65" t="s">
        <v>39</v>
      </c>
      <c r="E122" s="111">
        <v>57810</v>
      </c>
      <c r="F122" s="111">
        <v>549488</v>
      </c>
      <c r="G122" s="64">
        <f t="shared" si="22"/>
        <v>549488</v>
      </c>
      <c r="H122" s="62">
        <f t="shared" si="23"/>
        <v>44.810367344301589</v>
      </c>
      <c r="I122" s="63" t="e">
        <f t="shared" si="24"/>
        <v>#VALUE!</v>
      </c>
      <c r="J122" s="62">
        <f t="shared" si="25"/>
        <v>146.2081830713735</v>
      </c>
      <c r="K122" s="61" t="e">
        <f t="shared" si="26"/>
        <v>#VALUE!</v>
      </c>
      <c r="L122" s="60">
        <f t="shared" si="27"/>
        <v>3.8066238616756349</v>
      </c>
    </row>
    <row r="123" spans="1:12" x14ac:dyDescent="0.2">
      <c r="A123" s="110" t="s">
        <v>268</v>
      </c>
      <c r="B123" s="110" t="s">
        <v>83</v>
      </c>
      <c r="C123" s="95"/>
      <c r="D123" s="65" t="s">
        <v>39</v>
      </c>
      <c r="E123" s="111">
        <v>52216</v>
      </c>
      <c r="F123" s="111">
        <v>507270</v>
      </c>
      <c r="G123" s="64">
        <f t="shared" si="22"/>
        <v>507270</v>
      </c>
      <c r="H123" s="62">
        <f t="shared" si="23"/>
        <v>40.474280249957651</v>
      </c>
      <c r="I123" s="63" t="e">
        <f t="shared" si="24"/>
        <v>#VALUE!</v>
      </c>
      <c r="J123" s="62">
        <f t="shared" si="25"/>
        <v>134.97478566704939</v>
      </c>
      <c r="K123" s="61" t="e">
        <f t="shared" si="26"/>
        <v>#VALUE!</v>
      </c>
      <c r="L123" s="60">
        <f t="shared" si="27"/>
        <v>3.8906333183871515</v>
      </c>
    </row>
    <row r="124" spans="1:12" x14ac:dyDescent="0.2">
      <c r="A124" s="110" t="s">
        <v>269</v>
      </c>
      <c r="B124" s="110" t="s">
        <v>82</v>
      </c>
      <c r="C124" s="95"/>
      <c r="D124" s="65" t="s">
        <v>39</v>
      </c>
      <c r="E124" s="111">
        <v>58014</v>
      </c>
      <c r="F124" s="111">
        <v>548883</v>
      </c>
      <c r="G124" s="64">
        <f t="shared" si="22"/>
        <v>548883</v>
      </c>
      <c r="H124" s="62">
        <f t="shared" si="23"/>
        <v>44.968494224395648</v>
      </c>
      <c r="I124" s="63" t="e">
        <f t="shared" si="24"/>
        <v>#VALUE!</v>
      </c>
      <c r="J124" s="62">
        <f t="shared" si="25"/>
        <v>146.04720421331257</v>
      </c>
      <c r="K124" s="61" t="e">
        <f t="shared" si="26"/>
        <v>#VALUE!</v>
      </c>
      <c r="L124" s="60">
        <f t="shared" si="27"/>
        <v>3.7890618277161412</v>
      </c>
    </row>
    <row r="125" spans="1:12" x14ac:dyDescent="0.2">
      <c r="A125" s="110" t="s">
        <v>270</v>
      </c>
      <c r="B125" s="110" t="s">
        <v>81</v>
      </c>
      <c r="C125" s="95"/>
      <c r="D125" s="65" t="s">
        <v>39</v>
      </c>
      <c r="E125" s="111">
        <v>57089</v>
      </c>
      <c r="F125" s="111">
        <v>542552</v>
      </c>
      <c r="G125" s="64">
        <f t="shared" si="22"/>
        <v>542552</v>
      </c>
      <c r="H125" s="62">
        <f t="shared" si="23"/>
        <v>44.251497341616215</v>
      </c>
      <c r="I125" s="63" t="e">
        <f t="shared" si="24"/>
        <v>#VALUE!</v>
      </c>
      <c r="J125" s="62">
        <f t="shared" si="25"/>
        <v>144.36264693995108</v>
      </c>
      <c r="K125" s="61" t="e">
        <f t="shared" si="26"/>
        <v>#VALUE!</v>
      </c>
      <c r="L125" s="60">
        <f t="shared" si="27"/>
        <v>3.8060426926665034</v>
      </c>
    </row>
    <row r="126" spans="1:12" x14ac:dyDescent="0.2">
      <c r="A126" s="110" t="s">
        <v>271</v>
      </c>
      <c r="B126" s="110" t="s">
        <v>80</v>
      </c>
      <c r="C126" s="95"/>
      <c r="D126" s="65" t="s">
        <v>39</v>
      </c>
      <c r="E126" s="111">
        <v>71572</v>
      </c>
      <c r="F126" s="111">
        <v>673789</v>
      </c>
      <c r="G126" s="64">
        <f t="shared" si="22"/>
        <v>673789</v>
      </c>
      <c r="H126" s="62">
        <f t="shared" si="23"/>
        <v>55.477730696529207</v>
      </c>
      <c r="I126" s="63" t="e">
        <f t="shared" si="24"/>
        <v>#VALUE!</v>
      </c>
      <c r="J126" s="62">
        <f t="shared" si="25"/>
        <v>179.28228726282953</v>
      </c>
      <c r="K126" s="61" t="e">
        <f t="shared" si="26"/>
        <v>#VALUE!</v>
      </c>
      <c r="L126" s="60">
        <f t="shared" si="27"/>
        <v>3.770209520959853</v>
      </c>
    </row>
    <row r="127" spans="1:12" x14ac:dyDescent="0.2">
      <c r="A127" s="110" t="s">
        <v>272</v>
      </c>
      <c r="B127" s="110" t="s">
        <v>79</v>
      </c>
      <c r="C127" s="95"/>
      <c r="D127" s="65" t="s">
        <v>39</v>
      </c>
      <c r="E127" s="111">
        <v>53872</v>
      </c>
      <c r="F127" s="111">
        <v>512477</v>
      </c>
      <c r="G127" s="64">
        <f t="shared" si="22"/>
        <v>512477</v>
      </c>
      <c r="H127" s="62">
        <f t="shared" si="23"/>
        <v>41.757898453074127</v>
      </c>
      <c r="I127" s="63" t="e">
        <f t="shared" si="24"/>
        <v>#VALUE!</v>
      </c>
      <c r="J127" s="62">
        <f t="shared" si="25"/>
        <v>136.36026816940182</v>
      </c>
      <c r="K127" s="61" t="e">
        <f t="shared" si="26"/>
        <v>#VALUE!</v>
      </c>
      <c r="L127" s="60">
        <f t="shared" si="27"/>
        <v>3.8097458307137857</v>
      </c>
    </row>
    <row r="128" spans="1:12" x14ac:dyDescent="0.2">
      <c r="A128" s="110" t="s">
        <v>273</v>
      </c>
      <c r="B128" s="110" t="s">
        <v>78</v>
      </c>
      <c r="C128" s="95"/>
      <c r="D128" s="65" t="s">
        <v>39</v>
      </c>
      <c r="E128" s="111">
        <v>69919</v>
      </c>
      <c r="F128" s="111">
        <v>656062</v>
      </c>
      <c r="G128" s="64">
        <f t="shared" si="22"/>
        <v>656062</v>
      </c>
      <c r="H128" s="62">
        <f t="shared" si="23"/>
        <v>54.196437888708232</v>
      </c>
      <c r="I128" s="63" t="e">
        <f t="shared" si="24"/>
        <v>#VALUE!</v>
      </c>
      <c r="J128" s="62">
        <f t="shared" si="25"/>
        <v>174.5654736812659</v>
      </c>
      <c r="K128" s="61" t="e">
        <f t="shared" si="26"/>
        <v>#VALUE!</v>
      </c>
      <c r="L128" s="60">
        <f t="shared" si="27"/>
        <v>3.7578063656696985</v>
      </c>
    </row>
    <row r="129" spans="1:12" x14ac:dyDescent="0.2">
      <c r="A129" s="110" t="s">
        <v>274</v>
      </c>
      <c r="B129" s="110" t="s">
        <v>76</v>
      </c>
      <c r="C129" s="95"/>
      <c r="D129" s="65" t="s">
        <v>39</v>
      </c>
      <c r="E129" s="111">
        <v>56705</v>
      </c>
      <c r="F129" s="111">
        <v>530549</v>
      </c>
      <c r="G129" s="64">
        <f t="shared" si="22"/>
        <v>530549</v>
      </c>
      <c r="H129" s="62">
        <f t="shared" si="23"/>
        <v>43.953846743792106</v>
      </c>
      <c r="I129" s="63" t="e">
        <f t="shared" si="24"/>
        <v>#VALUE!</v>
      </c>
      <c r="J129" s="62">
        <f t="shared" si="25"/>
        <v>141.16887961217375</v>
      </c>
      <c r="K129" s="61" t="e">
        <f t="shared" si="26"/>
        <v>#VALUE!</v>
      </c>
      <c r="L129" s="60">
        <f t="shared" si="27"/>
        <v>3.7470446483154278</v>
      </c>
    </row>
  </sheetData>
  <mergeCells count="3">
    <mergeCell ref="A1:Q1"/>
    <mergeCell ref="F30:G31"/>
    <mergeCell ref="L30:M31"/>
  </mergeCells>
  <pageMargins left="0.7" right="0.7" top="0.75" bottom="0.75" header="0.3" footer="0.3"/>
  <pageSetup paperSize="9" orientation="portrait" horizontalDpi="4294967293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9"/>
  <sheetViews>
    <sheetView tabSelected="1" topLeftCell="A49" workbookViewId="0">
      <selection activeCell="A61" sqref="A61"/>
    </sheetView>
  </sheetViews>
  <sheetFormatPr defaultRowHeight="12.75" x14ac:dyDescent="0.2"/>
  <cols>
    <col min="1" max="1" width="15.42578125" style="42" customWidth="1"/>
    <col min="2" max="2" width="16.7109375" style="96" customWidth="1"/>
    <col min="3" max="3" width="10.5703125" style="96" customWidth="1"/>
    <col min="4" max="4" width="11.85546875" style="96" bestFit="1" customWidth="1"/>
    <col min="5" max="5" width="12.5703125" style="96" customWidth="1"/>
    <col min="6" max="6" width="10.5703125" style="96" customWidth="1"/>
    <col min="7" max="7" width="11.28515625" style="42" customWidth="1"/>
    <col min="8" max="8" width="12.28515625" style="42" customWidth="1"/>
    <col min="9" max="9" width="12.7109375" style="42" customWidth="1"/>
    <col min="10" max="10" width="9.140625" style="96"/>
    <col min="11" max="11" width="12.42578125" style="96" customWidth="1"/>
    <col min="12" max="12" width="11.7109375" style="42" customWidth="1"/>
    <col min="13" max="13" width="9.7109375" style="42" customWidth="1"/>
    <col min="14" max="14" width="11.7109375" style="42" customWidth="1"/>
    <col min="15" max="16" width="9.140625" style="42"/>
    <col min="17" max="17" width="11.85546875" style="42" customWidth="1"/>
    <col min="18" max="16384" width="9.140625" style="42"/>
  </cols>
  <sheetData>
    <row r="1" spans="1:17" ht="20.25" x14ac:dyDescent="0.3">
      <c r="A1" s="140" t="s">
        <v>65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</row>
    <row r="2" spans="1:17" x14ac:dyDescent="0.2">
      <c r="A2" s="43"/>
      <c r="B2" s="121"/>
    </row>
    <row r="3" spans="1:17" x14ac:dyDescent="0.2">
      <c r="A3" s="2" t="s">
        <v>1</v>
      </c>
      <c r="B3" s="2" t="s">
        <v>276</v>
      </c>
      <c r="C3" s="6"/>
      <c r="D3" s="6"/>
      <c r="E3" s="6"/>
    </row>
    <row r="4" spans="1:17" x14ac:dyDescent="0.2">
      <c r="A4" s="2"/>
      <c r="B4" s="2"/>
      <c r="C4" s="6"/>
      <c r="D4" s="6"/>
      <c r="E4" s="6"/>
    </row>
    <row r="5" spans="1:17" x14ac:dyDescent="0.2">
      <c r="A5" s="2" t="s">
        <v>2</v>
      </c>
      <c r="B5" s="2" t="s">
        <v>277</v>
      </c>
      <c r="C5" s="6"/>
      <c r="D5" s="80" t="s">
        <v>3</v>
      </c>
      <c r="E5" s="80" t="s">
        <v>279</v>
      </c>
    </row>
    <row r="6" spans="1:17" x14ac:dyDescent="0.2">
      <c r="A6" s="44"/>
      <c r="B6" s="122"/>
      <c r="L6" s="45"/>
    </row>
    <row r="7" spans="1:17" x14ac:dyDescent="0.2">
      <c r="A7" s="46" t="s">
        <v>40</v>
      </c>
      <c r="B7" s="123">
        <v>23</v>
      </c>
      <c r="D7" s="133"/>
      <c r="L7" s="47"/>
    </row>
    <row r="8" spans="1:17" x14ac:dyDescent="0.2">
      <c r="A8" s="48"/>
      <c r="B8" s="124"/>
      <c r="L8" s="45"/>
    </row>
    <row r="9" spans="1:17" x14ac:dyDescent="0.2">
      <c r="A9" s="43" t="s">
        <v>5</v>
      </c>
      <c r="B9" s="121" t="s">
        <v>41</v>
      </c>
      <c r="L9" s="45"/>
    </row>
    <row r="10" spans="1:17" x14ac:dyDescent="0.2">
      <c r="A10" s="43" t="s">
        <v>7</v>
      </c>
      <c r="B10" s="121" t="s">
        <v>8</v>
      </c>
      <c r="F10" s="27"/>
      <c r="G10" s="31"/>
      <c r="H10" s="31"/>
      <c r="L10" s="47"/>
    </row>
    <row r="11" spans="1:17" x14ac:dyDescent="0.2">
      <c r="A11" s="43" t="s">
        <v>9</v>
      </c>
      <c r="B11" s="121" t="s">
        <v>10</v>
      </c>
      <c r="F11" s="27"/>
      <c r="G11" s="31"/>
      <c r="H11" s="49"/>
    </row>
    <row r="12" spans="1:17" x14ac:dyDescent="0.2">
      <c r="A12" s="43" t="s">
        <v>11</v>
      </c>
      <c r="B12" s="121" t="s">
        <v>12</v>
      </c>
      <c r="F12" s="27"/>
      <c r="G12" s="31"/>
      <c r="H12" s="31"/>
    </row>
    <row r="13" spans="1:17" x14ac:dyDescent="0.2">
      <c r="A13" s="43" t="s">
        <v>13</v>
      </c>
      <c r="B13" s="121" t="s">
        <v>14</v>
      </c>
      <c r="F13" s="27"/>
      <c r="G13" s="31"/>
      <c r="H13" s="31"/>
      <c r="I13" s="50"/>
      <c r="J13" s="135"/>
    </row>
    <row r="14" spans="1:17" x14ac:dyDescent="0.2">
      <c r="A14" s="43" t="s">
        <v>15</v>
      </c>
      <c r="B14" s="121" t="s">
        <v>16</v>
      </c>
      <c r="F14" s="27"/>
      <c r="G14" s="31"/>
      <c r="H14" s="31"/>
      <c r="I14" s="50"/>
      <c r="J14" s="135"/>
    </row>
    <row r="15" spans="1:17" x14ac:dyDescent="0.2">
      <c r="A15" s="43" t="s">
        <v>17</v>
      </c>
      <c r="B15" s="121" t="s">
        <v>14</v>
      </c>
      <c r="F15" s="27"/>
      <c r="G15" s="31"/>
      <c r="H15" s="31"/>
      <c r="I15" s="50"/>
      <c r="J15" s="135"/>
    </row>
    <row r="16" spans="1:17" x14ac:dyDescent="0.2">
      <c r="A16" s="43" t="s">
        <v>18</v>
      </c>
      <c r="B16" s="121" t="s">
        <v>19</v>
      </c>
      <c r="F16" s="27"/>
      <c r="G16" s="31"/>
      <c r="H16" s="31"/>
      <c r="I16" s="50"/>
      <c r="J16" s="135"/>
    </row>
    <row r="17" spans="1:16" x14ac:dyDescent="0.2">
      <c r="A17" s="43" t="s">
        <v>17</v>
      </c>
      <c r="B17" s="121" t="s">
        <v>14</v>
      </c>
      <c r="C17" s="131"/>
      <c r="F17" s="27"/>
      <c r="G17" s="31"/>
      <c r="H17" s="31"/>
      <c r="I17" s="50"/>
      <c r="J17" s="135"/>
    </row>
    <row r="18" spans="1:16" x14ac:dyDescent="0.2">
      <c r="A18" s="43" t="s">
        <v>20</v>
      </c>
      <c r="B18" s="121" t="s">
        <v>42</v>
      </c>
      <c r="C18" s="131"/>
      <c r="F18" s="27"/>
      <c r="G18" s="31"/>
      <c r="H18" s="31"/>
      <c r="I18" s="50"/>
      <c r="J18" s="135"/>
    </row>
    <row r="19" spans="1:16" x14ac:dyDescent="0.2">
      <c r="A19" s="43"/>
      <c r="B19" s="121"/>
      <c r="F19" s="27"/>
      <c r="G19" s="31"/>
      <c r="H19" s="31"/>
      <c r="I19" s="50"/>
      <c r="J19" s="135"/>
    </row>
    <row r="20" spans="1:16" x14ac:dyDescent="0.2">
      <c r="G20" s="31"/>
      <c r="H20" s="31"/>
      <c r="I20" s="31"/>
      <c r="J20" s="27"/>
      <c r="K20" s="27"/>
      <c r="L20" s="31"/>
      <c r="N20" s="31"/>
      <c r="O20" s="31"/>
      <c r="P20" s="31"/>
    </row>
    <row r="21" spans="1:16" ht="20.25" x14ac:dyDescent="0.3">
      <c r="A21" s="41" t="s">
        <v>43</v>
      </c>
      <c r="B21" s="125"/>
      <c r="C21" s="125"/>
      <c r="D21" s="25"/>
      <c r="E21" s="25"/>
      <c r="F21" s="25"/>
      <c r="G21" s="31"/>
      <c r="H21" s="31"/>
      <c r="I21" s="31"/>
      <c r="J21" s="27"/>
      <c r="K21" s="27"/>
      <c r="L21" s="31"/>
      <c r="M21" s="26"/>
      <c r="N21" s="31"/>
      <c r="O21" s="31"/>
      <c r="P21" s="31"/>
    </row>
    <row r="22" spans="1:16" x14ac:dyDescent="0.2">
      <c r="A22" s="51"/>
      <c r="B22" s="126"/>
      <c r="C22" s="126"/>
      <c r="D22" s="25"/>
      <c r="E22" s="25"/>
      <c r="F22" s="25"/>
      <c r="G22" s="31"/>
      <c r="H22" s="31"/>
      <c r="I22" s="31"/>
      <c r="J22" s="27"/>
      <c r="K22" s="27"/>
      <c r="L22" s="31"/>
      <c r="M22" s="26"/>
      <c r="N22" s="31"/>
      <c r="O22" s="31"/>
      <c r="P22" s="31"/>
    </row>
    <row r="23" spans="1:16" x14ac:dyDescent="0.2">
      <c r="A23" s="26"/>
      <c r="B23" s="25"/>
      <c r="C23" s="25"/>
      <c r="D23" s="25"/>
      <c r="E23" s="25"/>
      <c r="F23" s="25"/>
      <c r="H23" s="31"/>
      <c r="I23" s="31"/>
      <c r="J23" s="27"/>
      <c r="K23" s="27"/>
      <c r="L23" s="31"/>
      <c r="M23" s="26"/>
      <c r="N23" s="31"/>
      <c r="O23" s="31"/>
      <c r="P23" s="31"/>
    </row>
    <row r="24" spans="1:16" x14ac:dyDescent="0.2">
      <c r="A24" s="150" t="s">
        <v>44</v>
      </c>
      <c r="B24" s="150"/>
      <c r="C24" s="150"/>
      <c r="D24" s="150"/>
      <c r="E24" s="150"/>
      <c r="F24" s="25"/>
      <c r="H24" s="31"/>
      <c r="I24" s="31"/>
      <c r="J24" s="27"/>
      <c r="K24" s="27"/>
      <c r="L24" s="31"/>
      <c r="M24" s="52"/>
      <c r="N24" s="31"/>
      <c r="O24" s="31"/>
      <c r="P24" s="31"/>
    </row>
    <row r="25" spans="1:16" x14ac:dyDescent="0.2">
      <c r="A25" s="138"/>
      <c r="B25" s="150" t="s">
        <v>45</v>
      </c>
      <c r="C25" s="150"/>
      <c r="D25" s="151" t="s">
        <v>46</v>
      </c>
      <c r="E25" s="151"/>
      <c r="F25" s="135"/>
      <c r="H25" s="31"/>
      <c r="I25" s="31"/>
      <c r="J25" s="27"/>
      <c r="K25" s="27"/>
      <c r="L25" s="31"/>
      <c r="M25" s="52"/>
      <c r="N25" s="31"/>
      <c r="O25" s="31"/>
      <c r="P25" s="31"/>
    </row>
    <row r="26" spans="1:16" x14ac:dyDescent="0.2">
      <c r="A26" s="107"/>
      <c r="B26" s="33" t="s">
        <v>68</v>
      </c>
      <c r="C26" s="33" t="s">
        <v>47</v>
      </c>
      <c r="D26" s="34" t="s">
        <v>47</v>
      </c>
      <c r="E26" s="34" t="s">
        <v>48</v>
      </c>
      <c r="F26" s="135"/>
      <c r="K26" s="27"/>
      <c r="L26" s="31"/>
      <c r="M26" s="52"/>
      <c r="N26" s="31"/>
      <c r="O26" s="31"/>
      <c r="P26" s="31"/>
    </row>
    <row r="27" spans="1:16" x14ac:dyDescent="0.2">
      <c r="A27" s="107"/>
      <c r="B27" s="35">
        <v>20.059999999999999</v>
      </c>
      <c r="C27" s="35">
        <v>-5.5890000000000004</v>
      </c>
      <c r="D27" s="120">
        <v>-28.238</v>
      </c>
      <c r="E27" s="120">
        <v>-12.714</v>
      </c>
      <c r="F27" s="135"/>
      <c r="K27" s="27"/>
      <c r="L27" s="31"/>
      <c r="M27" s="52"/>
      <c r="N27" s="31"/>
      <c r="O27" s="31"/>
      <c r="P27" s="31"/>
    </row>
    <row r="28" spans="1:16" x14ac:dyDescent="0.2">
      <c r="A28" s="107"/>
      <c r="B28" s="35">
        <v>20.155999999999999</v>
      </c>
      <c r="C28" s="35">
        <v>-5.1989999999999998</v>
      </c>
      <c r="D28" s="120">
        <v>-28.456</v>
      </c>
      <c r="E28" s="120">
        <v>-12.67</v>
      </c>
      <c r="F28" s="135"/>
      <c r="K28" s="27"/>
      <c r="L28" s="31"/>
      <c r="M28" s="52"/>
      <c r="N28" s="31"/>
      <c r="O28" s="31"/>
      <c r="P28" s="31"/>
    </row>
    <row r="29" spans="1:16" x14ac:dyDescent="0.2">
      <c r="A29" s="107"/>
      <c r="B29" s="35">
        <v>19.640999999999998</v>
      </c>
      <c r="C29" s="35">
        <v>-5.7350000000000003</v>
      </c>
      <c r="D29" s="120">
        <v>-30.481999999999999</v>
      </c>
      <c r="E29" s="120">
        <v>-12.968999999999999</v>
      </c>
      <c r="F29" s="135"/>
      <c r="K29" s="27"/>
      <c r="L29" s="31"/>
      <c r="M29" s="52"/>
      <c r="N29" s="31"/>
      <c r="O29" s="31"/>
      <c r="P29" s="31"/>
    </row>
    <row r="30" spans="1:16" x14ac:dyDescent="0.2">
      <c r="A30" s="107"/>
      <c r="B30" s="35"/>
      <c r="C30" s="35">
        <v>-4.649</v>
      </c>
      <c r="D30" s="35"/>
      <c r="E30" s="35"/>
      <c r="F30" s="135"/>
      <c r="K30" s="27"/>
      <c r="L30" s="31"/>
      <c r="M30" s="52"/>
      <c r="N30" s="31"/>
      <c r="O30" s="31"/>
      <c r="P30" s="31"/>
    </row>
    <row r="31" spans="1:16" x14ac:dyDescent="0.2">
      <c r="A31" s="107"/>
      <c r="B31" s="35"/>
      <c r="C31" s="35"/>
      <c r="D31" s="35"/>
      <c r="E31" s="35"/>
      <c r="F31" s="135"/>
      <c r="G31" s="53"/>
      <c r="K31" s="27"/>
      <c r="L31" s="31"/>
      <c r="M31" s="52"/>
      <c r="N31" s="31"/>
      <c r="O31" s="31"/>
      <c r="P31" s="31"/>
    </row>
    <row r="32" spans="1:16" x14ac:dyDescent="0.2">
      <c r="A32" s="138" t="s">
        <v>49</v>
      </c>
      <c r="B32" s="58">
        <f>+AVERAGE(B27:B31)</f>
        <v>19.952333333333332</v>
      </c>
      <c r="C32" s="58">
        <f>+AVERAGE(C27:C31)</f>
        <v>-5.2930000000000001</v>
      </c>
      <c r="D32" s="58">
        <f>+AVERAGE(D27:D31)</f>
        <v>-29.058666666666667</v>
      </c>
      <c r="E32" s="58">
        <f>+AVERAGE(E27:E31)</f>
        <v>-12.784333333333334</v>
      </c>
      <c r="F32" s="25"/>
      <c r="G32" s="52"/>
      <c r="K32" s="137"/>
      <c r="L32" s="31"/>
      <c r="M32" s="52"/>
      <c r="N32" s="31"/>
      <c r="O32" s="31"/>
      <c r="P32" s="31"/>
    </row>
    <row r="33" spans="1:18" x14ac:dyDescent="0.2">
      <c r="A33" s="138" t="s">
        <v>50</v>
      </c>
      <c r="B33" s="36">
        <f>+STDEV(B27:B31)</f>
        <v>0.27386188733252664</v>
      </c>
      <c r="C33" s="36">
        <f>+STDEV(C27:C31)</f>
        <v>0.48530128099288333</v>
      </c>
      <c r="D33" s="36">
        <f>+STDEV(D27:D31)</f>
        <v>1.2374527600410987</v>
      </c>
      <c r="E33" s="36">
        <f>+STDEV(E27:E31)</f>
        <v>0.16143213228268158</v>
      </c>
      <c r="F33" s="25"/>
      <c r="G33" s="52"/>
      <c r="H33" s="52"/>
      <c r="I33" s="52"/>
      <c r="J33" s="137"/>
      <c r="N33" s="31"/>
      <c r="O33" s="31"/>
      <c r="P33" s="31"/>
    </row>
    <row r="34" spans="1:18" x14ac:dyDescent="0.2">
      <c r="A34" s="138" t="s">
        <v>51</v>
      </c>
      <c r="B34" s="139">
        <v>20.3</v>
      </c>
      <c r="C34" s="139">
        <v>-4.5</v>
      </c>
      <c r="D34" s="139">
        <v>-26.39</v>
      </c>
      <c r="E34" s="139">
        <v>-10.45</v>
      </c>
      <c r="F34" s="25"/>
      <c r="G34" s="52"/>
      <c r="H34" s="52"/>
      <c r="I34" s="52"/>
      <c r="J34" s="137"/>
      <c r="K34" s="137"/>
      <c r="L34" s="31"/>
      <c r="M34" s="26"/>
      <c r="N34" s="31"/>
      <c r="O34" s="31"/>
      <c r="P34" s="31"/>
    </row>
    <row r="35" spans="1:18" x14ac:dyDescent="0.2">
      <c r="A35" s="54"/>
      <c r="B35" s="127"/>
      <c r="C35" s="127"/>
      <c r="D35" s="127"/>
      <c r="E35" s="127"/>
      <c r="F35" s="25"/>
      <c r="G35" s="52"/>
      <c r="H35" s="52"/>
      <c r="I35" s="52"/>
      <c r="J35" s="137"/>
      <c r="K35" s="137"/>
      <c r="L35" s="31"/>
      <c r="M35" s="26"/>
      <c r="N35" s="31"/>
      <c r="O35" s="31"/>
      <c r="P35" s="31"/>
    </row>
    <row r="36" spans="1:18" x14ac:dyDescent="0.2">
      <c r="A36" s="26"/>
      <c r="B36" s="25"/>
      <c r="C36" s="25"/>
      <c r="D36" s="25"/>
      <c r="E36" s="25"/>
      <c r="F36" s="25"/>
      <c r="G36" s="26"/>
      <c r="H36" s="26"/>
      <c r="I36" s="26"/>
      <c r="J36" s="25"/>
      <c r="K36" s="25"/>
      <c r="L36" s="31"/>
      <c r="M36" s="26"/>
      <c r="N36" s="31"/>
      <c r="O36" s="31"/>
      <c r="P36" s="31"/>
    </row>
    <row r="37" spans="1:18" s="96" customFormat="1" ht="34.5" customHeight="1" x14ac:dyDescent="0.35">
      <c r="A37" s="152" t="s">
        <v>63</v>
      </c>
      <c r="B37" s="152"/>
      <c r="C37" s="152"/>
      <c r="D37" s="152"/>
      <c r="E37" s="152"/>
      <c r="F37" s="152"/>
      <c r="G37" s="152"/>
      <c r="H37" s="152"/>
      <c r="I37" s="152"/>
      <c r="J37" s="56"/>
      <c r="K37" s="56"/>
      <c r="L37" s="56"/>
      <c r="M37" s="56"/>
      <c r="P37" s="56"/>
      <c r="Q37" s="56"/>
      <c r="R37" s="56"/>
    </row>
    <row r="38" spans="1:18" ht="38.25" x14ac:dyDescent="0.2">
      <c r="A38" s="99" t="s">
        <v>74</v>
      </c>
      <c r="B38" s="99" t="s">
        <v>52</v>
      </c>
      <c r="C38" s="99" t="s">
        <v>53</v>
      </c>
      <c r="D38" s="99" t="s">
        <v>54</v>
      </c>
      <c r="E38" s="134" t="s">
        <v>66</v>
      </c>
      <c r="F38" s="99" t="s">
        <v>57</v>
      </c>
      <c r="G38" s="99" t="s">
        <v>58</v>
      </c>
      <c r="H38" s="99" t="s">
        <v>59</v>
      </c>
      <c r="I38" s="99" t="s">
        <v>60</v>
      </c>
    </row>
    <row r="39" spans="1:18" x14ac:dyDescent="0.2">
      <c r="A39" s="98"/>
      <c r="B39" s="128"/>
      <c r="C39" s="128"/>
      <c r="D39" s="128"/>
      <c r="E39" s="128"/>
      <c r="F39" s="128"/>
      <c r="G39" s="98"/>
      <c r="H39" s="98"/>
      <c r="I39" s="98"/>
    </row>
    <row r="40" spans="1:18" s="55" customFormat="1" x14ac:dyDescent="0.2">
      <c r="A40" s="103" t="s">
        <v>31</v>
      </c>
      <c r="B40" s="104"/>
      <c r="C40" s="105"/>
      <c r="D40" s="99"/>
      <c r="E40" s="120">
        <v>0</v>
      </c>
      <c r="F40" s="120">
        <v>3.0510000000000002</v>
      </c>
      <c r="G40" s="120">
        <v>-29.745999999999999</v>
      </c>
      <c r="H40" s="106"/>
      <c r="I40" s="99"/>
      <c r="J40" s="129"/>
      <c r="K40" s="129"/>
    </row>
    <row r="41" spans="1:18" s="55" customFormat="1" x14ac:dyDescent="0.2">
      <c r="A41" s="111" t="s">
        <v>48</v>
      </c>
      <c r="B41" s="120"/>
      <c r="C41" s="120"/>
      <c r="D41" s="35" t="e">
        <f t="shared" ref="D41:D50" si="0">+((B41*C41)-(B$40*C$40))/(B41-B$40)</f>
        <v>#DIV/0!</v>
      </c>
      <c r="E41" s="120">
        <v>57</v>
      </c>
      <c r="F41" s="120">
        <v>235.36099999999999</v>
      </c>
      <c r="G41" s="120">
        <v>-12.714</v>
      </c>
      <c r="H41" s="37">
        <f t="shared" ref="H41:H50" si="1">+F41*(1+((E41/100)))</f>
        <v>369.51676999999995</v>
      </c>
      <c r="I41" s="35">
        <f t="shared" ref="I41:I50" si="2">+((H41*G41)-(F$40*G$40))/(H41-F$40)</f>
        <v>-12.572200584463863</v>
      </c>
      <c r="J41" s="129"/>
      <c r="K41" s="129"/>
    </row>
    <row r="42" spans="1:18" s="55" customFormat="1" x14ac:dyDescent="0.2">
      <c r="A42" s="111" t="s">
        <v>47</v>
      </c>
      <c r="B42" s="120">
        <v>55.776000000000003</v>
      </c>
      <c r="C42" s="120">
        <v>-5.5890000000000004</v>
      </c>
      <c r="D42" s="35">
        <f t="shared" si="0"/>
        <v>-5.5890000000000004</v>
      </c>
      <c r="E42" s="120">
        <v>79</v>
      </c>
      <c r="F42" s="120">
        <v>93.569000000000003</v>
      </c>
      <c r="G42" s="120">
        <v>-28.238</v>
      </c>
      <c r="H42" s="37">
        <f t="shared" si="1"/>
        <v>167.48851000000002</v>
      </c>
      <c r="I42" s="35">
        <f t="shared" si="2"/>
        <v>-28.210020325532778</v>
      </c>
      <c r="J42" s="129"/>
      <c r="K42" s="129"/>
    </row>
    <row r="43" spans="1:18" s="55" customFormat="1" x14ac:dyDescent="0.2">
      <c r="A43" s="111" t="s">
        <v>68</v>
      </c>
      <c r="B43" s="120">
        <v>146.41300000000001</v>
      </c>
      <c r="C43" s="120">
        <v>20.059999999999999</v>
      </c>
      <c r="D43" s="35">
        <f t="shared" si="0"/>
        <v>20.059999999999999</v>
      </c>
      <c r="E43" s="120">
        <v>0</v>
      </c>
      <c r="F43" s="120"/>
      <c r="G43" s="136"/>
      <c r="H43" s="37">
        <f t="shared" ref="H43:H49" si="3">+F43*(1+((E43/100)))</f>
        <v>0</v>
      </c>
      <c r="I43" s="35">
        <f t="shared" si="2"/>
        <v>-29.746000000000002</v>
      </c>
      <c r="J43" s="129"/>
      <c r="K43" s="129"/>
    </row>
    <row r="44" spans="1:18" s="55" customFormat="1" x14ac:dyDescent="0.2">
      <c r="A44" s="111" t="s">
        <v>48</v>
      </c>
      <c r="B44" s="120"/>
      <c r="C44" s="120"/>
      <c r="D44" s="35" t="e">
        <f t="shared" si="0"/>
        <v>#DIV/0!</v>
      </c>
      <c r="E44" s="120">
        <v>78</v>
      </c>
      <c r="F44" s="120">
        <v>43.305999999999997</v>
      </c>
      <c r="G44" s="120">
        <v>-12.67</v>
      </c>
      <c r="H44" s="37">
        <f t="shared" si="3"/>
        <v>77.084679999999992</v>
      </c>
      <c r="I44" s="35">
        <f t="shared" si="2"/>
        <v>-11.966281422185146</v>
      </c>
      <c r="J44" s="129"/>
      <c r="K44" s="129"/>
    </row>
    <row r="45" spans="1:18" s="55" customFormat="1" x14ac:dyDescent="0.2">
      <c r="A45" s="111" t="s">
        <v>47</v>
      </c>
      <c r="B45" s="120">
        <v>55.554000000000002</v>
      </c>
      <c r="C45" s="120">
        <v>-5.1989999999999998</v>
      </c>
      <c r="D45" s="35">
        <f t="shared" si="0"/>
        <v>-5.1989999999999998</v>
      </c>
      <c r="E45" s="120">
        <v>79</v>
      </c>
      <c r="F45" s="120">
        <v>87.644000000000005</v>
      </c>
      <c r="G45" s="120">
        <v>-28.456</v>
      </c>
      <c r="H45" s="37">
        <f t="shared" si="3"/>
        <v>156.88276000000002</v>
      </c>
      <c r="I45" s="35">
        <f t="shared" si="2"/>
        <v>-28.430414971264703</v>
      </c>
      <c r="J45" s="129"/>
      <c r="K45" s="129"/>
    </row>
    <row r="46" spans="1:18" s="55" customFormat="1" x14ac:dyDescent="0.2">
      <c r="A46" s="111" t="s">
        <v>68</v>
      </c>
      <c r="B46" s="120">
        <v>137.541</v>
      </c>
      <c r="C46" s="120">
        <v>20.155999999999999</v>
      </c>
      <c r="D46" s="35">
        <f t="shared" si="0"/>
        <v>20.155999999999999</v>
      </c>
      <c r="E46" s="120">
        <v>0</v>
      </c>
      <c r="F46" s="120"/>
      <c r="G46" s="136"/>
      <c r="H46" s="37">
        <f t="shared" si="3"/>
        <v>0</v>
      </c>
      <c r="I46" s="35">
        <f t="shared" si="2"/>
        <v>-29.746000000000002</v>
      </c>
      <c r="J46" s="129"/>
      <c r="K46" s="129"/>
    </row>
    <row r="47" spans="1:18" s="55" customFormat="1" x14ac:dyDescent="0.2">
      <c r="A47" s="111" t="s">
        <v>47</v>
      </c>
      <c r="B47" s="120">
        <v>40.661999999999999</v>
      </c>
      <c r="C47" s="120">
        <v>-5.7350000000000003</v>
      </c>
      <c r="D47" s="35">
        <f t="shared" si="0"/>
        <v>-5.7350000000000003</v>
      </c>
      <c r="E47" s="120">
        <v>79</v>
      </c>
      <c r="F47" s="120">
        <v>113.83</v>
      </c>
      <c r="G47" s="120">
        <v>-28.629000000000001</v>
      </c>
      <c r="H47" s="37">
        <f t="shared" si="3"/>
        <v>203.75569999999999</v>
      </c>
      <c r="I47" s="35">
        <f t="shared" si="2"/>
        <v>-28.612019994050961</v>
      </c>
      <c r="J47" s="129"/>
      <c r="K47" s="129"/>
    </row>
    <row r="48" spans="1:18" s="55" customFormat="1" x14ac:dyDescent="0.2">
      <c r="A48" s="111" t="s">
        <v>48</v>
      </c>
      <c r="B48" s="120"/>
      <c r="C48" s="120"/>
      <c r="D48" s="35" t="e">
        <f t="shared" si="0"/>
        <v>#DIV/0!</v>
      </c>
      <c r="E48" s="120">
        <v>78</v>
      </c>
      <c r="F48" s="120">
        <v>41.933</v>
      </c>
      <c r="G48" s="120">
        <v>-12.968999999999999</v>
      </c>
      <c r="H48" s="37">
        <f t="shared" si="3"/>
        <v>74.640739999999994</v>
      </c>
      <c r="I48" s="35">
        <f t="shared" si="2"/>
        <v>-12.254000518230685</v>
      </c>
      <c r="J48" s="129"/>
      <c r="K48" s="129"/>
    </row>
    <row r="49" spans="1:18" s="55" customFormat="1" x14ac:dyDescent="0.2">
      <c r="A49" s="111" t="s">
        <v>47</v>
      </c>
      <c r="B49" s="120">
        <v>66.653000000000006</v>
      </c>
      <c r="C49" s="120">
        <v>-4.649</v>
      </c>
      <c r="D49" s="35">
        <f t="shared" si="0"/>
        <v>-4.649</v>
      </c>
      <c r="E49" s="120">
        <v>78</v>
      </c>
      <c r="F49" s="120">
        <v>50.735999999999997</v>
      </c>
      <c r="G49" s="120">
        <v>-30.481999999999999</v>
      </c>
      <c r="H49" s="37">
        <f t="shared" si="3"/>
        <v>90.310079999999999</v>
      </c>
      <c r="I49" s="35">
        <f t="shared" si="2"/>
        <v>-30.507734124173666</v>
      </c>
      <c r="J49" s="129"/>
      <c r="K49" s="129"/>
    </row>
    <row r="50" spans="1:18" s="55" customFormat="1" x14ac:dyDescent="0.2">
      <c r="A50" s="111" t="s">
        <v>68</v>
      </c>
      <c r="B50" s="120">
        <v>195.85499999999999</v>
      </c>
      <c r="C50" s="120">
        <v>19.640999999999998</v>
      </c>
      <c r="D50" s="35">
        <f t="shared" si="0"/>
        <v>19.640999999999998</v>
      </c>
      <c r="E50" s="120">
        <v>0</v>
      </c>
      <c r="F50" s="120"/>
      <c r="G50" s="136"/>
      <c r="H50" s="37">
        <f t="shared" si="1"/>
        <v>0</v>
      </c>
      <c r="I50" s="35">
        <f t="shared" si="2"/>
        <v>-29.746000000000002</v>
      </c>
      <c r="J50" s="129"/>
      <c r="K50" s="129"/>
    </row>
    <row r="51" spans="1:18" s="55" customFormat="1" ht="23.25" x14ac:dyDescent="0.35">
      <c r="B51" s="129"/>
      <c r="C51" s="129"/>
      <c r="D51" s="129"/>
      <c r="E51" s="129"/>
      <c r="F51" s="129"/>
      <c r="J51" s="129"/>
      <c r="K51" s="129"/>
      <c r="P51" s="57"/>
      <c r="Q51" s="57"/>
      <c r="R51" s="57"/>
    </row>
    <row r="52" spans="1:18" s="55" customFormat="1" x14ac:dyDescent="0.2">
      <c r="B52" s="129"/>
      <c r="C52" s="129"/>
      <c r="D52" s="129"/>
      <c r="E52" s="129"/>
      <c r="F52" s="129"/>
      <c r="J52" s="129"/>
      <c r="K52" s="129"/>
    </row>
    <row r="53" spans="1:18" s="55" customFormat="1" ht="1.5" customHeight="1" x14ac:dyDescent="0.2">
      <c r="B53" s="129"/>
      <c r="C53" s="129"/>
      <c r="D53" s="129"/>
      <c r="E53" s="129"/>
      <c r="F53" s="129"/>
      <c r="J53" s="129"/>
      <c r="K53" s="129"/>
    </row>
    <row r="54" spans="1:18" s="55" customFormat="1" ht="36" customHeight="1" x14ac:dyDescent="0.35">
      <c r="A54" s="149" t="s">
        <v>75</v>
      </c>
      <c r="B54" s="149"/>
      <c r="C54" s="149"/>
      <c r="D54" s="149"/>
      <c r="E54" s="149"/>
      <c r="F54" s="149"/>
      <c r="G54" s="149"/>
      <c r="H54" s="149"/>
      <c r="I54" s="149"/>
      <c r="J54" s="149"/>
      <c r="K54" s="149"/>
      <c r="L54" s="149"/>
      <c r="M54" s="149"/>
      <c r="N54" s="149"/>
      <c r="O54" s="149"/>
    </row>
    <row r="55" spans="1:18" s="55" customFormat="1" ht="38.25" x14ac:dyDescent="0.2">
      <c r="A55" s="94" t="s">
        <v>72</v>
      </c>
      <c r="B55" s="130" t="s">
        <v>73</v>
      </c>
      <c r="C55" s="99" t="s">
        <v>27</v>
      </c>
      <c r="D55" s="99" t="s">
        <v>52</v>
      </c>
      <c r="E55" s="99" t="s">
        <v>53</v>
      </c>
      <c r="F55" s="99" t="s">
        <v>54</v>
      </c>
      <c r="G55" s="100" t="s">
        <v>55</v>
      </c>
      <c r="H55" s="101" t="s">
        <v>56</v>
      </c>
      <c r="I55" s="102" t="s">
        <v>66</v>
      </c>
      <c r="J55" s="99" t="s">
        <v>57</v>
      </c>
      <c r="K55" s="99" t="s">
        <v>58</v>
      </c>
      <c r="L55" s="99" t="s">
        <v>59</v>
      </c>
      <c r="M55" s="99" t="s">
        <v>60</v>
      </c>
      <c r="N55" s="100" t="s">
        <v>61</v>
      </c>
      <c r="O55" s="101" t="s">
        <v>62</v>
      </c>
    </row>
    <row r="56" spans="1:18" s="55" customFormat="1" x14ac:dyDescent="0.2">
      <c r="A56" s="97" t="s">
        <v>77</v>
      </c>
      <c r="B56" s="106" t="s">
        <v>151</v>
      </c>
      <c r="C56" s="23"/>
      <c r="D56" s="120">
        <v>62.917999999999999</v>
      </c>
      <c r="E56" s="120">
        <v>15.163</v>
      </c>
      <c r="F56" s="35">
        <f t="shared" ref="F56:F65" si="4">+((D56*E56)-(B$40*C$40))/(D56-B$40)</f>
        <v>15.163</v>
      </c>
      <c r="G56" s="38">
        <f t="shared" ref="G56:G65" si="5">((F56-$B$32)/($C$32-$B$32))*($C$34-$B$34)+$B$34</f>
        <v>15.59515157916975</v>
      </c>
      <c r="H56" s="39">
        <f t="shared" ref="H56:H65" si="6">+(100/((271.872114/(1+(G56/1000)))+1))</f>
        <v>0.37216595600318647</v>
      </c>
      <c r="I56" s="111">
        <v>57</v>
      </c>
      <c r="J56" s="120">
        <v>97.501999999999995</v>
      </c>
      <c r="K56" s="120">
        <v>-19.937999999999999</v>
      </c>
      <c r="L56" s="37">
        <f t="shared" ref="L56:L65" si="7">+J56*(1+((I56/100)))</f>
        <v>153.07813999999999</v>
      </c>
      <c r="M56" s="35">
        <f t="shared" ref="M56:M65" si="8">+((L56*K56)-(F$40*G$40))/(L56-F$40)</f>
        <v>-19.738541368715016</v>
      </c>
      <c r="N56" s="40">
        <f t="shared" ref="N56" si="9">((M56-$D$32)/($E$32-$D$32))*($E$34-$D$34)+$D$34</f>
        <v>-17.261343593223522</v>
      </c>
      <c r="O56" s="39">
        <f t="shared" ref="O56" si="10">+(100/((89.443838/(1+(N56/1000)))+1))</f>
        <v>1.0867807814298682</v>
      </c>
    </row>
    <row r="57" spans="1:18" s="55" customFormat="1" x14ac:dyDescent="0.2">
      <c r="A57" s="97" t="s">
        <v>77</v>
      </c>
      <c r="B57" s="106" t="s">
        <v>150</v>
      </c>
      <c r="C57" s="23"/>
      <c r="D57" s="120">
        <v>54.826000000000001</v>
      </c>
      <c r="E57" s="120">
        <v>14.952</v>
      </c>
      <c r="F57" s="35">
        <f t="shared" si="4"/>
        <v>14.952000000000002</v>
      </c>
      <c r="G57" s="38">
        <f t="shared" si="5"/>
        <v>15.3878736664202</v>
      </c>
      <c r="H57" s="39">
        <f t="shared" si="6"/>
        <v>0.37209028141438855</v>
      </c>
      <c r="I57" s="111">
        <v>57</v>
      </c>
      <c r="J57" s="120">
        <v>84.948999999999998</v>
      </c>
      <c r="K57" s="120">
        <v>-20.440000000000001</v>
      </c>
      <c r="L57" s="37">
        <f t="shared" si="7"/>
        <v>133.36992999999998</v>
      </c>
      <c r="M57" s="35">
        <f t="shared" si="8"/>
        <v>-20.222129840998537</v>
      </c>
      <c r="N57" s="40">
        <f t="shared" ref="N57:N65" si="11">((M57-$D$32)/($E$32-$D$32))*($E$34-$D$34)+$D$34</f>
        <v>-17.734997419178463</v>
      </c>
      <c r="O57" s="39">
        <f t="shared" ref="O57:O65" si="12">+(100/((89.443838/(1+(N57/1000)))+1))</f>
        <v>1.0862626719109936</v>
      </c>
    </row>
    <row r="58" spans="1:18" s="55" customFormat="1" x14ac:dyDescent="0.2">
      <c r="A58" s="97" t="s">
        <v>77</v>
      </c>
      <c r="B58" s="106" t="s">
        <v>149</v>
      </c>
      <c r="C58" s="132" t="s">
        <v>275</v>
      </c>
      <c r="D58" s="120">
        <v>75.33</v>
      </c>
      <c r="E58" s="120">
        <v>5.2130000000000001</v>
      </c>
      <c r="F58" s="35">
        <f t="shared" si="4"/>
        <v>5.2130000000000001</v>
      </c>
      <c r="G58" s="38">
        <f t="shared" si="5"/>
        <v>5.8206718073307275</v>
      </c>
      <c r="H58" s="39">
        <f t="shared" si="6"/>
        <v>0.3685972898530766</v>
      </c>
      <c r="I58" s="111">
        <v>57</v>
      </c>
      <c r="J58" s="120">
        <v>98.896000000000001</v>
      </c>
      <c r="K58" s="120">
        <v>-24.247</v>
      </c>
      <c r="L58" s="37">
        <f t="shared" si="7"/>
        <v>155.26671999999999</v>
      </c>
      <c r="M58" s="35">
        <f t="shared" si="8"/>
        <v>-24.136778473603119</v>
      </c>
      <c r="N58" s="40">
        <f t="shared" si="11"/>
        <v>-21.569225090791249</v>
      </c>
      <c r="O58" s="39">
        <f t="shared" si="12"/>
        <v>1.0820683755954466</v>
      </c>
    </row>
    <row r="59" spans="1:18" s="55" customFormat="1" x14ac:dyDescent="0.2">
      <c r="A59" s="97" t="s">
        <v>77</v>
      </c>
      <c r="B59" s="106" t="s">
        <v>148</v>
      </c>
      <c r="C59" s="132" t="s">
        <v>275</v>
      </c>
      <c r="D59" s="120">
        <v>44.805999999999997</v>
      </c>
      <c r="E59" s="120">
        <v>4.4630000000000001</v>
      </c>
      <c r="F59" s="35">
        <f t="shared" si="4"/>
        <v>4.4630000000000001</v>
      </c>
      <c r="G59" s="38">
        <f t="shared" si="5"/>
        <v>5.0839019752825614</v>
      </c>
      <c r="H59" s="39">
        <f t="shared" si="6"/>
        <v>0.36832828455543409</v>
      </c>
      <c r="I59" s="111">
        <v>78</v>
      </c>
      <c r="J59" s="120">
        <v>48.811999999999998</v>
      </c>
      <c r="K59" s="120">
        <v>-24.141999999999999</v>
      </c>
      <c r="L59" s="37">
        <f t="shared" si="7"/>
        <v>86.885359999999991</v>
      </c>
      <c r="M59" s="35">
        <f t="shared" si="8"/>
        <v>-23.938052549336572</v>
      </c>
      <c r="N59" s="40">
        <f t="shared" si="11"/>
        <v>-21.374581711678406</v>
      </c>
      <c r="O59" s="39">
        <f t="shared" si="12"/>
        <v>1.0822813063179504</v>
      </c>
    </row>
    <row r="60" spans="1:18" x14ac:dyDescent="0.2">
      <c r="A60" s="97" t="s">
        <v>77</v>
      </c>
      <c r="B60" s="106" t="s">
        <v>147</v>
      </c>
      <c r="C60" s="132" t="s">
        <v>275</v>
      </c>
      <c r="D60" s="120">
        <v>49.750999999999998</v>
      </c>
      <c r="E60" s="120">
        <v>4.8120000000000003</v>
      </c>
      <c r="F60" s="35">
        <f t="shared" si="4"/>
        <v>4.8120000000000003</v>
      </c>
      <c r="G60" s="38">
        <f t="shared" si="5"/>
        <v>5.4267455371289763</v>
      </c>
      <c r="H60" s="39">
        <f t="shared" si="6"/>
        <v>0.36845346186797623</v>
      </c>
      <c r="I60" s="111">
        <v>57</v>
      </c>
      <c r="J60" s="120">
        <v>66.427000000000007</v>
      </c>
      <c r="K60" s="120">
        <v>-24.465</v>
      </c>
      <c r="L60" s="37">
        <f t="shared" si="7"/>
        <v>104.29039</v>
      </c>
      <c r="M60" s="35">
        <f t="shared" si="8"/>
        <v>-24.305849189233555</v>
      </c>
      <c r="N60" s="40">
        <f t="shared" si="11"/>
        <v>-21.734822485901084</v>
      </c>
      <c r="O60" s="39">
        <f t="shared" si="12"/>
        <v>1.081887219094646</v>
      </c>
    </row>
    <row r="61" spans="1:18" x14ac:dyDescent="0.2">
      <c r="A61" s="97" t="s">
        <v>77</v>
      </c>
      <c r="B61" s="106" t="s">
        <v>146</v>
      </c>
      <c r="C61" s="23"/>
      <c r="D61" s="120">
        <v>50.02</v>
      </c>
      <c r="E61" s="120">
        <v>14.868</v>
      </c>
      <c r="F61" s="35">
        <f t="shared" si="4"/>
        <v>14.868000000000002</v>
      </c>
      <c r="G61" s="38">
        <f t="shared" si="5"/>
        <v>15.305355445230806</v>
      </c>
      <c r="H61" s="39">
        <f t="shared" si="6"/>
        <v>0.3720601550058123</v>
      </c>
      <c r="I61" s="111">
        <v>78</v>
      </c>
      <c r="J61" s="120">
        <v>66.206000000000003</v>
      </c>
      <c r="K61" s="120">
        <v>-20.523</v>
      </c>
      <c r="L61" s="37">
        <f t="shared" si="7"/>
        <v>117.84668000000001</v>
      </c>
      <c r="M61" s="35">
        <f t="shared" si="8"/>
        <v>-20.277874286210071</v>
      </c>
      <c r="N61" s="40">
        <f t="shared" si="11"/>
        <v>-17.78959667301406</v>
      </c>
      <c r="O61" s="39">
        <f t="shared" si="12"/>
        <v>1.0862029477900399</v>
      </c>
    </row>
    <row r="62" spans="1:18" x14ac:dyDescent="0.2">
      <c r="A62" s="97" t="s">
        <v>77</v>
      </c>
      <c r="B62" s="106" t="s">
        <v>145</v>
      </c>
      <c r="C62" s="23"/>
      <c r="D62" s="120">
        <v>79.221999999999994</v>
      </c>
      <c r="E62" s="120">
        <v>14.571</v>
      </c>
      <c r="F62" s="35">
        <f t="shared" si="4"/>
        <v>14.571000000000002</v>
      </c>
      <c r="G62" s="38">
        <f t="shared" si="5"/>
        <v>15.01359459173973</v>
      </c>
      <c r="H62" s="39">
        <f t="shared" si="6"/>
        <v>0.3719536364865369</v>
      </c>
      <c r="I62" s="111">
        <v>78</v>
      </c>
      <c r="J62" s="120">
        <v>46.295000000000002</v>
      </c>
      <c r="K62" s="120">
        <v>-20.617000000000001</v>
      </c>
      <c r="L62" s="37">
        <f t="shared" si="7"/>
        <v>82.405100000000004</v>
      </c>
      <c r="M62" s="35">
        <f t="shared" si="8"/>
        <v>-20.266008948497937</v>
      </c>
      <c r="N62" s="40">
        <f t="shared" si="11"/>
        <v>-17.777975092009324</v>
      </c>
      <c r="O62" s="39">
        <f t="shared" si="12"/>
        <v>1.0862156602172386</v>
      </c>
    </row>
    <row r="63" spans="1:18" x14ac:dyDescent="0.2">
      <c r="A63" s="97" t="s">
        <v>77</v>
      </c>
      <c r="B63" s="106" t="s">
        <v>144</v>
      </c>
      <c r="C63" s="23"/>
      <c r="D63" s="120">
        <v>55.305</v>
      </c>
      <c r="E63" s="120">
        <v>14.526999999999999</v>
      </c>
      <c r="F63" s="35">
        <f t="shared" si="4"/>
        <v>14.526999999999999</v>
      </c>
      <c r="G63" s="38">
        <f t="shared" si="5"/>
        <v>14.970370761592903</v>
      </c>
      <c r="H63" s="39">
        <f t="shared" si="6"/>
        <v>0.37193785594579121</v>
      </c>
      <c r="I63" s="111">
        <v>57</v>
      </c>
      <c r="J63" s="120">
        <v>86.334999999999994</v>
      </c>
      <c r="K63" s="120">
        <v>-20.738</v>
      </c>
      <c r="L63" s="37">
        <f t="shared" si="7"/>
        <v>135.54594999999998</v>
      </c>
      <c r="M63" s="35">
        <f t="shared" si="8"/>
        <v>-20.530570147013147</v>
      </c>
      <c r="N63" s="40">
        <f t="shared" si="11"/>
        <v>-18.037101252077271</v>
      </c>
      <c r="O63" s="39">
        <f t="shared" si="12"/>
        <v>1.0859322107054952</v>
      </c>
    </row>
    <row r="64" spans="1:18" x14ac:dyDescent="0.2">
      <c r="A64" s="97" t="s">
        <v>77</v>
      </c>
      <c r="B64" s="106" t="s">
        <v>143</v>
      </c>
      <c r="C64" s="23"/>
      <c r="D64" s="120">
        <v>42.073999999999998</v>
      </c>
      <c r="E64" s="120">
        <v>14.974</v>
      </c>
      <c r="F64" s="35">
        <f t="shared" si="4"/>
        <v>14.974</v>
      </c>
      <c r="G64" s="38">
        <f t="shared" si="5"/>
        <v>15.409485581493611</v>
      </c>
      <c r="H64" s="39">
        <f t="shared" si="6"/>
        <v>0.37209817166124298</v>
      </c>
      <c r="I64" s="111">
        <v>78</v>
      </c>
      <c r="J64" s="120">
        <v>54.798999999999999</v>
      </c>
      <c r="K64" s="120">
        <v>-19.786999999999999</v>
      </c>
      <c r="L64" s="37">
        <f t="shared" si="7"/>
        <v>97.54222</v>
      </c>
      <c r="M64" s="35">
        <f t="shared" si="8"/>
        <v>-19.465436694964886</v>
      </c>
      <c r="N64" s="40">
        <f t="shared" si="11"/>
        <v>-16.993849471626504</v>
      </c>
      <c r="O64" s="39">
        <f t="shared" si="12"/>
        <v>1.087073379329726</v>
      </c>
    </row>
    <row r="65" spans="1:15" x14ac:dyDescent="0.2">
      <c r="A65" s="97" t="s">
        <v>77</v>
      </c>
      <c r="B65" s="106" t="s">
        <v>142</v>
      </c>
      <c r="C65" s="23"/>
      <c r="D65" s="120">
        <v>53.024999999999999</v>
      </c>
      <c r="E65" s="120">
        <v>15.143000000000001</v>
      </c>
      <c r="F65" s="35">
        <f t="shared" si="4"/>
        <v>15.143000000000001</v>
      </c>
      <c r="G65" s="38">
        <f t="shared" si="5"/>
        <v>15.575504383648465</v>
      </c>
      <c r="H65" s="39">
        <f t="shared" si="6"/>
        <v>0.37215878306131295</v>
      </c>
      <c r="I65" s="111">
        <v>57</v>
      </c>
      <c r="J65" s="120">
        <v>80.981999999999999</v>
      </c>
      <c r="K65" s="120">
        <v>-19.774999999999999</v>
      </c>
      <c r="L65" s="37">
        <f t="shared" si="7"/>
        <v>127.14173999999998</v>
      </c>
      <c r="M65" s="35">
        <f t="shared" si="8"/>
        <v>-19.529844551656311</v>
      </c>
      <c r="N65" s="40">
        <f t="shared" si="11"/>
        <v>-17.056934159314352</v>
      </c>
      <c r="O65" s="39">
        <f t="shared" si="12"/>
        <v>1.0870043744286271</v>
      </c>
    </row>
    <row r="66" spans="1:15" x14ac:dyDescent="0.2">
      <c r="A66" s="97" t="s">
        <v>77</v>
      </c>
      <c r="B66" s="106" t="s">
        <v>141</v>
      </c>
      <c r="C66" s="23"/>
      <c r="D66" s="120">
        <v>50.401000000000003</v>
      </c>
      <c r="E66" s="120">
        <v>15.019</v>
      </c>
      <c r="F66" s="35">
        <f t="shared" ref="F66:F124" si="13">+((D66*E66)-(B$40*C$40))/(D66-B$40)</f>
        <v>15.018999999999998</v>
      </c>
      <c r="G66" s="38">
        <f t="shared" ref="G66:G124" si="14">((F66-$B$32)/($C$32-$B$32))*($C$34-$B$34)+$B$34</f>
        <v>15.453691771416498</v>
      </c>
      <c r="H66" s="39">
        <f t="shared" ref="H66:H124" si="15">+(100/((271.872114/(1+(G66/1000)))+1))</f>
        <v>0.37211431079864332</v>
      </c>
      <c r="I66" s="111">
        <v>57</v>
      </c>
      <c r="J66" s="120">
        <v>78.905000000000001</v>
      </c>
      <c r="K66" s="120">
        <v>-20.326000000000001</v>
      </c>
      <c r="L66" s="37">
        <f t="shared" ref="L66:L124" si="16">+J66*(1+((I66/100)))</f>
        <v>123.88085</v>
      </c>
      <c r="M66" s="35">
        <f t="shared" ref="M66:M124" si="17">+((L66*K66)-(F$40*G$40))/(L66-F$40)</f>
        <v>-20.088141391386316</v>
      </c>
      <c r="N66" s="40">
        <f t="shared" ref="N66:N124" si="18">((M66-$D$32)/($E$32-$D$32))*($E$34-$D$34)+$D$34</f>
        <v>-17.603761574178023</v>
      </c>
      <c r="O66" s="39">
        <f t="shared" ref="O66:O124" si="19">+(100/((89.443838/(1+(N66/1000)))+1))</f>
        <v>1.0864062256928106</v>
      </c>
    </row>
    <row r="67" spans="1:15" x14ac:dyDescent="0.2">
      <c r="A67" s="97" t="s">
        <v>77</v>
      </c>
      <c r="B67" s="106" t="s">
        <v>140</v>
      </c>
      <c r="C67" s="23"/>
      <c r="D67" s="120">
        <v>55.043999999999997</v>
      </c>
      <c r="E67" s="120">
        <v>15.103</v>
      </c>
      <c r="F67" s="35">
        <f t="shared" si="13"/>
        <v>15.103</v>
      </c>
      <c r="G67" s="38">
        <f t="shared" si="14"/>
        <v>15.536209992605896</v>
      </c>
      <c r="H67" s="39">
        <f t="shared" si="15"/>
        <v>0.37214443717446727</v>
      </c>
      <c r="I67" s="111">
        <v>57</v>
      </c>
      <c r="J67" s="120">
        <v>87.76</v>
      </c>
      <c r="K67" s="120">
        <v>-20.481999999999999</v>
      </c>
      <c r="L67" s="37">
        <f t="shared" si="16"/>
        <v>137.78319999999999</v>
      </c>
      <c r="M67" s="35">
        <f t="shared" si="17"/>
        <v>-20.2722174535857</v>
      </c>
      <c r="N67" s="40">
        <f t="shared" si="18"/>
        <v>-17.784056052075211</v>
      </c>
      <c r="O67" s="39">
        <f t="shared" si="19"/>
        <v>1.0862090084753311</v>
      </c>
    </row>
    <row r="68" spans="1:15" x14ac:dyDescent="0.2">
      <c r="A68" s="97" t="s">
        <v>77</v>
      </c>
      <c r="B68" s="106" t="s">
        <v>139</v>
      </c>
      <c r="C68" s="23"/>
      <c r="D68" s="120">
        <v>58.551000000000002</v>
      </c>
      <c r="E68" s="120">
        <v>15.744</v>
      </c>
      <c r="F68" s="35">
        <f t="shared" si="13"/>
        <v>15.744</v>
      </c>
      <c r="G68" s="38">
        <f t="shared" si="14"/>
        <v>16.16590260906306</v>
      </c>
      <c r="H68" s="39">
        <f t="shared" si="15"/>
        <v>0.3723743295137929</v>
      </c>
      <c r="I68" s="111">
        <v>57</v>
      </c>
      <c r="J68" s="120">
        <v>91.13</v>
      </c>
      <c r="K68" s="120">
        <v>-19.555</v>
      </c>
      <c r="L68" s="37">
        <f t="shared" si="16"/>
        <v>143.07409999999999</v>
      </c>
      <c r="M68" s="35">
        <f t="shared" si="17"/>
        <v>-19.33294563182789</v>
      </c>
      <c r="N68" s="40">
        <f t="shared" si="18"/>
        <v>-16.8640802513981</v>
      </c>
      <c r="O68" s="39">
        <f t="shared" si="19"/>
        <v>1.0872153265032483</v>
      </c>
    </row>
    <row r="69" spans="1:15" x14ac:dyDescent="0.2">
      <c r="A69" s="97" t="s">
        <v>77</v>
      </c>
      <c r="B69" s="106" t="s">
        <v>138</v>
      </c>
      <c r="C69" s="23"/>
      <c r="D69" s="120">
        <v>49.704000000000001</v>
      </c>
      <c r="E69" s="120">
        <v>15.79</v>
      </c>
      <c r="F69" s="35">
        <f t="shared" si="13"/>
        <v>15.79</v>
      </c>
      <c r="G69" s="38">
        <f t="shared" si="14"/>
        <v>16.211091158762017</v>
      </c>
      <c r="H69" s="39">
        <f t="shared" si="15"/>
        <v>0.3723908272071717</v>
      </c>
      <c r="I69" s="111">
        <v>57</v>
      </c>
      <c r="J69" s="120">
        <v>78.477000000000004</v>
      </c>
      <c r="K69" s="120">
        <v>-19.547999999999998</v>
      </c>
      <c r="L69" s="37">
        <f t="shared" si="16"/>
        <v>123.20889</v>
      </c>
      <c r="M69" s="35">
        <f t="shared" si="17"/>
        <v>-19.289056554837966</v>
      </c>
      <c r="N69" s="40">
        <f t="shared" si="18"/>
        <v>-16.821092813885905</v>
      </c>
      <c r="O69" s="39">
        <f t="shared" si="19"/>
        <v>1.087262347927771</v>
      </c>
    </row>
    <row r="70" spans="1:15" x14ac:dyDescent="0.2">
      <c r="A70" s="97" t="s">
        <v>77</v>
      </c>
      <c r="B70" s="106" t="s">
        <v>136</v>
      </c>
      <c r="C70" s="132" t="s">
        <v>275</v>
      </c>
      <c r="D70" s="120">
        <v>63.756999999999998</v>
      </c>
      <c r="E70" s="120">
        <v>4.9420000000000002</v>
      </c>
      <c r="F70" s="35">
        <f t="shared" si="13"/>
        <v>4.9420000000000002</v>
      </c>
      <c r="G70" s="38">
        <f t="shared" si="14"/>
        <v>5.5544523080173249</v>
      </c>
      <c r="H70" s="39">
        <f t="shared" si="15"/>
        <v>0.36850008943980778</v>
      </c>
      <c r="I70" s="111">
        <v>57</v>
      </c>
      <c r="J70" s="120">
        <v>84.152000000000001</v>
      </c>
      <c r="K70" s="120">
        <v>-24.196999999999999</v>
      </c>
      <c r="L70" s="37">
        <f t="shared" si="16"/>
        <v>132.11864</v>
      </c>
      <c r="M70" s="35">
        <f t="shared" si="17"/>
        <v>-24.065828476293511</v>
      </c>
      <c r="N70" s="40">
        <f t="shared" si="18"/>
        <v>-21.499732661580722</v>
      </c>
      <c r="O70" s="39">
        <f t="shared" si="19"/>
        <v>1.0821443971570737</v>
      </c>
    </row>
    <row r="71" spans="1:15" x14ac:dyDescent="0.2">
      <c r="A71" s="97" t="s">
        <v>77</v>
      </c>
      <c r="B71" s="106" t="s">
        <v>135</v>
      </c>
      <c r="C71" s="132" t="s">
        <v>275</v>
      </c>
      <c r="D71" s="120">
        <v>45.22</v>
      </c>
      <c r="E71" s="120">
        <v>4.9729999999999999</v>
      </c>
      <c r="F71" s="35">
        <f t="shared" si="13"/>
        <v>4.9729999999999999</v>
      </c>
      <c r="G71" s="38">
        <f t="shared" si="14"/>
        <v>5.5849054610753139</v>
      </c>
      <c r="H71" s="39">
        <f t="shared" si="15"/>
        <v>0.36851120831587703</v>
      </c>
      <c r="I71" s="111">
        <v>57</v>
      </c>
      <c r="J71" s="120">
        <v>58.822000000000003</v>
      </c>
      <c r="K71" s="120">
        <v>-24.16</v>
      </c>
      <c r="L71" s="37">
        <f t="shared" si="16"/>
        <v>92.350539999999995</v>
      </c>
      <c r="M71" s="35">
        <f t="shared" si="17"/>
        <v>-23.969149229660083</v>
      </c>
      <c r="N71" s="40">
        <f t="shared" si="18"/>
        <v>-21.405039554356453</v>
      </c>
      <c r="O71" s="39">
        <f t="shared" si="19"/>
        <v>1.0822479869278896</v>
      </c>
    </row>
    <row r="72" spans="1:15" x14ac:dyDescent="0.2">
      <c r="A72" s="97" t="s">
        <v>77</v>
      </c>
      <c r="B72" s="106" t="s">
        <v>134</v>
      </c>
      <c r="C72" s="23"/>
      <c r="D72" s="120">
        <v>44.679000000000002</v>
      </c>
      <c r="E72" s="120">
        <v>14.013</v>
      </c>
      <c r="F72" s="35">
        <f t="shared" si="13"/>
        <v>14.012999999999998</v>
      </c>
      <c r="G72" s="38">
        <f t="shared" si="14"/>
        <v>14.465437836695891</v>
      </c>
      <c r="H72" s="39">
        <f t="shared" si="15"/>
        <v>0.37175351016768865</v>
      </c>
      <c r="I72" s="111">
        <v>57</v>
      </c>
      <c r="J72" s="120">
        <v>66.399000000000001</v>
      </c>
      <c r="K72" s="120">
        <v>-18.68</v>
      </c>
      <c r="L72" s="37">
        <f t="shared" si="16"/>
        <v>104.24642999999999</v>
      </c>
      <c r="M72" s="35">
        <f t="shared" si="17"/>
        <v>-18.346364716272266</v>
      </c>
      <c r="N72" s="40">
        <f t="shared" si="18"/>
        <v>-15.897767255845393</v>
      </c>
      <c r="O72" s="39">
        <f t="shared" si="19"/>
        <v>1.0882723085489556</v>
      </c>
    </row>
    <row r="73" spans="1:15" x14ac:dyDescent="0.2">
      <c r="A73" s="97" t="s">
        <v>77</v>
      </c>
      <c r="B73" s="106" t="s">
        <v>133</v>
      </c>
      <c r="C73" s="23"/>
      <c r="D73" s="120">
        <v>46.027999999999999</v>
      </c>
      <c r="E73" s="120">
        <v>14.202</v>
      </c>
      <c r="F73" s="35">
        <f t="shared" si="13"/>
        <v>14.202</v>
      </c>
      <c r="G73" s="38">
        <f t="shared" si="14"/>
        <v>14.65110383437203</v>
      </c>
      <c r="H73" s="39">
        <f t="shared" si="15"/>
        <v>0.37182129497863103</v>
      </c>
      <c r="I73" s="111">
        <v>57</v>
      </c>
      <c r="J73" s="120">
        <v>66.103999999999999</v>
      </c>
      <c r="K73" s="120">
        <v>-18.969000000000001</v>
      </c>
      <c r="L73" s="37">
        <f t="shared" si="16"/>
        <v>103.78327999999999</v>
      </c>
      <c r="M73" s="35">
        <f t="shared" si="17"/>
        <v>-18.642584009018758</v>
      </c>
      <c r="N73" s="40">
        <f t="shared" si="18"/>
        <v>-16.187901139038502</v>
      </c>
      <c r="O73" s="39">
        <f t="shared" si="19"/>
        <v>1.0879549538060524</v>
      </c>
    </row>
    <row r="74" spans="1:15" x14ac:dyDescent="0.2">
      <c r="A74" s="97" t="s">
        <v>77</v>
      </c>
      <c r="B74" s="106" t="s">
        <v>132</v>
      </c>
      <c r="C74" s="23"/>
      <c r="D74" s="120">
        <v>41.31</v>
      </c>
      <c r="E74" s="120">
        <v>14.327999999999999</v>
      </c>
      <c r="F74" s="35">
        <f t="shared" si="13"/>
        <v>14.327999999999999</v>
      </c>
      <c r="G74" s="38">
        <f t="shared" si="14"/>
        <v>14.774881166156121</v>
      </c>
      <c r="H74" s="39">
        <f t="shared" si="15"/>
        <v>0.37186648480134904</v>
      </c>
      <c r="I74" s="111">
        <v>57</v>
      </c>
      <c r="J74" s="120">
        <v>64.564999999999998</v>
      </c>
      <c r="K74" s="120">
        <v>-20.259</v>
      </c>
      <c r="L74" s="37">
        <f t="shared" si="16"/>
        <v>101.36704999999999</v>
      </c>
      <c r="M74" s="35">
        <f t="shared" si="17"/>
        <v>-19.964593979823235</v>
      </c>
      <c r="N74" s="40">
        <f t="shared" si="18"/>
        <v>-17.482752270756549</v>
      </c>
      <c r="O74" s="39">
        <f t="shared" si="19"/>
        <v>1.0865385926896751</v>
      </c>
    </row>
    <row r="75" spans="1:15" x14ac:dyDescent="0.2">
      <c r="A75" s="97" t="s">
        <v>77</v>
      </c>
      <c r="B75" s="106" t="s">
        <v>131</v>
      </c>
      <c r="C75" s="23"/>
      <c r="D75" s="120">
        <v>56.040999999999997</v>
      </c>
      <c r="E75" s="120">
        <v>14.454000000000001</v>
      </c>
      <c r="F75" s="35">
        <f t="shared" si="13"/>
        <v>14.454000000000001</v>
      </c>
      <c r="G75" s="38">
        <f t="shared" si="14"/>
        <v>14.898658497940215</v>
      </c>
      <c r="H75" s="39">
        <f t="shared" si="15"/>
        <v>0.37191167458307234</v>
      </c>
      <c r="I75" s="111">
        <v>57</v>
      </c>
      <c r="J75" s="120">
        <v>86.777000000000001</v>
      </c>
      <c r="K75" s="120">
        <v>-20.199000000000002</v>
      </c>
      <c r="L75" s="37">
        <f t="shared" si="16"/>
        <v>136.23988999999997</v>
      </c>
      <c r="M75" s="35">
        <f t="shared" si="17"/>
        <v>-19.980303853497087</v>
      </c>
      <c r="N75" s="40">
        <f t="shared" si="18"/>
        <v>-17.498139407128413</v>
      </c>
      <c r="O75" s="39">
        <f t="shared" si="19"/>
        <v>1.0865217613668323</v>
      </c>
    </row>
    <row r="76" spans="1:15" x14ac:dyDescent="0.2">
      <c r="A76" s="97" t="s">
        <v>77</v>
      </c>
      <c r="B76" s="106" t="s">
        <v>130</v>
      </c>
      <c r="C76" s="23"/>
      <c r="D76" s="120">
        <v>87.88</v>
      </c>
      <c r="E76" s="120">
        <v>14.089</v>
      </c>
      <c r="F76" s="35">
        <f t="shared" si="13"/>
        <v>14.089</v>
      </c>
      <c r="G76" s="38">
        <f t="shared" si="14"/>
        <v>14.540097179676774</v>
      </c>
      <c r="H76" s="39">
        <f t="shared" si="15"/>
        <v>0.37178076756307082</v>
      </c>
      <c r="I76" s="111">
        <v>78</v>
      </c>
      <c r="J76" s="120">
        <v>50.944000000000003</v>
      </c>
      <c r="K76" s="120">
        <v>-19.64</v>
      </c>
      <c r="L76" s="37">
        <f t="shared" si="16"/>
        <v>90.680320000000009</v>
      </c>
      <c r="M76" s="35">
        <f t="shared" si="17"/>
        <v>-19.28813824870489</v>
      </c>
      <c r="N76" s="40">
        <f t="shared" si="18"/>
        <v>-16.820193373063262</v>
      </c>
      <c r="O76" s="39">
        <f t="shared" si="19"/>
        <v>1.0872633317726026</v>
      </c>
    </row>
    <row r="77" spans="1:15" x14ac:dyDescent="0.2">
      <c r="A77" s="97" t="s">
        <v>77</v>
      </c>
      <c r="B77" s="106" t="s">
        <v>129</v>
      </c>
      <c r="C77" s="23"/>
      <c r="D77" s="120">
        <v>86.69</v>
      </c>
      <c r="E77" s="120">
        <v>13.875999999999999</v>
      </c>
      <c r="F77" s="35">
        <f t="shared" si="13"/>
        <v>13.875999999999999</v>
      </c>
      <c r="G77" s="38">
        <f t="shared" si="14"/>
        <v>14.330854547375093</v>
      </c>
      <c r="H77" s="39">
        <f t="shared" si="15"/>
        <v>0.37170437508833715</v>
      </c>
      <c r="I77" s="111">
        <v>78</v>
      </c>
      <c r="J77" s="120">
        <v>50.402000000000001</v>
      </c>
      <c r="K77" s="120">
        <v>-19.573</v>
      </c>
      <c r="L77" s="37">
        <f t="shared" si="16"/>
        <v>89.715559999999996</v>
      </c>
      <c r="M77" s="35">
        <f t="shared" si="17"/>
        <v>-19.214862567582415</v>
      </c>
      <c r="N77" s="40">
        <f t="shared" si="18"/>
        <v>-16.748423037949145</v>
      </c>
      <c r="O77" s="39">
        <f t="shared" si="19"/>
        <v>1.0873418370113641</v>
      </c>
    </row>
    <row r="78" spans="1:15" x14ac:dyDescent="0.2">
      <c r="A78" s="97" t="s">
        <v>77</v>
      </c>
      <c r="B78" s="106" t="s">
        <v>128</v>
      </c>
      <c r="C78" s="23"/>
      <c r="D78" s="120">
        <v>84.837999999999994</v>
      </c>
      <c r="E78" s="120">
        <v>15.090999999999999</v>
      </c>
      <c r="F78" s="35">
        <f t="shared" si="13"/>
        <v>15.090999999999998</v>
      </c>
      <c r="G78" s="38">
        <f t="shared" si="14"/>
        <v>15.524421675293123</v>
      </c>
      <c r="H78" s="39">
        <f t="shared" si="15"/>
        <v>0.37214013340760788</v>
      </c>
      <c r="I78" s="111">
        <v>78</v>
      </c>
      <c r="J78" s="120">
        <v>50.423999999999999</v>
      </c>
      <c r="K78" s="120">
        <v>-19.652999999999999</v>
      </c>
      <c r="L78" s="37">
        <f t="shared" si="16"/>
        <v>89.754720000000006</v>
      </c>
      <c r="M78" s="35">
        <f t="shared" si="17"/>
        <v>-19.297839425574818</v>
      </c>
      <c r="N78" s="40">
        <f t="shared" si="18"/>
        <v>-16.829695252872369</v>
      </c>
      <c r="O78" s="39">
        <f t="shared" si="19"/>
        <v>1.087252938230308</v>
      </c>
    </row>
    <row r="79" spans="1:15" x14ac:dyDescent="0.2">
      <c r="A79" s="97" t="s">
        <v>77</v>
      </c>
      <c r="B79" s="106" t="s">
        <v>127</v>
      </c>
      <c r="C79" s="23"/>
      <c r="D79" s="120">
        <v>49.088999999999999</v>
      </c>
      <c r="E79" s="120">
        <v>15.154999999999999</v>
      </c>
      <c r="F79" s="35">
        <f t="shared" si="13"/>
        <v>15.154999999999999</v>
      </c>
      <c r="G79" s="38">
        <f t="shared" si="14"/>
        <v>15.587292700961235</v>
      </c>
      <c r="H79" s="39">
        <f t="shared" si="15"/>
        <v>0.37216308682656107</v>
      </c>
      <c r="I79" s="111">
        <v>57</v>
      </c>
      <c r="J79" s="120">
        <v>74.730999999999995</v>
      </c>
      <c r="K79" s="120">
        <v>-19.876000000000001</v>
      </c>
      <c r="L79" s="37">
        <f t="shared" si="16"/>
        <v>117.32766999999998</v>
      </c>
      <c r="M79" s="35">
        <f t="shared" si="17"/>
        <v>-19.612487158752522</v>
      </c>
      <c r="N79" s="40">
        <f t="shared" si="18"/>
        <v>-17.137878990056848</v>
      </c>
      <c r="O79" s="39">
        <f t="shared" si="19"/>
        <v>1.0869158331495752</v>
      </c>
    </row>
    <row r="80" spans="1:15" x14ac:dyDescent="0.2">
      <c r="A80" s="97" t="s">
        <v>77</v>
      </c>
      <c r="B80" s="106" t="s">
        <v>126</v>
      </c>
      <c r="C80" s="23"/>
      <c r="D80" s="120">
        <v>53.408999999999999</v>
      </c>
      <c r="E80" s="120">
        <v>14.946999999999999</v>
      </c>
      <c r="F80" s="35">
        <f t="shared" si="13"/>
        <v>14.946999999999999</v>
      </c>
      <c r="G80" s="38">
        <f t="shared" si="14"/>
        <v>15.382961867539876</v>
      </c>
      <c r="H80" s="39">
        <f t="shared" si="15"/>
        <v>0.37208848817629275</v>
      </c>
      <c r="I80" s="111">
        <v>57</v>
      </c>
      <c r="J80" s="120">
        <v>82.096999999999994</v>
      </c>
      <c r="K80" s="120">
        <v>-20.036000000000001</v>
      </c>
      <c r="L80" s="37">
        <f t="shared" si="16"/>
        <v>128.89228999999997</v>
      </c>
      <c r="M80" s="35">
        <f t="shared" si="17"/>
        <v>-19.800582753403116</v>
      </c>
      <c r="N80" s="40">
        <f t="shared" si="18"/>
        <v>-17.322110424753433</v>
      </c>
      <c r="O80" s="39">
        <f t="shared" si="19"/>
        <v>1.0867143115137248</v>
      </c>
    </row>
    <row r="81" spans="1:15" x14ac:dyDescent="0.2">
      <c r="A81" s="97" t="s">
        <v>77</v>
      </c>
      <c r="B81" s="106" t="s">
        <v>125</v>
      </c>
      <c r="C81" s="23"/>
      <c r="D81" s="120">
        <v>52.082000000000001</v>
      </c>
      <c r="E81" s="120">
        <v>14.724</v>
      </c>
      <c r="F81" s="35">
        <f t="shared" si="13"/>
        <v>14.724</v>
      </c>
      <c r="G81" s="38">
        <f t="shared" si="14"/>
        <v>15.163895637477555</v>
      </c>
      <c r="H81" s="39">
        <f t="shared" si="15"/>
        <v>0.37200850969157861</v>
      </c>
      <c r="I81" s="111">
        <v>57</v>
      </c>
      <c r="J81" s="120">
        <v>80.085999999999999</v>
      </c>
      <c r="K81" s="120">
        <v>-20.042000000000002</v>
      </c>
      <c r="L81" s="37">
        <f t="shared" si="16"/>
        <v>125.73501999999999</v>
      </c>
      <c r="M81" s="35">
        <f t="shared" si="17"/>
        <v>-19.800673509394297</v>
      </c>
      <c r="N81" s="40">
        <f t="shared" si="18"/>
        <v>-17.322199316290174</v>
      </c>
      <c r="O81" s="39">
        <f t="shared" si="19"/>
        <v>1.0867142142794799</v>
      </c>
    </row>
    <row r="82" spans="1:15" x14ac:dyDescent="0.2">
      <c r="A82" s="97" t="s">
        <v>77</v>
      </c>
      <c r="B82" s="106" t="s">
        <v>124</v>
      </c>
      <c r="C82" s="132" t="s">
        <v>275</v>
      </c>
      <c r="D82" s="120">
        <v>69.403999999999996</v>
      </c>
      <c r="E82" s="120">
        <v>4.4850000000000003</v>
      </c>
      <c r="F82" s="35">
        <f t="shared" si="13"/>
        <v>4.4850000000000003</v>
      </c>
      <c r="G82" s="38">
        <f t="shared" si="14"/>
        <v>5.105513890355974</v>
      </c>
      <c r="H82" s="39">
        <f t="shared" si="15"/>
        <v>0.36833617539817859</v>
      </c>
      <c r="I82" s="111">
        <v>57</v>
      </c>
      <c r="J82" s="120">
        <v>90.816000000000003</v>
      </c>
      <c r="K82" s="120">
        <v>-24.491</v>
      </c>
      <c r="L82" s="37">
        <f t="shared" si="16"/>
        <v>142.58112</v>
      </c>
      <c r="M82" s="35">
        <f t="shared" si="17"/>
        <v>-24.376092874570734</v>
      </c>
      <c r="N82" s="40">
        <f t="shared" si="18"/>
        <v>-21.80362311332717</v>
      </c>
      <c r="O82" s="39">
        <f t="shared" si="19"/>
        <v>1.0818119539419648</v>
      </c>
    </row>
    <row r="83" spans="1:15" x14ac:dyDescent="0.2">
      <c r="A83" s="97" t="s">
        <v>77</v>
      </c>
      <c r="B83" s="106" t="s">
        <v>123</v>
      </c>
      <c r="C83" s="132" t="s">
        <v>275</v>
      </c>
      <c r="D83" s="120">
        <v>37.055</v>
      </c>
      <c r="E83" s="120">
        <v>4.0060000000000002</v>
      </c>
      <c r="F83" s="35">
        <f t="shared" si="13"/>
        <v>4.0060000000000002</v>
      </c>
      <c r="G83" s="38">
        <f t="shared" si="14"/>
        <v>4.6349635576212123</v>
      </c>
      <c r="H83" s="39">
        <f t="shared" si="15"/>
        <v>0.36816436994849611</v>
      </c>
      <c r="I83" s="111">
        <v>78</v>
      </c>
      <c r="J83" s="120">
        <v>71.600999999999999</v>
      </c>
      <c r="K83" s="120">
        <v>-24.212</v>
      </c>
      <c r="L83" s="37">
        <f t="shared" si="16"/>
        <v>127.44978</v>
      </c>
      <c r="M83" s="35">
        <f t="shared" si="17"/>
        <v>-24.076273315220615</v>
      </c>
      <c r="N83" s="40">
        <f t="shared" si="18"/>
        <v>-21.50996292595395</v>
      </c>
      <c r="O83" s="39">
        <f t="shared" si="19"/>
        <v>1.0821332057197812</v>
      </c>
    </row>
    <row r="84" spans="1:15" x14ac:dyDescent="0.2">
      <c r="A84" s="97" t="s">
        <v>77</v>
      </c>
      <c r="B84" s="106" t="s">
        <v>122</v>
      </c>
      <c r="C84" s="132" t="s">
        <v>275</v>
      </c>
      <c r="D84" s="120">
        <v>84.436000000000007</v>
      </c>
      <c r="E84" s="120">
        <v>4.8680000000000003</v>
      </c>
      <c r="F84" s="35">
        <f t="shared" si="13"/>
        <v>4.8680000000000003</v>
      </c>
      <c r="G84" s="38">
        <f t="shared" si="14"/>
        <v>5.4817576845885707</v>
      </c>
      <c r="H84" s="39">
        <f t="shared" si="15"/>
        <v>0.36847354759657758</v>
      </c>
      <c r="I84" s="111">
        <v>78</v>
      </c>
      <c r="J84" s="120">
        <v>41.173999999999999</v>
      </c>
      <c r="K84" s="120">
        <v>-24.306999999999999</v>
      </c>
      <c r="L84" s="37">
        <f t="shared" si="16"/>
        <v>73.289720000000003</v>
      </c>
      <c r="M84" s="35">
        <f t="shared" si="17"/>
        <v>-24.070743003858837</v>
      </c>
      <c r="N84" s="40">
        <f t="shared" si="18"/>
        <v>-21.504546227075959</v>
      </c>
      <c r="O84" s="39">
        <f t="shared" si="19"/>
        <v>1.0821391313387918</v>
      </c>
    </row>
    <row r="85" spans="1:15" x14ac:dyDescent="0.2">
      <c r="A85" s="97" t="s">
        <v>77</v>
      </c>
      <c r="B85" s="106" t="s">
        <v>121</v>
      </c>
      <c r="C85" s="23"/>
      <c r="D85" s="120">
        <v>93.129000000000005</v>
      </c>
      <c r="E85" s="120">
        <v>15.311999999999999</v>
      </c>
      <c r="F85" s="35">
        <f t="shared" si="13"/>
        <v>15.311999999999999</v>
      </c>
      <c r="G85" s="38">
        <f t="shared" si="14"/>
        <v>15.741523185803317</v>
      </c>
      <c r="H85" s="39">
        <f t="shared" si="15"/>
        <v>0.37221939438763385</v>
      </c>
      <c r="I85" s="111">
        <v>78</v>
      </c>
      <c r="J85" s="120">
        <v>53.753</v>
      </c>
      <c r="K85" s="120">
        <v>-20.074000000000002</v>
      </c>
      <c r="L85" s="37">
        <f t="shared" si="16"/>
        <v>95.680340000000001</v>
      </c>
      <c r="M85" s="35">
        <f t="shared" si="17"/>
        <v>-19.755426295383302</v>
      </c>
      <c r="N85" s="40">
        <f t="shared" si="18"/>
        <v>-17.277881642775522</v>
      </c>
      <c r="O85" s="39">
        <f t="shared" si="19"/>
        <v>1.0867626912612427</v>
      </c>
    </row>
    <row r="86" spans="1:15" x14ac:dyDescent="0.2">
      <c r="A86" s="97" t="s">
        <v>77</v>
      </c>
      <c r="B86" s="106" t="s">
        <v>120</v>
      </c>
      <c r="C86" s="23"/>
      <c r="D86" s="120">
        <v>62.683</v>
      </c>
      <c r="E86" s="120">
        <v>15.339</v>
      </c>
      <c r="F86" s="35">
        <f t="shared" si="13"/>
        <v>15.339</v>
      </c>
      <c r="G86" s="38">
        <f t="shared" si="14"/>
        <v>15.768046899757053</v>
      </c>
      <c r="H86" s="39">
        <f t="shared" si="15"/>
        <v>0.37222907784713666</v>
      </c>
      <c r="I86" s="111">
        <v>57</v>
      </c>
      <c r="J86" s="120">
        <v>96.141000000000005</v>
      </c>
      <c r="K86" s="120">
        <v>-20.225999999999999</v>
      </c>
      <c r="L86" s="37">
        <f t="shared" si="16"/>
        <v>150.94137000000001</v>
      </c>
      <c r="M86" s="35">
        <f t="shared" si="17"/>
        <v>-20.029601005258147</v>
      </c>
      <c r="N86" s="40">
        <f t="shared" si="18"/>
        <v>-17.546423818107133</v>
      </c>
      <c r="O86" s="39">
        <f t="shared" si="19"/>
        <v>1.0864689451012157</v>
      </c>
    </row>
    <row r="87" spans="1:15" x14ac:dyDescent="0.2">
      <c r="A87" s="97" t="s">
        <v>77</v>
      </c>
      <c r="B87" s="106" t="s">
        <v>119</v>
      </c>
      <c r="C87" s="23"/>
      <c r="D87" s="120">
        <v>63.234999999999999</v>
      </c>
      <c r="E87" s="120">
        <v>14.813000000000001</v>
      </c>
      <c r="F87" s="35">
        <f t="shared" si="13"/>
        <v>14.813000000000001</v>
      </c>
      <c r="G87" s="38">
        <f t="shared" si="14"/>
        <v>15.251325657547271</v>
      </c>
      <c r="H87" s="39">
        <f t="shared" si="15"/>
        <v>0.37204042937127901</v>
      </c>
      <c r="I87" s="111">
        <v>57</v>
      </c>
      <c r="J87" s="120">
        <v>96.638999999999996</v>
      </c>
      <c r="K87" s="120">
        <v>-20.420000000000002</v>
      </c>
      <c r="L87" s="37">
        <f t="shared" si="16"/>
        <v>151.72322999999997</v>
      </c>
      <c r="M87" s="35">
        <f t="shared" si="17"/>
        <v>-20.228615058777283</v>
      </c>
      <c r="N87" s="40">
        <f t="shared" si="18"/>
        <v>-17.741349407261527</v>
      </c>
      <c r="O87" s="39">
        <f t="shared" si="19"/>
        <v>1.0862557237079411</v>
      </c>
    </row>
    <row r="88" spans="1:15" x14ac:dyDescent="0.2">
      <c r="A88" s="97" t="s">
        <v>77</v>
      </c>
      <c r="B88" s="106" t="s">
        <v>118</v>
      </c>
      <c r="C88" s="23"/>
      <c r="D88" s="120">
        <v>58.975999999999999</v>
      </c>
      <c r="E88" s="120">
        <v>14.795</v>
      </c>
      <c r="F88" s="35">
        <f t="shared" si="13"/>
        <v>14.794999999999998</v>
      </c>
      <c r="G88" s="38">
        <f t="shared" si="14"/>
        <v>15.233643181578113</v>
      </c>
      <c r="H88" s="39">
        <f t="shared" si="15"/>
        <v>0.37203397370737162</v>
      </c>
      <c r="I88" s="111">
        <v>57</v>
      </c>
      <c r="J88" s="120">
        <v>89.73</v>
      </c>
      <c r="K88" s="120">
        <v>-20.356000000000002</v>
      </c>
      <c r="L88" s="37">
        <f t="shared" si="16"/>
        <v>140.87609999999998</v>
      </c>
      <c r="M88" s="35">
        <f t="shared" si="17"/>
        <v>-20.148135902676653</v>
      </c>
      <c r="N88" s="40">
        <f t="shared" si="18"/>
        <v>-17.662523582450842</v>
      </c>
      <c r="O88" s="39">
        <f t="shared" si="19"/>
        <v>1.0863419482710901</v>
      </c>
    </row>
    <row r="89" spans="1:15" x14ac:dyDescent="0.2">
      <c r="A89" s="97" t="s">
        <v>77</v>
      </c>
      <c r="B89" s="106" t="s">
        <v>117</v>
      </c>
      <c r="C89" s="23"/>
      <c r="D89" s="120">
        <v>69.799000000000007</v>
      </c>
      <c r="E89" s="120">
        <v>14.718999999999999</v>
      </c>
      <c r="F89" s="35">
        <f t="shared" si="13"/>
        <v>14.719000000000001</v>
      </c>
      <c r="G89" s="38">
        <f t="shared" si="14"/>
        <v>15.158983838597235</v>
      </c>
      <c r="H89" s="39">
        <f t="shared" si="15"/>
        <v>0.37200671645053918</v>
      </c>
      <c r="I89" s="111">
        <v>78</v>
      </c>
      <c r="J89" s="120">
        <v>40.917999999999999</v>
      </c>
      <c r="K89" s="120">
        <v>-20.228000000000002</v>
      </c>
      <c r="L89" s="37">
        <f t="shared" si="16"/>
        <v>72.834040000000002</v>
      </c>
      <c r="M89" s="35">
        <f t="shared" si="17"/>
        <v>-19.811861379498517</v>
      </c>
      <c r="N89" s="40">
        <f t="shared" si="18"/>
        <v>-17.33315734730801</v>
      </c>
      <c r="O89" s="39">
        <f t="shared" si="19"/>
        <v>1.0867022278065359</v>
      </c>
    </row>
    <row r="90" spans="1:15" x14ac:dyDescent="0.2">
      <c r="A90" s="97" t="s">
        <v>77</v>
      </c>
      <c r="B90" s="106" t="s">
        <v>116</v>
      </c>
      <c r="C90" s="23"/>
      <c r="D90" s="120">
        <v>49.622999999999998</v>
      </c>
      <c r="E90" s="120">
        <v>14.813000000000001</v>
      </c>
      <c r="F90" s="35">
        <f t="shared" si="13"/>
        <v>14.813000000000002</v>
      </c>
      <c r="G90" s="38">
        <f t="shared" si="14"/>
        <v>15.251325657547273</v>
      </c>
      <c r="H90" s="39">
        <f t="shared" si="15"/>
        <v>0.37204042937127901</v>
      </c>
      <c r="I90" s="111">
        <v>57</v>
      </c>
      <c r="J90" s="120">
        <v>75.369</v>
      </c>
      <c r="K90" s="120">
        <v>-20.001000000000001</v>
      </c>
      <c r="L90" s="37">
        <f t="shared" si="16"/>
        <v>118.32932999999998</v>
      </c>
      <c r="M90" s="35">
        <f t="shared" si="17"/>
        <v>-19.743085134300607</v>
      </c>
      <c r="N90" s="40">
        <f t="shared" si="18"/>
        <v>-17.26579401352344</v>
      </c>
      <c r="O90" s="39">
        <f t="shared" si="19"/>
        <v>1.0867759133320514</v>
      </c>
    </row>
    <row r="91" spans="1:15" x14ac:dyDescent="0.2">
      <c r="A91" s="97" t="s">
        <v>77</v>
      </c>
      <c r="B91" s="106" t="s">
        <v>115</v>
      </c>
      <c r="C91" s="23"/>
      <c r="D91" s="120">
        <v>55.965000000000003</v>
      </c>
      <c r="E91" s="120">
        <v>14.621</v>
      </c>
      <c r="F91" s="35">
        <f t="shared" si="13"/>
        <v>14.620999999999999</v>
      </c>
      <c r="G91" s="38">
        <f t="shared" si="14"/>
        <v>15.062712580542939</v>
      </c>
      <c r="H91" s="39">
        <f t="shared" si="15"/>
        <v>0.37197156891313421</v>
      </c>
      <c r="I91" s="111">
        <v>57</v>
      </c>
      <c r="J91" s="120">
        <v>89.594999999999999</v>
      </c>
      <c r="K91" s="120">
        <v>-20.443000000000001</v>
      </c>
      <c r="L91" s="37">
        <f t="shared" si="16"/>
        <v>140.66414999999998</v>
      </c>
      <c r="M91" s="35">
        <f t="shared" si="17"/>
        <v>-20.236744616702691</v>
      </c>
      <c r="N91" s="40">
        <f t="shared" si="18"/>
        <v>-17.749311954831178</v>
      </c>
      <c r="O91" s="39">
        <f t="shared" si="19"/>
        <v>1.0862470137725064</v>
      </c>
    </row>
    <row r="92" spans="1:15" x14ac:dyDescent="0.2">
      <c r="A92" s="97" t="s">
        <v>77</v>
      </c>
      <c r="B92" s="106" t="s">
        <v>114</v>
      </c>
      <c r="C92" s="23"/>
      <c r="D92" s="120">
        <v>54.579000000000001</v>
      </c>
      <c r="E92" s="120">
        <v>14.920999999999999</v>
      </c>
      <c r="F92" s="35">
        <f t="shared" si="13"/>
        <v>14.920999999999999</v>
      </c>
      <c r="G92" s="38">
        <f t="shared" si="14"/>
        <v>15.357420513362207</v>
      </c>
      <c r="H92" s="39">
        <f t="shared" si="15"/>
        <v>0.3720791633371543</v>
      </c>
      <c r="I92" s="111">
        <v>57</v>
      </c>
      <c r="J92" s="120">
        <v>85.016000000000005</v>
      </c>
      <c r="K92" s="120">
        <v>-20.998999999999999</v>
      </c>
      <c r="L92" s="37">
        <f t="shared" si="16"/>
        <v>133.47512</v>
      </c>
      <c r="M92" s="35">
        <f t="shared" si="17"/>
        <v>-20.794382196176592</v>
      </c>
      <c r="N92" s="40">
        <f t="shared" si="18"/>
        <v>-18.295493653015271</v>
      </c>
      <c r="O92" s="39">
        <f t="shared" si="19"/>
        <v>1.085649562210897</v>
      </c>
    </row>
    <row r="93" spans="1:15" x14ac:dyDescent="0.2">
      <c r="A93" s="97" t="s">
        <v>77</v>
      </c>
      <c r="B93" s="106" t="s">
        <v>113</v>
      </c>
      <c r="C93" s="23"/>
      <c r="D93" s="120">
        <v>58.832999999999998</v>
      </c>
      <c r="E93" s="120">
        <v>14.920999999999999</v>
      </c>
      <c r="F93" s="35">
        <f t="shared" si="13"/>
        <v>14.920999999999999</v>
      </c>
      <c r="G93" s="38">
        <f t="shared" si="14"/>
        <v>15.357420513362207</v>
      </c>
      <c r="H93" s="39">
        <f t="shared" si="15"/>
        <v>0.3720791633371543</v>
      </c>
      <c r="I93" s="111">
        <v>57</v>
      </c>
      <c r="J93" s="120">
        <v>91.13</v>
      </c>
      <c r="K93" s="120">
        <v>-19.266999999999999</v>
      </c>
      <c r="L93" s="37">
        <f t="shared" si="16"/>
        <v>143.07409999999999</v>
      </c>
      <c r="M93" s="35">
        <f t="shared" si="17"/>
        <v>-19.03867032439647</v>
      </c>
      <c r="N93" s="40">
        <f t="shared" si="18"/>
        <v>-16.575850417070626</v>
      </c>
      <c r="O93" s="39">
        <f t="shared" si="19"/>
        <v>1.0875306032777694</v>
      </c>
    </row>
    <row r="94" spans="1:15" x14ac:dyDescent="0.2">
      <c r="A94" s="97" t="s">
        <v>77</v>
      </c>
      <c r="B94" s="106" t="s">
        <v>112</v>
      </c>
      <c r="C94" s="132" t="s">
        <v>275</v>
      </c>
      <c r="D94" s="120">
        <v>78.295000000000002</v>
      </c>
      <c r="E94" s="120">
        <v>4.8769999999999998</v>
      </c>
      <c r="F94" s="35">
        <f t="shared" si="13"/>
        <v>4.8769999999999998</v>
      </c>
      <c r="G94" s="38">
        <f t="shared" si="14"/>
        <v>5.4905989225731489</v>
      </c>
      <c r="H94" s="39">
        <f t="shared" si="15"/>
        <v>0.36847677565934744</v>
      </c>
      <c r="I94" s="111">
        <v>57</v>
      </c>
      <c r="J94" s="120">
        <v>101.447</v>
      </c>
      <c r="K94" s="120">
        <v>-24.44</v>
      </c>
      <c r="L94" s="37">
        <f t="shared" si="16"/>
        <v>159.27178999999998</v>
      </c>
      <c r="M94" s="35">
        <f t="shared" si="17"/>
        <v>-24.336373549256791</v>
      </c>
      <c r="N94" s="40">
        <f t="shared" si="18"/>
        <v>-21.764719765796031</v>
      </c>
      <c r="O94" s="39">
        <f t="shared" si="19"/>
        <v>1.0818545126724506</v>
      </c>
    </row>
    <row r="95" spans="1:15" x14ac:dyDescent="0.2">
      <c r="A95" s="97" t="s">
        <v>77</v>
      </c>
      <c r="B95" s="106" t="s">
        <v>111</v>
      </c>
      <c r="C95" s="132" t="s">
        <v>275</v>
      </c>
      <c r="D95" s="120">
        <v>21.489000000000001</v>
      </c>
      <c r="E95" s="120">
        <v>4.8019999999999996</v>
      </c>
      <c r="F95" s="35">
        <f t="shared" si="13"/>
        <v>4.8019999999999996</v>
      </c>
      <c r="G95" s="38">
        <f t="shared" si="14"/>
        <v>5.4169219393683328</v>
      </c>
      <c r="H95" s="39">
        <f t="shared" si="15"/>
        <v>0.36844987512987376</v>
      </c>
      <c r="I95" s="111">
        <v>50</v>
      </c>
      <c r="J95" s="120">
        <v>35.895000000000003</v>
      </c>
      <c r="K95" s="120">
        <v>-24.364999999999998</v>
      </c>
      <c r="L95" s="37">
        <f t="shared" si="16"/>
        <v>53.842500000000001</v>
      </c>
      <c r="M95" s="35">
        <f t="shared" si="17"/>
        <v>-24.041768140338441</v>
      </c>
      <c r="N95" s="40">
        <f t="shared" si="18"/>
        <v>-21.476166611453294</v>
      </c>
      <c r="O95" s="39">
        <f t="shared" si="19"/>
        <v>1.0821701773191528</v>
      </c>
    </row>
    <row r="96" spans="1:15" x14ac:dyDescent="0.2">
      <c r="A96" s="97" t="s">
        <v>77</v>
      </c>
      <c r="B96" s="106" t="s">
        <v>110</v>
      </c>
      <c r="C96" s="23"/>
      <c r="D96" s="120">
        <v>62.366999999999997</v>
      </c>
      <c r="E96" s="120">
        <v>14.757</v>
      </c>
      <c r="F96" s="35">
        <f t="shared" si="13"/>
        <v>14.757</v>
      </c>
      <c r="G96" s="38">
        <f t="shared" si="14"/>
        <v>15.196313510087673</v>
      </c>
      <c r="H96" s="39">
        <f t="shared" si="15"/>
        <v>0.37202034508081977</v>
      </c>
      <c r="I96" s="111">
        <v>57</v>
      </c>
      <c r="J96" s="120">
        <v>95.706000000000003</v>
      </c>
      <c r="K96" s="120">
        <v>-19.263999999999999</v>
      </c>
      <c r="L96" s="37">
        <f t="shared" si="16"/>
        <v>150.25842</v>
      </c>
      <c r="M96" s="35">
        <f t="shared" si="17"/>
        <v>-19.046751562387271</v>
      </c>
      <c r="N96" s="40">
        <f t="shared" si="18"/>
        <v>-16.583765637370895</v>
      </c>
      <c r="O96" s="39">
        <f t="shared" si="19"/>
        <v>1.0875219453350691</v>
      </c>
    </row>
    <row r="97" spans="1:15" x14ac:dyDescent="0.2">
      <c r="A97" s="97" t="s">
        <v>77</v>
      </c>
      <c r="B97" s="106" t="s">
        <v>109</v>
      </c>
      <c r="C97" s="23"/>
      <c r="D97" s="120">
        <v>53.061999999999998</v>
      </c>
      <c r="E97" s="120">
        <v>14.442</v>
      </c>
      <c r="F97" s="35">
        <f t="shared" si="13"/>
        <v>14.442000000000002</v>
      </c>
      <c r="G97" s="38">
        <f t="shared" si="14"/>
        <v>14.886870180627447</v>
      </c>
      <c r="H97" s="39">
        <f t="shared" si="15"/>
        <v>0.37190737079610298</v>
      </c>
      <c r="I97" s="111">
        <v>57</v>
      </c>
      <c r="J97" s="120">
        <v>185.536</v>
      </c>
      <c r="K97" s="120">
        <v>-19.212</v>
      </c>
      <c r="L97" s="37">
        <f t="shared" si="16"/>
        <v>291.29151999999999</v>
      </c>
      <c r="M97" s="35">
        <f t="shared" si="17"/>
        <v>-19.10049855669147</v>
      </c>
      <c r="N97" s="40">
        <f t="shared" si="18"/>
        <v>-16.636408475124142</v>
      </c>
      <c r="O97" s="39">
        <f t="shared" si="19"/>
        <v>1.087464362733348</v>
      </c>
    </row>
    <row r="98" spans="1:15" x14ac:dyDescent="0.2">
      <c r="A98" s="97" t="s">
        <v>77</v>
      </c>
      <c r="B98" s="106" t="s">
        <v>108</v>
      </c>
      <c r="C98" s="23"/>
      <c r="D98" s="120">
        <v>52.533000000000001</v>
      </c>
      <c r="E98" s="120">
        <v>14.567</v>
      </c>
      <c r="F98" s="35">
        <f t="shared" si="13"/>
        <v>14.567000000000002</v>
      </c>
      <c r="G98" s="38">
        <f t="shared" si="14"/>
        <v>15.009665152635474</v>
      </c>
      <c r="H98" s="39">
        <f t="shared" si="15"/>
        <v>0.37195220189213013</v>
      </c>
      <c r="I98" s="111">
        <v>57</v>
      </c>
      <c r="J98" s="120">
        <v>83.432000000000002</v>
      </c>
      <c r="K98" s="120">
        <v>-20.966000000000001</v>
      </c>
      <c r="L98" s="37">
        <f t="shared" si="16"/>
        <v>130.98823999999999</v>
      </c>
      <c r="M98" s="35">
        <f t="shared" si="17"/>
        <v>-20.756617806043028</v>
      </c>
      <c r="N98" s="40">
        <f t="shared" si="18"/>
        <v>-18.258505079265461</v>
      </c>
      <c r="O98" s="39">
        <f t="shared" si="19"/>
        <v>1.0856900231155053</v>
      </c>
    </row>
    <row r="99" spans="1:15" x14ac:dyDescent="0.2">
      <c r="A99" s="97" t="s">
        <v>77</v>
      </c>
      <c r="B99" s="106" t="s">
        <v>107</v>
      </c>
      <c r="C99" s="23"/>
      <c r="D99" s="120">
        <v>70.209000000000003</v>
      </c>
      <c r="E99" s="120">
        <v>15.420999999999999</v>
      </c>
      <c r="F99" s="35">
        <f t="shared" si="13"/>
        <v>15.420999999999998</v>
      </c>
      <c r="G99" s="38">
        <f t="shared" si="14"/>
        <v>15.848600401394316</v>
      </c>
      <c r="H99" s="39">
        <f t="shared" si="15"/>
        <v>0.37225848686075391</v>
      </c>
      <c r="I99" s="111">
        <v>78</v>
      </c>
      <c r="J99" s="120">
        <v>41.171999999999997</v>
      </c>
      <c r="K99" s="120">
        <v>-20.501000000000001</v>
      </c>
      <c r="L99" s="37">
        <f t="shared" si="16"/>
        <v>73.286159999999995</v>
      </c>
      <c r="M99" s="35">
        <f t="shared" si="17"/>
        <v>-20.099399220561327</v>
      </c>
      <c r="N99" s="40">
        <f t="shared" si="18"/>
        <v>-17.614788127055743</v>
      </c>
      <c r="O99" s="39">
        <f t="shared" si="19"/>
        <v>1.086394164191917</v>
      </c>
    </row>
    <row r="100" spans="1:15" x14ac:dyDescent="0.2">
      <c r="A100" s="97" t="s">
        <v>77</v>
      </c>
      <c r="B100" s="106" t="s">
        <v>106</v>
      </c>
      <c r="C100" s="23"/>
      <c r="D100" s="120">
        <v>66.533000000000001</v>
      </c>
      <c r="E100" s="120">
        <v>15.221</v>
      </c>
      <c r="F100" s="35">
        <f t="shared" si="13"/>
        <v>15.221</v>
      </c>
      <c r="G100" s="38">
        <f t="shared" si="14"/>
        <v>15.652128446181475</v>
      </c>
      <c r="H100" s="39">
        <f t="shared" si="15"/>
        <v>0.37218675752877894</v>
      </c>
      <c r="I100" s="111">
        <v>57</v>
      </c>
      <c r="J100" s="120">
        <v>103.256</v>
      </c>
      <c r="K100" s="120">
        <v>-20.67</v>
      </c>
      <c r="L100" s="37">
        <f t="shared" si="16"/>
        <v>162.11192</v>
      </c>
      <c r="M100" s="35">
        <f t="shared" si="17"/>
        <v>-20.495910248727341</v>
      </c>
      <c r="N100" s="40">
        <f t="shared" si="18"/>
        <v>-18.003153392748118</v>
      </c>
      <c r="O100" s="39">
        <f t="shared" si="19"/>
        <v>1.0859693452352972</v>
      </c>
    </row>
    <row r="101" spans="1:15" x14ac:dyDescent="0.2">
      <c r="A101" s="97" t="s">
        <v>77</v>
      </c>
      <c r="B101" s="106" t="s">
        <v>105</v>
      </c>
      <c r="C101" s="23"/>
      <c r="D101" s="120">
        <v>61.686999999999998</v>
      </c>
      <c r="E101" s="120">
        <v>14.615</v>
      </c>
      <c r="F101" s="35">
        <f t="shared" si="13"/>
        <v>14.615</v>
      </c>
      <c r="G101" s="38">
        <f t="shared" si="14"/>
        <v>15.056818421886554</v>
      </c>
      <c r="H101" s="39">
        <f t="shared" si="15"/>
        <v>0.37196941702228342</v>
      </c>
      <c r="I101" s="111">
        <v>57</v>
      </c>
      <c r="J101" s="120">
        <v>95.745999999999995</v>
      </c>
      <c r="K101" s="120">
        <v>-20.526</v>
      </c>
      <c r="L101" s="37">
        <f t="shared" si="16"/>
        <v>150.32121999999998</v>
      </c>
      <c r="M101" s="35">
        <f t="shared" si="17"/>
        <v>-20.334989081431395</v>
      </c>
      <c r="N101" s="40">
        <f t="shared" si="18"/>
        <v>-17.845538124942124</v>
      </c>
      <c r="O101" s="39">
        <f t="shared" si="19"/>
        <v>1.0861417554130233</v>
      </c>
    </row>
    <row r="102" spans="1:15" x14ac:dyDescent="0.2">
      <c r="A102" s="97" t="s">
        <v>77</v>
      </c>
      <c r="B102" s="106" t="s">
        <v>104</v>
      </c>
      <c r="C102" s="23"/>
      <c r="D102" s="120">
        <v>43.579000000000001</v>
      </c>
      <c r="E102" s="120">
        <v>14.163</v>
      </c>
      <c r="F102" s="35">
        <f t="shared" si="13"/>
        <v>14.163</v>
      </c>
      <c r="G102" s="38">
        <f t="shared" si="14"/>
        <v>14.612791803105527</v>
      </c>
      <c r="H102" s="39">
        <f t="shared" si="15"/>
        <v>0.37180730764424347</v>
      </c>
      <c r="I102" s="111">
        <v>78</v>
      </c>
      <c r="J102" s="120">
        <v>56.783000000000001</v>
      </c>
      <c r="K102" s="120">
        <v>-20.451000000000001</v>
      </c>
      <c r="L102" s="37">
        <f t="shared" si="16"/>
        <v>101.07374</v>
      </c>
      <c r="M102" s="35">
        <f t="shared" si="17"/>
        <v>-20.161689121728283</v>
      </c>
      <c r="N102" s="40">
        <f t="shared" si="18"/>
        <v>-17.675798369642308</v>
      </c>
      <c r="O102" s="39">
        <f t="shared" si="19"/>
        <v>1.0863274274982408</v>
      </c>
    </row>
    <row r="103" spans="1:15" x14ac:dyDescent="0.2">
      <c r="A103" s="97" t="s">
        <v>77</v>
      </c>
      <c r="B103" s="106" t="s">
        <v>103</v>
      </c>
      <c r="C103" s="23"/>
      <c r="D103" s="120">
        <v>59.613999999999997</v>
      </c>
      <c r="E103" s="120">
        <v>14.507</v>
      </c>
      <c r="F103" s="35">
        <f t="shared" si="13"/>
        <v>14.507</v>
      </c>
      <c r="G103" s="38">
        <f t="shared" si="14"/>
        <v>14.95072356607162</v>
      </c>
      <c r="H103" s="39">
        <f t="shared" si="15"/>
        <v>0.37193068297107235</v>
      </c>
      <c r="I103" s="111">
        <v>57</v>
      </c>
      <c r="J103" s="120">
        <v>87.846999999999994</v>
      </c>
      <c r="K103" s="120">
        <v>-19.843</v>
      </c>
      <c r="L103" s="37">
        <f t="shared" si="16"/>
        <v>137.91978999999998</v>
      </c>
      <c r="M103" s="35">
        <f t="shared" si="17"/>
        <v>-19.618974463773267</v>
      </c>
      <c r="N103" s="40">
        <f t="shared" si="18"/>
        <v>-17.144233022502458</v>
      </c>
      <c r="O103" s="39">
        <f t="shared" si="19"/>
        <v>1.0869088828020628</v>
      </c>
    </row>
    <row r="104" spans="1:15" x14ac:dyDescent="0.2">
      <c r="A104" s="97" t="s">
        <v>77</v>
      </c>
      <c r="B104" s="106" t="s">
        <v>102</v>
      </c>
      <c r="C104" s="23"/>
      <c r="D104" s="120">
        <v>50.255000000000003</v>
      </c>
      <c r="E104" s="120">
        <v>14.109</v>
      </c>
      <c r="F104" s="35">
        <f t="shared" si="13"/>
        <v>14.109</v>
      </c>
      <c r="G104" s="38">
        <f t="shared" si="14"/>
        <v>14.559744375198058</v>
      </c>
      <c r="H104" s="39">
        <f t="shared" si="15"/>
        <v>0.37178794055937675</v>
      </c>
      <c r="I104" s="111">
        <v>57</v>
      </c>
      <c r="J104" s="120">
        <v>75.760999999999996</v>
      </c>
      <c r="K104" s="120">
        <v>-19.899999999999999</v>
      </c>
      <c r="L104" s="37">
        <f t="shared" si="16"/>
        <v>118.94476999999998</v>
      </c>
      <c r="M104" s="35">
        <f t="shared" si="17"/>
        <v>-19.64079585123514</v>
      </c>
      <c r="N104" s="40">
        <f t="shared" si="18"/>
        <v>-17.165606120190571</v>
      </c>
      <c r="O104" s="39">
        <f t="shared" si="19"/>
        <v>1.0868855038685785</v>
      </c>
    </row>
    <row r="105" spans="1:15" x14ac:dyDescent="0.2">
      <c r="A105" s="97" t="s">
        <v>77</v>
      </c>
      <c r="B105" s="106" t="s">
        <v>101</v>
      </c>
      <c r="C105" s="23"/>
      <c r="D105" s="120">
        <v>44.363999999999997</v>
      </c>
      <c r="E105" s="120">
        <v>14.019</v>
      </c>
      <c r="F105" s="35">
        <f t="shared" si="13"/>
        <v>14.019</v>
      </c>
      <c r="G105" s="38">
        <f t="shared" si="14"/>
        <v>14.471331995352278</v>
      </c>
      <c r="H105" s="39">
        <f t="shared" si="15"/>
        <v>0.37175566206786631</v>
      </c>
      <c r="I105" s="111">
        <v>57</v>
      </c>
      <c r="J105" s="120">
        <v>67.126999999999995</v>
      </c>
      <c r="K105" s="120">
        <v>-19.344999999999999</v>
      </c>
      <c r="L105" s="37">
        <f t="shared" si="16"/>
        <v>105.38938999999998</v>
      </c>
      <c r="M105" s="35">
        <f t="shared" si="17"/>
        <v>-19.034916452662582</v>
      </c>
      <c r="N105" s="40">
        <f t="shared" si="18"/>
        <v>-16.572173663362033</v>
      </c>
      <c r="O105" s="39">
        <f t="shared" si="19"/>
        <v>1.08753462503808</v>
      </c>
    </row>
    <row r="106" spans="1:15" x14ac:dyDescent="0.2">
      <c r="A106" s="97" t="s">
        <v>77</v>
      </c>
      <c r="B106" s="106" t="s">
        <v>100</v>
      </c>
      <c r="C106" s="132" t="s">
        <v>275</v>
      </c>
      <c r="D106" s="120">
        <v>72.614999999999995</v>
      </c>
      <c r="E106" s="120">
        <v>4.6029999999999998</v>
      </c>
      <c r="F106" s="35">
        <f t="shared" si="13"/>
        <v>4.6029999999999998</v>
      </c>
      <c r="G106" s="38">
        <f t="shared" si="14"/>
        <v>5.2214323439315535</v>
      </c>
      <c r="H106" s="39">
        <f t="shared" si="15"/>
        <v>0.36837849898793146</v>
      </c>
      <c r="I106" s="111">
        <v>57</v>
      </c>
      <c r="J106" s="120">
        <v>93.48</v>
      </c>
      <c r="K106" s="120">
        <v>-24.524999999999999</v>
      </c>
      <c r="L106" s="37">
        <f t="shared" si="16"/>
        <v>146.7636</v>
      </c>
      <c r="M106" s="35">
        <f t="shared" si="17"/>
        <v>-24.4141588420222</v>
      </c>
      <c r="N106" s="40">
        <f t="shared" si="18"/>
        <v>-21.840907068912223</v>
      </c>
      <c r="O106" s="39">
        <f t="shared" si="19"/>
        <v>1.0817711667281427</v>
      </c>
    </row>
    <row r="107" spans="1:15" x14ac:dyDescent="0.2">
      <c r="A107" s="97" t="s">
        <v>77</v>
      </c>
      <c r="B107" s="106" t="s">
        <v>99</v>
      </c>
      <c r="C107" s="132" t="s">
        <v>275</v>
      </c>
      <c r="D107" s="120">
        <v>44.787999999999997</v>
      </c>
      <c r="E107" s="120">
        <v>4.391</v>
      </c>
      <c r="F107" s="35">
        <f t="shared" si="13"/>
        <v>4.391</v>
      </c>
      <c r="G107" s="38">
        <f t="shared" si="14"/>
        <v>5.013172071405938</v>
      </c>
      <c r="H107" s="39">
        <f t="shared" si="15"/>
        <v>0.36830245997044031</v>
      </c>
      <c r="I107" s="111">
        <v>78</v>
      </c>
      <c r="J107" s="120">
        <v>48.411000000000001</v>
      </c>
      <c r="K107" s="120">
        <v>-24.279</v>
      </c>
      <c r="L107" s="37">
        <f t="shared" si="16"/>
        <v>86.171580000000006</v>
      </c>
      <c r="M107" s="35">
        <f t="shared" si="17"/>
        <v>-24.078329877149557</v>
      </c>
      <c r="N107" s="40">
        <f t="shared" si="18"/>
        <v>-21.511977238704951</v>
      </c>
      <c r="O107" s="39">
        <f t="shared" si="19"/>
        <v>1.0821310021542556</v>
      </c>
    </row>
    <row r="108" spans="1:15" x14ac:dyDescent="0.2">
      <c r="A108" s="97" t="s">
        <v>77</v>
      </c>
      <c r="B108" s="106" t="s">
        <v>98</v>
      </c>
      <c r="C108" s="132" t="s">
        <v>275</v>
      </c>
      <c r="D108" s="120">
        <v>71.649000000000001</v>
      </c>
      <c r="E108" s="120">
        <v>4.6470000000000002</v>
      </c>
      <c r="F108" s="35">
        <f t="shared" si="13"/>
        <v>4.6470000000000002</v>
      </c>
      <c r="G108" s="38">
        <f t="shared" si="14"/>
        <v>5.264656174078377</v>
      </c>
      <c r="H108" s="39">
        <f t="shared" si="15"/>
        <v>0.36839428065626262</v>
      </c>
      <c r="I108" s="111">
        <v>57</v>
      </c>
      <c r="J108" s="120">
        <v>91.378</v>
      </c>
      <c r="K108" s="120">
        <v>-25.757999999999999</v>
      </c>
      <c r="L108" s="37">
        <f t="shared" si="16"/>
        <v>143.46346</v>
      </c>
      <c r="M108" s="35">
        <f t="shared" si="17"/>
        <v>-25.671345382596382</v>
      </c>
      <c r="N108" s="40">
        <f t="shared" si="18"/>
        <v>-23.072266476778545</v>
      </c>
      <c r="O108" s="39">
        <f t="shared" si="19"/>
        <v>1.0804240879825113</v>
      </c>
    </row>
    <row r="109" spans="1:15" x14ac:dyDescent="0.2">
      <c r="A109" s="97" t="s">
        <v>77</v>
      </c>
      <c r="B109" s="106" t="s">
        <v>97</v>
      </c>
      <c r="C109" s="23"/>
      <c r="D109" s="120">
        <v>39.156999999999996</v>
      </c>
      <c r="E109" s="120">
        <v>14.036</v>
      </c>
      <c r="F109" s="35">
        <f t="shared" si="13"/>
        <v>14.036</v>
      </c>
      <c r="G109" s="38">
        <f t="shared" si="14"/>
        <v>14.488032111545369</v>
      </c>
      <c r="H109" s="39">
        <f t="shared" si="15"/>
        <v>0.37176175911786496</v>
      </c>
      <c r="I109" s="111">
        <v>57</v>
      </c>
      <c r="J109" s="120">
        <v>59.655999999999999</v>
      </c>
      <c r="K109" s="120">
        <v>-19.294</v>
      </c>
      <c r="L109" s="37">
        <f t="shared" si="16"/>
        <v>93.659919999999985</v>
      </c>
      <c r="M109" s="35">
        <f t="shared" si="17"/>
        <v>-18.942058358934197</v>
      </c>
      <c r="N109" s="40">
        <f t="shared" si="18"/>
        <v>-16.481223208820296</v>
      </c>
      <c r="O109" s="39">
        <f t="shared" si="19"/>
        <v>1.0876341096852749</v>
      </c>
    </row>
    <row r="110" spans="1:15" x14ac:dyDescent="0.2">
      <c r="A110" s="97" t="s">
        <v>77</v>
      </c>
      <c r="B110" s="106" t="s">
        <v>96</v>
      </c>
      <c r="C110" s="23"/>
      <c r="D110" s="120">
        <v>80.105999999999995</v>
      </c>
      <c r="E110" s="120">
        <v>14.817</v>
      </c>
      <c r="F110" s="35">
        <f t="shared" si="13"/>
        <v>14.817</v>
      </c>
      <c r="G110" s="38">
        <f t="shared" si="14"/>
        <v>15.255255096651528</v>
      </c>
      <c r="H110" s="39">
        <f t="shared" si="15"/>
        <v>0.37204186396314487</v>
      </c>
      <c r="I110" s="111">
        <v>78</v>
      </c>
      <c r="J110" s="120">
        <v>47.334000000000003</v>
      </c>
      <c r="K110" s="120">
        <v>-21.890999999999998</v>
      </c>
      <c r="L110" s="37">
        <f t="shared" si="16"/>
        <v>84.254520000000014</v>
      </c>
      <c r="M110" s="35">
        <f t="shared" si="17"/>
        <v>-21.595869875099009</v>
      </c>
      <c r="N110" s="40">
        <f t="shared" si="18"/>
        <v>-19.080515892657857</v>
      </c>
      <c r="O110" s="39">
        <f t="shared" si="19"/>
        <v>1.0847908375974844</v>
      </c>
    </row>
    <row r="111" spans="1:15" x14ac:dyDescent="0.2">
      <c r="A111" s="97" t="s">
        <v>77</v>
      </c>
      <c r="B111" s="106" t="s">
        <v>95</v>
      </c>
      <c r="C111" s="23"/>
      <c r="D111" s="120">
        <v>65.135999999999996</v>
      </c>
      <c r="E111" s="120">
        <v>14.707000000000001</v>
      </c>
      <c r="F111" s="35">
        <f t="shared" si="13"/>
        <v>14.707000000000001</v>
      </c>
      <c r="G111" s="38">
        <f t="shared" si="14"/>
        <v>15.147195521284463</v>
      </c>
      <c r="H111" s="39">
        <f t="shared" si="15"/>
        <v>0.37200241267178119</v>
      </c>
      <c r="I111" s="111">
        <v>57</v>
      </c>
      <c r="J111" s="120">
        <v>98.685000000000002</v>
      </c>
      <c r="K111" s="120">
        <v>-19.596</v>
      </c>
      <c r="L111" s="37">
        <f t="shared" si="16"/>
        <v>154.93544999999997</v>
      </c>
      <c r="M111" s="35">
        <f t="shared" si="17"/>
        <v>-19.392110464237778</v>
      </c>
      <c r="N111" s="40">
        <f t="shared" si="18"/>
        <v>-16.922029625378418</v>
      </c>
      <c r="O111" s="39">
        <f t="shared" si="19"/>
        <v>1.087151939027418</v>
      </c>
    </row>
    <row r="112" spans="1:15" x14ac:dyDescent="0.2">
      <c r="A112" s="97" t="s">
        <v>77</v>
      </c>
      <c r="B112" s="106" t="s">
        <v>94</v>
      </c>
      <c r="C112" s="23"/>
      <c r="D112" s="120">
        <v>62.802999999999997</v>
      </c>
      <c r="E112" s="120">
        <v>15.36</v>
      </c>
      <c r="F112" s="35">
        <f t="shared" si="13"/>
        <v>15.36</v>
      </c>
      <c r="G112" s="38">
        <f t="shared" si="14"/>
        <v>15.7886764550544</v>
      </c>
      <c r="H112" s="39">
        <f t="shared" si="15"/>
        <v>0.37223660942544856</v>
      </c>
      <c r="I112" s="111">
        <v>57</v>
      </c>
      <c r="J112" s="120">
        <v>94.588999999999999</v>
      </c>
      <c r="K112" s="120">
        <v>-20.390999999999998</v>
      </c>
      <c r="L112" s="37">
        <f t="shared" si="16"/>
        <v>148.50473</v>
      </c>
      <c r="M112" s="35">
        <f t="shared" si="17"/>
        <v>-20.194771928021364</v>
      </c>
      <c r="N112" s="40">
        <f t="shared" si="18"/>
        <v>-17.708201536119894</v>
      </c>
      <c r="O112" s="39">
        <f t="shared" si="19"/>
        <v>1.0862919829181574</v>
      </c>
    </row>
    <row r="113" spans="1:15" x14ac:dyDescent="0.2">
      <c r="A113" s="97" t="s">
        <v>77</v>
      </c>
      <c r="B113" s="106" t="s">
        <v>93</v>
      </c>
      <c r="C113" s="23"/>
      <c r="D113" s="120">
        <v>70.057000000000002</v>
      </c>
      <c r="E113" s="120">
        <v>15.734999999999999</v>
      </c>
      <c r="F113" s="35">
        <f t="shared" si="13"/>
        <v>15.734999999999998</v>
      </c>
      <c r="G113" s="38">
        <f t="shared" si="14"/>
        <v>16.157061371078484</v>
      </c>
      <c r="H113" s="39">
        <f t="shared" si="15"/>
        <v>0.37237110170357973</v>
      </c>
      <c r="I113" s="111">
        <v>57</v>
      </c>
      <c r="J113" s="120">
        <v>104.90300000000001</v>
      </c>
      <c r="K113" s="120">
        <v>-20.396000000000001</v>
      </c>
      <c r="L113" s="37">
        <f t="shared" si="16"/>
        <v>164.69771</v>
      </c>
      <c r="M113" s="35">
        <f t="shared" si="17"/>
        <v>-20.219523472887261</v>
      </c>
      <c r="N113" s="40">
        <f t="shared" si="18"/>
        <v>-17.732444595241354</v>
      </c>
      <c r="O113" s="39">
        <f t="shared" si="19"/>
        <v>1.0862654643496905</v>
      </c>
    </row>
    <row r="114" spans="1:15" x14ac:dyDescent="0.2">
      <c r="A114" s="97" t="s">
        <v>77</v>
      </c>
      <c r="B114" s="106" t="s">
        <v>92</v>
      </c>
      <c r="C114" s="23"/>
      <c r="D114" s="120">
        <v>49.024999999999999</v>
      </c>
      <c r="E114" s="120">
        <v>16.263000000000002</v>
      </c>
      <c r="F114" s="35">
        <f t="shared" si="13"/>
        <v>16.263000000000002</v>
      </c>
      <c r="G114" s="38">
        <f t="shared" si="14"/>
        <v>16.675747332840395</v>
      </c>
      <c r="H114" s="39">
        <f t="shared" si="15"/>
        <v>0.37256046621562522</v>
      </c>
      <c r="I114" s="111">
        <v>57</v>
      </c>
      <c r="J114" s="120">
        <v>78.147000000000006</v>
      </c>
      <c r="K114" s="120">
        <v>-20.145</v>
      </c>
      <c r="L114" s="37">
        <f t="shared" si="16"/>
        <v>122.69078999999999</v>
      </c>
      <c r="M114" s="35">
        <f t="shared" si="17"/>
        <v>-19.900159625405561</v>
      </c>
      <c r="N114" s="40">
        <f t="shared" si="18"/>
        <v>-17.41964162970104</v>
      </c>
      <c r="O114" s="39">
        <f t="shared" si="19"/>
        <v>1.0866076266298861</v>
      </c>
    </row>
    <row r="115" spans="1:15" x14ac:dyDescent="0.2">
      <c r="A115" s="97" t="s">
        <v>77</v>
      </c>
      <c r="B115" s="106" t="s">
        <v>91</v>
      </c>
      <c r="C115" s="23"/>
      <c r="D115" s="120">
        <v>51.594000000000001</v>
      </c>
      <c r="E115" s="120">
        <v>16.091000000000001</v>
      </c>
      <c r="F115" s="35">
        <f t="shared" si="13"/>
        <v>16.091000000000001</v>
      </c>
      <c r="G115" s="38">
        <f t="shared" si="14"/>
        <v>16.506781451357348</v>
      </c>
      <c r="H115" s="39">
        <f t="shared" si="15"/>
        <v>0.37249877937030151</v>
      </c>
      <c r="I115" s="111">
        <v>57</v>
      </c>
      <c r="J115" s="120">
        <v>81.784000000000006</v>
      </c>
      <c r="K115" s="120">
        <v>-20.172000000000001</v>
      </c>
      <c r="L115" s="37">
        <f t="shared" si="16"/>
        <v>128.40088</v>
      </c>
      <c r="M115" s="35">
        <f t="shared" si="17"/>
        <v>-19.938970068100584</v>
      </c>
      <c r="N115" s="40">
        <f t="shared" si="18"/>
        <v>-17.457654766330826</v>
      </c>
      <c r="O115" s="39">
        <f t="shared" si="19"/>
        <v>1.0865660457517787</v>
      </c>
    </row>
    <row r="116" spans="1:15" x14ac:dyDescent="0.2">
      <c r="A116" s="97" t="s">
        <v>77</v>
      </c>
      <c r="B116" s="106" t="s">
        <v>90</v>
      </c>
      <c r="C116" s="23"/>
      <c r="D116" s="120">
        <v>54.146999999999998</v>
      </c>
      <c r="E116" s="120">
        <v>15.944000000000001</v>
      </c>
      <c r="F116" s="35">
        <f t="shared" si="13"/>
        <v>15.944000000000001</v>
      </c>
      <c r="G116" s="38">
        <f t="shared" si="14"/>
        <v>16.362374564275907</v>
      </c>
      <c r="H116" s="39">
        <f t="shared" si="15"/>
        <v>0.3724460585756747</v>
      </c>
      <c r="I116" s="111">
        <v>57</v>
      </c>
      <c r="J116" s="120">
        <v>85.855000000000004</v>
      </c>
      <c r="K116" s="120">
        <v>-20.13</v>
      </c>
      <c r="L116" s="37">
        <f t="shared" si="16"/>
        <v>134.79235</v>
      </c>
      <c r="M116" s="35">
        <f t="shared" si="17"/>
        <v>-19.907302904517067</v>
      </c>
      <c r="N116" s="40">
        <f t="shared" si="18"/>
        <v>-17.426638160170533</v>
      </c>
      <c r="O116" s="39">
        <f t="shared" si="19"/>
        <v>1.0865999734392622</v>
      </c>
    </row>
    <row r="117" spans="1:15" x14ac:dyDescent="0.2">
      <c r="A117" s="97" t="s">
        <v>77</v>
      </c>
      <c r="B117" s="106" t="s">
        <v>89</v>
      </c>
      <c r="C117" s="23"/>
      <c r="D117" s="120">
        <v>74.287000000000006</v>
      </c>
      <c r="E117" s="120">
        <v>14.881</v>
      </c>
      <c r="F117" s="35">
        <f t="shared" si="13"/>
        <v>14.881000000000002</v>
      </c>
      <c r="G117" s="38">
        <f t="shared" si="14"/>
        <v>15.31812612231964</v>
      </c>
      <c r="H117" s="39">
        <f t="shared" si="15"/>
        <v>0.37206481742737896</v>
      </c>
      <c r="I117" s="111">
        <v>78</v>
      </c>
      <c r="J117" s="120">
        <v>43.012</v>
      </c>
      <c r="K117" s="120">
        <v>-20.170000000000002</v>
      </c>
      <c r="L117" s="37">
        <f t="shared" si="16"/>
        <v>76.561360000000008</v>
      </c>
      <c r="M117" s="35">
        <f t="shared" si="17"/>
        <v>-19.772554306631068</v>
      </c>
      <c r="N117" s="40">
        <f t="shared" si="18"/>
        <v>-17.29465778307555</v>
      </c>
      <c r="O117" s="39">
        <f t="shared" si="19"/>
        <v>1.0867443406499586</v>
      </c>
    </row>
    <row r="118" spans="1:15" x14ac:dyDescent="0.2">
      <c r="A118" s="97" t="s">
        <v>77</v>
      </c>
      <c r="B118" s="106" t="s">
        <v>88</v>
      </c>
      <c r="C118" s="132" t="s">
        <v>275</v>
      </c>
      <c r="D118" s="120">
        <v>63.307000000000002</v>
      </c>
      <c r="E118" s="120">
        <v>5.0679999999999996</v>
      </c>
      <c r="F118" s="35">
        <f t="shared" si="13"/>
        <v>5.0679999999999996</v>
      </c>
      <c r="G118" s="38">
        <f t="shared" si="14"/>
        <v>5.6782296398014154</v>
      </c>
      <c r="H118" s="39">
        <f t="shared" si="15"/>
        <v>0.36854528227547179</v>
      </c>
      <c r="I118" s="111">
        <v>57</v>
      </c>
      <c r="J118" s="120">
        <v>80.082999999999998</v>
      </c>
      <c r="K118" s="120">
        <v>-24.375</v>
      </c>
      <c r="L118" s="37">
        <f t="shared" si="16"/>
        <v>125.73030999999999</v>
      </c>
      <c r="M118" s="35">
        <f t="shared" si="17"/>
        <v>-24.241424737798084</v>
      </c>
      <c r="N118" s="40">
        <f t="shared" si="18"/>
        <v>-21.671721544384908</v>
      </c>
      <c r="O118" s="39">
        <f t="shared" si="19"/>
        <v>1.0819562489167172</v>
      </c>
    </row>
    <row r="119" spans="1:15" x14ac:dyDescent="0.2">
      <c r="A119" s="97" t="s">
        <v>77</v>
      </c>
      <c r="B119" s="106" t="s">
        <v>87</v>
      </c>
      <c r="C119" s="132" t="s">
        <v>275</v>
      </c>
      <c r="D119" s="120">
        <v>45.218000000000004</v>
      </c>
      <c r="E119" s="120">
        <v>4.8040000000000003</v>
      </c>
      <c r="F119" s="35">
        <f t="shared" si="13"/>
        <v>4.8040000000000003</v>
      </c>
      <c r="G119" s="38">
        <f t="shared" si="14"/>
        <v>5.4188866589204618</v>
      </c>
      <c r="H119" s="39">
        <f t="shared" si="15"/>
        <v>0.36845059247751494</v>
      </c>
      <c r="I119" s="111">
        <v>57</v>
      </c>
      <c r="J119" s="120">
        <v>56.597999999999999</v>
      </c>
      <c r="K119" s="120">
        <v>-24.501999999999999</v>
      </c>
      <c r="L119" s="37">
        <f t="shared" si="16"/>
        <v>88.858859999999993</v>
      </c>
      <c r="M119" s="35">
        <f t="shared" si="17"/>
        <v>-24.315543374697839</v>
      </c>
      <c r="N119" s="40">
        <f t="shared" si="18"/>
        <v>-21.744317517933158</v>
      </c>
      <c r="O119" s="39">
        <f t="shared" si="19"/>
        <v>1.0818768319136911</v>
      </c>
    </row>
    <row r="120" spans="1:15" x14ac:dyDescent="0.2">
      <c r="A120" s="97" t="s">
        <v>77</v>
      </c>
      <c r="B120" s="106" t="s">
        <v>86</v>
      </c>
      <c r="C120" s="23"/>
      <c r="D120" s="120">
        <v>68.394000000000005</v>
      </c>
      <c r="E120" s="120">
        <v>14.859</v>
      </c>
      <c r="F120" s="35">
        <f t="shared" si="13"/>
        <v>14.859</v>
      </c>
      <c r="G120" s="38">
        <f t="shared" si="14"/>
        <v>15.296514207246226</v>
      </c>
      <c r="H120" s="39">
        <f t="shared" si="15"/>
        <v>0.37205692717524147</v>
      </c>
      <c r="I120" s="111">
        <v>57</v>
      </c>
      <c r="J120" s="120">
        <v>105.06</v>
      </c>
      <c r="K120" s="120">
        <v>-20.326000000000001</v>
      </c>
      <c r="L120" s="37">
        <f t="shared" si="16"/>
        <v>164.9442</v>
      </c>
      <c r="M120" s="35">
        <f t="shared" si="17"/>
        <v>-20.148472963657522</v>
      </c>
      <c r="N120" s="40">
        <f t="shared" si="18"/>
        <v>-17.662853718987005</v>
      </c>
      <c r="O120" s="39">
        <f t="shared" si="19"/>
        <v>1.086341587147639</v>
      </c>
    </row>
    <row r="121" spans="1:15" x14ac:dyDescent="0.2">
      <c r="A121" s="97" t="s">
        <v>77</v>
      </c>
      <c r="B121" s="106" t="s">
        <v>85</v>
      </c>
      <c r="C121" s="23"/>
      <c r="D121" s="120">
        <v>46.762</v>
      </c>
      <c r="E121" s="120">
        <v>14.234999999999999</v>
      </c>
      <c r="F121" s="35">
        <f t="shared" si="13"/>
        <v>14.234999999999999</v>
      </c>
      <c r="G121" s="38">
        <f t="shared" si="14"/>
        <v>14.683521706982148</v>
      </c>
      <c r="H121" s="39">
        <f t="shared" si="15"/>
        <v>0.37183313041235289</v>
      </c>
      <c r="I121" s="111">
        <v>57</v>
      </c>
      <c r="J121" s="120">
        <v>70.804000000000002</v>
      </c>
      <c r="K121" s="120">
        <v>-20.21</v>
      </c>
      <c r="L121" s="37">
        <f t="shared" si="16"/>
        <v>111.16228</v>
      </c>
      <c r="M121" s="35">
        <f t="shared" si="17"/>
        <v>-19.940885287825655</v>
      </c>
      <c r="N121" s="40">
        <f t="shared" si="18"/>
        <v>-17.459530640555123</v>
      </c>
      <c r="O121" s="39">
        <f t="shared" si="19"/>
        <v>1.0865639938155591</v>
      </c>
    </row>
    <row r="122" spans="1:15" x14ac:dyDescent="0.2">
      <c r="A122" s="97" t="s">
        <v>77</v>
      </c>
      <c r="B122" s="106" t="s">
        <v>84</v>
      </c>
      <c r="C122" s="23"/>
      <c r="D122" s="120">
        <v>58.743000000000002</v>
      </c>
      <c r="E122" s="120">
        <v>14.305999999999999</v>
      </c>
      <c r="F122" s="35">
        <f t="shared" si="13"/>
        <v>14.305999999999999</v>
      </c>
      <c r="G122" s="38">
        <f t="shared" si="14"/>
        <v>14.75326925108271</v>
      </c>
      <c r="H122" s="39">
        <f t="shared" si="15"/>
        <v>0.37185859451779679</v>
      </c>
      <c r="I122" s="111">
        <v>57</v>
      </c>
      <c r="J122" s="120">
        <v>89.447000000000003</v>
      </c>
      <c r="K122" s="120">
        <v>-20.164000000000001</v>
      </c>
      <c r="L122" s="37">
        <f t="shared" si="16"/>
        <v>140.43178999999998</v>
      </c>
      <c r="M122" s="35">
        <f t="shared" si="17"/>
        <v>-19.951199636863347</v>
      </c>
      <c r="N122" s="40">
        <f t="shared" si="18"/>
        <v>-17.46963309577054</v>
      </c>
      <c r="O122" s="39">
        <f t="shared" si="19"/>
        <v>1.086552943183144</v>
      </c>
    </row>
    <row r="123" spans="1:15" x14ac:dyDescent="0.2">
      <c r="A123" s="97" t="s">
        <v>77</v>
      </c>
      <c r="B123" s="106" t="s">
        <v>83</v>
      </c>
      <c r="C123" s="23"/>
      <c r="D123" s="120">
        <v>53.317</v>
      </c>
      <c r="E123" s="120">
        <v>13.513</v>
      </c>
      <c r="F123" s="35">
        <f t="shared" si="13"/>
        <v>13.513</v>
      </c>
      <c r="G123" s="38">
        <f t="shared" si="14"/>
        <v>13.97425794866378</v>
      </c>
      <c r="H123" s="39">
        <f t="shared" si="15"/>
        <v>0.37157418482623161</v>
      </c>
      <c r="I123" s="111">
        <v>57</v>
      </c>
      <c r="J123" s="120">
        <v>82.741</v>
      </c>
      <c r="K123" s="120">
        <v>-20.72</v>
      </c>
      <c r="L123" s="37">
        <f t="shared" si="16"/>
        <v>129.90337</v>
      </c>
      <c r="M123" s="35">
        <f t="shared" si="17"/>
        <v>-20.502910433600881</v>
      </c>
      <c r="N123" s="40">
        <f t="shared" si="18"/>
        <v>-18.010009768649901</v>
      </c>
      <c r="O123" s="39">
        <f t="shared" si="19"/>
        <v>1.0859618452566826</v>
      </c>
    </row>
    <row r="124" spans="1:15" x14ac:dyDescent="0.2">
      <c r="A124" s="97" t="s">
        <v>77</v>
      </c>
      <c r="B124" s="106" t="s">
        <v>82</v>
      </c>
      <c r="C124" s="23"/>
      <c r="D124" s="120">
        <v>58.948999999999998</v>
      </c>
      <c r="E124" s="120">
        <v>13.686</v>
      </c>
      <c r="F124" s="35">
        <f t="shared" si="13"/>
        <v>13.686</v>
      </c>
      <c r="G124" s="38">
        <f t="shared" si="14"/>
        <v>14.14420618992289</v>
      </c>
      <c r="H124" s="39">
        <f t="shared" si="15"/>
        <v>0.37163623146741465</v>
      </c>
      <c r="I124" s="111">
        <v>57</v>
      </c>
      <c r="J124" s="120">
        <v>89.188999999999993</v>
      </c>
      <c r="K124" s="120">
        <v>-20.366</v>
      </c>
      <c r="L124" s="37">
        <f t="shared" si="16"/>
        <v>140.02672999999999</v>
      </c>
      <c r="M124" s="35">
        <f t="shared" si="17"/>
        <v>-20.157069702640019</v>
      </c>
      <c r="N124" s="40">
        <f t="shared" si="18"/>
        <v>-17.67127385003473</v>
      </c>
      <c r="O124" s="39">
        <f t="shared" si="19"/>
        <v>1.0863323766945545</v>
      </c>
    </row>
    <row r="125" spans="1:15" x14ac:dyDescent="0.2">
      <c r="A125" s="97" t="s">
        <v>77</v>
      </c>
      <c r="B125" s="106" t="s">
        <v>81</v>
      </c>
      <c r="C125" s="128"/>
      <c r="D125" s="120">
        <v>57.75</v>
      </c>
      <c r="E125" s="120">
        <v>15.002000000000001</v>
      </c>
      <c r="F125" s="35">
        <f t="shared" ref="F125:F129" si="20">+((D125*E125)-(B$40*C$40))/(D125-B$40)</f>
        <v>15.002000000000001</v>
      </c>
      <c r="G125" s="38">
        <f t="shared" ref="G125:G129" si="21">((F125-$B$32)/($C$32-$B$32))*($C$34-$B$34)+$B$34</f>
        <v>15.436991655223409</v>
      </c>
      <c r="H125" s="39">
        <f t="shared" ref="H125:H129" si="22">+(100/((271.872114/(1+(G125/1000)))+1))</f>
        <v>0.37210821379179548</v>
      </c>
      <c r="I125" s="111">
        <v>57</v>
      </c>
      <c r="J125" s="120">
        <v>88.067999999999998</v>
      </c>
      <c r="K125" s="120">
        <v>-19.943999999999999</v>
      </c>
      <c r="L125" s="37">
        <f t="shared" ref="L125:L129" si="23">+J125*(1+((I125/100)))</f>
        <v>138.26675999999998</v>
      </c>
      <c r="M125" s="35">
        <f t="shared" ref="M125:M129" si="24">+((L125*K125)-(F$40*G$40))/(L125-F$40)</f>
        <v>-19.722828281555341</v>
      </c>
      <c r="N125" s="40">
        <f t="shared" ref="N125:N129" si="25">((M125-$D$32)/($E$32-$D$32))*($E$34-$D$34)+$D$34</f>
        <v>-17.245953309382386</v>
      </c>
      <c r="O125" s="39">
        <f t="shared" ref="O125:O129" si="26">+(100/((89.443838/(1+(N125/1000)))+1))</f>
        <v>1.0867976161074224</v>
      </c>
    </row>
    <row r="126" spans="1:15" x14ac:dyDescent="0.2">
      <c r="A126" s="97" t="s">
        <v>77</v>
      </c>
      <c r="B126" s="106" t="s">
        <v>80</v>
      </c>
      <c r="C126" s="128"/>
      <c r="D126" s="120">
        <v>72.132000000000005</v>
      </c>
      <c r="E126" s="120">
        <v>14.858000000000001</v>
      </c>
      <c r="F126" s="35">
        <f t="shared" si="20"/>
        <v>14.858000000000001</v>
      </c>
      <c r="G126" s="38">
        <f t="shared" si="21"/>
        <v>15.295531847470162</v>
      </c>
      <c r="H126" s="39">
        <f t="shared" si="22"/>
        <v>0.37205656852738728</v>
      </c>
      <c r="I126" s="111">
        <v>78</v>
      </c>
      <c r="J126" s="120">
        <v>42.063000000000002</v>
      </c>
      <c r="K126" s="120">
        <v>-19.783999999999999</v>
      </c>
      <c r="L126" s="37">
        <f t="shared" si="23"/>
        <v>74.872140000000002</v>
      </c>
      <c r="M126" s="35">
        <f t="shared" si="24"/>
        <v>-19.360808972956985</v>
      </c>
      <c r="N126" s="40">
        <f t="shared" si="25"/>
        <v>-16.891371179296705</v>
      </c>
      <c r="O126" s="39">
        <f t="shared" si="26"/>
        <v>1.0871854745423515</v>
      </c>
    </row>
    <row r="127" spans="1:15" x14ac:dyDescent="0.2">
      <c r="A127" s="97" t="s">
        <v>77</v>
      </c>
      <c r="B127" s="106" t="s">
        <v>79</v>
      </c>
      <c r="C127" s="128"/>
      <c r="D127" s="120">
        <v>55.131999999999998</v>
      </c>
      <c r="E127" s="120">
        <v>14.654999999999999</v>
      </c>
      <c r="F127" s="35">
        <f t="shared" si="20"/>
        <v>14.654999999999999</v>
      </c>
      <c r="G127" s="38">
        <f t="shared" si="21"/>
        <v>15.096112812929123</v>
      </c>
      <c r="H127" s="39">
        <f t="shared" si="22"/>
        <v>0.37198376295953312</v>
      </c>
      <c r="I127" s="111">
        <v>57</v>
      </c>
      <c r="J127" s="120">
        <v>82.926000000000002</v>
      </c>
      <c r="K127" s="120">
        <v>-19.155000000000001</v>
      </c>
      <c r="L127" s="37">
        <f t="shared" si="23"/>
        <v>130.19381999999999</v>
      </c>
      <c r="M127" s="35">
        <f t="shared" si="24"/>
        <v>-18.900851625754406</v>
      </c>
      <c r="N127" s="40">
        <f t="shared" si="25"/>
        <v>-16.440863010129974</v>
      </c>
      <c r="O127" s="39">
        <f t="shared" si="26"/>
        <v>1.0876782569555343</v>
      </c>
    </row>
    <row r="128" spans="1:15" x14ac:dyDescent="0.2">
      <c r="A128" s="97" t="s">
        <v>77</v>
      </c>
      <c r="B128" s="106" t="s">
        <v>78</v>
      </c>
      <c r="C128" s="128"/>
      <c r="D128" s="120">
        <v>70.58</v>
      </c>
      <c r="E128" s="120">
        <v>14.6</v>
      </c>
      <c r="F128" s="35">
        <f t="shared" si="20"/>
        <v>14.599999999999998</v>
      </c>
      <c r="G128" s="38">
        <f t="shared" si="21"/>
        <v>15.042083025245589</v>
      </c>
      <c r="H128" s="39">
        <f t="shared" si="22"/>
        <v>0.37196403729474958</v>
      </c>
      <c r="I128" s="111">
        <v>78</v>
      </c>
      <c r="J128" s="120">
        <v>40.817999999999998</v>
      </c>
      <c r="K128" s="120">
        <v>-19.14</v>
      </c>
      <c r="L128" s="37">
        <f t="shared" si="23"/>
        <v>72.65603999999999</v>
      </c>
      <c r="M128" s="35">
        <f t="shared" si="24"/>
        <v>-18.67510685433124</v>
      </c>
      <c r="N128" s="40">
        <f t="shared" si="25"/>
        <v>-16.219755848147795</v>
      </c>
      <c r="O128" s="39">
        <f t="shared" si="26"/>
        <v>1.087920110309303</v>
      </c>
    </row>
    <row r="129" spans="1:15" x14ac:dyDescent="0.2">
      <c r="A129" s="97" t="s">
        <v>77</v>
      </c>
      <c r="B129" s="106" t="s">
        <v>76</v>
      </c>
      <c r="C129" s="128"/>
      <c r="D129" s="120">
        <v>57.942</v>
      </c>
      <c r="E129" s="120">
        <v>13.667</v>
      </c>
      <c r="F129" s="35">
        <f t="shared" si="20"/>
        <v>13.667</v>
      </c>
      <c r="G129" s="38">
        <f t="shared" si="21"/>
        <v>14.12554135417767</v>
      </c>
      <c r="H129" s="39">
        <f t="shared" si="22"/>
        <v>0.37162941710019548</v>
      </c>
      <c r="I129" s="111">
        <v>57</v>
      </c>
      <c r="J129" s="120">
        <v>85.924999999999997</v>
      </c>
      <c r="K129" s="120">
        <v>-20.202000000000002</v>
      </c>
      <c r="L129" s="37">
        <f t="shared" si="23"/>
        <v>134.90224999999998</v>
      </c>
      <c r="M129" s="35">
        <f t="shared" si="24"/>
        <v>-19.981154585185955</v>
      </c>
      <c r="N129" s="40">
        <f t="shared" si="25"/>
        <v>-17.498972661728942</v>
      </c>
      <c r="O129" s="39">
        <f t="shared" si="26"/>
        <v>1.086520849905507</v>
      </c>
    </row>
  </sheetData>
  <mergeCells count="6">
    <mergeCell ref="A54:O54"/>
    <mergeCell ref="A1:Q1"/>
    <mergeCell ref="A24:E24"/>
    <mergeCell ref="B25:C25"/>
    <mergeCell ref="D25:E25"/>
    <mergeCell ref="A37:I37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4"/>
  <sheetViews>
    <sheetView topLeftCell="A182" zoomScaleNormal="100" workbookViewId="0">
      <selection activeCell="F500" activeCellId="6" sqref="F464:G464 F470:G470 F476:G476 F482:G482 F488:G488 F494:G494 F500:G500"/>
    </sheetView>
  </sheetViews>
  <sheetFormatPr defaultRowHeight="12.75" x14ac:dyDescent="0.2"/>
  <cols>
    <col min="1" max="5" width="9.140625" style="108"/>
    <col min="6" max="6" width="9.140625" style="115"/>
    <col min="7" max="7" width="9.140625" style="117"/>
    <col min="8" max="8" width="9.140625" style="119"/>
    <col min="11" max="12" width="9.140625" style="108"/>
    <col min="14" max="17" width="9.140625" style="108"/>
    <col min="19" max="16384" width="9.140625" style="108"/>
  </cols>
  <sheetData>
    <row r="1" spans="1:19" x14ac:dyDescent="0.2">
      <c r="A1" s="109" t="s">
        <v>167</v>
      </c>
      <c r="B1" s="109" t="s">
        <v>166</v>
      </c>
      <c r="C1" s="109" t="s">
        <v>165</v>
      </c>
      <c r="D1" s="109" t="s">
        <v>164</v>
      </c>
      <c r="E1" s="109" t="s">
        <v>163</v>
      </c>
      <c r="F1" s="114" t="s">
        <v>162</v>
      </c>
      <c r="G1" s="116" t="s">
        <v>159</v>
      </c>
      <c r="H1" s="118" t="s">
        <v>154</v>
      </c>
      <c r="I1" s="108"/>
      <c r="J1" s="108"/>
      <c r="K1" s="109" t="s">
        <v>161</v>
      </c>
      <c r="L1" s="109" t="s">
        <v>160</v>
      </c>
      <c r="M1" s="108"/>
      <c r="N1" s="109" t="s">
        <v>158</v>
      </c>
      <c r="O1" s="109" t="s">
        <v>157</v>
      </c>
      <c r="P1" s="109" t="s">
        <v>156</v>
      </c>
      <c r="Q1" s="109" t="s">
        <v>155</v>
      </c>
      <c r="R1" s="108"/>
      <c r="S1" s="109" t="s">
        <v>153</v>
      </c>
    </row>
    <row r="2" spans="1:19" x14ac:dyDescent="0.2">
      <c r="A2" s="109">
        <v>18</v>
      </c>
      <c r="B2" s="109" t="s">
        <v>152</v>
      </c>
      <c r="E2" s="109">
        <v>0</v>
      </c>
      <c r="F2" s="114">
        <v>64.475999999999999</v>
      </c>
      <c r="G2" s="116">
        <v>-0.89800000000000002</v>
      </c>
      <c r="I2" s="108"/>
      <c r="J2" s="108"/>
      <c r="K2" s="109">
        <v>63.954999999999998</v>
      </c>
      <c r="L2" s="109">
        <v>0.46800000000000003</v>
      </c>
      <c r="M2" s="108"/>
      <c r="N2" s="109">
        <v>0.36614400000000002</v>
      </c>
      <c r="R2" s="108"/>
    </row>
    <row r="3" spans="1:19" x14ac:dyDescent="0.2">
      <c r="A3" s="109">
        <v>18</v>
      </c>
      <c r="B3" s="109" t="s">
        <v>152</v>
      </c>
      <c r="E3" s="109">
        <v>0</v>
      </c>
      <c r="F3" s="114">
        <v>64.569000000000003</v>
      </c>
      <c r="G3" s="116">
        <v>-1.109</v>
      </c>
      <c r="I3" s="108"/>
      <c r="J3" s="108"/>
      <c r="K3" s="109">
        <v>64.040999999999997</v>
      </c>
      <c r="L3" s="109">
        <v>0.46899999999999997</v>
      </c>
      <c r="M3" s="108"/>
      <c r="N3" s="109">
        <v>0.36606699999999998</v>
      </c>
      <c r="R3" s="108"/>
    </row>
    <row r="4" spans="1:19" x14ac:dyDescent="0.2">
      <c r="A4" s="109">
        <v>18</v>
      </c>
      <c r="B4" s="109" t="s">
        <v>152</v>
      </c>
      <c r="E4" s="109">
        <v>0</v>
      </c>
      <c r="F4" s="114">
        <v>64.710999999999999</v>
      </c>
      <c r="G4" s="116">
        <v>-1.1499999999999999</v>
      </c>
      <c r="I4" s="108"/>
      <c r="J4" s="108"/>
      <c r="K4" s="109">
        <v>64.183000000000007</v>
      </c>
      <c r="L4" s="109">
        <v>0.47</v>
      </c>
      <c r="M4" s="108"/>
      <c r="N4" s="109">
        <v>0.36605199999999999</v>
      </c>
      <c r="R4" s="108"/>
    </row>
    <row r="5" spans="1:19" x14ac:dyDescent="0.2">
      <c r="A5" s="109">
        <v>18</v>
      </c>
      <c r="B5" s="109" t="s">
        <v>152</v>
      </c>
      <c r="E5" s="109">
        <v>0</v>
      </c>
      <c r="F5" s="114">
        <v>3.0510000000000002</v>
      </c>
      <c r="H5" s="118">
        <v>-29.745999999999999</v>
      </c>
      <c r="I5" s="108"/>
      <c r="J5" s="108"/>
      <c r="M5" s="108"/>
      <c r="O5" s="109">
        <v>3.004</v>
      </c>
      <c r="P5" s="109">
        <v>3.5000000000000003E-2</v>
      </c>
      <c r="Q5" s="109">
        <v>1.2999999999999999E-2</v>
      </c>
      <c r="R5" s="108"/>
      <c r="S5" s="109">
        <v>1.073123</v>
      </c>
    </row>
    <row r="6" spans="1:19" x14ac:dyDescent="0.2">
      <c r="A6" s="109">
        <v>18</v>
      </c>
      <c r="B6" s="109" t="s">
        <v>152</v>
      </c>
      <c r="E6" s="109">
        <v>0</v>
      </c>
      <c r="F6" s="114">
        <v>60.892000000000003</v>
      </c>
      <c r="H6" s="118">
        <v>-37.363</v>
      </c>
      <c r="I6" s="108"/>
      <c r="J6" s="108"/>
      <c r="M6" s="108"/>
      <c r="O6" s="109">
        <v>59.948999999999998</v>
      </c>
      <c r="P6" s="109">
        <v>0.68400000000000005</v>
      </c>
      <c r="Q6" s="109">
        <v>0.25800000000000001</v>
      </c>
      <c r="R6" s="108"/>
      <c r="S6" s="109">
        <v>1.0647880000000001</v>
      </c>
    </row>
    <row r="7" spans="1:19" x14ac:dyDescent="0.2">
      <c r="A7" s="109">
        <v>19</v>
      </c>
      <c r="B7" s="109" t="s">
        <v>48</v>
      </c>
      <c r="E7" s="109">
        <v>0</v>
      </c>
      <c r="F7" s="114">
        <v>64.278999999999996</v>
      </c>
      <c r="G7" s="116">
        <v>-0.876</v>
      </c>
      <c r="I7" s="108"/>
      <c r="J7" s="108"/>
      <c r="K7" s="109">
        <v>63.76</v>
      </c>
      <c r="L7" s="109">
        <v>0.46700000000000003</v>
      </c>
      <c r="M7" s="108"/>
      <c r="N7" s="109">
        <v>0.36615199999999998</v>
      </c>
      <c r="R7" s="108"/>
    </row>
    <row r="8" spans="1:19" x14ac:dyDescent="0.2">
      <c r="A8" s="109">
        <v>19</v>
      </c>
      <c r="B8" s="109" t="s">
        <v>48</v>
      </c>
      <c r="E8" s="109">
        <v>0</v>
      </c>
      <c r="F8" s="114">
        <v>64.323999999999998</v>
      </c>
      <c r="G8" s="116">
        <v>-1.0880000000000001</v>
      </c>
      <c r="I8" s="108"/>
      <c r="J8" s="108"/>
      <c r="K8" s="109">
        <v>63.798999999999999</v>
      </c>
      <c r="L8" s="109">
        <v>0.46700000000000003</v>
      </c>
      <c r="M8" s="108"/>
      <c r="N8" s="109">
        <v>0.36607499999999998</v>
      </c>
      <c r="R8" s="108"/>
    </row>
    <row r="9" spans="1:19" x14ac:dyDescent="0.2">
      <c r="A9" s="109">
        <v>19</v>
      </c>
      <c r="B9" s="109" t="s">
        <v>48</v>
      </c>
      <c r="E9" s="109">
        <v>0</v>
      </c>
      <c r="F9" s="114">
        <v>64.105999999999995</v>
      </c>
      <c r="G9" s="116">
        <v>-1.1499999999999999</v>
      </c>
      <c r="I9" s="108"/>
      <c r="J9" s="108"/>
      <c r="K9" s="109">
        <v>63.584000000000003</v>
      </c>
      <c r="L9" s="109">
        <v>0.46600000000000003</v>
      </c>
      <c r="M9" s="108"/>
      <c r="N9" s="109">
        <v>0.36605199999999999</v>
      </c>
      <c r="R9" s="108"/>
    </row>
    <row r="10" spans="1:19" x14ac:dyDescent="0.2">
      <c r="A10" s="109">
        <v>19</v>
      </c>
      <c r="B10" s="109" t="s">
        <v>48</v>
      </c>
      <c r="E10" s="109">
        <v>57</v>
      </c>
      <c r="F10" s="114">
        <v>235.36099999999999</v>
      </c>
      <c r="H10" s="118">
        <v>-12.714</v>
      </c>
      <c r="I10" s="108"/>
      <c r="J10" s="108"/>
      <c r="M10" s="108"/>
      <c r="O10" s="109">
        <v>231.67599999999999</v>
      </c>
      <c r="P10" s="109">
        <v>2.706</v>
      </c>
      <c r="Q10" s="109">
        <v>0.97899999999999998</v>
      </c>
      <c r="R10" s="108"/>
      <c r="S10" s="109">
        <v>1.091755</v>
      </c>
    </row>
    <row r="11" spans="1:19" x14ac:dyDescent="0.2">
      <c r="A11" s="109">
        <v>19</v>
      </c>
      <c r="B11" s="109" t="s">
        <v>48</v>
      </c>
      <c r="E11" s="109">
        <v>57</v>
      </c>
      <c r="F11" s="114">
        <v>61</v>
      </c>
      <c r="H11" s="118">
        <v>-37.363</v>
      </c>
      <c r="I11" s="108"/>
      <c r="J11" s="108"/>
      <c r="M11" s="108"/>
      <c r="O11" s="109">
        <v>60.055</v>
      </c>
      <c r="P11" s="109">
        <v>0.68600000000000005</v>
      </c>
      <c r="Q11" s="109">
        <v>0.25900000000000001</v>
      </c>
      <c r="R11" s="108"/>
      <c r="S11" s="109">
        <v>1.0647880000000001</v>
      </c>
    </row>
    <row r="12" spans="1:19" x14ac:dyDescent="0.2">
      <c r="A12" s="109">
        <v>20</v>
      </c>
      <c r="B12" s="109" t="s">
        <v>47</v>
      </c>
      <c r="E12" s="109">
        <v>0</v>
      </c>
      <c r="F12" s="114">
        <v>64.56</v>
      </c>
      <c r="G12" s="116">
        <v>-0.8</v>
      </c>
      <c r="I12" s="108"/>
      <c r="J12" s="108"/>
      <c r="K12" s="109">
        <v>64.040000000000006</v>
      </c>
      <c r="L12" s="109">
        <v>0.46899999999999997</v>
      </c>
      <c r="M12" s="108"/>
      <c r="N12" s="109">
        <v>0.36618000000000001</v>
      </c>
      <c r="R12" s="108"/>
    </row>
    <row r="13" spans="1:19" x14ac:dyDescent="0.2">
      <c r="A13" s="109">
        <v>20</v>
      </c>
      <c r="B13" s="109" t="s">
        <v>47</v>
      </c>
      <c r="E13" s="109">
        <v>0</v>
      </c>
      <c r="F13" s="114">
        <v>64.575000000000003</v>
      </c>
      <c r="G13" s="116">
        <v>-1.0129999999999999</v>
      </c>
      <c r="I13" s="108"/>
      <c r="J13" s="108"/>
      <c r="K13" s="109">
        <v>64.048000000000002</v>
      </c>
      <c r="L13" s="109">
        <v>0.46899999999999997</v>
      </c>
      <c r="M13" s="108"/>
      <c r="N13" s="109">
        <v>0.36610199999999998</v>
      </c>
      <c r="R13" s="108"/>
    </row>
    <row r="14" spans="1:19" x14ac:dyDescent="0.2">
      <c r="A14" s="109">
        <v>20</v>
      </c>
      <c r="B14" s="109" t="s">
        <v>47</v>
      </c>
      <c r="E14" s="109">
        <v>33</v>
      </c>
      <c r="F14" s="114">
        <v>8.2000000000000003E-2</v>
      </c>
      <c r="G14" s="116">
        <v>-13.493</v>
      </c>
      <c r="I14" s="108"/>
      <c r="J14" s="108"/>
      <c r="K14" s="109">
        <v>7.9000000000000001E-2</v>
      </c>
      <c r="L14" s="109">
        <v>1E-3</v>
      </c>
      <c r="M14" s="108"/>
      <c r="N14" s="109">
        <v>0.36154500000000001</v>
      </c>
      <c r="R14" s="108"/>
    </row>
    <row r="15" spans="1:19" x14ac:dyDescent="0.2">
      <c r="A15" s="109">
        <v>20</v>
      </c>
      <c r="B15" s="109" t="s">
        <v>47</v>
      </c>
      <c r="E15" s="109">
        <v>33</v>
      </c>
      <c r="F15" s="114">
        <v>64.856999999999999</v>
      </c>
      <c r="G15" s="116">
        <v>-1.1499999999999999</v>
      </c>
      <c r="I15" s="108"/>
      <c r="J15" s="108"/>
      <c r="K15" s="109">
        <v>64.328999999999994</v>
      </c>
      <c r="L15" s="109">
        <v>0.47099999999999997</v>
      </c>
      <c r="M15" s="108"/>
      <c r="N15" s="109">
        <v>0.36605199999999999</v>
      </c>
      <c r="R15" s="108"/>
    </row>
    <row r="16" spans="1:19" x14ac:dyDescent="0.2">
      <c r="A16" s="109">
        <v>20</v>
      </c>
      <c r="B16" s="109" t="s">
        <v>47</v>
      </c>
      <c r="E16" s="109">
        <v>33</v>
      </c>
      <c r="F16" s="114">
        <v>55.776000000000003</v>
      </c>
      <c r="G16" s="116">
        <v>-5.5890000000000004</v>
      </c>
      <c r="I16" s="108"/>
      <c r="J16" s="108"/>
      <c r="K16" s="109">
        <v>55.317999999999998</v>
      </c>
      <c r="L16" s="109">
        <v>0.40300000000000002</v>
      </c>
      <c r="M16" s="108"/>
      <c r="N16" s="109">
        <v>0.364431</v>
      </c>
      <c r="R16" s="108"/>
    </row>
    <row r="17" spans="1:19" x14ac:dyDescent="0.2">
      <c r="A17" s="109">
        <v>20</v>
      </c>
      <c r="B17" s="109" t="s">
        <v>47</v>
      </c>
      <c r="E17" s="109">
        <v>79</v>
      </c>
      <c r="F17" s="114">
        <v>93.569000000000003</v>
      </c>
      <c r="H17" s="118">
        <v>-28.238</v>
      </c>
      <c r="I17" s="108"/>
      <c r="J17" s="108"/>
      <c r="M17" s="108"/>
      <c r="O17" s="109">
        <v>92.119</v>
      </c>
      <c r="P17" s="109">
        <v>1.06</v>
      </c>
      <c r="Q17" s="109">
        <v>0.38900000000000001</v>
      </c>
      <c r="R17" s="108"/>
      <c r="S17" s="109">
        <v>1.0747720000000001</v>
      </c>
    </row>
    <row r="18" spans="1:19" x14ac:dyDescent="0.2">
      <c r="A18" s="109">
        <v>20</v>
      </c>
      <c r="B18" s="109" t="s">
        <v>47</v>
      </c>
      <c r="E18" s="109">
        <v>79</v>
      </c>
      <c r="F18" s="114">
        <v>60.801000000000002</v>
      </c>
      <c r="H18" s="118">
        <v>-37.363</v>
      </c>
      <c r="I18" s="108"/>
      <c r="J18" s="108"/>
      <c r="M18" s="108"/>
      <c r="O18" s="109">
        <v>59.859000000000002</v>
      </c>
      <c r="P18" s="109">
        <v>0.68300000000000005</v>
      </c>
      <c r="Q18" s="109">
        <v>0.25800000000000001</v>
      </c>
      <c r="R18" s="108"/>
      <c r="S18" s="109">
        <v>1.0647880000000001</v>
      </c>
    </row>
    <row r="19" spans="1:19" x14ac:dyDescent="0.2">
      <c r="A19" s="109">
        <v>21</v>
      </c>
      <c r="B19" s="109" t="s">
        <v>68</v>
      </c>
      <c r="E19" s="109">
        <v>0</v>
      </c>
      <c r="F19" s="114">
        <v>64.685000000000002</v>
      </c>
      <c r="G19" s="116">
        <v>-1.0429999999999999</v>
      </c>
      <c r="I19" s="108"/>
      <c r="J19" s="108"/>
      <c r="K19" s="109">
        <v>64.165000000000006</v>
      </c>
      <c r="L19" s="109">
        <v>0.47</v>
      </c>
      <c r="M19" s="108"/>
      <c r="N19" s="109">
        <v>0.366091</v>
      </c>
      <c r="R19" s="108"/>
    </row>
    <row r="20" spans="1:19" x14ac:dyDescent="0.2">
      <c r="A20" s="109">
        <v>21</v>
      </c>
      <c r="B20" s="109" t="s">
        <v>68</v>
      </c>
      <c r="E20" s="109">
        <v>0</v>
      </c>
      <c r="F20" s="114">
        <v>64.671999999999997</v>
      </c>
      <c r="G20" s="116">
        <v>-1.153</v>
      </c>
      <c r="I20" s="108"/>
      <c r="J20" s="108"/>
      <c r="K20" s="109">
        <v>64.153000000000006</v>
      </c>
      <c r="L20" s="109">
        <v>0.47</v>
      </c>
      <c r="M20" s="108"/>
      <c r="N20" s="109">
        <v>0.36605100000000002</v>
      </c>
      <c r="R20" s="108"/>
    </row>
    <row r="21" spans="1:19" x14ac:dyDescent="0.2">
      <c r="A21" s="109">
        <v>21</v>
      </c>
      <c r="B21" s="109" t="s">
        <v>68</v>
      </c>
      <c r="E21" s="109">
        <v>0</v>
      </c>
      <c r="F21" s="114">
        <v>64.885000000000005</v>
      </c>
      <c r="G21" s="116">
        <v>-1.1499999999999999</v>
      </c>
      <c r="I21" s="108"/>
      <c r="J21" s="108"/>
      <c r="K21" s="109">
        <v>64.361999999999995</v>
      </c>
      <c r="L21" s="109">
        <v>0.47099999999999997</v>
      </c>
      <c r="M21" s="108"/>
      <c r="N21" s="109">
        <v>0.36605199999999999</v>
      </c>
      <c r="R21" s="108"/>
    </row>
    <row r="22" spans="1:19" x14ac:dyDescent="0.2">
      <c r="A22" s="109">
        <v>21</v>
      </c>
      <c r="B22" s="109" t="s">
        <v>68</v>
      </c>
      <c r="E22" s="109">
        <v>0</v>
      </c>
      <c r="F22" s="114">
        <v>146.41300000000001</v>
      </c>
      <c r="G22" s="116">
        <v>20.059999999999999</v>
      </c>
      <c r="I22" s="108"/>
      <c r="J22" s="108"/>
      <c r="K22" s="109">
        <v>145.16900000000001</v>
      </c>
      <c r="L22" s="109">
        <v>1.0860000000000001</v>
      </c>
      <c r="M22" s="108"/>
      <c r="N22" s="109">
        <v>0.37379600000000002</v>
      </c>
      <c r="R22" s="108"/>
    </row>
    <row r="23" spans="1:19" x14ac:dyDescent="0.2">
      <c r="A23" s="109">
        <v>21</v>
      </c>
      <c r="B23" s="109" t="s">
        <v>68</v>
      </c>
      <c r="E23" s="109">
        <v>57</v>
      </c>
      <c r="F23" s="114">
        <v>0.626</v>
      </c>
      <c r="H23" s="118">
        <v>-31.88</v>
      </c>
      <c r="I23" s="108"/>
      <c r="J23" s="108"/>
      <c r="M23" s="108"/>
      <c r="O23" s="109">
        <v>0.61599999999999999</v>
      </c>
      <c r="P23" s="109">
        <v>7.0000000000000001E-3</v>
      </c>
      <c r="Q23" s="109">
        <v>3.0000000000000001E-3</v>
      </c>
      <c r="R23" s="108"/>
      <c r="S23" s="109">
        <v>1.0707880000000001</v>
      </c>
    </row>
    <row r="24" spans="1:19" x14ac:dyDescent="0.2">
      <c r="A24" s="109">
        <v>21</v>
      </c>
      <c r="B24" s="109" t="s">
        <v>68</v>
      </c>
      <c r="E24" s="109">
        <v>57</v>
      </c>
      <c r="F24" s="114">
        <v>59.912999999999997</v>
      </c>
      <c r="H24" s="118">
        <v>-37.363</v>
      </c>
      <c r="I24" s="108"/>
      <c r="J24" s="108"/>
      <c r="M24" s="108"/>
      <c r="O24" s="109">
        <v>58.984999999999999</v>
      </c>
      <c r="P24" s="109">
        <v>0.67400000000000004</v>
      </c>
      <c r="Q24" s="109">
        <v>0.254</v>
      </c>
      <c r="R24" s="108"/>
      <c r="S24" s="109">
        <v>1.0647880000000001</v>
      </c>
    </row>
    <row r="25" spans="1:19" x14ac:dyDescent="0.2">
      <c r="A25" s="109">
        <v>22</v>
      </c>
      <c r="B25" s="109" t="s">
        <v>77</v>
      </c>
      <c r="C25" s="109" t="s">
        <v>151</v>
      </c>
      <c r="E25" s="109">
        <v>0</v>
      </c>
      <c r="F25" s="114">
        <v>64.448999999999998</v>
      </c>
      <c r="G25" s="116">
        <v>-0.98099999999999998</v>
      </c>
      <c r="I25" s="108"/>
      <c r="J25" s="108"/>
      <c r="K25" s="109">
        <v>63.933999999999997</v>
      </c>
      <c r="L25" s="109">
        <v>0.46800000000000003</v>
      </c>
      <c r="M25" s="108"/>
      <c r="N25" s="109">
        <v>0.36611399999999999</v>
      </c>
      <c r="R25" s="108"/>
    </row>
    <row r="26" spans="1:19" x14ac:dyDescent="0.2">
      <c r="A26" s="109">
        <v>22</v>
      </c>
      <c r="B26" s="109" t="s">
        <v>77</v>
      </c>
      <c r="C26" s="109" t="s">
        <v>151</v>
      </c>
      <c r="E26" s="109">
        <v>0</v>
      </c>
      <c r="F26" s="114">
        <v>64.924999999999997</v>
      </c>
      <c r="G26" s="116">
        <v>-1.113</v>
      </c>
      <c r="I26" s="108"/>
      <c r="J26" s="108"/>
      <c r="K26" s="109">
        <v>64.397000000000006</v>
      </c>
      <c r="L26" s="109">
        <v>0.47199999999999998</v>
      </c>
      <c r="M26" s="108"/>
      <c r="N26" s="109">
        <v>0.366066</v>
      </c>
      <c r="R26" s="108"/>
    </row>
    <row r="27" spans="1:19" x14ac:dyDescent="0.2">
      <c r="A27" s="109">
        <v>22</v>
      </c>
      <c r="B27" s="109" t="s">
        <v>77</v>
      </c>
      <c r="C27" s="109" t="s">
        <v>151</v>
      </c>
      <c r="E27" s="109">
        <v>0</v>
      </c>
      <c r="F27" s="114">
        <v>65.052999999999997</v>
      </c>
      <c r="G27" s="116">
        <v>-1.1499999999999999</v>
      </c>
      <c r="I27" s="108"/>
      <c r="J27" s="108"/>
      <c r="K27" s="109">
        <v>64.522999999999996</v>
      </c>
      <c r="L27" s="109">
        <v>0.47299999999999998</v>
      </c>
      <c r="M27" s="108"/>
      <c r="N27" s="109">
        <v>0.36605199999999999</v>
      </c>
      <c r="R27" s="108"/>
    </row>
    <row r="28" spans="1:19" x14ac:dyDescent="0.2">
      <c r="A28" s="109">
        <v>22</v>
      </c>
      <c r="B28" s="109" t="s">
        <v>77</v>
      </c>
      <c r="C28" s="109" t="s">
        <v>151</v>
      </c>
      <c r="E28" s="109">
        <v>0</v>
      </c>
      <c r="F28" s="114">
        <v>62.917999999999999</v>
      </c>
      <c r="G28" s="116">
        <v>15.163</v>
      </c>
      <c r="I28" s="108"/>
      <c r="J28" s="108"/>
      <c r="K28" s="109">
        <v>62.363</v>
      </c>
      <c r="L28" s="109">
        <v>0.46400000000000002</v>
      </c>
      <c r="M28" s="108"/>
      <c r="N28" s="109">
        <v>0.37200800000000001</v>
      </c>
      <c r="R28" s="108"/>
    </row>
    <row r="29" spans="1:19" x14ac:dyDescent="0.2">
      <c r="A29" s="109">
        <v>22</v>
      </c>
      <c r="B29" s="109" t="s">
        <v>77</v>
      </c>
      <c r="C29" s="109" t="s">
        <v>151</v>
      </c>
      <c r="E29" s="109">
        <v>57</v>
      </c>
      <c r="F29" s="114">
        <v>97.501999999999995</v>
      </c>
      <c r="H29" s="118">
        <v>-19.937999999999999</v>
      </c>
      <c r="I29" s="108"/>
      <c r="J29" s="108"/>
      <c r="M29" s="108"/>
      <c r="O29" s="109">
        <v>95.98</v>
      </c>
      <c r="P29" s="109">
        <v>1.115</v>
      </c>
      <c r="Q29" s="109">
        <v>0.40699999999999997</v>
      </c>
      <c r="R29" s="108"/>
      <c r="S29" s="109">
        <v>1.083853</v>
      </c>
    </row>
    <row r="30" spans="1:19" x14ac:dyDescent="0.2">
      <c r="A30" s="109">
        <v>22</v>
      </c>
      <c r="B30" s="109" t="s">
        <v>77</v>
      </c>
      <c r="C30" s="109" t="s">
        <v>151</v>
      </c>
      <c r="E30" s="109">
        <v>57</v>
      </c>
      <c r="F30" s="114">
        <v>60.213999999999999</v>
      </c>
      <c r="H30" s="118">
        <v>-37.363</v>
      </c>
      <c r="I30" s="108"/>
      <c r="J30" s="108"/>
      <c r="M30" s="108"/>
      <c r="O30" s="109">
        <v>59.280999999999999</v>
      </c>
      <c r="P30" s="109">
        <v>0.67800000000000005</v>
      </c>
      <c r="Q30" s="109">
        <v>0.25600000000000001</v>
      </c>
      <c r="R30" s="108"/>
      <c r="S30" s="109">
        <v>1.0647880000000001</v>
      </c>
    </row>
    <row r="31" spans="1:19" x14ac:dyDescent="0.2">
      <c r="A31" s="109">
        <v>23</v>
      </c>
      <c r="B31" s="109" t="s">
        <v>77</v>
      </c>
      <c r="C31" s="109" t="s">
        <v>150</v>
      </c>
      <c r="E31" s="109">
        <v>0</v>
      </c>
      <c r="F31" s="114">
        <v>64.593000000000004</v>
      </c>
      <c r="G31" s="116">
        <v>-1.016</v>
      </c>
      <c r="I31" s="108"/>
      <c r="J31" s="108"/>
      <c r="K31" s="109">
        <v>64.075000000000003</v>
      </c>
      <c r="L31" s="109">
        <v>0.46899999999999997</v>
      </c>
      <c r="M31" s="108"/>
      <c r="N31" s="109">
        <v>0.36610100000000001</v>
      </c>
      <c r="R31" s="108"/>
    </row>
    <row r="32" spans="1:19" x14ac:dyDescent="0.2">
      <c r="A32" s="109">
        <v>23</v>
      </c>
      <c r="B32" s="109" t="s">
        <v>77</v>
      </c>
      <c r="C32" s="109" t="s">
        <v>150</v>
      </c>
      <c r="E32" s="109">
        <v>0</v>
      </c>
      <c r="F32" s="114">
        <v>64.481999999999999</v>
      </c>
      <c r="G32" s="116">
        <v>-1.1200000000000001</v>
      </c>
      <c r="I32" s="108"/>
      <c r="J32" s="108"/>
      <c r="K32" s="109">
        <v>63.957000000000001</v>
      </c>
      <c r="L32" s="109">
        <v>0.46899999999999997</v>
      </c>
      <c r="M32" s="108"/>
      <c r="N32" s="109">
        <v>0.36606300000000003</v>
      </c>
      <c r="R32" s="108"/>
    </row>
    <row r="33" spans="1:19" x14ac:dyDescent="0.2">
      <c r="A33" s="109">
        <v>23</v>
      </c>
      <c r="B33" s="109" t="s">
        <v>77</v>
      </c>
      <c r="C33" s="109" t="s">
        <v>150</v>
      </c>
      <c r="E33" s="109">
        <v>0</v>
      </c>
      <c r="F33" s="114">
        <v>65.004000000000005</v>
      </c>
      <c r="G33" s="116">
        <v>-1.1499999999999999</v>
      </c>
      <c r="I33" s="108"/>
      <c r="J33" s="108"/>
      <c r="K33" s="109">
        <v>64.474999999999994</v>
      </c>
      <c r="L33" s="109">
        <v>0.47199999999999998</v>
      </c>
      <c r="M33" s="108"/>
      <c r="N33" s="109">
        <v>0.36605199999999999</v>
      </c>
      <c r="R33" s="108"/>
    </row>
    <row r="34" spans="1:19" x14ac:dyDescent="0.2">
      <c r="A34" s="109">
        <v>23</v>
      </c>
      <c r="B34" s="109" t="s">
        <v>77</v>
      </c>
      <c r="C34" s="109" t="s">
        <v>150</v>
      </c>
      <c r="E34" s="109">
        <v>0</v>
      </c>
      <c r="F34" s="114">
        <v>54.826000000000001</v>
      </c>
      <c r="G34" s="116">
        <v>14.952</v>
      </c>
      <c r="I34" s="108"/>
      <c r="J34" s="108"/>
      <c r="K34" s="109">
        <v>54.344999999999999</v>
      </c>
      <c r="L34" s="109">
        <v>0.40500000000000003</v>
      </c>
      <c r="M34" s="108"/>
      <c r="N34" s="109">
        <v>0.37193100000000001</v>
      </c>
      <c r="R34" s="108"/>
    </row>
    <row r="35" spans="1:19" x14ac:dyDescent="0.2">
      <c r="A35" s="109">
        <v>23</v>
      </c>
      <c r="B35" s="109" t="s">
        <v>77</v>
      </c>
      <c r="C35" s="109" t="s">
        <v>150</v>
      </c>
      <c r="E35" s="109">
        <v>57</v>
      </c>
      <c r="F35" s="114">
        <v>84.948999999999998</v>
      </c>
      <c r="H35" s="118">
        <v>-20.440000000000001</v>
      </c>
      <c r="I35" s="108"/>
      <c r="J35" s="108"/>
      <c r="M35" s="108"/>
      <c r="O35" s="109">
        <v>83.623999999999995</v>
      </c>
      <c r="P35" s="109">
        <v>0.97099999999999997</v>
      </c>
      <c r="Q35" s="109">
        <v>0.35399999999999998</v>
      </c>
      <c r="R35" s="108"/>
      <c r="S35" s="109">
        <v>1.0833029999999999</v>
      </c>
    </row>
    <row r="36" spans="1:19" x14ac:dyDescent="0.2">
      <c r="A36" s="109">
        <v>23</v>
      </c>
      <c r="B36" s="109" t="s">
        <v>77</v>
      </c>
      <c r="C36" s="109" t="s">
        <v>150</v>
      </c>
      <c r="E36" s="109">
        <v>57</v>
      </c>
      <c r="F36" s="114">
        <v>60.277000000000001</v>
      </c>
      <c r="H36" s="118">
        <v>-37.363</v>
      </c>
      <c r="I36" s="108"/>
      <c r="J36" s="108"/>
      <c r="M36" s="108"/>
      <c r="O36" s="109">
        <v>59.343000000000004</v>
      </c>
      <c r="P36" s="109">
        <v>0.67800000000000005</v>
      </c>
      <c r="Q36" s="109">
        <v>0.25600000000000001</v>
      </c>
      <c r="R36" s="108"/>
      <c r="S36" s="109">
        <v>1.0647880000000001</v>
      </c>
    </row>
    <row r="37" spans="1:19" x14ac:dyDescent="0.2">
      <c r="A37" s="109">
        <v>24</v>
      </c>
      <c r="B37" s="109" t="s">
        <v>77</v>
      </c>
      <c r="C37" s="109" t="s">
        <v>149</v>
      </c>
      <c r="E37" s="109">
        <v>0</v>
      </c>
      <c r="F37" s="114">
        <v>64.55</v>
      </c>
      <c r="G37" s="116">
        <v>-0.80100000000000005</v>
      </c>
      <c r="I37" s="108"/>
      <c r="J37" s="108"/>
      <c r="K37" s="109">
        <v>64.033000000000001</v>
      </c>
      <c r="L37" s="109">
        <v>0.46899999999999997</v>
      </c>
      <c r="M37" s="108"/>
      <c r="N37" s="109">
        <v>0.36618000000000001</v>
      </c>
      <c r="R37" s="108"/>
    </row>
    <row r="38" spans="1:19" x14ac:dyDescent="0.2">
      <c r="A38" s="109">
        <v>24</v>
      </c>
      <c r="B38" s="109" t="s">
        <v>77</v>
      </c>
      <c r="C38" s="109" t="s">
        <v>149</v>
      </c>
      <c r="E38" s="109">
        <v>0</v>
      </c>
      <c r="F38" s="114">
        <v>64.866</v>
      </c>
      <c r="G38" s="116">
        <v>-0.9</v>
      </c>
      <c r="I38" s="108"/>
      <c r="J38" s="108"/>
      <c r="K38" s="109">
        <v>64.337999999999994</v>
      </c>
      <c r="L38" s="109">
        <v>0.47099999999999997</v>
      </c>
      <c r="M38" s="108"/>
      <c r="N38" s="109">
        <v>0.366143</v>
      </c>
      <c r="R38" s="108"/>
    </row>
    <row r="39" spans="1:19" x14ac:dyDescent="0.2">
      <c r="A39" s="109">
        <v>24</v>
      </c>
      <c r="B39" s="109" t="s">
        <v>77</v>
      </c>
      <c r="C39" s="109" t="s">
        <v>149</v>
      </c>
      <c r="E39" s="109">
        <v>0</v>
      </c>
      <c r="F39" s="114">
        <v>70.165999999999997</v>
      </c>
      <c r="G39" s="116">
        <v>-1.1499999999999999</v>
      </c>
      <c r="I39" s="108"/>
      <c r="J39" s="108"/>
      <c r="K39" s="109">
        <v>69.596000000000004</v>
      </c>
      <c r="L39" s="109">
        <v>0.51</v>
      </c>
      <c r="M39" s="108"/>
      <c r="N39" s="109">
        <v>0.36605199999999999</v>
      </c>
      <c r="R39" s="108"/>
    </row>
    <row r="40" spans="1:19" x14ac:dyDescent="0.2">
      <c r="A40" s="109">
        <v>24</v>
      </c>
      <c r="B40" s="109" t="s">
        <v>77</v>
      </c>
      <c r="C40" s="109" t="s">
        <v>149</v>
      </c>
      <c r="E40" s="109">
        <v>0</v>
      </c>
      <c r="F40" s="114">
        <v>75.33</v>
      </c>
      <c r="G40" s="116">
        <v>5.2130000000000001</v>
      </c>
      <c r="I40" s="108"/>
      <c r="J40" s="108"/>
      <c r="K40" s="109">
        <v>74.680999999999997</v>
      </c>
      <c r="L40" s="109">
        <v>0.55000000000000004</v>
      </c>
      <c r="M40" s="108"/>
      <c r="N40" s="109">
        <v>0.36837599999999998</v>
      </c>
      <c r="R40" s="108"/>
    </row>
    <row r="41" spans="1:19" x14ac:dyDescent="0.2">
      <c r="A41" s="109">
        <v>24</v>
      </c>
      <c r="B41" s="109" t="s">
        <v>77</v>
      </c>
      <c r="C41" s="109" t="s">
        <v>149</v>
      </c>
      <c r="E41" s="109">
        <v>57</v>
      </c>
      <c r="F41" s="114">
        <v>98.896000000000001</v>
      </c>
      <c r="H41" s="118">
        <v>-24.247</v>
      </c>
      <c r="I41" s="108"/>
      <c r="J41" s="108"/>
      <c r="M41" s="108"/>
      <c r="O41" s="109">
        <v>97.358000000000004</v>
      </c>
      <c r="P41" s="109">
        <v>1.1259999999999999</v>
      </c>
      <c r="Q41" s="109">
        <v>0.41199999999999998</v>
      </c>
      <c r="R41" s="108"/>
      <c r="S41" s="109">
        <v>1.0791379999999999</v>
      </c>
    </row>
    <row r="42" spans="1:19" x14ac:dyDescent="0.2">
      <c r="A42" s="109">
        <v>24</v>
      </c>
      <c r="B42" s="109" t="s">
        <v>77</v>
      </c>
      <c r="C42" s="109" t="s">
        <v>149</v>
      </c>
      <c r="E42" s="109">
        <v>57</v>
      </c>
      <c r="F42" s="114">
        <v>60.140999999999998</v>
      </c>
      <c r="H42" s="118">
        <v>-37.363</v>
      </c>
      <c r="I42" s="108"/>
      <c r="J42" s="108"/>
      <c r="M42" s="108"/>
      <c r="O42" s="109">
        <v>59.209000000000003</v>
      </c>
      <c r="P42" s="109">
        <v>0.67600000000000005</v>
      </c>
      <c r="Q42" s="109">
        <v>0.255</v>
      </c>
      <c r="R42" s="108"/>
      <c r="S42" s="109">
        <v>1.0647880000000001</v>
      </c>
    </row>
    <row r="43" spans="1:19" x14ac:dyDescent="0.2">
      <c r="A43" s="109">
        <v>25</v>
      </c>
      <c r="B43" s="109" t="s">
        <v>77</v>
      </c>
      <c r="C43" s="109" t="s">
        <v>148</v>
      </c>
      <c r="E43" s="109">
        <v>0</v>
      </c>
      <c r="F43" s="114">
        <v>64.795000000000002</v>
      </c>
      <c r="G43" s="116">
        <v>-0.93600000000000005</v>
      </c>
      <c r="I43" s="108"/>
      <c r="J43" s="108"/>
      <c r="K43" s="109">
        <v>64.275999999999996</v>
      </c>
      <c r="L43" s="109">
        <v>0.47099999999999997</v>
      </c>
      <c r="M43" s="108"/>
      <c r="N43" s="109">
        <v>0.36613000000000001</v>
      </c>
      <c r="R43" s="108"/>
    </row>
    <row r="44" spans="1:19" x14ac:dyDescent="0.2">
      <c r="A44" s="109">
        <v>25</v>
      </c>
      <c r="B44" s="109" t="s">
        <v>77</v>
      </c>
      <c r="C44" s="109" t="s">
        <v>148</v>
      </c>
      <c r="E44" s="109">
        <v>0</v>
      </c>
      <c r="F44" s="114">
        <v>64.968000000000004</v>
      </c>
      <c r="G44" s="116">
        <v>-1.036</v>
      </c>
      <c r="I44" s="108"/>
      <c r="J44" s="108"/>
      <c r="K44" s="109">
        <v>64.438999999999993</v>
      </c>
      <c r="L44" s="109">
        <v>0.47199999999999998</v>
      </c>
      <c r="M44" s="108"/>
      <c r="N44" s="109">
        <v>0.36609399999999997</v>
      </c>
      <c r="R44" s="108"/>
    </row>
    <row r="45" spans="1:19" x14ac:dyDescent="0.2">
      <c r="A45" s="109">
        <v>25</v>
      </c>
      <c r="B45" s="109" t="s">
        <v>77</v>
      </c>
      <c r="C45" s="109" t="s">
        <v>148</v>
      </c>
      <c r="E45" s="109">
        <v>33</v>
      </c>
      <c r="F45" s="114">
        <v>65.097999999999999</v>
      </c>
      <c r="G45" s="116">
        <v>-1.1499999999999999</v>
      </c>
      <c r="I45" s="108"/>
      <c r="J45" s="108"/>
      <c r="K45" s="109">
        <v>64.569999999999993</v>
      </c>
      <c r="L45" s="109">
        <v>0.47299999999999998</v>
      </c>
      <c r="M45" s="108"/>
      <c r="N45" s="109">
        <v>0.36605199999999999</v>
      </c>
      <c r="R45" s="108"/>
    </row>
    <row r="46" spans="1:19" x14ac:dyDescent="0.2">
      <c r="A46" s="109">
        <v>25</v>
      </c>
      <c r="B46" s="109" t="s">
        <v>77</v>
      </c>
      <c r="C46" s="109" t="s">
        <v>148</v>
      </c>
      <c r="E46" s="109">
        <v>33</v>
      </c>
      <c r="F46" s="114">
        <v>44.805999999999997</v>
      </c>
      <c r="G46" s="116">
        <v>4.4630000000000001</v>
      </c>
      <c r="I46" s="108"/>
      <c r="J46" s="108"/>
      <c r="K46" s="109">
        <v>44.430999999999997</v>
      </c>
      <c r="L46" s="109">
        <v>0.32700000000000001</v>
      </c>
      <c r="M46" s="108"/>
      <c r="N46" s="109">
        <v>0.36810100000000001</v>
      </c>
      <c r="R46" s="108"/>
    </row>
    <row r="47" spans="1:19" x14ac:dyDescent="0.2">
      <c r="A47" s="109">
        <v>25</v>
      </c>
      <c r="B47" s="109" t="s">
        <v>77</v>
      </c>
      <c r="C47" s="109" t="s">
        <v>148</v>
      </c>
      <c r="E47" s="109">
        <v>78</v>
      </c>
      <c r="F47" s="114">
        <v>48.811999999999998</v>
      </c>
      <c r="H47" s="118">
        <v>-24.141999999999999</v>
      </c>
      <c r="I47" s="108"/>
      <c r="J47" s="108"/>
      <c r="M47" s="108"/>
      <c r="O47" s="109">
        <v>48.052999999999997</v>
      </c>
      <c r="P47" s="109">
        <v>0.55600000000000005</v>
      </c>
      <c r="Q47" s="109">
        <v>0.20399999999999999</v>
      </c>
      <c r="R47" s="108"/>
      <c r="S47" s="109">
        <v>1.0792539999999999</v>
      </c>
    </row>
    <row r="48" spans="1:19" x14ac:dyDescent="0.2">
      <c r="A48" s="109">
        <v>25</v>
      </c>
      <c r="B48" s="109" t="s">
        <v>77</v>
      </c>
      <c r="C48" s="109" t="s">
        <v>148</v>
      </c>
      <c r="E48" s="109">
        <v>78</v>
      </c>
      <c r="F48" s="114">
        <v>60.280999999999999</v>
      </c>
      <c r="H48" s="118">
        <v>-37.363</v>
      </c>
      <c r="I48" s="108"/>
      <c r="J48" s="108"/>
      <c r="M48" s="108"/>
      <c r="O48" s="109">
        <v>59.347000000000001</v>
      </c>
      <c r="P48" s="109">
        <v>0.67800000000000005</v>
      </c>
      <c r="Q48" s="109">
        <v>0.25600000000000001</v>
      </c>
      <c r="R48" s="108"/>
      <c r="S48" s="109">
        <v>1.0647880000000001</v>
      </c>
    </row>
    <row r="49" spans="1:19" x14ac:dyDescent="0.2">
      <c r="A49" s="109">
        <v>26</v>
      </c>
      <c r="B49" s="109" t="s">
        <v>77</v>
      </c>
      <c r="C49" s="109" t="s">
        <v>147</v>
      </c>
      <c r="E49" s="109">
        <v>0</v>
      </c>
      <c r="F49" s="114">
        <v>65.007000000000005</v>
      </c>
      <c r="G49" s="116">
        <v>-1.079</v>
      </c>
      <c r="I49" s="108"/>
      <c r="J49" s="108"/>
      <c r="K49" s="109">
        <v>64.488</v>
      </c>
      <c r="L49" s="109">
        <v>0.47199999999999998</v>
      </c>
      <c r="M49" s="108"/>
      <c r="N49" s="109">
        <v>0.36607800000000001</v>
      </c>
      <c r="R49" s="108"/>
    </row>
    <row r="50" spans="1:19" x14ac:dyDescent="0.2">
      <c r="A50" s="109">
        <v>26</v>
      </c>
      <c r="B50" s="109" t="s">
        <v>77</v>
      </c>
      <c r="C50" s="109" t="s">
        <v>147</v>
      </c>
      <c r="E50" s="109">
        <v>0</v>
      </c>
      <c r="F50" s="114">
        <v>64.754999999999995</v>
      </c>
      <c r="G50" s="116">
        <v>-1.1579999999999999</v>
      </c>
      <c r="I50" s="108"/>
      <c r="J50" s="108"/>
      <c r="K50" s="109">
        <v>64.23</v>
      </c>
      <c r="L50" s="109">
        <v>0.47</v>
      </c>
      <c r="M50" s="108"/>
      <c r="N50" s="109">
        <v>0.36604900000000001</v>
      </c>
      <c r="R50" s="108"/>
    </row>
    <row r="51" spans="1:19" x14ac:dyDescent="0.2">
      <c r="A51" s="109">
        <v>26</v>
      </c>
      <c r="B51" s="109" t="s">
        <v>77</v>
      </c>
      <c r="C51" s="109" t="s">
        <v>147</v>
      </c>
      <c r="E51" s="109">
        <v>0</v>
      </c>
      <c r="F51" s="114">
        <v>65.144999999999996</v>
      </c>
      <c r="G51" s="116">
        <v>-1.1499999999999999</v>
      </c>
      <c r="I51" s="108"/>
      <c r="J51" s="108"/>
      <c r="K51" s="109">
        <v>64.614999999999995</v>
      </c>
      <c r="L51" s="109">
        <v>0.47299999999999998</v>
      </c>
      <c r="M51" s="108"/>
      <c r="N51" s="109">
        <v>0.36605199999999999</v>
      </c>
      <c r="R51" s="108"/>
    </row>
    <row r="52" spans="1:19" x14ac:dyDescent="0.2">
      <c r="A52" s="109">
        <v>26</v>
      </c>
      <c r="B52" s="109" t="s">
        <v>77</v>
      </c>
      <c r="C52" s="109" t="s">
        <v>147</v>
      </c>
      <c r="E52" s="109">
        <v>0</v>
      </c>
      <c r="F52" s="114">
        <v>49.750999999999998</v>
      </c>
      <c r="G52" s="116">
        <v>4.8120000000000003</v>
      </c>
      <c r="I52" s="108"/>
      <c r="J52" s="108"/>
      <c r="K52" s="109">
        <v>49.314</v>
      </c>
      <c r="L52" s="109">
        <v>0.36299999999999999</v>
      </c>
      <c r="M52" s="108"/>
      <c r="N52" s="109">
        <v>0.36822899999999997</v>
      </c>
      <c r="R52" s="108"/>
    </row>
    <row r="53" spans="1:19" x14ac:dyDescent="0.2">
      <c r="A53" s="109">
        <v>26</v>
      </c>
      <c r="B53" s="109" t="s">
        <v>77</v>
      </c>
      <c r="C53" s="109" t="s">
        <v>147</v>
      </c>
      <c r="E53" s="109">
        <v>57</v>
      </c>
      <c r="F53" s="114">
        <v>66.427000000000007</v>
      </c>
      <c r="H53" s="118">
        <v>-24.465</v>
      </c>
      <c r="I53" s="108"/>
      <c r="J53" s="108"/>
      <c r="M53" s="108"/>
      <c r="O53" s="109">
        <v>65.394000000000005</v>
      </c>
      <c r="P53" s="109">
        <v>0.75600000000000001</v>
      </c>
      <c r="Q53" s="109">
        <v>0.27700000000000002</v>
      </c>
      <c r="R53" s="108"/>
      <c r="S53" s="109">
        <v>1.0789</v>
      </c>
    </row>
    <row r="54" spans="1:19" x14ac:dyDescent="0.2">
      <c r="A54" s="109">
        <v>26</v>
      </c>
      <c r="B54" s="109" t="s">
        <v>77</v>
      </c>
      <c r="C54" s="109" t="s">
        <v>147</v>
      </c>
      <c r="E54" s="109">
        <v>57</v>
      </c>
      <c r="F54" s="114">
        <v>60.026000000000003</v>
      </c>
      <c r="H54" s="118">
        <v>-37.363</v>
      </c>
      <c r="I54" s="108"/>
      <c r="J54" s="108"/>
      <c r="M54" s="108"/>
      <c r="O54" s="109">
        <v>59.097000000000001</v>
      </c>
      <c r="P54" s="109">
        <v>0.67500000000000004</v>
      </c>
      <c r="Q54" s="109">
        <v>0.255</v>
      </c>
      <c r="R54" s="108"/>
      <c r="S54" s="109">
        <v>1.0647880000000001</v>
      </c>
    </row>
    <row r="55" spans="1:19" x14ac:dyDescent="0.2">
      <c r="A55" s="109">
        <v>27</v>
      </c>
      <c r="B55" s="109" t="s">
        <v>77</v>
      </c>
      <c r="C55" s="109" t="s">
        <v>146</v>
      </c>
      <c r="E55" s="109">
        <v>0</v>
      </c>
      <c r="F55" s="114">
        <v>64.953999999999994</v>
      </c>
      <c r="G55" s="116">
        <v>-0.92600000000000005</v>
      </c>
      <c r="I55" s="108"/>
      <c r="J55" s="108"/>
      <c r="K55" s="109">
        <v>64.435000000000002</v>
      </c>
      <c r="L55" s="109">
        <v>0.47199999999999998</v>
      </c>
      <c r="M55" s="108"/>
      <c r="N55" s="109">
        <v>0.36613400000000001</v>
      </c>
      <c r="R55" s="108"/>
    </row>
    <row r="56" spans="1:19" x14ac:dyDescent="0.2">
      <c r="A56" s="109">
        <v>27</v>
      </c>
      <c r="B56" s="109" t="s">
        <v>77</v>
      </c>
      <c r="C56" s="109" t="s">
        <v>146</v>
      </c>
      <c r="E56" s="109">
        <v>0</v>
      </c>
      <c r="F56" s="114">
        <v>64.897000000000006</v>
      </c>
      <c r="G56" s="116">
        <v>-1.022</v>
      </c>
      <c r="I56" s="108"/>
      <c r="J56" s="108"/>
      <c r="K56" s="109">
        <v>64.37</v>
      </c>
      <c r="L56" s="109">
        <v>0.47099999999999997</v>
      </c>
      <c r="M56" s="108"/>
      <c r="N56" s="109">
        <v>0.36609900000000001</v>
      </c>
      <c r="R56" s="108"/>
    </row>
    <row r="57" spans="1:19" x14ac:dyDescent="0.2">
      <c r="A57" s="109">
        <v>27</v>
      </c>
      <c r="B57" s="109" t="s">
        <v>77</v>
      </c>
      <c r="C57" s="109" t="s">
        <v>146</v>
      </c>
      <c r="E57" s="109">
        <v>33</v>
      </c>
      <c r="F57" s="114">
        <v>65.218999999999994</v>
      </c>
      <c r="G57" s="116">
        <v>-1.1499999999999999</v>
      </c>
      <c r="I57" s="108"/>
      <c r="J57" s="108"/>
      <c r="K57" s="109">
        <v>64.69</v>
      </c>
      <c r="L57" s="109">
        <v>0.47399999999999998</v>
      </c>
      <c r="M57" s="108"/>
      <c r="N57" s="109">
        <v>0.36605199999999999</v>
      </c>
      <c r="R57" s="108"/>
    </row>
    <row r="58" spans="1:19" x14ac:dyDescent="0.2">
      <c r="A58" s="109">
        <v>27</v>
      </c>
      <c r="B58" s="109" t="s">
        <v>77</v>
      </c>
      <c r="C58" s="109" t="s">
        <v>146</v>
      </c>
      <c r="E58" s="109">
        <v>33</v>
      </c>
      <c r="F58" s="114">
        <v>50.02</v>
      </c>
      <c r="G58" s="116">
        <v>14.868</v>
      </c>
      <c r="I58" s="108"/>
      <c r="J58" s="108"/>
      <c r="K58" s="109">
        <v>49.597000000000001</v>
      </c>
      <c r="L58" s="109">
        <v>0.36899999999999999</v>
      </c>
      <c r="M58" s="108"/>
      <c r="N58" s="109">
        <v>0.37190099999999998</v>
      </c>
      <c r="R58" s="108"/>
    </row>
    <row r="59" spans="1:19" x14ac:dyDescent="0.2">
      <c r="A59" s="109">
        <v>27</v>
      </c>
      <c r="B59" s="109" t="s">
        <v>77</v>
      </c>
      <c r="C59" s="109" t="s">
        <v>146</v>
      </c>
      <c r="E59" s="109">
        <v>78</v>
      </c>
      <c r="F59" s="114">
        <v>66.206000000000003</v>
      </c>
      <c r="H59" s="118">
        <v>-20.523</v>
      </c>
      <c r="I59" s="108"/>
      <c r="J59" s="108"/>
      <c r="M59" s="108"/>
      <c r="O59" s="109">
        <v>65.174000000000007</v>
      </c>
      <c r="P59" s="109">
        <v>0.75600000000000001</v>
      </c>
      <c r="Q59" s="109">
        <v>0.27600000000000002</v>
      </c>
      <c r="R59" s="108"/>
      <c r="S59" s="109">
        <v>1.083213</v>
      </c>
    </row>
    <row r="60" spans="1:19" x14ac:dyDescent="0.2">
      <c r="A60" s="109">
        <v>27</v>
      </c>
      <c r="B60" s="109" t="s">
        <v>77</v>
      </c>
      <c r="C60" s="109" t="s">
        <v>146</v>
      </c>
      <c r="E60" s="109">
        <v>78</v>
      </c>
      <c r="F60" s="114">
        <v>59.981000000000002</v>
      </c>
      <c r="H60" s="118">
        <v>-37.363</v>
      </c>
      <c r="I60" s="108"/>
      <c r="J60" s="108"/>
      <c r="M60" s="108"/>
      <c r="O60" s="109">
        <v>59.052</v>
      </c>
      <c r="P60" s="109">
        <v>0.67400000000000004</v>
      </c>
      <c r="Q60" s="109">
        <v>0.255</v>
      </c>
      <c r="R60" s="108"/>
      <c r="S60" s="109">
        <v>1.0647880000000001</v>
      </c>
    </row>
    <row r="61" spans="1:19" x14ac:dyDescent="0.2">
      <c r="A61" s="109">
        <v>28</v>
      </c>
      <c r="B61" s="109" t="s">
        <v>77</v>
      </c>
      <c r="C61" s="109" t="s">
        <v>145</v>
      </c>
      <c r="E61" s="109">
        <v>0</v>
      </c>
      <c r="F61" s="114">
        <v>65.063999999999993</v>
      </c>
      <c r="G61" s="116">
        <v>-0.98699999999999999</v>
      </c>
      <c r="I61" s="108"/>
      <c r="J61" s="108"/>
      <c r="K61" s="109">
        <v>64.543999999999997</v>
      </c>
      <c r="L61" s="109">
        <v>0.47299999999999998</v>
      </c>
      <c r="M61" s="108"/>
      <c r="N61" s="109">
        <v>0.36611199999999999</v>
      </c>
      <c r="R61" s="108"/>
    </row>
    <row r="62" spans="1:19" x14ac:dyDescent="0.2">
      <c r="A62" s="109">
        <v>28</v>
      </c>
      <c r="B62" s="109" t="s">
        <v>77</v>
      </c>
      <c r="C62" s="109" t="s">
        <v>145</v>
      </c>
      <c r="E62" s="109">
        <v>0</v>
      </c>
      <c r="F62" s="114">
        <v>65.472999999999999</v>
      </c>
      <c r="G62" s="116">
        <v>-1.0980000000000001</v>
      </c>
      <c r="I62" s="108"/>
      <c r="J62" s="108"/>
      <c r="K62" s="109">
        <v>64.941999999999993</v>
      </c>
      <c r="L62" s="109">
        <v>0.47599999999999998</v>
      </c>
      <c r="M62" s="108"/>
      <c r="N62" s="109">
        <v>0.36607099999999998</v>
      </c>
      <c r="R62" s="108"/>
    </row>
    <row r="63" spans="1:19" x14ac:dyDescent="0.2">
      <c r="A63" s="109">
        <v>28</v>
      </c>
      <c r="B63" s="109" t="s">
        <v>77</v>
      </c>
      <c r="C63" s="109" t="s">
        <v>145</v>
      </c>
      <c r="E63" s="109">
        <v>0</v>
      </c>
      <c r="F63" s="114">
        <v>65.295000000000002</v>
      </c>
      <c r="G63" s="116">
        <v>-1.1499999999999999</v>
      </c>
      <c r="I63" s="108"/>
      <c r="J63" s="108"/>
      <c r="K63" s="109">
        <v>64.763999999999996</v>
      </c>
      <c r="L63" s="109">
        <v>0.47399999999999998</v>
      </c>
      <c r="M63" s="108"/>
      <c r="N63" s="109">
        <v>0.36605199999999999</v>
      </c>
      <c r="R63" s="108"/>
    </row>
    <row r="64" spans="1:19" x14ac:dyDescent="0.2">
      <c r="A64" s="109">
        <v>28</v>
      </c>
      <c r="B64" s="109" t="s">
        <v>77</v>
      </c>
      <c r="C64" s="109" t="s">
        <v>145</v>
      </c>
      <c r="E64" s="109">
        <v>0</v>
      </c>
      <c r="F64" s="114">
        <v>79.221999999999994</v>
      </c>
      <c r="G64" s="116">
        <v>14.571</v>
      </c>
      <c r="I64" s="108"/>
      <c r="J64" s="108"/>
      <c r="K64" s="109">
        <v>78.533000000000001</v>
      </c>
      <c r="L64" s="109">
        <v>0.58399999999999996</v>
      </c>
      <c r="M64" s="108"/>
      <c r="N64" s="109">
        <v>0.37179200000000001</v>
      </c>
      <c r="R64" s="108"/>
    </row>
    <row r="65" spans="1:19" x14ac:dyDescent="0.2">
      <c r="A65" s="109">
        <v>28</v>
      </c>
      <c r="B65" s="109" t="s">
        <v>77</v>
      </c>
      <c r="C65" s="109" t="s">
        <v>145</v>
      </c>
      <c r="E65" s="109">
        <v>78</v>
      </c>
      <c r="F65" s="114">
        <v>46.295000000000002</v>
      </c>
      <c r="H65" s="118">
        <v>-20.617000000000001</v>
      </c>
      <c r="I65" s="108"/>
      <c r="J65" s="108"/>
      <c r="M65" s="108"/>
      <c r="O65" s="109">
        <v>45.573</v>
      </c>
      <c r="P65" s="109">
        <v>0.52900000000000003</v>
      </c>
      <c r="Q65" s="109">
        <v>0.193</v>
      </c>
      <c r="R65" s="108"/>
      <c r="S65" s="109">
        <v>1.08311</v>
      </c>
    </row>
    <row r="66" spans="1:19" x14ac:dyDescent="0.2">
      <c r="A66" s="109">
        <v>28</v>
      </c>
      <c r="B66" s="109" t="s">
        <v>77</v>
      </c>
      <c r="C66" s="109" t="s">
        <v>145</v>
      </c>
      <c r="E66" s="109">
        <v>78</v>
      </c>
      <c r="F66" s="114">
        <v>60.41</v>
      </c>
      <c r="H66" s="118">
        <v>-37.363</v>
      </c>
      <c r="I66" s="108"/>
      <c r="J66" s="108"/>
      <c r="M66" s="108"/>
      <c r="O66" s="109">
        <v>59.475000000000001</v>
      </c>
      <c r="P66" s="109">
        <v>0.67900000000000005</v>
      </c>
      <c r="Q66" s="109">
        <v>0.25600000000000001</v>
      </c>
      <c r="R66" s="108"/>
      <c r="S66" s="109">
        <v>1.0647880000000001</v>
      </c>
    </row>
    <row r="67" spans="1:19" x14ac:dyDescent="0.2">
      <c r="A67" s="109">
        <v>29</v>
      </c>
      <c r="B67" s="109" t="s">
        <v>77</v>
      </c>
      <c r="C67" s="109" t="s">
        <v>144</v>
      </c>
      <c r="E67" s="109">
        <v>0</v>
      </c>
      <c r="F67" s="114">
        <v>64.927000000000007</v>
      </c>
      <c r="G67" s="116">
        <v>-1.002</v>
      </c>
      <c r="I67" s="108"/>
      <c r="J67" s="108"/>
      <c r="K67" s="109">
        <v>64.408000000000001</v>
      </c>
      <c r="L67" s="109">
        <v>0.47199999999999998</v>
      </c>
      <c r="M67" s="108"/>
      <c r="N67" s="109">
        <v>0.36610599999999999</v>
      </c>
      <c r="R67" s="108"/>
    </row>
    <row r="68" spans="1:19" x14ac:dyDescent="0.2">
      <c r="A68" s="109">
        <v>29</v>
      </c>
      <c r="B68" s="109" t="s">
        <v>77</v>
      </c>
      <c r="C68" s="109" t="s">
        <v>144</v>
      </c>
      <c r="E68" s="109">
        <v>0</v>
      </c>
      <c r="F68" s="114">
        <v>65.105999999999995</v>
      </c>
      <c r="G68" s="116">
        <v>-1.0720000000000001</v>
      </c>
      <c r="I68" s="108"/>
      <c r="J68" s="108"/>
      <c r="K68" s="109">
        <v>64.578000000000003</v>
      </c>
      <c r="L68" s="109">
        <v>0.47299999999999998</v>
      </c>
      <c r="M68" s="108"/>
      <c r="N68" s="109">
        <v>0.36608099999999999</v>
      </c>
      <c r="R68" s="108"/>
    </row>
    <row r="69" spans="1:19" x14ac:dyDescent="0.2">
      <c r="A69" s="109">
        <v>29</v>
      </c>
      <c r="B69" s="109" t="s">
        <v>77</v>
      </c>
      <c r="C69" s="109" t="s">
        <v>144</v>
      </c>
      <c r="E69" s="109">
        <v>0</v>
      </c>
      <c r="F69" s="114">
        <v>65.191000000000003</v>
      </c>
      <c r="G69" s="116">
        <v>-1.1499999999999999</v>
      </c>
      <c r="I69" s="108"/>
      <c r="J69" s="108"/>
      <c r="K69" s="109">
        <v>64.661000000000001</v>
      </c>
      <c r="L69" s="109">
        <v>0.47399999999999998</v>
      </c>
      <c r="M69" s="108"/>
      <c r="N69" s="109">
        <v>0.36605199999999999</v>
      </c>
      <c r="R69" s="108"/>
    </row>
    <row r="70" spans="1:19" x14ac:dyDescent="0.2">
      <c r="A70" s="109">
        <v>29</v>
      </c>
      <c r="B70" s="109" t="s">
        <v>77</v>
      </c>
      <c r="C70" s="109" t="s">
        <v>144</v>
      </c>
      <c r="E70" s="109">
        <v>0</v>
      </c>
      <c r="F70" s="114">
        <v>55.305</v>
      </c>
      <c r="G70" s="116">
        <v>14.526999999999999</v>
      </c>
      <c r="I70" s="108"/>
      <c r="J70" s="108"/>
      <c r="K70" s="109">
        <v>54.817999999999998</v>
      </c>
      <c r="L70" s="109">
        <v>0.40799999999999997</v>
      </c>
      <c r="M70" s="108"/>
      <c r="N70" s="109">
        <v>0.371776</v>
      </c>
      <c r="R70" s="108"/>
    </row>
    <row r="71" spans="1:19" x14ac:dyDescent="0.2">
      <c r="A71" s="109">
        <v>29</v>
      </c>
      <c r="B71" s="109" t="s">
        <v>77</v>
      </c>
      <c r="C71" s="109" t="s">
        <v>144</v>
      </c>
      <c r="E71" s="109">
        <v>57</v>
      </c>
      <c r="F71" s="114">
        <v>86.334999999999994</v>
      </c>
      <c r="H71" s="118">
        <v>-20.738</v>
      </c>
      <c r="I71" s="108"/>
      <c r="J71" s="108"/>
      <c r="M71" s="108"/>
      <c r="O71" s="109">
        <v>84.989000000000004</v>
      </c>
      <c r="P71" s="109">
        <v>0.98599999999999999</v>
      </c>
      <c r="Q71" s="109">
        <v>0.36</v>
      </c>
      <c r="R71" s="108"/>
      <c r="S71" s="109">
        <v>1.0829770000000001</v>
      </c>
    </row>
    <row r="72" spans="1:19" x14ac:dyDescent="0.2">
      <c r="A72" s="109">
        <v>29</v>
      </c>
      <c r="B72" s="109" t="s">
        <v>77</v>
      </c>
      <c r="C72" s="109" t="s">
        <v>144</v>
      </c>
      <c r="E72" s="109">
        <v>57</v>
      </c>
      <c r="F72" s="114">
        <v>60.128</v>
      </c>
      <c r="H72" s="118">
        <v>-37.363</v>
      </c>
      <c r="I72" s="108"/>
      <c r="J72" s="108"/>
      <c r="M72" s="108"/>
      <c r="O72" s="109">
        <v>59.197000000000003</v>
      </c>
      <c r="P72" s="109">
        <v>0.67600000000000005</v>
      </c>
      <c r="Q72" s="109">
        <v>0.255</v>
      </c>
      <c r="R72" s="108"/>
      <c r="S72" s="109">
        <v>1.0647880000000001</v>
      </c>
    </row>
    <row r="73" spans="1:19" x14ac:dyDescent="0.2">
      <c r="A73" s="109">
        <v>30</v>
      </c>
      <c r="B73" s="109" t="s">
        <v>77</v>
      </c>
      <c r="C73" s="109" t="s">
        <v>143</v>
      </c>
      <c r="E73" s="109">
        <v>0</v>
      </c>
      <c r="F73" s="114">
        <v>65.147000000000006</v>
      </c>
      <c r="G73" s="116">
        <v>-0.90200000000000002</v>
      </c>
      <c r="I73" s="108"/>
      <c r="J73" s="108"/>
      <c r="K73" s="109">
        <v>64.626000000000005</v>
      </c>
      <c r="L73" s="109">
        <v>0.47299999999999998</v>
      </c>
      <c r="M73" s="108"/>
      <c r="N73" s="109">
        <v>0.366143</v>
      </c>
      <c r="R73" s="108"/>
    </row>
    <row r="74" spans="1:19" x14ac:dyDescent="0.2">
      <c r="A74" s="109">
        <v>30</v>
      </c>
      <c r="B74" s="109" t="s">
        <v>77</v>
      </c>
      <c r="C74" s="109" t="s">
        <v>143</v>
      </c>
      <c r="E74" s="109">
        <v>0</v>
      </c>
      <c r="F74" s="114">
        <v>64.873999999999995</v>
      </c>
      <c r="G74" s="116">
        <v>-1.0029999999999999</v>
      </c>
      <c r="I74" s="108"/>
      <c r="J74" s="108"/>
      <c r="K74" s="109">
        <v>64.347999999999999</v>
      </c>
      <c r="L74" s="109">
        <v>0.47099999999999997</v>
      </c>
      <c r="M74" s="108"/>
      <c r="N74" s="109">
        <v>0.36610599999999999</v>
      </c>
      <c r="R74" s="108"/>
    </row>
    <row r="75" spans="1:19" x14ac:dyDescent="0.2">
      <c r="A75" s="109">
        <v>30</v>
      </c>
      <c r="B75" s="109" t="s">
        <v>77</v>
      </c>
      <c r="C75" s="109" t="s">
        <v>143</v>
      </c>
      <c r="E75" s="109">
        <v>33</v>
      </c>
      <c r="F75" s="114">
        <v>64.957999999999998</v>
      </c>
      <c r="G75" s="116">
        <v>-1.1499999999999999</v>
      </c>
      <c r="I75" s="108"/>
      <c r="J75" s="108"/>
      <c r="K75" s="109">
        <v>64.433000000000007</v>
      </c>
      <c r="L75" s="109">
        <v>0.47199999999999998</v>
      </c>
      <c r="M75" s="108"/>
      <c r="N75" s="109">
        <v>0.36605199999999999</v>
      </c>
      <c r="R75" s="108"/>
    </row>
    <row r="76" spans="1:19" x14ac:dyDescent="0.2">
      <c r="A76" s="109">
        <v>30</v>
      </c>
      <c r="B76" s="109" t="s">
        <v>77</v>
      </c>
      <c r="C76" s="109" t="s">
        <v>143</v>
      </c>
      <c r="E76" s="109">
        <v>33</v>
      </c>
      <c r="F76" s="114">
        <v>42.073999999999998</v>
      </c>
      <c r="G76" s="116">
        <v>14.974</v>
      </c>
      <c r="I76" s="108"/>
      <c r="J76" s="108"/>
      <c r="K76" s="109">
        <v>41.718000000000004</v>
      </c>
      <c r="L76" s="109">
        <v>0.31</v>
      </c>
      <c r="M76" s="108"/>
      <c r="N76" s="109">
        <v>0.37193900000000002</v>
      </c>
      <c r="R76" s="108"/>
    </row>
    <row r="77" spans="1:19" x14ac:dyDescent="0.2">
      <c r="A77" s="109">
        <v>30</v>
      </c>
      <c r="B77" s="109" t="s">
        <v>77</v>
      </c>
      <c r="C77" s="109" t="s">
        <v>143</v>
      </c>
      <c r="E77" s="109">
        <v>78</v>
      </c>
      <c r="F77" s="114">
        <v>54.798999999999999</v>
      </c>
      <c r="H77" s="118">
        <v>-19.786999999999999</v>
      </c>
      <c r="I77" s="108"/>
      <c r="J77" s="108"/>
      <c r="M77" s="108"/>
      <c r="O77" s="109">
        <v>53.944000000000003</v>
      </c>
      <c r="P77" s="109">
        <v>0.626</v>
      </c>
      <c r="Q77" s="109">
        <v>0.22900000000000001</v>
      </c>
      <c r="R77" s="108"/>
      <c r="S77" s="109">
        <v>1.0840179999999999</v>
      </c>
    </row>
    <row r="78" spans="1:19" x14ac:dyDescent="0.2">
      <c r="A78" s="109">
        <v>30</v>
      </c>
      <c r="B78" s="109" t="s">
        <v>77</v>
      </c>
      <c r="C78" s="109" t="s">
        <v>143</v>
      </c>
      <c r="E78" s="109">
        <v>78</v>
      </c>
      <c r="F78" s="114">
        <v>60.048000000000002</v>
      </c>
      <c r="H78" s="118">
        <v>-37.363</v>
      </c>
      <c r="I78" s="108"/>
      <c r="J78" s="108"/>
      <c r="M78" s="108"/>
      <c r="O78" s="109">
        <v>59.119</v>
      </c>
      <c r="P78" s="109">
        <v>0.67500000000000004</v>
      </c>
      <c r="Q78" s="109">
        <v>0.255</v>
      </c>
      <c r="R78" s="108"/>
      <c r="S78" s="109">
        <v>1.0647880000000001</v>
      </c>
    </row>
    <row r="79" spans="1:19" x14ac:dyDescent="0.2">
      <c r="A79" s="109">
        <v>31</v>
      </c>
      <c r="B79" s="109" t="s">
        <v>77</v>
      </c>
      <c r="C79" s="109" t="s">
        <v>142</v>
      </c>
      <c r="E79" s="109">
        <v>0</v>
      </c>
      <c r="F79" s="114">
        <v>65.188000000000002</v>
      </c>
      <c r="G79" s="116">
        <v>-1.0129999999999999</v>
      </c>
      <c r="I79" s="108"/>
      <c r="J79" s="108"/>
      <c r="K79" s="109">
        <v>64.668000000000006</v>
      </c>
      <c r="L79" s="109">
        <v>0.47399999999999998</v>
      </c>
      <c r="M79" s="108"/>
      <c r="N79" s="109">
        <v>0.36610199999999998</v>
      </c>
      <c r="R79" s="108"/>
    </row>
    <row r="80" spans="1:19" x14ac:dyDescent="0.2">
      <c r="A80" s="109">
        <v>31</v>
      </c>
      <c r="B80" s="109" t="s">
        <v>77</v>
      </c>
      <c r="C80" s="109" t="s">
        <v>142</v>
      </c>
      <c r="E80" s="109">
        <v>0</v>
      </c>
      <c r="F80" s="114">
        <v>65.042000000000002</v>
      </c>
      <c r="G80" s="116">
        <v>-1.1259999999999999</v>
      </c>
      <c r="I80" s="108"/>
      <c r="J80" s="108"/>
      <c r="K80" s="109">
        <v>64.515000000000001</v>
      </c>
      <c r="L80" s="109">
        <v>0.47199999999999998</v>
      </c>
      <c r="M80" s="108"/>
      <c r="N80" s="109">
        <v>0.36606100000000003</v>
      </c>
      <c r="R80" s="108"/>
    </row>
    <row r="81" spans="1:19" x14ac:dyDescent="0.2">
      <c r="A81" s="109">
        <v>31</v>
      </c>
      <c r="B81" s="109" t="s">
        <v>77</v>
      </c>
      <c r="C81" s="109" t="s">
        <v>142</v>
      </c>
      <c r="E81" s="109">
        <v>0</v>
      </c>
      <c r="F81" s="114">
        <v>65.394999999999996</v>
      </c>
      <c r="G81" s="116">
        <v>-1.1499999999999999</v>
      </c>
      <c r="I81" s="108"/>
      <c r="J81" s="108"/>
      <c r="K81" s="109">
        <v>64.864000000000004</v>
      </c>
      <c r="L81" s="109">
        <v>0.47499999999999998</v>
      </c>
      <c r="M81" s="108"/>
      <c r="N81" s="109">
        <v>0.36605199999999999</v>
      </c>
      <c r="R81" s="108"/>
    </row>
    <row r="82" spans="1:19" x14ac:dyDescent="0.2">
      <c r="A82" s="109">
        <v>31</v>
      </c>
      <c r="B82" s="109" t="s">
        <v>77</v>
      </c>
      <c r="C82" s="109" t="s">
        <v>142</v>
      </c>
      <c r="E82" s="109">
        <v>0</v>
      </c>
      <c r="F82" s="114">
        <v>53.024999999999999</v>
      </c>
      <c r="G82" s="116">
        <v>15.143000000000001</v>
      </c>
      <c r="I82" s="108"/>
      <c r="J82" s="108"/>
      <c r="K82" s="109">
        <v>52.557000000000002</v>
      </c>
      <c r="L82" s="109">
        <v>0.39100000000000001</v>
      </c>
      <c r="M82" s="108"/>
      <c r="N82" s="109">
        <v>0.37200100000000003</v>
      </c>
      <c r="R82" s="108"/>
    </row>
    <row r="83" spans="1:19" x14ac:dyDescent="0.2">
      <c r="A83" s="109">
        <v>31</v>
      </c>
      <c r="B83" s="109" t="s">
        <v>77</v>
      </c>
      <c r="C83" s="109" t="s">
        <v>142</v>
      </c>
      <c r="E83" s="109">
        <v>57</v>
      </c>
      <c r="F83" s="114">
        <v>80.981999999999999</v>
      </c>
      <c r="H83" s="118">
        <v>-19.774999999999999</v>
      </c>
      <c r="I83" s="108"/>
      <c r="J83" s="108"/>
      <c r="M83" s="108"/>
      <c r="O83" s="109">
        <v>79.718999999999994</v>
      </c>
      <c r="P83" s="109">
        <v>0.92500000000000004</v>
      </c>
      <c r="Q83" s="109">
        <v>0.33800000000000002</v>
      </c>
      <c r="R83" s="108"/>
      <c r="S83" s="109">
        <v>1.084031</v>
      </c>
    </row>
    <row r="84" spans="1:19" x14ac:dyDescent="0.2">
      <c r="A84" s="109">
        <v>31</v>
      </c>
      <c r="B84" s="109" t="s">
        <v>77</v>
      </c>
      <c r="C84" s="109" t="s">
        <v>142</v>
      </c>
      <c r="E84" s="109">
        <v>57</v>
      </c>
      <c r="F84" s="114">
        <v>60.811</v>
      </c>
      <c r="H84" s="118">
        <v>-37.363</v>
      </c>
      <c r="I84" s="108"/>
      <c r="J84" s="108"/>
      <c r="M84" s="108"/>
      <c r="O84" s="109">
        <v>59.869</v>
      </c>
      <c r="P84" s="109">
        <v>0.68400000000000005</v>
      </c>
      <c r="Q84" s="109">
        <v>0.25800000000000001</v>
      </c>
      <c r="R84" s="108"/>
      <c r="S84" s="109">
        <v>1.0647880000000001</v>
      </c>
    </row>
    <row r="85" spans="1:19" x14ac:dyDescent="0.2">
      <c r="A85" s="109">
        <v>32</v>
      </c>
      <c r="B85" s="109" t="s">
        <v>77</v>
      </c>
      <c r="C85" s="109" t="s">
        <v>141</v>
      </c>
      <c r="E85" s="109">
        <v>0</v>
      </c>
      <c r="F85" s="114">
        <v>64.893000000000001</v>
      </c>
      <c r="G85" s="116">
        <v>-0.96699999999999997</v>
      </c>
      <c r="I85" s="108"/>
      <c r="J85" s="108"/>
      <c r="K85" s="109">
        <v>64.373999999999995</v>
      </c>
      <c r="L85" s="109">
        <v>0.47199999999999998</v>
      </c>
      <c r="M85" s="108"/>
      <c r="N85" s="109">
        <v>0.36611900000000003</v>
      </c>
      <c r="R85" s="108"/>
    </row>
    <row r="86" spans="1:19" x14ac:dyDescent="0.2">
      <c r="A86" s="109">
        <v>32</v>
      </c>
      <c r="B86" s="109" t="s">
        <v>77</v>
      </c>
      <c r="C86" s="109" t="s">
        <v>141</v>
      </c>
      <c r="E86" s="109">
        <v>0</v>
      </c>
      <c r="F86" s="114">
        <v>64.608999999999995</v>
      </c>
      <c r="G86" s="116">
        <v>-1.079</v>
      </c>
      <c r="I86" s="108"/>
      <c r="J86" s="108"/>
      <c r="K86" s="109">
        <v>64.084999999999994</v>
      </c>
      <c r="L86" s="109">
        <v>0.46899999999999997</v>
      </c>
      <c r="M86" s="108"/>
      <c r="N86" s="109">
        <v>0.36607800000000001</v>
      </c>
      <c r="R86" s="108"/>
    </row>
    <row r="87" spans="1:19" x14ac:dyDescent="0.2">
      <c r="A87" s="109">
        <v>32</v>
      </c>
      <c r="B87" s="109" t="s">
        <v>77</v>
      </c>
      <c r="C87" s="109" t="s">
        <v>141</v>
      </c>
      <c r="E87" s="109">
        <v>0</v>
      </c>
      <c r="F87" s="114">
        <v>65.227000000000004</v>
      </c>
      <c r="G87" s="116">
        <v>-1.1499999999999999</v>
      </c>
      <c r="I87" s="108"/>
      <c r="J87" s="108"/>
      <c r="K87" s="109">
        <v>64.697000000000003</v>
      </c>
      <c r="L87" s="109">
        <v>0.47399999999999998</v>
      </c>
      <c r="M87" s="108"/>
      <c r="N87" s="109">
        <v>0.36605199999999999</v>
      </c>
      <c r="R87" s="108"/>
    </row>
    <row r="88" spans="1:19" x14ac:dyDescent="0.2">
      <c r="A88" s="109">
        <v>32</v>
      </c>
      <c r="B88" s="109" t="s">
        <v>77</v>
      </c>
      <c r="C88" s="109" t="s">
        <v>141</v>
      </c>
      <c r="E88" s="109">
        <v>0</v>
      </c>
      <c r="F88" s="114">
        <v>50.401000000000003</v>
      </c>
      <c r="G88" s="116">
        <v>15.019</v>
      </c>
      <c r="I88" s="108"/>
      <c r="J88" s="108"/>
      <c r="K88" s="109">
        <v>49.957000000000001</v>
      </c>
      <c r="L88" s="109">
        <v>0.372</v>
      </c>
      <c r="M88" s="108"/>
      <c r="N88" s="109">
        <v>0.37195600000000001</v>
      </c>
      <c r="R88" s="108"/>
    </row>
    <row r="89" spans="1:19" x14ac:dyDescent="0.2">
      <c r="A89" s="109">
        <v>32</v>
      </c>
      <c r="B89" s="109" t="s">
        <v>77</v>
      </c>
      <c r="C89" s="109" t="s">
        <v>141</v>
      </c>
      <c r="E89" s="109">
        <v>57</v>
      </c>
      <c r="F89" s="114">
        <v>78.905000000000001</v>
      </c>
      <c r="H89" s="118">
        <v>-20.326000000000001</v>
      </c>
      <c r="I89" s="108"/>
      <c r="J89" s="108"/>
      <c r="M89" s="108"/>
      <c r="O89" s="109">
        <v>77.674000000000007</v>
      </c>
      <c r="P89" s="109">
        <v>0.90100000000000002</v>
      </c>
      <c r="Q89" s="109">
        <v>0.32900000000000001</v>
      </c>
      <c r="R89" s="108"/>
      <c r="S89" s="109">
        <v>1.0834280000000001</v>
      </c>
    </row>
    <row r="90" spans="1:19" x14ac:dyDescent="0.2">
      <c r="A90" s="109">
        <v>32</v>
      </c>
      <c r="B90" s="109" t="s">
        <v>77</v>
      </c>
      <c r="C90" s="109" t="s">
        <v>141</v>
      </c>
      <c r="E90" s="109">
        <v>57</v>
      </c>
      <c r="F90" s="114">
        <v>60.039000000000001</v>
      </c>
      <c r="H90" s="118">
        <v>-37.363</v>
      </c>
      <c r="I90" s="108"/>
      <c r="J90" s="108"/>
      <c r="M90" s="108"/>
      <c r="O90" s="109">
        <v>59.11</v>
      </c>
      <c r="P90" s="109">
        <v>0.67500000000000004</v>
      </c>
      <c r="Q90" s="109">
        <v>0.255</v>
      </c>
      <c r="R90" s="108"/>
      <c r="S90" s="109">
        <v>1.0647880000000001</v>
      </c>
    </row>
    <row r="91" spans="1:19" x14ac:dyDescent="0.2">
      <c r="A91" s="109">
        <v>33</v>
      </c>
      <c r="B91" s="109" t="s">
        <v>77</v>
      </c>
      <c r="C91" s="109" t="s">
        <v>140</v>
      </c>
      <c r="E91" s="109">
        <v>0</v>
      </c>
      <c r="F91" s="114">
        <v>64.471000000000004</v>
      </c>
      <c r="G91" s="116">
        <v>-1.0149999999999999</v>
      </c>
      <c r="I91" s="108"/>
      <c r="J91" s="108"/>
      <c r="K91" s="109">
        <v>63.956000000000003</v>
      </c>
      <c r="L91" s="109">
        <v>0.46800000000000003</v>
      </c>
      <c r="M91" s="108"/>
      <c r="N91" s="109">
        <v>0.36610100000000001</v>
      </c>
      <c r="R91" s="108"/>
    </row>
    <row r="92" spans="1:19" x14ac:dyDescent="0.2">
      <c r="A92" s="109">
        <v>33</v>
      </c>
      <c r="B92" s="109" t="s">
        <v>77</v>
      </c>
      <c r="C92" s="109" t="s">
        <v>140</v>
      </c>
      <c r="E92" s="109">
        <v>0</v>
      </c>
      <c r="F92" s="114">
        <v>65.045000000000002</v>
      </c>
      <c r="G92" s="116">
        <v>-1.1180000000000001</v>
      </c>
      <c r="I92" s="108"/>
      <c r="J92" s="108"/>
      <c r="K92" s="109">
        <v>64.518000000000001</v>
      </c>
      <c r="L92" s="109">
        <v>0.47299999999999998</v>
      </c>
      <c r="M92" s="108"/>
      <c r="N92" s="109">
        <v>0.366064</v>
      </c>
      <c r="R92" s="108"/>
    </row>
    <row r="93" spans="1:19" x14ac:dyDescent="0.2">
      <c r="A93" s="109">
        <v>33</v>
      </c>
      <c r="B93" s="109" t="s">
        <v>77</v>
      </c>
      <c r="C93" s="109" t="s">
        <v>140</v>
      </c>
      <c r="E93" s="109">
        <v>0</v>
      </c>
      <c r="F93" s="114">
        <v>65.123000000000005</v>
      </c>
      <c r="G93" s="116">
        <v>-1.1499999999999999</v>
      </c>
      <c r="I93" s="108"/>
      <c r="J93" s="108"/>
      <c r="K93" s="109">
        <v>64.594999999999999</v>
      </c>
      <c r="L93" s="109">
        <v>0.47299999999999998</v>
      </c>
      <c r="M93" s="108"/>
      <c r="N93" s="109">
        <v>0.36605199999999999</v>
      </c>
      <c r="R93" s="108"/>
    </row>
    <row r="94" spans="1:19" x14ac:dyDescent="0.2">
      <c r="A94" s="109">
        <v>33</v>
      </c>
      <c r="B94" s="109" t="s">
        <v>77</v>
      </c>
      <c r="C94" s="109" t="s">
        <v>140</v>
      </c>
      <c r="E94" s="109">
        <v>0</v>
      </c>
      <c r="F94" s="114">
        <v>55.043999999999997</v>
      </c>
      <c r="G94" s="116">
        <v>15.103</v>
      </c>
      <c r="I94" s="108"/>
      <c r="J94" s="108"/>
      <c r="K94" s="109">
        <v>54.563000000000002</v>
      </c>
      <c r="L94" s="109">
        <v>0.40600000000000003</v>
      </c>
      <c r="M94" s="108"/>
      <c r="N94" s="109">
        <v>0.37198599999999998</v>
      </c>
      <c r="R94" s="108"/>
    </row>
    <row r="95" spans="1:19" x14ac:dyDescent="0.2">
      <c r="A95" s="109">
        <v>33</v>
      </c>
      <c r="B95" s="109" t="s">
        <v>77</v>
      </c>
      <c r="C95" s="109" t="s">
        <v>140</v>
      </c>
      <c r="E95" s="109">
        <v>57</v>
      </c>
      <c r="F95" s="114">
        <v>87.76</v>
      </c>
      <c r="H95" s="118">
        <v>-20.481999999999999</v>
      </c>
      <c r="I95" s="108"/>
      <c r="J95" s="108"/>
      <c r="M95" s="108"/>
      <c r="O95" s="109">
        <v>86.391999999999996</v>
      </c>
      <c r="P95" s="109">
        <v>1.002</v>
      </c>
      <c r="Q95" s="109">
        <v>0.36599999999999999</v>
      </c>
      <c r="R95" s="108"/>
      <c r="S95" s="109">
        <v>1.0832580000000001</v>
      </c>
    </row>
    <row r="96" spans="1:19" x14ac:dyDescent="0.2">
      <c r="A96" s="109">
        <v>33</v>
      </c>
      <c r="B96" s="109" t="s">
        <v>77</v>
      </c>
      <c r="C96" s="109" t="s">
        <v>140</v>
      </c>
      <c r="E96" s="109">
        <v>57</v>
      </c>
      <c r="F96" s="114">
        <v>60.271000000000001</v>
      </c>
      <c r="H96" s="118">
        <v>-37.363</v>
      </c>
      <c r="I96" s="108"/>
      <c r="J96" s="108"/>
      <c r="M96" s="108"/>
      <c r="O96" s="109">
        <v>59.338000000000001</v>
      </c>
      <c r="P96" s="109">
        <v>0.67700000000000005</v>
      </c>
      <c r="Q96" s="109">
        <v>0.25600000000000001</v>
      </c>
      <c r="R96" s="108"/>
      <c r="S96" s="109">
        <v>1.0647880000000001</v>
      </c>
    </row>
    <row r="97" spans="1:19" x14ac:dyDescent="0.2">
      <c r="A97" s="109">
        <v>34</v>
      </c>
      <c r="B97" s="109" t="s">
        <v>77</v>
      </c>
      <c r="C97" s="109" t="s">
        <v>139</v>
      </c>
      <c r="E97" s="109">
        <v>0</v>
      </c>
      <c r="F97" s="114">
        <v>65.472999999999999</v>
      </c>
      <c r="G97" s="116">
        <v>-1.0149999999999999</v>
      </c>
      <c r="I97" s="108"/>
      <c r="J97" s="108"/>
      <c r="K97" s="109">
        <v>64.950999999999993</v>
      </c>
      <c r="L97" s="109">
        <v>0.47599999999999998</v>
      </c>
      <c r="M97" s="108"/>
      <c r="N97" s="109">
        <v>0.36610100000000001</v>
      </c>
      <c r="R97" s="108"/>
    </row>
    <row r="98" spans="1:19" x14ac:dyDescent="0.2">
      <c r="A98" s="109">
        <v>34</v>
      </c>
      <c r="B98" s="109" t="s">
        <v>77</v>
      </c>
      <c r="C98" s="109" t="s">
        <v>139</v>
      </c>
      <c r="E98" s="109">
        <v>0</v>
      </c>
      <c r="F98" s="114">
        <v>65.265000000000001</v>
      </c>
      <c r="G98" s="116">
        <v>-1.129</v>
      </c>
      <c r="I98" s="108"/>
      <c r="J98" s="108"/>
      <c r="K98" s="109">
        <v>64.736000000000004</v>
      </c>
      <c r="L98" s="109">
        <v>0.47399999999999998</v>
      </c>
      <c r="M98" s="108"/>
      <c r="N98" s="109">
        <v>0.36606</v>
      </c>
      <c r="R98" s="108"/>
    </row>
    <row r="99" spans="1:19" x14ac:dyDescent="0.2">
      <c r="A99" s="109">
        <v>34</v>
      </c>
      <c r="B99" s="109" t="s">
        <v>77</v>
      </c>
      <c r="C99" s="109" t="s">
        <v>139</v>
      </c>
      <c r="E99" s="109">
        <v>0</v>
      </c>
      <c r="F99" s="114">
        <v>65.447000000000003</v>
      </c>
      <c r="G99" s="116">
        <v>-1.1499999999999999</v>
      </c>
      <c r="I99" s="108"/>
      <c r="J99" s="108"/>
      <c r="K99" s="109">
        <v>64.915999999999997</v>
      </c>
      <c r="L99" s="109">
        <v>0.47499999999999998</v>
      </c>
      <c r="M99" s="108"/>
      <c r="N99" s="109">
        <v>0.36605199999999999</v>
      </c>
      <c r="R99" s="108"/>
    </row>
    <row r="100" spans="1:19" x14ac:dyDescent="0.2">
      <c r="A100" s="109">
        <v>34</v>
      </c>
      <c r="B100" s="109" t="s">
        <v>77</v>
      </c>
      <c r="C100" s="109" t="s">
        <v>139</v>
      </c>
      <c r="E100" s="109">
        <v>0</v>
      </c>
      <c r="F100" s="114">
        <v>58.551000000000002</v>
      </c>
      <c r="G100" s="116">
        <v>15.744</v>
      </c>
      <c r="I100" s="108"/>
      <c r="J100" s="108"/>
      <c r="K100" s="109">
        <v>58.04</v>
      </c>
      <c r="L100" s="109">
        <v>0.432</v>
      </c>
      <c r="M100" s="108"/>
      <c r="N100" s="109">
        <v>0.37222</v>
      </c>
      <c r="R100" s="108"/>
    </row>
    <row r="101" spans="1:19" x14ac:dyDescent="0.2">
      <c r="A101" s="109">
        <v>34</v>
      </c>
      <c r="B101" s="109" t="s">
        <v>77</v>
      </c>
      <c r="C101" s="109" t="s">
        <v>139</v>
      </c>
      <c r="E101" s="109">
        <v>57</v>
      </c>
      <c r="F101" s="114">
        <v>91.13</v>
      </c>
      <c r="H101" s="118">
        <v>-19.555</v>
      </c>
      <c r="I101" s="108"/>
      <c r="J101" s="108"/>
      <c r="M101" s="108"/>
      <c r="O101" s="109">
        <v>89.709000000000003</v>
      </c>
      <c r="P101" s="109">
        <v>1.0409999999999999</v>
      </c>
      <c r="Q101" s="109">
        <v>0.38</v>
      </c>
      <c r="R101" s="108"/>
      <c r="S101" s="109">
        <v>1.084271</v>
      </c>
    </row>
    <row r="102" spans="1:19" x14ac:dyDescent="0.2">
      <c r="A102" s="109">
        <v>34</v>
      </c>
      <c r="B102" s="109" t="s">
        <v>77</v>
      </c>
      <c r="C102" s="109" t="s">
        <v>139</v>
      </c>
      <c r="E102" s="109">
        <v>57</v>
      </c>
      <c r="F102" s="114">
        <v>60.412999999999997</v>
      </c>
      <c r="H102" s="118">
        <v>-37.363</v>
      </c>
      <c r="I102" s="108"/>
      <c r="J102" s="108"/>
      <c r="M102" s="108"/>
      <c r="O102" s="109">
        <v>59.478000000000002</v>
      </c>
      <c r="P102" s="109">
        <v>0.67900000000000005</v>
      </c>
      <c r="Q102" s="109">
        <v>0.25600000000000001</v>
      </c>
      <c r="R102" s="108"/>
      <c r="S102" s="109">
        <v>1.0647880000000001</v>
      </c>
    </row>
    <row r="103" spans="1:19" x14ac:dyDescent="0.2">
      <c r="A103" s="109">
        <v>35</v>
      </c>
      <c r="B103" s="109" t="s">
        <v>77</v>
      </c>
      <c r="C103" s="109" t="s">
        <v>138</v>
      </c>
      <c r="E103" s="109">
        <v>0</v>
      </c>
      <c r="F103" s="114">
        <v>65.090999999999994</v>
      </c>
      <c r="G103" s="116">
        <v>-0.98299999999999998</v>
      </c>
      <c r="I103" s="108"/>
      <c r="J103" s="108"/>
      <c r="K103" s="109">
        <v>64.570999999999998</v>
      </c>
      <c r="L103" s="109">
        <v>0.47299999999999998</v>
      </c>
      <c r="M103" s="108"/>
      <c r="N103" s="109">
        <v>0.36611300000000002</v>
      </c>
      <c r="R103" s="108"/>
    </row>
    <row r="104" spans="1:19" x14ac:dyDescent="0.2">
      <c r="A104" s="109">
        <v>35</v>
      </c>
      <c r="B104" s="109" t="s">
        <v>77</v>
      </c>
      <c r="C104" s="109" t="s">
        <v>138</v>
      </c>
      <c r="E104" s="109">
        <v>0</v>
      </c>
      <c r="F104" s="114">
        <v>65.203000000000003</v>
      </c>
      <c r="G104" s="116">
        <v>-1.0840000000000001</v>
      </c>
      <c r="I104" s="108"/>
      <c r="J104" s="108"/>
      <c r="K104" s="109">
        <v>64.674000000000007</v>
      </c>
      <c r="L104" s="109">
        <v>0.47399999999999998</v>
      </c>
      <c r="M104" s="108"/>
      <c r="N104" s="109">
        <v>0.36607600000000001</v>
      </c>
      <c r="R104" s="108"/>
    </row>
    <row r="105" spans="1:19" x14ac:dyDescent="0.2">
      <c r="A105" s="109">
        <v>35</v>
      </c>
      <c r="B105" s="109" t="s">
        <v>77</v>
      </c>
      <c r="C105" s="109" t="s">
        <v>138</v>
      </c>
      <c r="E105" s="109">
        <v>0</v>
      </c>
      <c r="F105" s="114">
        <v>65.22</v>
      </c>
      <c r="G105" s="116">
        <v>-1.1499999999999999</v>
      </c>
      <c r="I105" s="108"/>
      <c r="J105" s="108"/>
      <c r="K105" s="109">
        <v>64.69</v>
      </c>
      <c r="L105" s="109">
        <v>0.47399999999999998</v>
      </c>
      <c r="M105" s="108"/>
      <c r="N105" s="109">
        <v>0.36605199999999999</v>
      </c>
      <c r="R105" s="108"/>
    </row>
    <row r="106" spans="1:19" x14ac:dyDescent="0.2">
      <c r="A106" s="109">
        <v>35</v>
      </c>
      <c r="B106" s="109" t="s">
        <v>77</v>
      </c>
      <c r="C106" s="109" t="s">
        <v>138</v>
      </c>
      <c r="E106" s="109">
        <v>0</v>
      </c>
      <c r="F106" s="114">
        <v>49.704000000000001</v>
      </c>
      <c r="G106" s="116">
        <v>15.79</v>
      </c>
      <c r="I106" s="108"/>
      <c r="J106" s="108"/>
      <c r="K106" s="109">
        <v>49.265999999999998</v>
      </c>
      <c r="L106" s="109">
        <v>0.36699999999999999</v>
      </c>
      <c r="M106" s="108"/>
      <c r="N106" s="109">
        <v>0.37223699999999998</v>
      </c>
      <c r="R106" s="108"/>
    </row>
    <row r="107" spans="1:19" x14ac:dyDescent="0.2">
      <c r="A107" s="109">
        <v>35</v>
      </c>
      <c r="B107" s="109" t="s">
        <v>77</v>
      </c>
      <c r="C107" s="109" t="s">
        <v>138</v>
      </c>
      <c r="E107" s="109">
        <v>57</v>
      </c>
      <c r="F107" s="114">
        <v>78.477000000000004</v>
      </c>
      <c r="H107" s="118">
        <v>-19.547999999999998</v>
      </c>
      <c r="I107" s="108"/>
      <c r="J107" s="108"/>
      <c r="M107" s="108"/>
      <c r="O107" s="109">
        <v>77.253</v>
      </c>
      <c r="P107" s="109">
        <v>0.89700000000000002</v>
      </c>
      <c r="Q107" s="109">
        <v>0.32800000000000001</v>
      </c>
      <c r="R107" s="108"/>
      <c r="S107" s="109">
        <v>1.084279</v>
      </c>
    </row>
    <row r="108" spans="1:19" x14ac:dyDescent="0.2">
      <c r="A108" s="109">
        <v>35</v>
      </c>
      <c r="B108" s="109" t="s">
        <v>77</v>
      </c>
      <c r="C108" s="109" t="s">
        <v>138</v>
      </c>
      <c r="E108" s="109">
        <v>57</v>
      </c>
      <c r="F108" s="114">
        <v>60.131999999999998</v>
      </c>
      <c r="H108" s="118">
        <v>-37.363</v>
      </c>
      <c r="I108" s="108"/>
      <c r="J108" s="108"/>
      <c r="M108" s="108"/>
      <c r="O108" s="109">
        <v>59.201000000000001</v>
      </c>
      <c r="P108" s="109">
        <v>0.67600000000000005</v>
      </c>
      <c r="Q108" s="109">
        <v>0.255</v>
      </c>
      <c r="R108" s="108"/>
      <c r="S108" s="109">
        <v>1.0647880000000001</v>
      </c>
    </row>
    <row r="109" spans="1:19" x14ac:dyDescent="0.2">
      <c r="A109" s="109">
        <v>36</v>
      </c>
      <c r="B109" s="109" t="s">
        <v>77</v>
      </c>
      <c r="C109" s="109" t="s">
        <v>137</v>
      </c>
      <c r="E109" s="109">
        <v>0</v>
      </c>
      <c r="F109" s="114">
        <v>65.028999999999996</v>
      </c>
      <c r="G109" s="116">
        <v>-0.99199999999999999</v>
      </c>
      <c r="I109" s="108"/>
      <c r="J109" s="108"/>
      <c r="K109" s="109">
        <v>64.510000000000005</v>
      </c>
      <c r="L109" s="109">
        <v>0.47299999999999998</v>
      </c>
      <c r="M109" s="108"/>
      <c r="N109" s="109">
        <v>0.36610999999999999</v>
      </c>
      <c r="R109" s="108"/>
    </row>
    <row r="110" spans="1:19" x14ac:dyDescent="0.2">
      <c r="A110" s="109">
        <v>36</v>
      </c>
      <c r="B110" s="109" t="s">
        <v>77</v>
      </c>
      <c r="C110" s="109" t="s">
        <v>137</v>
      </c>
      <c r="E110" s="109">
        <v>0</v>
      </c>
      <c r="F110" s="114">
        <v>64.988</v>
      </c>
      <c r="G110" s="116">
        <v>-1.1100000000000001</v>
      </c>
      <c r="I110" s="108"/>
      <c r="J110" s="108"/>
      <c r="K110" s="109">
        <v>64.460999999999999</v>
      </c>
      <c r="L110" s="109">
        <v>0.47199999999999998</v>
      </c>
      <c r="M110" s="108"/>
      <c r="N110" s="109">
        <v>0.36606699999999998</v>
      </c>
      <c r="R110" s="108"/>
    </row>
    <row r="111" spans="1:19" x14ac:dyDescent="0.2">
      <c r="A111" s="109">
        <v>36</v>
      </c>
      <c r="B111" s="109" t="s">
        <v>77</v>
      </c>
      <c r="C111" s="109" t="s">
        <v>137</v>
      </c>
      <c r="E111" s="109">
        <v>0</v>
      </c>
      <c r="F111" s="114">
        <v>65.322000000000003</v>
      </c>
      <c r="G111" s="116">
        <v>-1.1499999999999999</v>
      </c>
      <c r="I111" s="108"/>
      <c r="J111" s="108"/>
      <c r="K111" s="109">
        <v>64.792000000000002</v>
      </c>
      <c r="L111" s="109">
        <v>0.47399999999999998</v>
      </c>
      <c r="M111" s="108"/>
      <c r="N111" s="109">
        <v>0.36605199999999999</v>
      </c>
      <c r="R111" s="108"/>
    </row>
    <row r="112" spans="1:19" x14ac:dyDescent="0.2">
      <c r="A112" s="109">
        <v>36</v>
      </c>
      <c r="B112" s="109" t="s">
        <v>77</v>
      </c>
      <c r="C112" s="109" t="s">
        <v>137</v>
      </c>
      <c r="E112" s="109">
        <v>78</v>
      </c>
      <c r="F112" s="114">
        <v>43.305999999999997</v>
      </c>
      <c r="H112" s="118">
        <v>-12.67</v>
      </c>
      <c r="I112" s="108"/>
      <c r="J112" s="108"/>
      <c r="M112" s="108"/>
      <c r="O112" s="109">
        <v>42.627000000000002</v>
      </c>
      <c r="P112" s="109">
        <v>0.498</v>
      </c>
      <c r="Q112" s="109">
        <v>0.18099999999999999</v>
      </c>
      <c r="R112" s="108"/>
      <c r="S112" s="109">
        <v>1.0918030000000001</v>
      </c>
    </row>
    <row r="113" spans="1:19" x14ac:dyDescent="0.2">
      <c r="A113" s="109">
        <v>36</v>
      </c>
      <c r="B113" s="109" t="s">
        <v>77</v>
      </c>
      <c r="C113" s="109" t="s">
        <v>137</v>
      </c>
      <c r="E113" s="109">
        <v>78</v>
      </c>
      <c r="F113" s="114">
        <v>59.820999999999998</v>
      </c>
      <c r="H113" s="118">
        <v>-37.363</v>
      </c>
      <c r="I113" s="108"/>
      <c r="J113" s="108"/>
      <c r="M113" s="108"/>
      <c r="O113" s="109">
        <v>58.895000000000003</v>
      </c>
      <c r="P113" s="109">
        <v>0.67200000000000004</v>
      </c>
      <c r="Q113" s="109">
        <v>0.254</v>
      </c>
      <c r="R113" s="108"/>
      <c r="S113" s="109">
        <v>1.0647880000000001</v>
      </c>
    </row>
    <row r="114" spans="1:19" x14ac:dyDescent="0.2">
      <c r="A114" s="109">
        <v>37</v>
      </c>
      <c r="B114" s="109" t="s">
        <v>48</v>
      </c>
      <c r="E114" s="109">
        <v>0</v>
      </c>
      <c r="F114" s="114">
        <v>64.991</v>
      </c>
      <c r="G114" s="116">
        <v>-1.0009999999999999</v>
      </c>
      <c r="I114" s="108"/>
      <c r="J114" s="108"/>
      <c r="K114" s="109">
        <v>64.474000000000004</v>
      </c>
      <c r="L114" s="109">
        <v>0.47199999999999998</v>
      </c>
      <c r="M114" s="108"/>
      <c r="N114" s="109">
        <v>0.36610700000000002</v>
      </c>
      <c r="R114" s="108"/>
    </row>
    <row r="115" spans="1:19" x14ac:dyDescent="0.2">
      <c r="A115" s="109">
        <v>37</v>
      </c>
      <c r="B115" s="109" t="s">
        <v>48</v>
      </c>
      <c r="E115" s="109">
        <v>0</v>
      </c>
      <c r="F115" s="114">
        <v>65.144999999999996</v>
      </c>
      <c r="G115" s="116">
        <v>-1.101</v>
      </c>
      <c r="I115" s="108"/>
      <c r="J115" s="108"/>
      <c r="K115" s="109">
        <v>64.617999999999995</v>
      </c>
      <c r="L115" s="109">
        <v>0.47299999999999998</v>
      </c>
      <c r="M115" s="108"/>
      <c r="N115" s="109">
        <v>0.36607000000000001</v>
      </c>
      <c r="R115" s="108"/>
    </row>
    <row r="116" spans="1:19" x14ac:dyDescent="0.2">
      <c r="A116" s="109">
        <v>37</v>
      </c>
      <c r="B116" s="109" t="s">
        <v>48</v>
      </c>
      <c r="E116" s="109">
        <v>0</v>
      </c>
      <c r="F116" s="114">
        <v>65.391999999999996</v>
      </c>
      <c r="G116" s="116">
        <v>-1.1499999999999999</v>
      </c>
      <c r="I116" s="108"/>
      <c r="J116" s="108"/>
      <c r="K116" s="109">
        <v>64.861000000000004</v>
      </c>
      <c r="L116" s="109">
        <v>0.47499999999999998</v>
      </c>
      <c r="M116" s="108"/>
      <c r="N116" s="109">
        <v>0.36605199999999999</v>
      </c>
      <c r="R116" s="108"/>
    </row>
    <row r="117" spans="1:19" x14ac:dyDescent="0.2">
      <c r="A117" s="109">
        <v>37</v>
      </c>
      <c r="B117" s="109" t="s">
        <v>48</v>
      </c>
      <c r="E117" s="109">
        <v>0</v>
      </c>
      <c r="F117" s="114">
        <v>59.965000000000003</v>
      </c>
      <c r="H117" s="118">
        <v>-37.363</v>
      </c>
      <c r="I117" s="108"/>
      <c r="J117" s="108"/>
      <c r="M117" s="108"/>
      <c r="O117" s="109">
        <v>59.036999999999999</v>
      </c>
      <c r="P117" s="109">
        <v>0.67400000000000004</v>
      </c>
      <c r="Q117" s="109">
        <v>0.254</v>
      </c>
      <c r="R117" s="108"/>
      <c r="S117" s="109">
        <v>1.0647880000000001</v>
      </c>
    </row>
    <row r="118" spans="1:19" x14ac:dyDescent="0.2">
      <c r="A118" s="109">
        <v>16</v>
      </c>
      <c r="B118" s="109" t="s">
        <v>77</v>
      </c>
      <c r="C118" s="109" t="s">
        <v>136</v>
      </c>
      <c r="E118" s="109">
        <v>0</v>
      </c>
      <c r="F118" s="114">
        <v>64.075999999999993</v>
      </c>
      <c r="G118" s="116">
        <v>-0.876</v>
      </c>
      <c r="I118" s="108"/>
      <c r="J118" s="108"/>
      <c r="K118" s="109">
        <v>63.566000000000003</v>
      </c>
      <c r="L118" s="109">
        <v>0.46600000000000003</v>
      </c>
      <c r="M118" s="108"/>
      <c r="N118" s="109">
        <v>0.36615199999999998</v>
      </c>
      <c r="R118" s="108"/>
    </row>
    <row r="119" spans="1:19" x14ac:dyDescent="0.2">
      <c r="A119" s="109">
        <v>16</v>
      </c>
      <c r="B119" s="109" t="s">
        <v>77</v>
      </c>
      <c r="C119" s="109" t="s">
        <v>136</v>
      </c>
      <c r="E119" s="109">
        <v>0</v>
      </c>
      <c r="F119" s="114">
        <v>64.966999999999999</v>
      </c>
      <c r="G119" s="116">
        <v>-1.0580000000000001</v>
      </c>
      <c r="I119" s="108"/>
      <c r="J119" s="108"/>
      <c r="K119" s="109">
        <v>64.444000000000003</v>
      </c>
      <c r="L119" s="109">
        <v>0.47199999999999998</v>
      </c>
      <c r="M119" s="108"/>
      <c r="N119" s="109">
        <v>0.36608600000000002</v>
      </c>
      <c r="R119" s="108"/>
    </row>
    <row r="120" spans="1:19" x14ac:dyDescent="0.2">
      <c r="A120" s="109">
        <v>16</v>
      </c>
      <c r="B120" s="109" t="s">
        <v>77</v>
      </c>
      <c r="C120" s="109" t="s">
        <v>136</v>
      </c>
      <c r="E120" s="109">
        <v>0</v>
      </c>
      <c r="F120" s="114">
        <v>64.759</v>
      </c>
      <c r="G120" s="116">
        <v>-1.1499999999999999</v>
      </c>
      <c r="I120" s="108"/>
      <c r="J120" s="108"/>
      <c r="K120" s="109">
        <v>64.236999999999995</v>
      </c>
      <c r="L120" s="109">
        <v>0.47099999999999997</v>
      </c>
      <c r="M120" s="108"/>
      <c r="N120" s="109">
        <v>0.36605199999999999</v>
      </c>
      <c r="R120" s="108"/>
    </row>
    <row r="121" spans="1:19" x14ac:dyDescent="0.2">
      <c r="A121" s="109">
        <v>16</v>
      </c>
      <c r="B121" s="109" t="s">
        <v>77</v>
      </c>
      <c r="C121" s="109" t="s">
        <v>136</v>
      </c>
      <c r="E121" s="109">
        <v>0</v>
      </c>
      <c r="F121" s="114">
        <v>63.756999999999998</v>
      </c>
      <c r="G121" s="116">
        <v>4.9420000000000002</v>
      </c>
      <c r="I121" s="108"/>
      <c r="J121" s="108"/>
      <c r="K121" s="109">
        <v>63.213999999999999</v>
      </c>
      <c r="L121" s="109">
        <v>0.46600000000000003</v>
      </c>
      <c r="M121" s="108"/>
      <c r="N121" s="109">
        <v>0.36827700000000002</v>
      </c>
      <c r="R121" s="108"/>
    </row>
    <row r="122" spans="1:19" x14ac:dyDescent="0.2">
      <c r="A122" s="109">
        <v>16</v>
      </c>
      <c r="B122" s="109" t="s">
        <v>77</v>
      </c>
      <c r="C122" s="109" t="s">
        <v>136</v>
      </c>
      <c r="E122" s="109">
        <v>57</v>
      </c>
      <c r="F122" s="114">
        <v>84.152000000000001</v>
      </c>
      <c r="H122" s="118">
        <v>-24.196999999999999</v>
      </c>
      <c r="I122" s="108"/>
      <c r="J122" s="108"/>
      <c r="M122" s="108"/>
      <c r="O122" s="109">
        <v>82.840999999999994</v>
      </c>
      <c r="P122" s="109">
        <v>0.95899999999999996</v>
      </c>
      <c r="Q122" s="109">
        <v>0.35199999999999998</v>
      </c>
      <c r="R122" s="108"/>
      <c r="S122" s="109">
        <v>1.079194</v>
      </c>
    </row>
    <row r="123" spans="1:19" x14ac:dyDescent="0.2">
      <c r="A123" s="109">
        <v>16</v>
      </c>
      <c r="B123" s="109" t="s">
        <v>77</v>
      </c>
      <c r="C123" s="109" t="s">
        <v>136</v>
      </c>
      <c r="E123" s="109">
        <v>57</v>
      </c>
      <c r="F123" s="114">
        <v>60.585999999999999</v>
      </c>
      <c r="H123" s="118">
        <v>-37.363</v>
      </c>
      <c r="I123" s="108"/>
      <c r="J123" s="108"/>
      <c r="M123" s="108"/>
      <c r="O123" s="109">
        <v>59.646000000000001</v>
      </c>
      <c r="P123" s="109">
        <v>0.68300000000000005</v>
      </c>
      <c r="Q123" s="109">
        <v>0.25800000000000001</v>
      </c>
      <c r="R123" s="108"/>
      <c r="S123" s="109">
        <v>1.0647880000000001</v>
      </c>
    </row>
    <row r="124" spans="1:19" x14ac:dyDescent="0.2">
      <c r="A124" s="109">
        <v>17</v>
      </c>
      <c r="B124" s="109" t="s">
        <v>77</v>
      </c>
      <c r="C124" s="109" t="s">
        <v>135</v>
      </c>
      <c r="E124" s="109">
        <v>0</v>
      </c>
      <c r="F124" s="114">
        <v>64.738</v>
      </c>
      <c r="G124" s="116">
        <v>-1.012</v>
      </c>
      <c r="I124" s="108"/>
      <c r="J124" s="108"/>
      <c r="K124" s="109">
        <v>64.222999999999999</v>
      </c>
      <c r="L124" s="109">
        <v>0.47099999999999997</v>
      </c>
      <c r="M124" s="108"/>
      <c r="N124" s="109">
        <v>0.36610199999999998</v>
      </c>
      <c r="R124" s="108"/>
    </row>
    <row r="125" spans="1:19" x14ac:dyDescent="0.2">
      <c r="A125" s="109">
        <v>17</v>
      </c>
      <c r="B125" s="109" t="s">
        <v>77</v>
      </c>
      <c r="C125" s="109" t="s">
        <v>135</v>
      </c>
      <c r="E125" s="109">
        <v>0</v>
      </c>
      <c r="F125" s="114">
        <v>64.847999999999999</v>
      </c>
      <c r="G125" s="116">
        <v>-1.1200000000000001</v>
      </c>
      <c r="I125" s="108"/>
      <c r="J125" s="108"/>
      <c r="K125" s="109">
        <v>64.325000000000003</v>
      </c>
      <c r="L125" s="109">
        <v>0.47099999999999997</v>
      </c>
      <c r="M125" s="108"/>
      <c r="N125" s="109">
        <v>0.36606300000000003</v>
      </c>
      <c r="R125" s="108"/>
    </row>
    <row r="126" spans="1:19" x14ac:dyDescent="0.2">
      <c r="A126" s="109">
        <v>17</v>
      </c>
      <c r="B126" s="109" t="s">
        <v>77</v>
      </c>
      <c r="C126" s="109" t="s">
        <v>135</v>
      </c>
      <c r="E126" s="109">
        <v>0</v>
      </c>
      <c r="F126" s="114">
        <v>65.135000000000005</v>
      </c>
      <c r="G126" s="116">
        <v>-1.1499999999999999</v>
      </c>
      <c r="I126" s="108"/>
      <c r="J126" s="108"/>
      <c r="K126" s="109">
        <v>64.608000000000004</v>
      </c>
      <c r="L126" s="109">
        <v>0.47299999999999998</v>
      </c>
      <c r="M126" s="108"/>
      <c r="N126" s="109">
        <v>0.36605199999999999</v>
      </c>
      <c r="R126" s="108"/>
    </row>
    <row r="127" spans="1:19" x14ac:dyDescent="0.2">
      <c r="A127" s="109">
        <v>17</v>
      </c>
      <c r="B127" s="109" t="s">
        <v>77</v>
      </c>
      <c r="C127" s="109" t="s">
        <v>135</v>
      </c>
      <c r="E127" s="109">
        <v>0</v>
      </c>
      <c r="F127" s="114">
        <v>45.22</v>
      </c>
      <c r="G127" s="116">
        <v>4.9729999999999999</v>
      </c>
      <c r="I127" s="108"/>
      <c r="J127" s="108"/>
      <c r="K127" s="109">
        <v>44.823999999999998</v>
      </c>
      <c r="L127" s="109">
        <v>0.33</v>
      </c>
      <c r="M127" s="108"/>
      <c r="N127" s="109">
        <v>0.368288</v>
      </c>
      <c r="R127" s="108"/>
    </row>
    <row r="128" spans="1:19" x14ac:dyDescent="0.2">
      <c r="A128" s="109">
        <v>17</v>
      </c>
      <c r="B128" s="109" t="s">
        <v>77</v>
      </c>
      <c r="C128" s="109" t="s">
        <v>135</v>
      </c>
      <c r="E128" s="109">
        <v>57</v>
      </c>
      <c r="F128" s="114">
        <v>58.822000000000003</v>
      </c>
      <c r="H128" s="118">
        <v>-24.16</v>
      </c>
      <c r="I128" s="108"/>
      <c r="J128" s="108"/>
      <c r="M128" s="108"/>
      <c r="O128" s="109">
        <v>57.905999999999999</v>
      </c>
      <c r="P128" s="109">
        <v>0.67100000000000004</v>
      </c>
      <c r="Q128" s="109">
        <v>0.246</v>
      </c>
      <c r="R128" s="108"/>
      <c r="S128" s="109">
        <v>1.079234</v>
      </c>
    </row>
    <row r="129" spans="1:19" x14ac:dyDescent="0.2">
      <c r="A129" s="109">
        <v>17</v>
      </c>
      <c r="B129" s="109" t="s">
        <v>77</v>
      </c>
      <c r="C129" s="109" t="s">
        <v>135</v>
      </c>
      <c r="E129" s="109">
        <v>57</v>
      </c>
      <c r="F129" s="114">
        <v>60.16</v>
      </c>
      <c r="H129" s="118">
        <v>-37.363</v>
      </c>
      <c r="I129" s="108"/>
      <c r="J129" s="108"/>
      <c r="M129" s="108"/>
      <c r="O129" s="109">
        <v>59.225999999999999</v>
      </c>
      <c r="P129" s="109">
        <v>0.67800000000000005</v>
      </c>
      <c r="Q129" s="109">
        <v>0.25600000000000001</v>
      </c>
      <c r="R129" s="108"/>
      <c r="S129" s="109">
        <v>1.0647880000000001</v>
      </c>
    </row>
    <row r="130" spans="1:19" x14ac:dyDescent="0.2">
      <c r="A130" s="109">
        <v>18</v>
      </c>
      <c r="B130" s="109" t="s">
        <v>77</v>
      </c>
      <c r="C130" s="109" t="s">
        <v>134</v>
      </c>
      <c r="E130" s="109">
        <v>0</v>
      </c>
      <c r="F130" s="114">
        <v>64.694999999999993</v>
      </c>
      <c r="G130" s="116">
        <v>-1.03</v>
      </c>
      <c r="I130" s="108"/>
      <c r="J130" s="108"/>
      <c r="K130" s="109">
        <v>64.180000000000007</v>
      </c>
      <c r="L130" s="109">
        <v>0.47</v>
      </c>
      <c r="M130" s="108"/>
      <c r="N130" s="109">
        <v>0.36609599999999998</v>
      </c>
      <c r="R130" s="108"/>
    </row>
    <row r="131" spans="1:19" x14ac:dyDescent="0.2">
      <c r="A131" s="109">
        <v>18</v>
      </c>
      <c r="B131" s="109" t="s">
        <v>77</v>
      </c>
      <c r="C131" s="109" t="s">
        <v>134</v>
      </c>
      <c r="E131" s="109">
        <v>0</v>
      </c>
      <c r="F131" s="114">
        <v>64.921999999999997</v>
      </c>
      <c r="G131" s="116">
        <v>-1.115</v>
      </c>
      <c r="I131" s="108"/>
      <c r="J131" s="108"/>
      <c r="K131" s="109">
        <v>64.397000000000006</v>
      </c>
      <c r="L131" s="109">
        <v>0.47199999999999998</v>
      </c>
      <c r="M131" s="108"/>
      <c r="N131" s="109">
        <v>0.36606499999999997</v>
      </c>
      <c r="R131" s="108"/>
    </row>
    <row r="132" spans="1:19" x14ac:dyDescent="0.2">
      <c r="A132" s="109">
        <v>18</v>
      </c>
      <c r="B132" s="109" t="s">
        <v>77</v>
      </c>
      <c r="C132" s="109" t="s">
        <v>134</v>
      </c>
      <c r="E132" s="109">
        <v>0</v>
      </c>
      <c r="F132" s="114">
        <v>65.287000000000006</v>
      </c>
      <c r="G132" s="116">
        <v>-1.1499999999999999</v>
      </c>
      <c r="I132" s="108"/>
      <c r="J132" s="108"/>
      <c r="K132" s="109">
        <v>64.759</v>
      </c>
      <c r="L132" s="109">
        <v>0.47399999999999998</v>
      </c>
      <c r="M132" s="108"/>
      <c r="N132" s="109">
        <v>0.36605199999999999</v>
      </c>
      <c r="R132" s="108"/>
    </row>
    <row r="133" spans="1:19" x14ac:dyDescent="0.2">
      <c r="A133" s="109">
        <v>18</v>
      </c>
      <c r="B133" s="109" t="s">
        <v>77</v>
      </c>
      <c r="C133" s="109" t="s">
        <v>134</v>
      </c>
      <c r="E133" s="109">
        <v>0</v>
      </c>
      <c r="F133" s="114">
        <v>44.679000000000002</v>
      </c>
      <c r="G133" s="116">
        <v>14.013</v>
      </c>
      <c r="I133" s="108"/>
      <c r="J133" s="108"/>
      <c r="K133" s="109">
        <v>44.284999999999997</v>
      </c>
      <c r="L133" s="109">
        <v>0.32900000000000001</v>
      </c>
      <c r="M133" s="108"/>
      <c r="N133" s="109">
        <v>0.37158799999999997</v>
      </c>
      <c r="R133" s="108"/>
    </row>
    <row r="134" spans="1:19" x14ac:dyDescent="0.2">
      <c r="A134" s="109">
        <v>18</v>
      </c>
      <c r="B134" s="109" t="s">
        <v>77</v>
      </c>
      <c r="C134" s="109" t="s">
        <v>134</v>
      </c>
      <c r="E134" s="109">
        <v>57</v>
      </c>
      <c r="F134" s="114">
        <v>66.399000000000001</v>
      </c>
      <c r="H134" s="118">
        <v>-18.68</v>
      </c>
      <c r="I134" s="108"/>
      <c r="J134" s="108"/>
      <c r="M134" s="108"/>
      <c r="O134" s="109">
        <v>65.361000000000004</v>
      </c>
      <c r="P134" s="109">
        <v>0.76100000000000001</v>
      </c>
      <c r="Q134" s="109">
        <v>0.27700000000000002</v>
      </c>
      <c r="R134" s="108"/>
      <c r="S134" s="109">
        <v>1.085229</v>
      </c>
    </row>
    <row r="135" spans="1:19" x14ac:dyDescent="0.2">
      <c r="A135" s="109">
        <v>18</v>
      </c>
      <c r="B135" s="109" t="s">
        <v>77</v>
      </c>
      <c r="C135" s="109" t="s">
        <v>134</v>
      </c>
      <c r="E135" s="109">
        <v>57</v>
      </c>
      <c r="F135" s="114">
        <v>60.283000000000001</v>
      </c>
      <c r="H135" s="118">
        <v>-37.363</v>
      </c>
      <c r="I135" s="108"/>
      <c r="J135" s="108"/>
      <c r="M135" s="108"/>
      <c r="O135" s="109">
        <v>59.347999999999999</v>
      </c>
      <c r="P135" s="109">
        <v>0.67900000000000005</v>
      </c>
      <c r="Q135" s="109">
        <v>0.25600000000000001</v>
      </c>
      <c r="R135" s="108"/>
      <c r="S135" s="109">
        <v>1.0647880000000001</v>
      </c>
    </row>
    <row r="136" spans="1:19" x14ac:dyDescent="0.2">
      <c r="A136" s="109">
        <v>16</v>
      </c>
      <c r="B136" s="109" t="s">
        <v>77</v>
      </c>
      <c r="C136" s="109" t="s">
        <v>133</v>
      </c>
      <c r="E136" s="109">
        <v>0</v>
      </c>
      <c r="F136" s="114">
        <v>65.022999999999996</v>
      </c>
      <c r="G136" s="116">
        <v>-0.97899999999999998</v>
      </c>
      <c r="I136" s="108"/>
      <c r="J136" s="108"/>
      <c r="K136" s="109">
        <v>64.507000000000005</v>
      </c>
      <c r="L136" s="109">
        <v>0.47199999999999998</v>
      </c>
      <c r="M136" s="108"/>
      <c r="N136" s="109">
        <v>0.36611500000000002</v>
      </c>
      <c r="R136" s="108"/>
    </row>
    <row r="137" spans="1:19" x14ac:dyDescent="0.2">
      <c r="A137" s="109">
        <v>16</v>
      </c>
      <c r="B137" s="109" t="s">
        <v>77</v>
      </c>
      <c r="C137" s="109" t="s">
        <v>133</v>
      </c>
      <c r="E137" s="109">
        <v>0</v>
      </c>
      <c r="F137" s="114">
        <v>65.155000000000001</v>
      </c>
      <c r="G137" s="116">
        <v>-1.0569999999999999</v>
      </c>
      <c r="I137" s="108"/>
      <c r="J137" s="108"/>
      <c r="K137" s="109">
        <v>64.632999999999996</v>
      </c>
      <c r="L137" s="109">
        <v>0.47299999999999998</v>
      </c>
      <c r="M137" s="108"/>
      <c r="N137" s="109">
        <v>0.36608600000000002</v>
      </c>
      <c r="R137" s="108"/>
    </row>
    <row r="138" spans="1:19" x14ac:dyDescent="0.2">
      <c r="A138" s="109">
        <v>16</v>
      </c>
      <c r="B138" s="109" t="s">
        <v>77</v>
      </c>
      <c r="C138" s="109" t="s">
        <v>133</v>
      </c>
      <c r="E138" s="109">
        <v>0</v>
      </c>
      <c r="F138" s="114">
        <v>65.227999999999994</v>
      </c>
      <c r="G138" s="116">
        <v>-1.1499999999999999</v>
      </c>
      <c r="I138" s="108"/>
      <c r="J138" s="108"/>
      <c r="K138" s="109">
        <v>64.706000000000003</v>
      </c>
      <c r="L138" s="109">
        <v>0.47399999999999998</v>
      </c>
      <c r="M138" s="108"/>
      <c r="N138" s="109">
        <v>0.36605199999999999</v>
      </c>
      <c r="R138" s="108"/>
    </row>
    <row r="139" spans="1:19" x14ac:dyDescent="0.2">
      <c r="A139" s="109">
        <v>16</v>
      </c>
      <c r="B139" s="109" t="s">
        <v>77</v>
      </c>
      <c r="C139" s="109" t="s">
        <v>133</v>
      </c>
      <c r="E139" s="109">
        <v>0</v>
      </c>
      <c r="F139" s="114">
        <v>46.027999999999999</v>
      </c>
      <c r="G139" s="116">
        <v>14.202</v>
      </c>
      <c r="I139" s="108"/>
      <c r="J139" s="108"/>
      <c r="K139" s="109">
        <v>45.646999999999998</v>
      </c>
      <c r="L139" s="109">
        <v>0.33900000000000002</v>
      </c>
      <c r="M139" s="108"/>
      <c r="N139" s="109">
        <v>0.37165700000000002</v>
      </c>
      <c r="R139" s="108"/>
    </row>
    <row r="140" spans="1:19" x14ac:dyDescent="0.2">
      <c r="A140" s="109">
        <v>16</v>
      </c>
      <c r="B140" s="109" t="s">
        <v>77</v>
      </c>
      <c r="C140" s="109" t="s">
        <v>133</v>
      </c>
      <c r="E140" s="109">
        <v>57</v>
      </c>
      <c r="F140" s="114">
        <v>66.103999999999999</v>
      </c>
      <c r="H140" s="118">
        <v>-18.969000000000001</v>
      </c>
      <c r="I140" s="108"/>
      <c r="J140" s="108"/>
      <c r="M140" s="108"/>
      <c r="O140" s="109">
        <v>65.070999999999998</v>
      </c>
      <c r="P140" s="109">
        <v>0.75700000000000001</v>
      </c>
      <c r="Q140" s="109">
        <v>0.27600000000000002</v>
      </c>
      <c r="R140" s="108"/>
      <c r="S140" s="109">
        <v>1.084913</v>
      </c>
    </row>
    <row r="141" spans="1:19" x14ac:dyDescent="0.2">
      <c r="A141" s="109">
        <v>16</v>
      </c>
      <c r="B141" s="109" t="s">
        <v>77</v>
      </c>
      <c r="C141" s="109" t="s">
        <v>133</v>
      </c>
      <c r="E141" s="109">
        <v>57</v>
      </c>
      <c r="F141" s="114">
        <v>60.423999999999999</v>
      </c>
      <c r="H141" s="118">
        <v>-37.363</v>
      </c>
      <c r="I141" s="108"/>
      <c r="J141" s="108"/>
      <c r="M141" s="108"/>
      <c r="O141" s="109">
        <v>59.487000000000002</v>
      </c>
      <c r="P141" s="109">
        <v>0.68</v>
      </c>
      <c r="Q141" s="109">
        <v>0.25700000000000001</v>
      </c>
      <c r="R141" s="108"/>
      <c r="S141" s="109">
        <v>1.0647880000000001</v>
      </c>
    </row>
    <row r="142" spans="1:19" x14ac:dyDescent="0.2">
      <c r="A142" s="109">
        <v>17</v>
      </c>
      <c r="B142" s="109" t="s">
        <v>77</v>
      </c>
      <c r="C142" s="109" t="s">
        <v>132</v>
      </c>
      <c r="E142" s="109">
        <v>0</v>
      </c>
      <c r="F142" s="114">
        <v>65.156999999999996</v>
      </c>
      <c r="G142" s="116">
        <v>-0.98899999999999999</v>
      </c>
      <c r="I142" s="108"/>
      <c r="J142" s="108"/>
      <c r="K142" s="109">
        <v>64.638999999999996</v>
      </c>
      <c r="L142" s="109">
        <v>0.47299999999999998</v>
      </c>
      <c r="M142" s="108"/>
      <c r="N142" s="109">
        <v>0.36611100000000002</v>
      </c>
      <c r="R142" s="108"/>
    </row>
    <row r="143" spans="1:19" x14ac:dyDescent="0.2">
      <c r="A143" s="109">
        <v>17</v>
      </c>
      <c r="B143" s="109" t="s">
        <v>77</v>
      </c>
      <c r="C143" s="109" t="s">
        <v>132</v>
      </c>
      <c r="E143" s="109">
        <v>0</v>
      </c>
      <c r="F143" s="114">
        <v>65.242999999999995</v>
      </c>
      <c r="G143" s="116">
        <v>-1.069</v>
      </c>
      <c r="I143" s="108"/>
      <c r="J143" s="108"/>
      <c r="K143" s="109">
        <v>64.718999999999994</v>
      </c>
      <c r="L143" s="109">
        <v>0.47399999999999998</v>
      </c>
      <c r="M143" s="108"/>
      <c r="N143" s="109">
        <v>0.36608200000000002</v>
      </c>
      <c r="R143" s="108"/>
    </row>
    <row r="144" spans="1:19" x14ac:dyDescent="0.2">
      <c r="A144" s="109">
        <v>17</v>
      </c>
      <c r="B144" s="109" t="s">
        <v>77</v>
      </c>
      <c r="C144" s="109" t="s">
        <v>132</v>
      </c>
      <c r="E144" s="109">
        <v>0</v>
      </c>
      <c r="F144" s="114">
        <v>65.268000000000001</v>
      </c>
      <c r="G144" s="116">
        <v>-1.1499999999999999</v>
      </c>
      <c r="I144" s="108"/>
      <c r="J144" s="108"/>
      <c r="K144" s="109">
        <v>64.745000000000005</v>
      </c>
      <c r="L144" s="109">
        <v>0.47399999999999998</v>
      </c>
      <c r="M144" s="108"/>
      <c r="N144" s="109">
        <v>0.36605199999999999</v>
      </c>
      <c r="R144" s="108"/>
    </row>
    <row r="145" spans="1:19" x14ac:dyDescent="0.2">
      <c r="A145" s="109">
        <v>17</v>
      </c>
      <c r="B145" s="109" t="s">
        <v>77</v>
      </c>
      <c r="C145" s="109" t="s">
        <v>132</v>
      </c>
      <c r="E145" s="109">
        <v>0</v>
      </c>
      <c r="F145" s="114">
        <v>41.31</v>
      </c>
      <c r="G145" s="116">
        <v>14.327999999999999</v>
      </c>
      <c r="I145" s="108"/>
      <c r="J145" s="108"/>
      <c r="K145" s="109">
        <v>40.969000000000001</v>
      </c>
      <c r="L145" s="109">
        <v>0.30499999999999999</v>
      </c>
      <c r="M145" s="108"/>
      <c r="N145" s="109">
        <v>0.37170300000000001</v>
      </c>
      <c r="R145" s="108"/>
    </row>
    <row r="146" spans="1:19" x14ac:dyDescent="0.2">
      <c r="A146" s="109">
        <v>17</v>
      </c>
      <c r="B146" s="109" t="s">
        <v>77</v>
      </c>
      <c r="C146" s="109" t="s">
        <v>132</v>
      </c>
      <c r="E146" s="109">
        <v>57</v>
      </c>
      <c r="F146" s="114">
        <v>64.564999999999998</v>
      </c>
      <c r="H146" s="118">
        <v>-20.259</v>
      </c>
      <c r="I146" s="108"/>
      <c r="J146" s="108"/>
      <c r="M146" s="108"/>
      <c r="O146" s="109">
        <v>63.558</v>
      </c>
      <c r="P146" s="109">
        <v>0.73799999999999999</v>
      </c>
      <c r="Q146" s="109">
        <v>0.27</v>
      </c>
      <c r="R146" s="108"/>
      <c r="S146" s="109">
        <v>1.083502</v>
      </c>
    </row>
    <row r="147" spans="1:19" x14ac:dyDescent="0.2">
      <c r="A147" s="109">
        <v>17</v>
      </c>
      <c r="B147" s="109" t="s">
        <v>77</v>
      </c>
      <c r="C147" s="109" t="s">
        <v>132</v>
      </c>
      <c r="E147" s="109">
        <v>57</v>
      </c>
      <c r="F147" s="114">
        <v>60.212000000000003</v>
      </c>
      <c r="H147" s="118">
        <v>-37.363</v>
      </c>
      <c r="I147" s="108"/>
      <c r="J147" s="108"/>
      <c r="M147" s="108"/>
      <c r="O147" s="109">
        <v>59.279000000000003</v>
      </c>
      <c r="P147" s="109">
        <v>0.67700000000000005</v>
      </c>
      <c r="Q147" s="109">
        <v>0.25600000000000001</v>
      </c>
      <c r="R147" s="108"/>
      <c r="S147" s="109">
        <v>1.0647880000000001</v>
      </c>
    </row>
    <row r="148" spans="1:19" x14ac:dyDescent="0.2">
      <c r="A148" s="109">
        <v>18</v>
      </c>
      <c r="B148" s="109" t="s">
        <v>77</v>
      </c>
      <c r="C148" s="109" t="s">
        <v>131</v>
      </c>
      <c r="E148" s="109">
        <v>0</v>
      </c>
      <c r="F148" s="114">
        <v>65.036000000000001</v>
      </c>
      <c r="G148" s="116">
        <v>-1.046</v>
      </c>
      <c r="I148" s="108"/>
      <c r="J148" s="108"/>
      <c r="K148" s="109">
        <v>64.528999999999996</v>
      </c>
      <c r="L148" s="109">
        <v>0.47299999999999998</v>
      </c>
      <c r="M148" s="108"/>
      <c r="N148" s="109">
        <v>0.36609000000000003</v>
      </c>
      <c r="R148" s="108"/>
    </row>
    <row r="149" spans="1:19" x14ac:dyDescent="0.2">
      <c r="A149" s="109">
        <v>18</v>
      </c>
      <c r="B149" s="109" t="s">
        <v>77</v>
      </c>
      <c r="C149" s="109" t="s">
        <v>131</v>
      </c>
      <c r="E149" s="109">
        <v>0</v>
      </c>
      <c r="F149" s="114">
        <v>65.13</v>
      </c>
      <c r="G149" s="116">
        <v>-1.093</v>
      </c>
      <c r="I149" s="108"/>
      <c r="J149" s="108"/>
      <c r="K149" s="109">
        <v>64.617999999999995</v>
      </c>
      <c r="L149" s="109">
        <v>0.47299999999999998</v>
      </c>
      <c r="M149" s="108"/>
      <c r="N149" s="109">
        <v>0.36607299999999998</v>
      </c>
      <c r="R149" s="108"/>
    </row>
    <row r="150" spans="1:19" x14ac:dyDescent="0.2">
      <c r="A150" s="109">
        <v>18</v>
      </c>
      <c r="B150" s="109" t="s">
        <v>77</v>
      </c>
      <c r="C150" s="109" t="s">
        <v>131</v>
      </c>
      <c r="E150" s="109">
        <v>0</v>
      </c>
      <c r="F150" s="114">
        <v>65.137</v>
      </c>
      <c r="G150" s="116">
        <v>-1.1499999999999999</v>
      </c>
      <c r="I150" s="108"/>
      <c r="J150" s="108"/>
      <c r="K150" s="109">
        <v>64.626000000000005</v>
      </c>
      <c r="L150" s="109">
        <v>0.47299999999999998</v>
      </c>
      <c r="M150" s="108"/>
      <c r="N150" s="109">
        <v>0.36605199999999999</v>
      </c>
      <c r="R150" s="108"/>
    </row>
    <row r="151" spans="1:19" x14ac:dyDescent="0.2">
      <c r="A151" s="109">
        <v>18</v>
      </c>
      <c r="B151" s="109" t="s">
        <v>77</v>
      </c>
      <c r="C151" s="109" t="s">
        <v>131</v>
      </c>
      <c r="E151" s="109">
        <v>0</v>
      </c>
      <c r="F151" s="114">
        <v>56.040999999999997</v>
      </c>
      <c r="G151" s="116">
        <v>14.454000000000001</v>
      </c>
      <c r="I151" s="108"/>
      <c r="J151" s="108"/>
      <c r="K151" s="109">
        <v>55.604999999999997</v>
      </c>
      <c r="L151" s="109">
        <v>0.41399999999999998</v>
      </c>
      <c r="M151" s="108"/>
      <c r="N151" s="109">
        <v>0.371749</v>
      </c>
      <c r="R151" s="108"/>
    </row>
    <row r="152" spans="1:19" x14ac:dyDescent="0.2">
      <c r="A152" s="109">
        <v>18</v>
      </c>
      <c r="B152" s="109" t="s">
        <v>77</v>
      </c>
      <c r="C152" s="109" t="s">
        <v>131</v>
      </c>
      <c r="E152" s="109">
        <v>57</v>
      </c>
      <c r="F152" s="114">
        <v>86.777000000000001</v>
      </c>
      <c r="H152" s="118">
        <v>-20.199000000000002</v>
      </c>
      <c r="I152" s="108"/>
      <c r="J152" s="108"/>
      <c r="M152" s="108"/>
      <c r="O152" s="109">
        <v>85.423000000000002</v>
      </c>
      <c r="P152" s="109">
        <v>0.99199999999999999</v>
      </c>
      <c r="Q152" s="109">
        <v>0.36199999999999999</v>
      </c>
      <c r="R152" s="108"/>
      <c r="S152" s="109">
        <v>1.0835680000000001</v>
      </c>
    </row>
    <row r="153" spans="1:19" x14ac:dyDescent="0.2">
      <c r="A153" s="109">
        <v>18</v>
      </c>
      <c r="B153" s="109" t="s">
        <v>77</v>
      </c>
      <c r="C153" s="109" t="s">
        <v>131</v>
      </c>
      <c r="E153" s="109">
        <v>57</v>
      </c>
      <c r="F153" s="114">
        <v>60.223999999999997</v>
      </c>
      <c r="H153" s="118">
        <v>-37.363</v>
      </c>
      <c r="I153" s="108"/>
      <c r="J153" s="108"/>
      <c r="M153" s="108"/>
      <c r="O153" s="109">
        <v>59.290999999999997</v>
      </c>
      <c r="P153" s="109">
        <v>0.67700000000000005</v>
      </c>
      <c r="Q153" s="109">
        <v>0.25600000000000001</v>
      </c>
      <c r="R153" s="108"/>
      <c r="S153" s="109">
        <v>1.0647880000000001</v>
      </c>
    </row>
    <row r="154" spans="1:19" x14ac:dyDescent="0.2">
      <c r="A154" s="109">
        <v>19</v>
      </c>
      <c r="B154" s="109" t="s">
        <v>77</v>
      </c>
      <c r="C154" s="109" t="s">
        <v>130</v>
      </c>
      <c r="E154" s="109">
        <v>0</v>
      </c>
      <c r="F154" s="114">
        <v>65.227999999999994</v>
      </c>
      <c r="G154" s="116">
        <v>-1.0109999999999999</v>
      </c>
      <c r="I154" s="108"/>
      <c r="J154" s="108"/>
      <c r="K154" s="109">
        <v>64.709999999999994</v>
      </c>
      <c r="L154" s="109">
        <v>0.47399999999999998</v>
      </c>
      <c r="M154" s="108"/>
      <c r="N154" s="109">
        <v>0.36610300000000001</v>
      </c>
      <c r="R154" s="108"/>
    </row>
    <row r="155" spans="1:19" x14ac:dyDescent="0.2">
      <c r="A155" s="109">
        <v>19</v>
      </c>
      <c r="B155" s="109" t="s">
        <v>77</v>
      </c>
      <c r="C155" s="109" t="s">
        <v>130</v>
      </c>
      <c r="E155" s="109">
        <v>0</v>
      </c>
      <c r="F155" s="114">
        <v>65.221000000000004</v>
      </c>
      <c r="G155" s="116">
        <v>-1.1080000000000001</v>
      </c>
      <c r="I155" s="108"/>
      <c r="J155" s="108"/>
      <c r="K155" s="109">
        <v>64.698999999999998</v>
      </c>
      <c r="L155" s="109">
        <v>0.47399999999999998</v>
      </c>
      <c r="M155" s="108"/>
      <c r="N155" s="109">
        <v>0.36606699999999998</v>
      </c>
      <c r="R155" s="108"/>
    </row>
    <row r="156" spans="1:19" x14ac:dyDescent="0.2">
      <c r="A156" s="109">
        <v>19</v>
      </c>
      <c r="B156" s="109" t="s">
        <v>77</v>
      </c>
      <c r="C156" s="109" t="s">
        <v>130</v>
      </c>
      <c r="E156" s="109">
        <v>0</v>
      </c>
      <c r="F156" s="114">
        <v>65.209000000000003</v>
      </c>
      <c r="G156" s="116">
        <v>-1.1499999999999999</v>
      </c>
      <c r="I156" s="108"/>
      <c r="J156" s="108"/>
      <c r="K156" s="109">
        <v>64.688000000000002</v>
      </c>
      <c r="L156" s="109">
        <v>0.47399999999999998</v>
      </c>
      <c r="M156" s="108"/>
      <c r="N156" s="109">
        <v>0.36605199999999999</v>
      </c>
      <c r="R156" s="108"/>
    </row>
    <row r="157" spans="1:19" x14ac:dyDescent="0.2">
      <c r="A157" s="109">
        <v>19</v>
      </c>
      <c r="B157" s="109" t="s">
        <v>77</v>
      </c>
      <c r="C157" s="109" t="s">
        <v>130</v>
      </c>
      <c r="E157" s="109">
        <v>0</v>
      </c>
      <c r="F157" s="114">
        <v>87.88</v>
      </c>
      <c r="G157" s="116">
        <v>14.089</v>
      </c>
      <c r="I157" s="108"/>
      <c r="J157" s="108"/>
      <c r="K157" s="109">
        <v>87.156000000000006</v>
      </c>
      <c r="L157" s="109">
        <v>0.64800000000000002</v>
      </c>
      <c r="M157" s="108"/>
      <c r="N157" s="109">
        <v>0.371616</v>
      </c>
      <c r="R157" s="108"/>
    </row>
    <row r="158" spans="1:19" x14ac:dyDescent="0.2">
      <c r="A158" s="109">
        <v>19</v>
      </c>
      <c r="B158" s="109" t="s">
        <v>77</v>
      </c>
      <c r="C158" s="109" t="s">
        <v>130</v>
      </c>
      <c r="E158" s="109">
        <v>78</v>
      </c>
      <c r="F158" s="114">
        <v>50.944000000000003</v>
      </c>
      <c r="H158" s="118">
        <v>-19.64</v>
      </c>
      <c r="I158" s="108"/>
      <c r="J158" s="108"/>
      <c r="M158" s="108"/>
      <c r="O158" s="109">
        <v>50.149000000000001</v>
      </c>
      <c r="P158" s="109">
        <v>0.58199999999999996</v>
      </c>
      <c r="Q158" s="109">
        <v>0.21299999999999999</v>
      </c>
      <c r="R158" s="108"/>
      <c r="S158" s="109">
        <v>1.084179</v>
      </c>
    </row>
    <row r="159" spans="1:19" x14ac:dyDescent="0.2">
      <c r="A159" s="109">
        <v>19</v>
      </c>
      <c r="B159" s="109" t="s">
        <v>77</v>
      </c>
      <c r="C159" s="109" t="s">
        <v>130</v>
      </c>
      <c r="E159" s="109">
        <v>78</v>
      </c>
      <c r="F159" s="114">
        <v>60.529000000000003</v>
      </c>
      <c r="H159" s="118">
        <v>-37.363</v>
      </c>
      <c r="I159" s="108"/>
      <c r="J159" s="108"/>
      <c r="M159" s="108"/>
      <c r="O159" s="109">
        <v>59.591000000000001</v>
      </c>
      <c r="P159" s="109">
        <v>0.68100000000000005</v>
      </c>
      <c r="Q159" s="109">
        <v>0.25700000000000001</v>
      </c>
      <c r="R159" s="108"/>
      <c r="S159" s="109">
        <v>1.0647880000000001</v>
      </c>
    </row>
    <row r="160" spans="1:19" x14ac:dyDescent="0.2">
      <c r="A160" s="109">
        <v>20</v>
      </c>
      <c r="B160" s="109" t="s">
        <v>77</v>
      </c>
      <c r="C160" s="109" t="s">
        <v>129</v>
      </c>
      <c r="E160" s="109">
        <v>0</v>
      </c>
      <c r="F160" s="114">
        <v>65.600999999999999</v>
      </c>
      <c r="G160" s="116">
        <v>-1.0429999999999999</v>
      </c>
      <c r="I160" s="108"/>
      <c r="J160" s="108"/>
      <c r="K160" s="109">
        <v>65.078999999999994</v>
      </c>
      <c r="L160" s="109">
        <v>0.47699999999999998</v>
      </c>
      <c r="M160" s="108"/>
      <c r="N160" s="109">
        <v>0.366091</v>
      </c>
      <c r="R160" s="108"/>
    </row>
    <row r="161" spans="1:19" x14ac:dyDescent="0.2">
      <c r="A161" s="109">
        <v>20</v>
      </c>
      <c r="B161" s="109" t="s">
        <v>77</v>
      </c>
      <c r="C161" s="109" t="s">
        <v>129</v>
      </c>
      <c r="E161" s="109">
        <v>0</v>
      </c>
      <c r="F161" s="114">
        <v>65.438000000000002</v>
      </c>
      <c r="G161" s="116">
        <v>-1.0960000000000001</v>
      </c>
      <c r="I161" s="108"/>
      <c r="J161" s="108"/>
      <c r="K161" s="109">
        <v>64.912000000000006</v>
      </c>
      <c r="L161" s="109">
        <v>0.47599999999999998</v>
      </c>
      <c r="M161" s="108"/>
      <c r="N161" s="109">
        <v>0.36607200000000001</v>
      </c>
      <c r="R161" s="108"/>
    </row>
    <row r="162" spans="1:19" x14ac:dyDescent="0.2">
      <c r="A162" s="109">
        <v>20</v>
      </c>
      <c r="B162" s="109" t="s">
        <v>77</v>
      </c>
      <c r="C162" s="109" t="s">
        <v>129</v>
      </c>
      <c r="E162" s="109">
        <v>0</v>
      </c>
      <c r="F162" s="114">
        <v>65.418000000000006</v>
      </c>
      <c r="G162" s="116">
        <v>-1.1499999999999999</v>
      </c>
      <c r="I162" s="108"/>
      <c r="J162" s="108"/>
      <c r="K162" s="109">
        <v>64.894000000000005</v>
      </c>
      <c r="L162" s="109">
        <v>0.47499999999999998</v>
      </c>
      <c r="M162" s="108"/>
      <c r="N162" s="109">
        <v>0.36605199999999999</v>
      </c>
      <c r="R162" s="108"/>
    </row>
    <row r="163" spans="1:19" x14ac:dyDescent="0.2">
      <c r="A163" s="109">
        <v>20</v>
      </c>
      <c r="B163" s="109" t="s">
        <v>77</v>
      </c>
      <c r="C163" s="109" t="s">
        <v>129</v>
      </c>
      <c r="E163" s="109">
        <v>0</v>
      </c>
      <c r="F163" s="114">
        <v>86.69</v>
      </c>
      <c r="G163" s="116">
        <v>13.875999999999999</v>
      </c>
      <c r="I163" s="108"/>
      <c r="J163" s="108"/>
      <c r="K163" s="109">
        <v>85.966999999999999</v>
      </c>
      <c r="L163" s="109">
        <v>0.63900000000000001</v>
      </c>
      <c r="M163" s="108"/>
      <c r="N163" s="109">
        <v>0.37153799999999998</v>
      </c>
      <c r="R163" s="108"/>
    </row>
    <row r="164" spans="1:19" x14ac:dyDescent="0.2">
      <c r="A164" s="109">
        <v>20</v>
      </c>
      <c r="B164" s="109" t="s">
        <v>77</v>
      </c>
      <c r="C164" s="109" t="s">
        <v>129</v>
      </c>
      <c r="E164" s="109">
        <v>78</v>
      </c>
      <c r="F164" s="114">
        <v>50.402000000000001</v>
      </c>
      <c r="H164" s="118">
        <v>-19.573</v>
      </c>
      <c r="I164" s="108"/>
      <c r="J164" s="108"/>
      <c r="M164" s="108"/>
      <c r="O164" s="109">
        <v>49.615000000000002</v>
      </c>
      <c r="P164" s="109">
        <v>0.57599999999999996</v>
      </c>
      <c r="Q164" s="109">
        <v>0.21</v>
      </c>
      <c r="R164" s="108"/>
      <c r="S164" s="109">
        <v>1.084252</v>
      </c>
    </row>
    <row r="165" spans="1:19" x14ac:dyDescent="0.2">
      <c r="A165" s="109">
        <v>20</v>
      </c>
      <c r="B165" s="109" t="s">
        <v>77</v>
      </c>
      <c r="C165" s="109" t="s">
        <v>129</v>
      </c>
      <c r="E165" s="109">
        <v>78</v>
      </c>
      <c r="F165" s="114">
        <v>60.232999999999997</v>
      </c>
      <c r="H165" s="118">
        <v>-37.363</v>
      </c>
      <c r="I165" s="108"/>
      <c r="J165" s="108"/>
      <c r="M165" s="108"/>
      <c r="O165" s="109">
        <v>59.3</v>
      </c>
      <c r="P165" s="109">
        <v>0.67700000000000005</v>
      </c>
      <c r="Q165" s="109">
        <v>0.25600000000000001</v>
      </c>
      <c r="R165" s="108"/>
      <c r="S165" s="109">
        <v>1.0647880000000001</v>
      </c>
    </row>
    <row r="166" spans="1:19" x14ac:dyDescent="0.2">
      <c r="A166" s="109">
        <v>21</v>
      </c>
      <c r="B166" s="109" t="s">
        <v>77</v>
      </c>
      <c r="C166" s="109" t="s">
        <v>128</v>
      </c>
      <c r="E166" s="109">
        <v>0</v>
      </c>
      <c r="F166" s="114">
        <v>64.911000000000001</v>
      </c>
      <c r="G166" s="116">
        <v>-1.026</v>
      </c>
      <c r="I166" s="108"/>
      <c r="J166" s="108"/>
      <c r="K166" s="109">
        <v>64.403000000000006</v>
      </c>
      <c r="L166" s="109">
        <v>0.47199999999999998</v>
      </c>
      <c r="M166" s="108"/>
      <c r="N166" s="109">
        <v>0.36609700000000001</v>
      </c>
      <c r="R166" s="108"/>
    </row>
    <row r="167" spans="1:19" x14ac:dyDescent="0.2">
      <c r="A167" s="109">
        <v>21</v>
      </c>
      <c r="B167" s="109" t="s">
        <v>77</v>
      </c>
      <c r="C167" s="109" t="s">
        <v>128</v>
      </c>
      <c r="E167" s="109">
        <v>0</v>
      </c>
      <c r="F167" s="114">
        <v>65.36</v>
      </c>
      <c r="G167" s="116">
        <v>-1.095</v>
      </c>
      <c r="I167" s="108"/>
      <c r="J167" s="108"/>
      <c r="K167" s="109">
        <v>64.843999999999994</v>
      </c>
      <c r="L167" s="109">
        <v>0.47499999999999998</v>
      </c>
      <c r="M167" s="108"/>
      <c r="N167" s="109">
        <v>0.36607200000000001</v>
      </c>
      <c r="R167" s="108"/>
    </row>
    <row r="168" spans="1:19" x14ac:dyDescent="0.2">
      <c r="A168" s="109">
        <v>21</v>
      </c>
      <c r="B168" s="109" t="s">
        <v>77</v>
      </c>
      <c r="C168" s="109" t="s">
        <v>128</v>
      </c>
      <c r="E168" s="109">
        <v>0</v>
      </c>
      <c r="F168" s="114">
        <v>65.337999999999994</v>
      </c>
      <c r="G168" s="116">
        <v>-1.1499999999999999</v>
      </c>
      <c r="I168" s="108"/>
      <c r="J168" s="108"/>
      <c r="K168" s="109">
        <v>64.822999999999993</v>
      </c>
      <c r="L168" s="109">
        <v>0.47499999999999998</v>
      </c>
      <c r="M168" s="108"/>
      <c r="N168" s="109">
        <v>0.36605199999999999</v>
      </c>
      <c r="R168" s="108"/>
    </row>
    <row r="169" spans="1:19" x14ac:dyDescent="0.2">
      <c r="A169" s="109">
        <v>21</v>
      </c>
      <c r="B169" s="109" t="s">
        <v>77</v>
      </c>
      <c r="C169" s="109" t="s">
        <v>128</v>
      </c>
      <c r="E169" s="109">
        <v>0</v>
      </c>
      <c r="F169" s="114">
        <v>84.837999999999994</v>
      </c>
      <c r="G169" s="116">
        <v>15.090999999999999</v>
      </c>
      <c r="I169" s="108"/>
      <c r="J169" s="108"/>
      <c r="K169" s="109">
        <v>84.156000000000006</v>
      </c>
      <c r="L169" s="109">
        <v>0.626</v>
      </c>
      <c r="M169" s="108"/>
      <c r="N169" s="109">
        <v>0.37198199999999998</v>
      </c>
      <c r="R169" s="108"/>
    </row>
    <row r="170" spans="1:19" x14ac:dyDescent="0.2">
      <c r="A170" s="109">
        <v>21</v>
      </c>
      <c r="B170" s="109" t="s">
        <v>77</v>
      </c>
      <c r="C170" s="109" t="s">
        <v>128</v>
      </c>
      <c r="E170" s="109">
        <v>78</v>
      </c>
      <c r="F170" s="114">
        <v>50.423999999999999</v>
      </c>
      <c r="H170" s="118">
        <v>-19.652999999999999</v>
      </c>
      <c r="I170" s="108"/>
      <c r="J170" s="108"/>
      <c r="M170" s="108"/>
      <c r="O170" s="109">
        <v>49.637</v>
      </c>
      <c r="P170" s="109">
        <v>0.57599999999999996</v>
      </c>
      <c r="Q170" s="109">
        <v>0.21</v>
      </c>
      <c r="R170" s="108"/>
      <c r="S170" s="109">
        <v>1.0841639999999999</v>
      </c>
    </row>
    <row r="171" spans="1:19" x14ac:dyDescent="0.2">
      <c r="A171" s="109">
        <v>21</v>
      </c>
      <c r="B171" s="109" t="s">
        <v>77</v>
      </c>
      <c r="C171" s="109" t="s">
        <v>128</v>
      </c>
      <c r="E171" s="109">
        <v>78</v>
      </c>
      <c r="F171" s="114">
        <v>60.183</v>
      </c>
      <c r="H171" s="118">
        <v>-37.363</v>
      </c>
      <c r="I171" s="108"/>
      <c r="J171" s="108"/>
      <c r="M171" s="108"/>
      <c r="O171" s="109">
        <v>59.250999999999998</v>
      </c>
      <c r="P171" s="109">
        <v>0.67600000000000005</v>
      </c>
      <c r="Q171" s="109">
        <v>0.255</v>
      </c>
      <c r="R171" s="108"/>
      <c r="S171" s="109">
        <v>1.0647880000000001</v>
      </c>
    </row>
    <row r="172" spans="1:19" x14ac:dyDescent="0.2">
      <c r="A172" s="109">
        <v>22</v>
      </c>
      <c r="B172" s="109" t="s">
        <v>77</v>
      </c>
      <c r="C172" s="109" t="s">
        <v>127</v>
      </c>
      <c r="E172" s="109">
        <v>0</v>
      </c>
      <c r="F172" s="114">
        <v>64.863</v>
      </c>
      <c r="G172" s="116">
        <v>-1.052</v>
      </c>
      <c r="I172" s="108"/>
      <c r="J172" s="108"/>
      <c r="K172" s="109">
        <v>64.347999999999999</v>
      </c>
      <c r="L172" s="109">
        <v>0.47099999999999997</v>
      </c>
      <c r="M172" s="108"/>
      <c r="N172" s="109">
        <v>0.36608800000000002</v>
      </c>
      <c r="R172" s="108"/>
    </row>
    <row r="173" spans="1:19" x14ac:dyDescent="0.2">
      <c r="A173" s="109">
        <v>22</v>
      </c>
      <c r="B173" s="109" t="s">
        <v>77</v>
      </c>
      <c r="C173" s="109" t="s">
        <v>127</v>
      </c>
      <c r="E173" s="109">
        <v>0</v>
      </c>
      <c r="F173" s="114">
        <v>65.331999999999994</v>
      </c>
      <c r="G173" s="116">
        <v>-1.0780000000000001</v>
      </c>
      <c r="I173" s="108"/>
      <c r="J173" s="108"/>
      <c r="K173" s="109">
        <v>64.808000000000007</v>
      </c>
      <c r="L173" s="109">
        <v>0.47499999999999998</v>
      </c>
      <c r="M173" s="108"/>
      <c r="N173" s="109">
        <v>0.36607800000000001</v>
      </c>
      <c r="R173" s="108"/>
    </row>
    <row r="174" spans="1:19" x14ac:dyDescent="0.2">
      <c r="A174" s="109">
        <v>22</v>
      </c>
      <c r="B174" s="109" t="s">
        <v>77</v>
      </c>
      <c r="C174" s="109" t="s">
        <v>127</v>
      </c>
      <c r="E174" s="109">
        <v>0</v>
      </c>
      <c r="F174" s="114">
        <v>65.369</v>
      </c>
      <c r="G174" s="116">
        <v>-1.1499999999999999</v>
      </c>
      <c r="I174" s="108"/>
      <c r="J174" s="108"/>
      <c r="K174" s="109">
        <v>64.846000000000004</v>
      </c>
      <c r="L174" s="109">
        <v>0.47499999999999998</v>
      </c>
      <c r="M174" s="108"/>
      <c r="N174" s="109">
        <v>0.36605199999999999</v>
      </c>
      <c r="R174" s="108"/>
    </row>
    <row r="175" spans="1:19" x14ac:dyDescent="0.2">
      <c r="A175" s="109">
        <v>22</v>
      </c>
      <c r="B175" s="109" t="s">
        <v>77</v>
      </c>
      <c r="C175" s="109" t="s">
        <v>127</v>
      </c>
      <c r="E175" s="109">
        <v>0</v>
      </c>
      <c r="F175" s="114">
        <v>49.088999999999999</v>
      </c>
      <c r="G175" s="116">
        <v>15.154999999999999</v>
      </c>
      <c r="I175" s="108"/>
      <c r="J175" s="108"/>
      <c r="K175" s="109">
        <v>48.686999999999998</v>
      </c>
      <c r="L175" s="109">
        <v>0.36199999999999999</v>
      </c>
      <c r="M175" s="108"/>
      <c r="N175" s="109">
        <v>0.37200499999999997</v>
      </c>
      <c r="R175" s="108"/>
    </row>
    <row r="176" spans="1:19" x14ac:dyDescent="0.2">
      <c r="A176" s="109">
        <v>22</v>
      </c>
      <c r="B176" s="109" t="s">
        <v>77</v>
      </c>
      <c r="C176" s="109" t="s">
        <v>127</v>
      </c>
      <c r="E176" s="109">
        <v>57</v>
      </c>
      <c r="F176" s="114">
        <v>74.730999999999995</v>
      </c>
      <c r="H176" s="118">
        <v>-19.876000000000001</v>
      </c>
      <c r="I176" s="108"/>
      <c r="J176" s="108"/>
      <c r="M176" s="108"/>
      <c r="O176" s="109">
        <v>73.564999999999998</v>
      </c>
      <c r="P176" s="109">
        <v>0.85399999999999998</v>
      </c>
      <c r="Q176" s="109">
        <v>0.312</v>
      </c>
      <c r="R176" s="108"/>
      <c r="S176" s="109">
        <v>1.08392</v>
      </c>
    </row>
    <row r="177" spans="1:19" x14ac:dyDescent="0.2">
      <c r="A177" s="109">
        <v>22</v>
      </c>
      <c r="B177" s="109" t="s">
        <v>77</v>
      </c>
      <c r="C177" s="109" t="s">
        <v>127</v>
      </c>
      <c r="E177" s="109">
        <v>57</v>
      </c>
      <c r="F177" s="114">
        <v>60.384</v>
      </c>
      <c r="H177" s="118">
        <v>-37.363</v>
      </c>
      <c r="I177" s="108"/>
      <c r="J177" s="108"/>
      <c r="M177" s="108"/>
      <c r="O177" s="109">
        <v>59.45</v>
      </c>
      <c r="P177" s="109">
        <v>0.67900000000000005</v>
      </c>
      <c r="Q177" s="109">
        <v>0.25600000000000001</v>
      </c>
      <c r="R177" s="108"/>
      <c r="S177" s="109">
        <v>1.0647880000000001</v>
      </c>
    </row>
    <row r="178" spans="1:19" x14ac:dyDescent="0.2">
      <c r="A178" s="109">
        <v>23</v>
      </c>
      <c r="B178" s="109" t="s">
        <v>77</v>
      </c>
      <c r="C178" s="109" t="s">
        <v>126</v>
      </c>
      <c r="E178" s="109">
        <v>0</v>
      </c>
      <c r="F178" s="114">
        <v>65.504999999999995</v>
      </c>
      <c r="G178" s="116">
        <v>-1.0549999999999999</v>
      </c>
      <c r="I178" s="108"/>
      <c r="J178" s="108"/>
      <c r="K178" s="109">
        <v>64.991</v>
      </c>
      <c r="L178" s="109">
        <v>0.47599999999999998</v>
      </c>
      <c r="M178" s="108"/>
      <c r="N178" s="109">
        <v>0.366087</v>
      </c>
      <c r="R178" s="108"/>
    </row>
    <row r="179" spans="1:19" x14ac:dyDescent="0.2">
      <c r="A179" s="109">
        <v>23</v>
      </c>
      <c r="B179" s="109" t="s">
        <v>77</v>
      </c>
      <c r="C179" s="109" t="s">
        <v>126</v>
      </c>
      <c r="E179" s="109">
        <v>0</v>
      </c>
      <c r="F179" s="114">
        <v>65.492000000000004</v>
      </c>
      <c r="G179" s="116">
        <v>-1.0860000000000001</v>
      </c>
      <c r="I179" s="108"/>
      <c r="J179" s="108"/>
      <c r="K179" s="109">
        <v>64.974000000000004</v>
      </c>
      <c r="L179" s="109">
        <v>0.47599999999999998</v>
      </c>
      <c r="M179" s="108"/>
      <c r="N179" s="109">
        <v>0.36607499999999998</v>
      </c>
      <c r="R179" s="108"/>
    </row>
    <row r="180" spans="1:19" x14ac:dyDescent="0.2">
      <c r="A180" s="109">
        <v>23</v>
      </c>
      <c r="B180" s="109" t="s">
        <v>77</v>
      </c>
      <c r="C180" s="109" t="s">
        <v>126</v>
      </c>
      <c r="E180" s="109">
        <v>0</v>
      </c>
      <c r="F180" s="114">
        <v>65.507999999999996</v>
      </c>
      <c r="G180" s="116">
        <v>-1.1499999999999999</v>
      </c>
      <c r="I180" s="108"/>
      <c r="J180" s="108"/>
      <c r="K180" s="109">
        <v>64.992000000000004</v>
      </c>
      <c r="L180" s="109">
        <v>0.47599999999999998</v>
      </c>
      <c r="M180" s="108"/>
      <c r="N180" s="109">
        <v>0.36605199999999999</v>
      </c>
      <c r="R180" s="108"/>
    </row>
    <row r="181" spans="1:19" x14ac:dyDescent="0.2">
      <c r="A181" s="109">
        <v>23</v>
      </c>
      <c r="B181" s="109" t="s">
        <v>77</v>
      </c>
      <c r="C181" s="109" t="s">
        <v>126</v>
      </c>
      <c r="E181" s="109">
        <v>0</v>
      </c>
      <c r="F181" s="114">
        <v>53.408999999999999</v>
      </c>
      <c r="G181" s="116">
        <v>14.946999999999999</v>
      </c>
      <c r="I181" s="108"/>
      <c r="J181" s="108"/>
      <c r="K181" s="109">
        <v>52.988999999999997</v>
      </c>
      <c r="L181" s="109">
        <v>0.39400000000000002</v>
      </c>
      <c r="M181" s="108"/>
      <c r="N181" s="109">
        <v>0.37192900000000001</v>
      </c>
      <c r="R181" s="108"/>
    </row>
    <row r="182" spans="1:19" x14ac:dyDescent="0.2">
      <c r="A182" s="109">
        <v>23</v>
      </c>
      <c r="B182" s="109" t="s">
        <v>77</v>
      </c>
      <c r="C182" s="109" t="s">
        <v>126</v>
      </c>
      <c r="E182" s="109">
        <v>57</v>
      </c>
      <c r="F182" s="114">
        <v>82.096999999999994</v>
      </c>
      <c r="H182" s="118">
        <v>-20.036000000000001</v>
      </c>
      <c r="I182" s="108"/>
      <c r="J182" s="108"/>
      <c r="M182" s="108"/>
      <c r="O182" s="109">
        <v>80.816000000000003</v>
      </c>
      <c r="P182" s="109">
        <v>0.93700000000000006</v>
      </c>
      <c r="Q182" s="109">
        <v>0.34300000000000003</v>
      </c>
      <c r="R182" s="108"/>
      <c r="S182" s="109">
        <v>1.083745</v>
      </c>
    </row>
    <row r="183" spans="1:19" x14ac:dyDescent="0.2">
      <c r="A183" s="109">
        <v>23</v>
      </c>
      <c r="B183" s="109" t="s">
        <v>77</v>
      </c>
      <c r="C183" s="109" t="s">
        <v>126</v>
      </c>
      <c r="E183" s="109">
        <v>57</v>
      </c>
      <c r="F183" s="114">
        <v>60.283000000000001</v>
      </c>
      <c r="H183" s="118">
        <v>-37.363</v>
      </c>
      <c r="I183" s="108"/>
      <c r="J183" s="108"/>
      <c r="M183" s="108"/>
      <c r="O183" s="109">
        <v>59.35</v>
      </c>
      <c r="P183" s="109">
        <v>0.67700000000000005</v>
      </c>
      <c r="Q183" s="109">
        <v>0.25600000000000001</v>
      </c>
      <c r="R183" s="108"/>
      <c r="S183" s="109">
        <v>1.0647880000000001</v>
      </c>
    </row>
    <row r="184" spans="1:19" x14ac:dyDescent="0.2">
      <c r="A184" s="109">
        <v>24</v>
      </c>
      <c r="B184" s="109" t="s">
        <v>77</v>
      </c>
      <c r="C184" s="109" t="s">
        <v>125</v>
      </c>
      <c r="E184" s="109">
        <v>0</v>
      </c>
      <c r="F184" s="114">
        <v>65.417000000000002</v>
      </c>
      <c r="G184" s="116">
        <v>-1.0209999999999999</v>
      </c>
      <c r="I184" s="108"/>
      <c r="J184" s="108"/>
      <c r="K184" s="109">
        <v>64.91</v>
      </c>
      <c r="L184" s="109">
        <v>0.47499999999999998</v>
      </c>
      <c r="M184" s="108"/>
      <c r="N184" s="109">
        <v>0.36609900000000001</v>
      </c>
      <c r="R184" s="108"/>
    </row>
    <row r="185" spans="1:19" x14ac:dyDescent="0.2">
      <c r="A185" s="109">
        <v>24</v>
      </c>
      <c r="B185" s="109" t="s">
        <v>77</v>
      </c>
      <c r="C185" s="109" t="s">
        <v>125</v>
      </c>
      <c r="E185" s="109">
        <v>0</v>
      </c>
      <c r="F185" s="114">
        <v>65.307000000000002</v>
      </c>
      <c r="G185" s="116">
        <v>-1.0820000000000001</v>
      </c>
      <c r="I185" s="108"/>
      <c r="J185" s="108"/>
      <c r="K185" s="109">
        <v>64.796999999999997</v>
      </c>
      <c r="L185" s="109">
        <v>0.47399999999999998</v>
      </c>
      <c r="M185" s="108"/>
      <c r="N185" s="109">
        <v>0.36607699999999999</v>
      </c>
      <c r="R185" s="108"/>
    </row>
    <row r="186" spans="1:19" x14ac:dyDescent="0.2">
      <c r="A186" s="109">
        <v>24</v>
      </c>
      <c r="B186" s="109" t="s">
        <v>77</v>
      </c>
      <c r="C186" s="109" t="s">
        <v>125</v>
      </c>
      <c r="E186" s="109">
        <v>0</v>
      </c>
      <c r="F186" s="114">
        <v>65.795000000000002</v>
      </c>
      <c r="G186" s="116">
        <v>-1.1499999999999999</v>
      </c>
      <c r="I186" s="108"/>
      <c r="J186" s="108"/>
      <c r="K186" s="109">
        <v>65.281999999999996</v>
      </c>
      <c r="L186" s="109">
        <v>0.47799999999999998</v>
      </c>
      <c r="M186" s="108"/>
      <c r="N186" s="109">
        <v>0.36605199999999999</v>
      </c>
      <c r="R186" s="108"/>
    </row>
    <row r="187" spans="1:19" x14ac:dyDescent="0.2">
      <c r="A187" s="109">
        <v>24</v>
      </c>
      <c r="B187" s="109" t="s">
        <v>77</v>
      </c>
      <c r="C187" s="109" t="s">
        <v>125</v>
      </c>
      <c r="E187" s="109">
        <v>0</v>
      </c>
      <c r="F187" s="114">
        <v>52.082000000000001</v>
      </c>
      <c r="G187" s="116">
        <v>14.724</v>
      </c>
      <c r="I187" s="108"/>
      <c r="J187" s="108"/>
      <c r="K187" s="109">
        <v>51.683</v>
      </c>
      <c r="L187" s="109">
        <v>0.38400000000000001</v>
      </c>
      <c r="M187" s="108"/>
      <c r="N187" s="109">
        <v>0.37184800000000001</v>
      </c>
      <c r="R187" s="108"/>
    </row>
    <row r="188" spans="1:19" x14ac:dyDescent="0.2">
      <c r="A188" s="109">
        <v>24</v>
      </c>
      <c r="B188" s="109" t="s">
        <v>77</v>
      </c>
      <c r="C188" s="109" t="s">
        <v>125</v>
      </c>
      <c r="E188" s="109">
        <v>57</v>
      </c>
      <c r="F188" s="114">
        <v>80.085999999999999</v>
      </c>
      <c r="H188" s="118">
        <v>-20.042000000000002</v>
      </c>
      <c r="I188" s="108"/>
      <c r="J188" s="108"/>
      <c r="M188" s="108"/>
      <c r="O188" s="109">
        <v>78.837999999999994</v>
      </c>
      <c r="P188" s="109">
        <v>0.91400000000000003</v>
      </c>
      <c r="Q188" s="109">
        <v>0.33400000000000002</v>
      </c>
      <c r="R188" s="108"/>
      <c r="S188" s="109">
        <v>1.083739</v>
      </c>
    </row>
    <row r="189" spans="1:19" x14ac:dyDescent="0.2">
      <c r="A189" s="109">
        <v>24</v>
      </c>
      <c r="B189" s="109" t="s">
        <v>77</v>
      </c>
      <c r="C189" s="109" t="s">
        <v>125</v>
      </c>
      <c r="E189" s="109">
        <v>57</v>
      </c>
      <c r="F189" s="114">
        <v>60.027999999999999</v>
      </c>
      <c r="H189" s="118">
        <v>-37.363</v>
      </c>
      <c r="I189" s="108"/>
      <c r="J189" s="108"/>
      <c r="M189" s="108"/>
      <c r="O189" s="109">
        <v>59.098999999999997</v>
      </c>
      <c r="P189" s="109">
        <v>0.67400000000000004</v>
      </c>
      <c r="Q189" s="109">
        <v>0.255</v>
      </c>
      <c r="R189" s="108"/>
      <c r="S189" s="109">
        <v>1.0647880000000001</v>
      </c>
    </row>
    <row r="190" spans="1:19" x14ac:dyDescent="0.2">
      <c r="A190" s="109">
        <v>25</v>
      </c>
      <c r="B190" s="109" t="s">
        <v>47</v>
      </c>
      <c r="E190" s="109">
        <v>0</v>
      </c>
      <c r="F190" s="114">
        <v>65.215999999999994</v>
      </c>
      <c r="G190" s="116">
        <v>-0.93300000000000005</v>
      </c>
      <c r="I190" s="108"/>
      <c r="J190" s="108"/>
      <c r="K190" s="109">
        <v>64.695999999999998</v>
      </c>
      <c r="L190" s="109">
        <v>0.47399999999999998</v>
      </c>
      <c r="M190" s="108"/>
      <c r="N190" s="109">
        <v>0.36613099999999998</v>
      </c>
      <c r="R190" s="108"/>
    </row>
    <row r="191" spans="1:19" x14ac:dyDescent="0.2">
      <c r="A191" s="109">
        <v>25</v>
      </c>
      <c r="B191" s="109" t="s">
        <v>47</v>
      </c>
      <c r="E191" s="109">
        <v>0</v>
      </c>
      <c r="F191" s="114">
        <v>65.55</v>
      </c>
      <c r="G191" s="116">
        <v>-0.98</v>
      </c>
      <c r="I191" s="108"/>
      <c r="J191" s="108"/>
      <c r="K191" s="109">
        <v>65.022999999999996</v>
      </c>
      <c r="L191" s="109">
        <v>0.47599999999999998</v>
      </c>
      <c r="M191" s="108"/>
      <c r="N191" s="109">
        <v>0.36611399999999999</v>
      </c>
      <c r="R191" s="108"/>
    </row>
    <row r="192" spans="1:19" x14ac:dyDescent="0.2">
      <c r="A192" s="109">
        <v>25</v>
      </c>
      <c r="B192" s="109" t="s">
        <v>47</v>
      </c>
      <c r="E192" s="109">
        <v>33</v>
      </c>
      <c r="F192" s="114">
        <v>2.4E-2</v>
      </c>
      <c r="G192" s="116">
        <v>-27.440999999999999</v>
      </c>
      <c r="I192" s="108"/>
      <c r="J192" s="108"/>
      <c r="K192" s="109">
        <v>2.3E-2</v>
      </c>
      <c r="L192" s="109">
        <v>0</v>
      </c>
      <c r="M192" s="108"/>
      <c r="N192" s="109">
        <v>0.35645199999999999</v>
      </c>
      <c r="R192" s="108"/>
    </row>
    <row r="193" spans="1:19" x14ac:dyDescent="0.2">
      <c r="A193" s="109">
        <v>25</v>
      </c>
      <c r="B193" s="109" t="s">
        <v>47</v>
      </c>
      <c r="E193" s="109">
        <v>33</v>
      </c>
      <c r="F193" s="114">
        <v>66.209999999999994</v>
      </c>
      <c r="G193" s="116">
        <v>-1.1499999999999999</v>
      </c>
      <c r="I193" s="108"/>
      <c r="J193" s="108"/>
      <c r="K193" s="109">
        <v>65.680999999999997</v>
      </c>
      <c r="L193" s="109">
        <v>0.48099999999999998</v>
      </c>
      <c r="M193" s="108"/>
      <c r="N193" s="109">
        <v>0.36605199999999999</v>
      </c>
      <c r="R193" s="108"/>
    </row>
    <row r="194" spans="1:19" x14ac:dyDescent="0.2">
      <c r="A194" s="109">
        <v>25</v>
      </c>
      <c r="B194" s="109" t="s">
        <v>47</v>
      </c>
      <c r="E194" s="109">
        <v>33</v>
      </c>
      <c r="F194" s="114">
        <v>55.554000000000002</v>
      </c>
      <c r="G194" s="116">
        <v>-5.1989999999999998</v>
      </c>
      <c r="I194" s="108"/>
      <c r="J194" s="108"/>
      <c r="K194" s="109">
        <v>55.115000000000002</v>
      </c>
      <c r="L194" s="109">
        <v>0.40200000000000002</v>
      </c>
      <c r="M194" s="108"/>
      <c r="N194" s="109">
        <v>0.36457400000000001</v>
      </c>
      <c r="R194" s="108"/>
    </row>
    <row r="195" spans="1:19" x14ac:dyDescent="0.2">
      <c r="A195" s="109">
        <v>25</v>
      </c>
      <c r="B195" s="109" t="s">
        <v>47</v>
      </c>
      <c r="E195" s="109">
        <v>79</v>
      </c>
      <c r="F195" s="114">
        <v>87.644000000000005</v>
      </c>
      <c r="H195" s="118">
        <v>-28.456</v>
      </c>
      <c r="I195" s="108"/>
      <c r="J195" s="108"/>
      <c r="M195" s="108"/>
      <c r="O195" s="109">
        <v>86.286000000000001</v>
      </c>
      <c r="P195" s="109">
        <v>0.99199999999999999</v>
      </c>
      <c r="Q195" s="109">
        <v>0.36499999999999999</v>
      </c>
      <c r="R195" s="108"/>
      <c r="S195" s="109">
        <v>1.0745340000000001</v>
      </c>
    </row>
    <row r="196" spans="1:19" x14ac:dyDescent="0.2">
      <c r="A196" s="109">
        <v>25</v>
      </c>
      <c r="B196" s="109" t="s">
        <v>47</v>
      </c>
      <c r="E196" s="109">
        <v>79</v>
      </c>
      <c r="F196" s="114">
        <v>60.393999999999998</v>
      </c>
      <c r="H196" s="118">
        <v>-37.363</v>
      </c>
      <c r="I196" s="108"/>
      <c r="J196" s="108"/>
      <c r="M196" s="108"/>
      <c r="O196" s="109">
        <v>59.46</v>
      </c>
      <c r="P196" s="109">
        <v>0.67800000000000005</v>
      </c>
      <c r="Q196" s="109">
        <v>0.25600000000000001</v>
      </c>
      <c r="R196" s="108"/>
      <c r="S196" s="109">
        <v>1.0647880000000001</v>
      </c>
    </row>
    <row r="197" spans="1:19" x14ac:dyDescent="0.2">
      <c r="A197" s="109">
        <v>26</v>
      </c>
      <c r="B197" s="109" t="s">
        <v>77</v>
      </c>
      <c r="C197" s="109" t="s">
        <v>124</v>
      </c>
      <c r="E197" s="109">
        <v>0</v>
      </c>
      <c r="F197" s="114">
        <v>65.602000000000004</v>
      </c>
      <c r="G197" s="116">
        <v>-1</v>
      </c>
      <c r="I197" s="108"/>
      <c r="J197" s="108"/>
      <c r="K197" s="109">
        <v>65.08</v>
      </c>
      <c r="L197" s="109">
        <v>0.47699999999999998</v>
      </c>
      <c r="M197" s="108"/>
      <c r="N197" s="109">
        <v>0.36610700000000002</v>
      </c>
      <c r="R197" s="108"/>
    </row>
    <row r="198" spans="1:19" x14ac:dyDescent="0.2">
      <c r="A198" s="109">
        <v>26</v>
      </c>
      <c r="B198" s="109" t="s">
        <v>77</v>
      </c>
      <c r="C198" s="109" t="s">
        <v>124</v>
      </c>
      <c r="E198" s="109">
        <v>0</v>
      </c>
      <c r="F198" s="114">
        <v>65.63</v>
      </c>
      <c r="G198" s="116">
        <v>-1.0469999999999999</v>
      </c>
      <c r="I198" s="108"/>
      <c r="J198" s="108"/>
      <c r="K198" s="109">
        <v>65.102999999999994</v>
      </c>
      <c r="L198" s="109">
        <v>0.47699999999999998</v>
      </c>
      <c r="M198" s="108"/>
      <c r="N198" s="109">
        <v>0.36609000000000003</v>
      </c>
      <c r="R198" s="108"/>
    </row>
    <row r="199" spans="1:19" x14ac:dyDescent="0.2">
      <c r="A199" s="109">
        <v>26</v>
      </c>
      <c r="B199" s="109" t="s">
        <v>77</v>
      </c>
      <c r="C199" s="109" t="s">
        <v>124</v>
      </c>
      <c r="E199" s="109">
        <v>0</v>
      </c>
      <c r="F199" s="114">
        <v>65.590999999999994</v>
      </c>
      <c r="G199" s="116">
        <v>-1.1499999999999999</v>
      </c>
      <c r="I199" s="108"/>
      <c r="J199" s="108"/>
      <c r="K199" s="109">
        <v>65.064999999999998</v>
      </c>
      <c r="L199" s="109">
        <v>0.47599999999999998</v>
      </c>
      <c r="M199" s="108"/>
      <c r="N199" s="109">
        <v>0.36605199999999999</v>
      </c>
      <c r="R199" s="108"/>
    </row>
    <row r="200" spans="1:19" x14ac:dyDescent="0.2">
      <c r="A200" s="109">
        <v>26</v>
      </c>
      <c r="B200" s="109" t="s">
        <v>77</v>
      </c>
      <c r="C200" s="109" t="s">
        <v>124</v>
      </c>
      <c r="E200" s="109">
        <v>0</v>
      </c>
      <c r="F200" s="114">
        <v>69.403999999999996</v>
      </c>
      <c r="G200" s="116">
        <v>4.4850000000000003</v>
      </c>
      <c r="I200" s="108"/>
      <c r="J200" s="108"/>
      <c r="K200" s="109">
        <v>68.831999999999994</v>
      </c>
      <c r="L200" s="109">
        <v>0.50700000000000001</v>
      </c>
      <c r="M200" s="108"/>
      <c r="N200" s="109">
        <v>0.36810999999999999</v>
      </c>
      <c r="R200" s="108"/>
    </row>
    <row r="201" spans="1:19" x14ac:dyDescent="0.2">
      <c r="A201" s="109">
        <v>26</v>
      </c>
      <c r="B201" s="109" t="s">
        <v>77</v>
      </c>
      <c r="C201" s="109" t="s">
        <v>124</v>
      </c>
      <c r="E201" s="109">
        <v>57</v>
      </c>
      <c r="F201" s="114">
        <v>90.816000000000003</v>
      </c>
      <c r="H201" s="118">
        <v>-24.491</v>
      </c>
      <c r="I201" s="108"/>
      <c r="J201" s="108"/>
      <c r="M201" s="108"/>
      <c r="O201" s="109">
        <v>89.403999999999996</v>
      </c>
      <c r="P201" s="109">
        <v>1.032</v>
      </c>
      <c r="Q201" s="109">
        <v>0.38</v>
      </c>
      <c r="R201" s="108"/>
      <c r="S201" s="109">
        <v>1.0788720000000001</v>
      </c>
    </row>
    <row r="202" spans="1:19" x14ac:dyDescent="0.2">
      <c r="A202" s="109">
        <v>26</v>
      </c>
      <c r="B202" s="109" t="s">
        <v>77</v>
      </c>
      <c r="C202" s="109" t="s">
        <v>124</v>
      </c>
      <c r="E202" s="109">
        <v>57</v>
      </c>
      <c r="F202" s="114">
        <v>60.284999999999997</v>
      </c>
      <c r="H202" s="118">
        <v>-37.363</v>
      </c>
      <c r="I202" s="108"/>
      <c r="J202" s="108"/>
      <c r="M202" s="108"/>
      <c r="O202" s="109">
        <v>59.353000000000002</v>
      </c>
      <c r="P202" s="109">
        <v>0.67700000000000005</v>
      </c>
      <c r="Q202" s="109">
        <v>0.25600000000000001</v>
      </c>
      <c r="R202" s="108"/>
      <c r="S202" s="109">
        <v>1.0647880000000001</v>
      </c>
    </row>
    <row r="203" spans="1:19" x14ac:dyDescent="0.2">
      <c r="A203" s="109">
        <v>27</v>
      </c>
      <c r="B203" s="109" t="s">
        <v>77</v>
      </c>
      <c r="C203" s="109" t="s">
        <v>123</v>
      </c>
      <c r="E203" s="109">
        <v>0</v>
      </c>
      <c r="F203" s="114">
        <v>65.298000000000002</v>
      </c>
      <c r="G203" s="116">
        <v>-0.82799999999999996</v>
      </c>
      <c r="I203" s="108"/>
      <c r="J203" s="108"/>
      <c r="K203" s="109">
        <v>64.784999999999997</v>
      </c>
      <c r="L203" s="109">
        <v>0.47399999999999998</v>
      </c>
      <c r="M203" s="108"/>
      <c r="N203" s="109">
        <v>0.36617</v>
      </c>
      <c r="R203" s="108"/>
    </row>
    <row r="204" spans="1:19" x14ac:dyDescent="0.2">
      <c r="A204" s="109">
        <v>27</v>
      </c>
      <c r="B204" s="109" t="s">
        <v>77</v>
      </c>
      <c r="C204" s="109" t="s">
        <v>123</v>
      </c>
      <c r="E204" s="109">
        <v>0</v>
      </c>
      <c r="F204" s="114">
        <v>64.947999999999993</v>
      </c>
      <c r="G204" s="116">
        <v>-0.89800000000000002</v>
      </c>
      <c r="I204" s="108"/>
      <c r="J204" s="108"/>
      <c r="K204" s="109">
        <v>64.433999999999997</v>
      </c>
      <c r="L204" s="109">
        <v>0.47199999999999998</v>
      </c>
      <c r="M204" s="108"/>
      <c r="N204" s="109">
        <v>0.36614400000000002</v>
      </c>
      <c r="R204" s="108"/>
    </row>
    <row r="205" spans="1:19" x14ac:dyDescent="0.2">
      <c r="A205" s="109">
        <v>27</v>
      </c>
      <c r="B205" s="109" t="s">
        <v>77</v>
      </c>
      <c r="C205" s="109" t="s">
        <v>123</v>
      </c>
      <c r="E205" s="109">
        <v>50</v>
      </c>
      <c r="F205" s="114">
        <v>65.287000000000006</v>
      </c>
      <c r="G205" s="116">
        <v>-1.1499999999999999</v>
      </c>
      <c r="I205" s="108"/>
      <c r="J205" s="108"/>
      <c r="K205" s="109">
        <v>64.774000000000001</v>
      </c>
      <c r="L205" s="109">
        <v>0.47399999999999998</v>
      </c>
      <c r="M205" s="108"/>
      <c r="N205" s="109">
        <v>0.36605199999999999</v>
      </c>
      <c r="R205" s="108"/>
    </row>
    <row r="206" spans="1:19" x14ac:dyDescent="0.2">
      <c r="A206" s="109">
        <v>27</v>
      </c>
      <c r="B206" s="109" t="s">
        <v>77</v>
      </c>
      <c r="C206" s="109" t="s">
        <v>123</v>
      </c>
      <c r="E206" s="109">
        <v>50</v>
      </c>
      <c r="F206" s="114">
        <v>37.055</v>
      </c>
      <c r="G206" s="116">
        <v>4.0060000000000002</v>
      </c>
      <c r="I206" s="108"/>
      <c r="J206" s="108"/>
      <c r="K206" s="109">
        <v>36.777999999999999</v>
      </c>
      <c r="L206" s="109">
        <v>0.27100000000000002</v>
      </c>
      <c r="M206" s="108"/>
      <c r="N206" s="109">
        <v>0.36793500000000001</v>
      </c>
      <c r="R206" s="108"/>
    </row>
    <row r="207" spans="1:19" x14ac:dyDescent="0.2">
      <c r="A207" s="109">
        <v>27</v>
      </c>
      <c r="B207" s="109" t="s">
        <v>77</v>
      </c>
      <c r="C207" s="109" t="s">
        <v>123</v>
      </c>
      <c r="E207" s="109">
        <v>78</v>
      </c>
      <c r="F207" s="114">
        <v>71.600999999999999</v>
      </c>
      <c r="H207" s="118">
        <v>-24.212</v>
      </c>
      <c r="I207" s="108"/>
      <c r="J207" s="108"/>
      <c r="M207" s="108"/>
      <c r="O207" s="109">
        <v>70.488</v>
      </c>
      <c r="P207" s="109">
        <v>0.81399999999999995</v>
      </c>
      <c r="Q207" s="109">
        <v>0.29899999999999999</v>
      </c>
      <c r="R207" s="108"/>
      <c r="S207" s="109">
        <v>1.0791770000000001</v>
      </c>
    </row>
    <row r="208" spans="1:19" x14ac:dyDescent="0.2">
      <c r="A208" s="109">
        <v>27</v>
      </c>
      <c r="B208" s="109" t="s">
        <v>77</v>
      </c>
      <c r="C208" s="109" t="s">
        <v>123</v>
      </c>
      <c r="E208" s="109">
        <v>78</v>
      </c>
      <c r="F208" s="114">
        <v>59.948</v>
      </c>
      <c r="H208" s="118">
        <v>-37.363</v>
      </c>
      <c r="I208" s="108"/>
      <c r="J208" s="108"/>
      <c r="M208" s="108"/>
      <c r="O208" s="109">
        <v>59.02</v>
      </c>
      <c r="P208" s="109">
        <v>0.67300000000000004</v>
      </c>
      <c r="Q208" s="109">
        <v>0.254</v>
      </c>
      <c r="R208" s="108"/>
      <c r="S208" s="109">
        <v>1.0647880000000001</v>
      </c>
    </row>
    <row r="209" spans="1:19" x14ac:dyDescent="0.2">
      <c r="A209" s="109">
        <v>28</v>
      </c>
      <c r="B209" s="109" t="s">
        <v>77</v>
      </c>
      <c r="C209" s="109" t="s">
        <v>122</v>
      </c>
      <c r="E209" s="109">
        <v>0</v>
      </c>
      <c r="F209" s="114">
        <v>66.022000000000006</v>
      </c>
      <c r="G209" s="116">
        <v>-1.0369999999999999</v>
      </c>
      <c r="I209" s="108"/>
      <c r="J209" s="108"/>
      <c r="K209" s="109">
        <v>65.498000000000005</v>
      </c>
      <c r="L209" s="109">
        <v>0.48</v>
      </c>
      <c r="M209" s="108"/>
      <c r="N209" s="109">
        <v>0.36609399999999997</v>
      </c>
      <c r="R209" s="108"/>
    </row>
    <row r="210" spans="1:19" x14ac:dyDescent="0.2">
      <c r="A210" s="109">
        <v>28</v>
      </c>
      <c r="B210" s="109" t="s">
        <v>77</v>
      </c>
      <c r="C210" s="109" t="s">
        <v>122</v>
      </c>
      <c r="E210" s="109">
        <v>0</v>
      </c>
      <c r="F210" s="114">
        <v>65.95</v>
      </c>
      <c r="G210" s="116">
        <v>-1.093</v>
      </c>
      <c r="I210" s="108"/>
      <c r="J210" s="108"/>
      <c r="K210" s="109">
        <v>65.421999999999997</v>
      </c>
      <c r="L210" s="109">
        <v>0.47899999999999998</v>
      </c>
      <c r="M210" s="108"/>
      <c r="N210" s="109">
        <v>0.36607299999999998</v>
      </c>
      <c r="R210" s="108"/>
    </row>
    <row r="211" spans="1:19" x14ac:dyDescent="0.2">
      <c r="A211" s="109">
        <v>28</v>
      </c>
      <c r="B211" s="109" t="s">
        <v>77</v>
      </c>
      <c r="C211" s="109" t="s">
        <v>122</v>
      </c>
      <c r="E211" s="109">
        <v>0</v>
      </c>
      <c r="F211" s="114">
        <v>66.244</v>
      </c>
      <c r="G211" s="116">
        <v>-1.1499999999999999</v>
      </c>
      <c r="I211" s="108"/>
      <c r="J211" s="108"/>
      <c r="K211" s="109">
        <v>65.713999999999999</v>
      </c>
      <c r="L211" s="109">
        <v>0.48099999999999998</v>
      </c>
      <c r="M211" s="108"/>
      <c r="N211" s="109">
        <v>0.36605199999999999</v>
      </c>
      <c r="R211" s="108"/>
    </row>
    <row r="212" spans="1:19" x14ac:dyDescent="0.2">
      <c r="A212" s="109">
        <v>28</v>
      </c>
      <c r="B212" s="109" t="s">
        <v>77</v>
      </c>
      <c r="C212" s="109" t="s">
        <v>122</v>
      </c>
      <c r="E212" s="109">
        <v>0</v>
      </c>
      <c r="F212" s="114">
        <v>84.436000000000007</v>
      </c>
      <c r="G212" s="116">
        <v>4.8680000000000003</v>
      </c>
      <c r="I212" s="108"/>
      <c r="J212" s="108"/>
      <c r="K212" s="109">
        <v>83.742999999999995</v>
      </c>
      <c r="L212" s="109">
        <v>0.61699999999999999</v>
      </c>
      <c r="M212" s="108"/>
      <c r="N212" s="109">
        <v>0.36824899999999999</v>
      </c>
      <c r="R212" s="108"/>
    </row>
    <row r="213" spans="1:19" x14ac:dyDescent="0.2">
      <c r="A213" s="109">
        <v>28</v>
      </c>
      <c r="B213" s="109" t="s">
        <v>77</v>
      </c>
      <c r="C213" s="109" t="s">
        <v>122</v>
      </c>
      <c r="E213" s="109">
        <v>78</v>
      </c>
      <c r="F213" s="114">
        <v>41.173999999999999</v>
      </c>
      <c r="H213" s="118">
        <v>-24.306999999999999</v>
      </c>
      <c r="I213" s="108"/>
      <c r="J213" s="108"/>
      <c r="M213" s="108"/>
      <c r="O213" s="109">
        <v>40.533999999999999</v>
      </c>
      <c r="P213" s="109">
        <v>0.46800000000000003</v>
      </c>
      <c r="Q213" s="109">
        <v>0.17199999999999999</v>
      </c>
      <c r="R213" s="108"/>
      <c r="S213" s="109">
        <v>1.0790740000000001</v>
      </c>
    </row>
    <row r="214" spans="1:19" x14ac:dyDescent="0.2">
      <c r="A214" s="109">
        <v>28</v>
      </c>
      <c r="B214" s="109" t="s">
        <v>77</v>
      </c>
      <c r="C214" s="109" t="s">
        <v>122</v>
      </c>
      <c r="E214" s="109">
        <v>78</v>
      </c>
      <c r="F214" s="114">
        <v>60.164999999999999</v>
      </c>
      <c r="H214" s="118">
        <v>-37.363</v>
      </c>
      <c r="I214" s="108"/>
      <c r="J214" s="108"/>
      <c r="M214" s="108"/>
      <c r="O214" s="109">
        <v>59.234000000000002</v>
      </c>
      <c r="P214" s="109">
        <v>0.67600000000000005</v>
      </c>
      <c r="Q214" s="109">
        <v>0.255</v>
      </c>
      <c r="R214" s="108"/>
      <c r="S214" s="109">
        <v>1.0647880000000001</v>
      </c>
    </row>
    <row r="215" spans="1:19" x14ac:dyDescent="0.2">
      <c r="A215" s="109">
        <v>29</v>
      </c>
      <c r="B215" s="109" t="s">
        <v>77</v>
      </c>
      <c r="C215" s="109" t="s">
        <v>121</v>
      </c>
      <c r="E215" s="109">
        <v>0</v>
      </c>
      <c r="F215" s="114">
        <v>65.516999999999996</v>
      </c>
      <c r="G215" s="116">
        <v>-1.0609999999999999</v>
      </c>
      <c r="I215" s="108"/>
      <c r="J215" s="108"/>
      <c r="K215" s="109">
        <v>64.995999999999995</v>
      </c>
      <c r="L215" s="109">
        <v>0.47599999999999998</v>
      </c>
      <c r="M215" s="108"/>
      <c r="N215" s="109">
        <v>0.36608499999999999</v>
      </c>
      <c r="R215" s="108"/>
    </row>
    <row r="216" spans="1:19" x14ac:dyDescent="0.2">
      <c r="A216" s="109">
        <v>29</v>
      </c>
      <c r="B216" s="109" t="s">
        <v>77</v>
      </c>
      <c r="C216" s="109" t="s">
        <v>121</v>
      </c>
      <c r="E216" s="109">
        <v>0</v>
      </c>
      <c r="F216" s="114">
        <v>65.497</v>
      </c>
      <c r="G216" s="116">
        <v>-1.1359999999999999</v>
      </c>
      <c r="I216" s="108"/>
      <c r="J216" s="108"/>
      <c r="K216" s="109">
        <v>64.971000000000004</v>
      </c>
      <c r="L216" s="109">
        <v>0.47599999999999998</v>
      </c>
      <c r="M216" s="108"/>
      <c r="N216" s="109">
        <v>0.36605700000000002</v>
      </c>
      <c r="R216" s="108"/>
    </row>
    <row r="217" spans="1:19" x14ac:dyDescent="0.2">
      <c r="A217" s="109">
        <v>29</v>
      </c>
      <c r="B217" s="109" t="s">
        <v>77</v>
      </c>
      <c r="C217" s="109" t="s">
        <v>121</v>
      </c>
      <c r="E217" s="109">
        <v>0</v>
      </c>
      <c r="F217" s="114">
        <v>65.555000000000007</v>
      </c>
      <c r="G217" s="116">
        <v>-1.1499999999999999</v>
      </c>
      <c r="I217" s="108"/>
      <c r="J217" s="108"/>
      <c r="K217" s="109">
        <v>65.03</v>
      </c>
      <c r="L217" s="109">
        <v>0.47599999999999998</v>
      </c>
      <c r="M217" s="108"/>
      <c r="N217" s="109">
        <v>0.36605199999999999</v>
      </c>
      <c r="R217" s="108"/>
    </row>
    <row r="218" spans="1:19" x14ac:dyDescent="0.2">
      <c r="A218" s="109">
        <v>29</v>
      </c>
      <c r="B218" s="109" t="s">
        <v>77</v>
      </c>
      <c r="C218" s="109" t="s">
        <v>121</v>
      </c>
      <c r="E218" s="109">
        <v>0</v>
      </c>
      <c r="F218" s="114">
        <v>93.129000000000005</v>
      </c>
      <c r="G218" s="116">
        <v>15.311999999999999</v>
      </c>
      <c r="I218" s="108"/>
      <c r="J218" s="108"/>
      <c r="K218" s="109">
        <v>92.352000000000004</v>
      </c>
      <c r="L218" s="109">
        <v>0.68700000000000006</v>
      </c>
      <c r="M218" s="108"/>
      <c r="N218" s="109">
        <v>0.37206299999999998</v>
      </c>
      <c r="R218" s="108"/>
    </row>
    <row r="219" spans="1:19" x14ac:dyDescent="0.2">
      <c r="A219" s="109">
        <v>29</v>
      </c>
      <c r="B219" s="109" t="s">
        <v>77</v>
      </c>
      <c r="C219" s="109" t="s">
        <v>121</v>
      </c>
      <c r="E219" s="109">
        <v>78</v>
      </c>
      <c r="F219" s="114">
        <v>53.753</v>
      </c>
      <c r="H219" s="118">
        <v>-20.074000000000002</v>
      </c>
      <c r="I219" s="108"/>
      <c r="J219" s="108"/>
      <c r="M219" s="108"/>
      <c r="O219" s="109">
        <v>52.914999999999999</v>
      </c>
      <c r="P219" s="109">
        <v>0.61299999999999999</v>
      </c>
      <c r="Q219" s="109">
        <v>0.224</v>
      </c>
      <c r="R219" s="108"/>
      <c r="S219" s="109">
        <v>1.083704</v>
      </c>
    </row>
    <row r="220" spans="1:19" x14ac:dyDescent="0.2">
      <c r="A220" s="109">
        <v>29</v>
      </c>
      <c r="B220" s="109" t="s">
        <v>77</v>
      </c>
      <c r="C220" s="109" t="s">
        <v>121</v>
      </c>
      <c r="E220" s="109">
        <v>78</v>
      </c>
      <c r="F220" s="114">
        <v>60.210999999999999</v>
      </c>
      <c r="H220" s="118">
        <v>-37.363</v>
      </c>
      <c r="I220" s="108"/>
      <c r="J220" s="108"/>
      <c r="M220" s="108"/>
      <c r="O220" s="109">
        <v>59.279000000000003</v>
      </c>
      <c r="P220" s="109">
        <v>0.67600000000000005</v>
      </c>
      <c r="Q220" s="109">
        <v>0.255</v>
      </c>
      <c r="R220" s="108"/>
      <c r="S220" s="109">
        <v>1.0647880000000001</v>
      </c>
    </row>
    <row r="221" spans="1:19" x14ac:dyDescent="0.2">
      <c r="A221" s="109">
        <v>30</v>
      </c>
      <c r="B221" s="109" t="s">
        <v>77</v>
      </c>
      <c r="C221" s="109" t="s">
        <v>120</v>
      </c>
      <c r="E221" s="109">
        <v>0</v>
      </c>
      <c r="F221" s="114">
        <v>65.396000000000001</v>
      </c>
      <c r="G221" s="116">
        <v>-1.0589999999999999</v>
      </c>
      <c r="I221" s="108"/>
      <c r="J221" s="108"/>
      <c r="K221" s="109">
        <v>64.879000000000005</v>
      </c>
      <c r="L221" s="109">
        <v>0.47499999999999998</v>
      </c>
      <c r="M221" s="108"/>
      <c r="N221" s="109">
        <v>0.36608499999999999</v>
      </c>
      <c r="R221" s="108"/>
    </row>
    <row r="222" spans="1:19" x14ac:dyDescent="0.2">
      <c r="A222" s="109">
        <v>30</v>
      </c>
      <c r="B222" s="109" t="s">
        <v>77</v>
      </c>
      <c r="C222" s="109" t="s">
        <v>120</v>
      </c>
      <c r="E222" s="109">
        <v>0</v>
      </c>
      <c r="F222" s="114">
        <v>65.466999999999999</v>
      </c>
      <c r="G222" s="116">
        <v>-1.103</v>
      </c>
      <c r="I222" s="108"/>
      <c r="J222" s="108"/>
      <c r="K222" s="109">
        <v>64.944999999999993</v>
      </c>
      <c r="L222" s="109">
        <v>0.47599999999999998</v>
      </c>
      <c r="M222" s="108"/>
      <c r="N222" s="109">
        <v>0.36606899999999998</v>
      </c>
      <c r="R222" s="108"/>
    </row>
    <row r="223" spans="1:19" x14ac:dyDescent="0.2">
      <c r="A223" s="109">
        <v>30</v>
      </c>
      <c r="B223" s="109" t="s">
        <v>77</v>
      </c>
      <c r="C223" s="109" t="s">
        <v>120</v>
      </c>
      <c r="E223" s="109">
        <v>0</v>
      </c>
      <c r="F223" s="114">
        <v>65.474000000000004</v>
      </c>
      <c r="G223" s="116">
        <v>-1.1499999999999999</v>
      </c>
      <c r="I223" s="108"/>
      <c r="J223" s="108"/>
      <c r="K223" s="109">
        <v>64.953000000000003</v>
      </c>
      <c r="L223" s="109">
        <v>0.47599999999999998</v>
      </c>
      <c r="M223" s="108"/>
      <c r="N223" s="109">
        <v>0.36605199999999999</v>
      </c>
      <c r="R223" s="108"/>
    </row>
    <row r="224" spans="1:19" x14ac:dyDescent="0.2">
      <c r="A224" s="109">
        <v>30</v>
      </c>
      <c r="B224" s="109" t="s">
        <v>77</v>
      </c>
      <c r="C224" s="109" t="s">
        <v>120</v>
      </c>
      <c r="E224" s="109">
        <v>0</v>
      </c>
      <c r="F224" s="114">
        <v>62.683</v>
      </c>
      <c r="G224" s="116">
        <v>15.339</v>
      </c>
      <c r="I224" s="108"/>
      <c r="J224" s="108"/>
      <c r="K224" s="109">
        <v>62.174999999999997</v>
      </c>
      <c r="L224" s="109">
        <v>0.46300000000000002</v>
      </c>
      <c r="M224" s="108"/>
      <c r="N224" s="109">
        <v>0.37207299999999999</v>
      </c>
      <c r="R224" s="108"/>
    </row>
    <row r="225" spans="1:19" x14ac:dyDescent="0.2">
      <c r="A225" s="109">
        <v>30</v>
      </c>
      <c r="B225" s="109" t="s">
        <v>77</v>
      </c>
      <c r="C225" s="109" t="s">
        <v>120</v>
      </c>
      <c r="E225" s="109">
        <v>57</v>
      </c>
      <c r="F225" s="114">
        <v>96.141000000000005</v>
      </c>
      <c r="H225" s="118">
        <v>-20.225999999999999</v>
      </c>
      <c r="I225" s="108"/>
      <c r="J225" s="108"/>
      <c r="M225" s="108"/>
      <c r="O225" s="109">
        <v>94.643000000000001</v>
      </c>
      <c r="P225" s="109">
        <v>1.097</v>
      </c>
      <c r="Q225" s="109">
        <v>0.40200000000000002</v>
      </c>
      <c r="R225" s="108"/>
      <c r="S225" s="109">
        <v>1.0835379999999999</v>
      </c>
    </row>
    <row r="226" spans="1:19" x14ac:dyDescent="0.2">
      <c r="A226" s="109">
        <v>30</v>
      </c>
      <c r="B226" s="109" t="s">
        <v>77</v>
      </c>
      <c r="C226" s="109" t="s">
        <v>120</v>
      </c>
      <c r="E226" s="109">
        <v>57</v>
      </c>
      <c r="F226" s="114">
        <v>60.125999999999998</v>
      </c>
      <c r="H226" s="118">
        <v>-37.363</v>
      </c>
      <c r="I226" s="108"/>
      <c r="J226" s="108"/>
      <c r="M226" s="108"/>
      <c r="O226" s="109">
        <v>59.195999999999998</v>
      </c>
      <c r="P226" s="109">
        <v>0.67500000000000004</v>
      </c>
      <c r="Q226" s="109">
        <v>0.255</v>
      </c>
      <c r="R226" s="108"/>
      <c r="S226" s="109">
        <v>1.0647880000000001</v>
      </c>
    </row>
    <row r="227" spans="1:19" x14ac:dyDescent="0.2">
      <c r="A227" s="109">
        <v>31</v>
      </c>
      <c r="B227" s="109" t="s">
        <v>77</v>
      </c>
      <c r="C227" s="109" t="s">
        <v>119</v>
      </c>
      <c r="E227" s="109">
        <v>0</v>
      </c>
      <c r="F227" s="114">
        <v>65.402000000000001</v>
      </c>
      <c r="G227" s="116">
        <v>-1.03</v>
      </c>
      <c r="I227" s="108"/>
      <c r="J227" s="108"/>
      <c r="K227" s="109">
        <v>64.885999999999996</v>
      </c>
      <c r="L227" s="109">
        <v>0.47499999999999998</v>
      </c>
      <c r="M227" s="108"/>
      <c r="N227" s="109">
        <v>0.36609599999999998</v>
      </c>
      <c r="R227" s="108"/>
    </row>
    <row r="228" spans="1:19" x14ac:dyDescent="0.2">
      <c r="A228" s="109">
        <v>31</v>
      </c>
      <c r="B228" s="109" t="s">
        <v>77</v>
      </c>
      <c r="C228" s="109" t="s">
        <v>119</v>
      </c>
      <c r="E228" s="109">
        <v>0</v>
      </c>
      <c r="F228" s="114">
        <v>65.822000000000003</v>
      </c>
      <c r="G228" s="116">
        <v>-1.089</v>
      </c>
      <c r="I228" s="108"/>
      <c r="J228" s="108"/>
      <c r="K228" s="109">
        <v>65.298000000000002</v>
      </c>
      <c r="L228" s="109">
        <v>0.47799999999999998</v>
      </c>
      <c r="M228" s="108"/>
      <c r="N228" s="109">
        <v>0.36607400000000001</v>
      </c>
      <c r="R228" s="108"/>
    </row>
    <row r="229" spans="1:19" x14ac:dyDescent="0.2">
      <c r="A229" s="109">
        <v>31</v>
      </c>
      <c r="B229" s="109" t="s">
        <v>77</v>
      </c>
      <c r="C229" s="109" t="s">
        <v>119</v>
      </c>
      <c r="E229" s="109">
        <v>0</v>
      </c>
      <c r="F229" s="114">
        <v>65.843000000000004</v>
      </c>
      <c r="G229" s="116">
        <v>-1.1499999999999999</v>
      </c>
      <c r="I229" s="108"/>
      <c r="J229" s="108"/>
      <c r="K229" s="109">
        <v>65.319999999999993</v>
      </c>
      <c r="L229" s="109">
        <v>0.47799999999999998</v>
      </c>
      <c r="M229" s="108"/>
      <c r="N229" s="109">
        <v>0.36605199999999999</v>
      </c>
      <c r="R229" s="108"/>
    </row>
    <row r="230" spans="1:19" x14ac:dyDescent="0.2">
      <c r="A230" s="109">
        <v>31</v>
      </c>
      <c r="B230" s="109" t="s">
        <v>77</v>
      </c>
      <c r="C230" s="109" t="s">
        <v>119</v>
      </c>
      <c r="E230" s="109">
        <v>0</v>
      </c>
      <c r="F230" s="114">
        <v>63.234999999999999</v>
      </c>
      <c r="G230" s="116">
        <v>14.813000000000001</v>
      </c>
      <c r="I230" s="108"/>
      <c r="J230" s="108"/>
      <c r="K230" s="109">
        <v>62.725999999999999</v>
      </c>
      <c r="L230" s="109">
        <v>0.46700000000000003</v>
      </c>
      <c r="M230" s="108"/>
      <c r="N230" s="109">
        <v>0.37187999999999999</v>
      </c>
      <c r="R230" s="108"/>
    </row>
    <row r="231" spans="1:19" x14ac:dyDescent="0.2">
      <c r="A231" s="109">
        <v>31</v>
      </c>
      <c r="B231" s="109" t="s">
        <v>77</v>
      </c>
      <c r="C231" s="109" t="s">
        <v>119</v>
      </c>
      <c r="E231" s="109">
        <v>57</v>
      </c>
      <c r="F231" s="114">
        <v>96.638999999999996</v>
      </c>
      <c r="H231" s="118">
        <v>-20.420000000000002</v>
      </c>
      <c r="I231" s="108"/>
      <c r="J231" s="108"/>
      <c r="M231" s="108"/>
      <c r="O231" s="109">
        <v>95.134</v>
      </c>
      <c r="P231" s="109">
        <v>1.1020000000000001</v>
      </c>
      <c r="Q231" s="109">
        <v>0.40300000000000002</v>
      </c>
      <c r="R231" s="108"/>
      <c r="S231" s="109">
        <v>1.083326</v>
      </c>
    </row>
    <row r="232" spans="1:19" x14ac:dyDescent="0.2">
      <c r="A232" s="109">
        <v>31</v>
      </c>
      <c r="B232" s="109" t="s">
        <v>77</v>
      </c>
      <c r="C232" s="109" t="s">
        <v>119</v>
      </c>
      <c r="E232" s="109">
        <v>57</v>
      </c>
      <c r="F232" s="114">
        <v>60.622</v>
      </c>
      <c r="H232" s="118">
        <v>-37.363</v>
      </c>
      <c r="I232" s="108"/>
      <c r="J232" s="108"/>
      <c r="M232" s="108"/>
      <c r="O232" s="109">
        <v>59.685000000000002</v>
      </c>
      <c r="P232" s="109">
        <v>0.68</v>
      </c>
      <c r="Q232" s="109">
        <v>0.25700000000000001</v>
      </c>
      <c r="R232" s="108"/>
      <c r="S232" s="109">
        <v>1.0647880000000001</v>
      </c>
    </row>
    <row r="233" spans="1:19" x14ac:dyDescent="0.2">
      <c r="A233" s="109">
        <v>32</v>
      </c>
      <c r="B233" s="109" t="s">
        <v>77</v>
      </c>
      <c r="C233" s="109" t="s">
        <v>118</v>
      </c>
      <c r="E233" s="109">
        <v>0</v>
      </c>
      <c r="F233" s="114">
        <v>65.653999999999996</v>
      </c>
      <c r="G233" s="116">
        <v>-1.034</v>
      </c>
      <c r="I233" s="108"/>
      <c r="J233" s="108"/>
      <c r="K233" s="109">
        <v>65.131</v>
      </c>
      <c r="L233" s="109">
        <v>0.47699999999999998</v>
      </c>
      <c r="M233" s="108"/>
      <c r="N233" s="109">
        <v>0.366095</v>
      </c>
      <c r="R233" s="108"/>
    </row>
    <row r="234" spans="1:19" x14ac:dyDescent="0.2">
      <c r="A234" s="109">
        <v>32</v>
      </c>
      <c r="B234" s="109" t="s">
        <v>77</v>
      </c>
      <c r="C234" s="109" t="s">
        <v>118</v>
      </c>
      <c r="E234" s="109">
        <v>0</v>
      </c>
      <c r="F234" s="114">
        <v>65.659000000000006</v>
      </c>
      <c r="G234" s="116">
        <v>-1.089</v>
      </c>
      <c r="I234" s="108"/>
      <c r="J234" s="108"/>
      <c r="K234" s="109">
        <v>65.132000000000005</v>
      </c>
      <c r="L234" s="109">
        <v>0.47699999999999998</v>
      </c>
      <c r="M234" s="108"/>
      <c r="N234" s="109">
        <v>0.36607499999999998</v>
      </c>
      <c r="R234" s="108"/>
    </row>
    <row r="235" spans="1:19" x14ac:dyDescent="0.2">
      <c r="A235" s="109">
        <v>32</v>
      </c>
      <c r="B235" s="109" t="s">
        <v>77</v>
      </c>
      <c r="C235" s="109" t="s">
        <v>118</v>
      </c>
      <c r="E235" s="109">
        <v>0</v>
      </c>
      <c r="F235" s="114">
        <v>65.649000000000001</v>
      </c>
      <c r="G235" s="116">
        <v>-1.1499999999999999</v>
      </c>
      <c r="I235" s="108"/>
      <c r="J235" s="108"/>
      <c r="K235" s="109">
        <v>65.123000000000005</v>
      </c>
      <c r="L235" s="109">
        <v>0.47699999999999998</v>
      </c>
      <c r="M235" s="108"/>
      <c r="N235" s="109">
        <v>0.36605199999999999</v>
      </c>
      <c r="R235" s="108"/>
    </row>
    <row r="236" spans="1:19" x14ac:dyDescent="0.2">
      <c r="A236" s="109">
        <v>32</v>
      </c>
      <c r="B236" s="109" t="s">
        <v>77</v>
      </c>
      <c r="C236" s="109" t="s">
        <v>118</v>
      </c>
      <c r="E236" s="109">
        <v>0</v>
      </c>
      <c r="F236" s="114">
        <v>58.975999999999999</v>
      </c>
      <c r="G236" s="116">
        <v>14.795</v>
      </c>
      <c r="I236" s="108"/>
      <c r="J236" s="108"/>
      <c r="K236" s="109">
        <v>58.488999999999997</v>
      </c>
      <c r="L236" s="109">
        <v>0.435</v>
      </c>
      <c r="M236" s="108"/>
      <c r="N236" s="109">
        <v>0.37187399999999998</v>
      </c>
      <c r="R236" s="108"/>
    </row>
    <row r="237" spans="1:19" x14ac:dyDescent="0.2">
      <c r="A237" s="109">
        <v>32</v>
      </c>
      <c r="B237" s="109" t="s">
        <v>77</v>
      </c>
      <c r="C237" s="109" t="s">
        <v>118</v>
      </c>
      <c r="E237" s="109">
        <v>57</v>
      </c>
      <c r="F237" s="114">
        <v>89.73</v>
      </c>
      <c r="H237" s="118">
        <v>-20.356000000000002</v>
      </c>
      <c r="I237" s="108"/>
      <c r="J237" s="108"/>
      <c r="M237" s="108"/>
      <c r="O237" s="109">
        <v>88.332999999999998</v>
      </c>
      <c r="P237" s="109">
        <v>1.0229999999999999</v>
      </c>
      <c r="Q237" s="109">
        <v>0.375</v>
      </c>
      <c r="R237" s="108"/>
      <c r="S237" s="109">
        <v>1.0833950000000001</v>
      </c>
    </row>
    <row r="238" spans="1:19" x14ac:dyDescent="0.2">
      <c r="A238" s="109">
        <v>32</v>
      </c>
      <c r="B238" s="109" t="s">
        <v>77</v>
      </c>
      <c r="C238" s="109" t="s">
        <v>118</v>
      </c>
      <c r="E238" s="109">
        <v>57</v>
      </c>
      <c r="F238" s="114">
        <v>60.594000000000001</v>
      </c>
      <c r="H238" s="118">
        <v>-37.363</v>
      </c>
      <c r="I238" s="108"/>
      <c r="J238" s="108"/>
      <c r="M238" s="108"/>
      <c r="O238" s="109">
        <v>59.656999999999996</v>
      </c>
      <c r="P238" s="109">
        <v>0.68</v>
      </c>
      <c r="Q238" s="109">
        <v>0.25700000000000001</v>
      </c>
      <c r="R238" s="108"/>
      <c r="S238" s="109">
        <v>1.0647880000000001</v>
      </c>
    </row>
    <row r="239" spans="1:19" x14ac:dyDescent="0.2">
      <c r="A239" s="109">
        <v>33</v>
      </c>
      <c r="B239" s="109" t="s">
        <v>77</v>
      </c>
      <c r="C239" s="109" t="s">
        <v>117</v>
      </c>
      <c r="E239" s="109">
        <v>0</v>
      </c>
      <c r="F239" s="114">
        <v>65.751999999999995</v>
      </c>
      <c r="G239" s="116">
        <v>-1.0589999999999999</v>
      </c>
      <c r="I239" s="108"/>
      <c r="J239" s="108"/>
      <c r="K239" s="109">
        <v>65.233000000000004</v>
      </c>
      <c r="L239" s="109">
        <v>0.47799999999999998</v>
      </c>
      <c r="M239" s="108"/>
      <c r="N239" s="109">
        <v>0.36608499999999999</v>
      </c>
      <c r="R239" s="108"/>
    </row>
    <row r="240" spans="1:19" x14ac:dyDescent="0.2">
      <c r="A240" s="109">
        <v>33</v>
      </c>
      <c r="B240" s="109" t="s">
        <v>77</v>
      </c>
      <c r="C240" s="109" t="s">
        <v>117</v>
      </c>
      <c r="E240" s="109">
        <v>0</v>
      </c>
      <c r="F240" s="114">
        <v>65.61</v>
      </c>
      <c r="G240" s="116">
        <v>-1.145</v>
      </c>
      <c r="I240" s="108"/>
      <c r="J240" s="108"/>
      <c r="K240" s="109">
        <v>65.087999999999994</v>
      </c>
      <c r="L240" s="109">
        <v>0.47699999999999998</v>
      </c>
      <c r="M240" s="108"/>
      <c r="N240" s="109">
        <v>0.36605399999999999</v>
      </c>
      <c r="R240" s="108"/>
    </row>
    <row r="241" spans="1:19" x14ac:dyDescent="0.2">
      <c r="A241" s="109">
        <v>33</v>
      </c>
      <c r="B241" s="109" t="s">
        <v>77</v>
      </c>
      <c r="C241" s="109" t="s">
        <v>117</v>
      </c>
      <c r="E241" s="109">
        <v>0</v>
      </c>
      <c r="F241" s="114">
        <v>65.700999999999993</v>
      </c>
      <c r="G241" s="116">
        <v>-1.1499999999999999</v>
      </c>
      <c r="I241" s="108"/>
      <c r="J241" s="108"/>
      <c r="K241" s="109">
        <v>65.179000000000002</v>
      </c>
      <c r="L241" s="109">
        <v>0.47699999999999998</v>
      </c>
      <c r="M241" s="108"/>
      <c r="N241" s="109">
        <v>0.36605199999999999</v>
      </c>
      <c r="R241" s="108"/>
    </row>
    <row r="242" spans="1:19" x14ac:dyDescent="0.2">
      <c r="A242" s="109">
        <v>33</v>
      </c>
      <c r="B242" s="109" t="s">
        <v>77</v>
      </c>
      <c r="C242" s="109" t="s">
        <v>117</v>
      </c>
      <c r="E242" s="109">
        <v>0</v>
      </c>
      <c r="F242" s="114">
        <v>69.799000000000007</v>
      </c>
      <c r="G242" s="116">
        <v>14.718999999999999</v>
      </c>
      <c r="I242" s="108"/>
      <c r="J242" s="108"/>
      <c r="K242" s="109">
        <v>69.233999999999995</v>
      </c>
      <c r="L242" s="109">
        <v>0.51500000000000001</v>
      </c>
      <c r="M242" s="108"/>
      <c r="N242" s="109">
        <v>0.37184600000000001</v>
      </c>
      <c r="R242" s="108"/>
    </row>
    <row r="243" spans="1:19" x14ac:dyDescent="0.2">
      <c r="A243" s="109">
        <v>33</v>
      </c>
      <c r="B243" s="109" t="s">
        <v>77</v>
      </c>
      <c r="C243" s="109" t="s">
        <v>117</v>
      </c>
      <c r="E243" s="109">
        <v>78</v>
      </c>
      <c r="F243" s="114">
        <v>40.917999999999999</v>
      </c>
      <c r="H243" s="118">
        <v>-20.228000000000002</v>
      </c>
      <c r="I243" s="108"/>
      <c r="J243" s="108"/>
      <c r="M243" s="108"/>
      <c r="O243" s="109">
        <v>40.28</v>
      </c>
      <c r="P243" s="109">
        <v>0.46700000000000003</v>
      </c>
      <c r="Q243" s="109">
        <v>0.17100000000000001</v>
      </c>
      <c r="R243" s="108"/>
      <c r="S243" s="109">
        <v>1.0835360000000001</v>
      </c>
    </row>
    <row r="244" spans="1:19" x14ac:dyDescent="0.2">
      <c r="A244" s="109">
        <v>33</v>
      </c>
      <c r="B244" s="109" t="s">
        <v>77</v>
      </c>
      <c r="C244" s="109" t="s">
        <v>117</v>
      </c>
      <c r="E244" s="109">
        <v>78</v>
      </c>
      <c r="F244" s="114">
        <v>60.749000000000002</v>
      </c>
      <c r="H244" s="118">
        <v>-37.363</v>
      </c>
      <c r="I244" s="108"/>
      <c r="J244" s="108"/>
      <c r="M244" s="108"/>
      <c r="O244" s="109">
        <v>59.808999999999997</v>
      </c>
      <c r="P244" s="109">
        <v>0.68200000000000005</v>
      </c>
      <c r="Q244" s="109">
        <v>0.25800000000000001</v>
      </c>
      <c r="R244" s="108"/>
      <c r="S244" s="109">
        <v>1.0647880000000001</v>
      </c>
    </row>
    <row r="245" spans="1:19" x14ac:dyDescent="0.2">
      <c r="A245" s="109">
        <v>34</v>
      </c>
      <c r="B245" s="109" t="s">
        <v>77</v>
      </c>
      <c r="C245" s="109" t="s">
        <v>116</v>
      </c>
      <c r="E245" s="109">
        <v>0</v>
      </c>
      <c r="F245" s="114">
        <v>65.741</v>
      </c>
      <c r="G245" s="116">
        <v>-1.06</v>
      </c>
      <c r="I245" s="108"/>
      <c r="J245" s="108"/>
      <c r="K245" s="109">
        <v>65.22</v>
      </c>
      <c r="L245" s="109">
        <v>0.47799999999999998</v>
      </c>
      <c r="M245" s="108"/>
      <c r="N245" s="109">
        <v>0.36608499999999999</v>
      </c>
      <c r="R245" s="108"/>
    </row>
    <row r="246" spans="1:19" x14ac:dyDescent="0.2">
      <c r="A246" s="109">
        <v>34</v>
      </c>
      <c r="B246" s="109" t="s">
        <v>77</v>
      </c>
      <c r="C246" s="109" t="s">
        <v>116</v>
      </c>
      <c r="E246" s="109">
        <v>0</v>
      </c>
      <c r="F246" s="114">
        <v>65.793000000000006</v>
      </c>
      <c r="G246" s="116">
        <v>-1.1020000000000001</v>
      </c>
      <c r="I246" s="108"/>
      <c r="J246" s="108"/>
      <c r="K246" s="109">
        <v>65.266000000000005</v>
      </c>
      <c r="L246" s="109">
        <v>0.47799999999999998</v>
      </c>
      <c r="M246" s="108"/>
      <c r="N246" s="109">
        <v>0.36607000000000001</v>
      </c>
      <c r="R246" s="108"/>
    </row>
    <row r="247" spans="1:19" x14ac:dyDescent="0.2">
      <c r="A247" s="109">
        <v>34</v>
      </c>
      <c r="B247" s="109" t="s">
        <v>77</v>
      </c>
      <c r="C247" s="109" t="s">
        <v>116</v>
      </c>
      <c r="E247" s="109">
        <v>0</v>
      </c>
      <c r="F247" s="114">
        <v>65.656999999999996</v>
      </c>
      <c r="G247" s="116">
        <v>-1.1499999999999999</v>
      </c>
      <c r="I247" s="108"/>
      <c r="J247" s="108"/>
      <c r="K247" s="109">
        <v>65.132000000000005</v>
      </c>
      <c r="L247" s="109">
        <v>0.47699999999999998</v>
      </c>
      <c r="M247" s="108"/>
      <c r="N247" s="109">
        <v>0.36605199999999999</v>
      </c>
      <c r="R247" s="108"/>
    </row>
    <row r="248" spans="1:19" x14ac:dyDescent="0.2">
      <c r="A248" s="109">
        <v>34</v>
      </c>
      <c r="B248" s="109" t="s">
        <v>77</v>
      </c>
      <c r="C248" s="109" t="s">
        <v>116</v>
      </c>
      <c r="E248" s="109">
        <v>0</v>
      </c>
      <c r="F248" s="114">
        <v>49.622999999999998</v>
      </c>
      <c r="G248" s="116">
        <v>14.813000000000001</v>
      </c>
      <c r="I248" s="108"/>
      <c r="J248" s="108"/>
      <c r="K248" s="109">
        <v>49.216999999999999</v>
      </c>
      <c r="L248" s="109">
        <v>0.36599999999999999</v>
      </c>
      <c r="M248" s="108"/>
      <c r="N248" s="109">
        <v>0.37188100000000002</v>
      </c>
      <c r="R248" s="108"/>
    </row>
    <row r="249" spans="1:19" x14ac:dyDescent="0.2">
      <c r="A249" s="109">
        <v>34</v>
      </c>
      <c r="B249" s="109" t="s">
        <v>77</v>
      </c>
      <c r="C249" s="109" t="s">
        <v>116</v>
      </c>
      <c r="E249" s="109">
        <v>57</v>
      </c>
      <c r="F249" s="114">
        <v>75.369</v>
      </c>
      <c r="H249" s="118">
        <v>-20.001000000000001</v>
      </c>
      <c r="I249" s="108"/>
      <c r="J249" s="108"/>
      <c r="M249" s="108"/>
      <c r="O249" s="109">
        <v>74.194000000000003</v>
      </c>
      <c r="P249" s="109">
        <v>0.86</v>
      </c>
      <c r="Q249" s="109">
        <v>0.315</v>
      </c>
      <c r="R249" s="108"/>
      <c r="S249" s="109">
        <v>1.0837840000000001</v>
      </c>
    </row>
    <row r="250" spans="1:19" x14ac:dyDescent="0.2">
      <c r="A250" s="109">
        <v>34</v>
      </c>
      <c r="B250" s="109" t="s">
        <v>77</v>
      </c>
      <c r="C250" s="109" t="s">
        <v>116</v>
      </c>
      <c r="E250" s="109">
        <v>57</v>
      </c>
      <c r="F250" s="114">
        <v>60.145000000000003</v>
      </c>
      <c r="H250" s="118">
        <v>-37.363</v>
      </c>
      <c r="I250" s="108"/>
      <c r="J250" s="108"/>
      <c r="M250" s="108"/>
      <c r="O250" s="109">
        <v>59.213999999999999</v>
      </c>
      <c r="P250" s="109">
        <v>0.67600000000000005</v>
      </c>
      <c r="Q250" s="109">
        <v>0.255</v>
      </c>
      <c r="R250" s="108"/>
      <c r="S250" s="109">
        <v>1.0647880000000001</v>
      </c>
    </row>
    <row r="251" spans="1:19" x14ac:dyDescent="0.2">
      <c r="A251" s="109">
        <v>35</v>
      </c>
      <c r="B251" s="109" t="s">
        <v>77</v>
      </c>
      <c r="C251" s="109" t="s">
        <v>115</v>
      </c>
      <c r="E251" s="109">
        <v>0</v>
      </c>
      <c r="F251" s="114">
        <v>65.548000000000002</v>
      </c>
      <c r="G251" s="116">
        <v>-1.071</v>
      </c>
      <c r="I251" s="108"/>
      <c r="J251" s="108"/>
      <c r="K251" s="109">
        <v>65.025999999999996</v>
      </c>
      <c r="L251" s="109">
        <v>0.47599999999999998</v>
      </c>
      <c r="M251" s="108"/>
      <c r="N251" s="109">
        <v>0.36608099999999999</v>
      </c>
      <c r="R251" s="108"/>
    </row>
    <row r="252" spans="1:19" x14ac:dyDescent="0.2">
      <c r="A252" s="109">
        <v>35</v>
      </c>
      <c r="B252" s="109" t="s">
        <v>77</v>
      </c>
      <c r="C252" s="109" t="s">
        <v>115</v>
      </c>
      <c r="E252" s="109">
        <v>0</v>
      </c>
      <c r="F252" s="114">
        <v>65.62</v>
      </c>
      <c r="G252" s="116">
        <v>-1.129</v>
      </c>
      <c r="I252" s="108"/>
      <c r="J252" s="108"/>
      <c r="K252" s="109">
        <v>65.093000000000004</v>
      </c>
      <c r="L252" s="109">
        <v>0.47699999999999998</v>
      </c>
      <c r="M252" s="108"/>
      <c r="N252" s="109">
        <v>0.36606</v>
      </c>
      <c r="R252" s="108"/>
    </row>
    <row r="253" spans="1:19" x14ac:dyDescent="0.2">
      <c r="A253" s="109">
        <v>35</v>
      </c>
      <c r="B253" s="109" t="s">
        <v>77</v>
      </c>
      <c r="C253" s="109" t="s">
        <v>115</v>
      </c>
      <c r="E253" s="109">
        <v>0</v>
      </c>
      <c r="F253" s="114">
        <v>65.221000000000004</v>
      </c>
      <c r="G253" s="116">
        <v>-1.1499999999999999</v>
      </c>
      <c r="I253" s="108"/>
      <c r="J253" s="108"/>
      <c r="K253" s="109">
        <v>64.697999999999993</v>
      </c>
      <c r="L253" s="109">
        <v>0.47399999999999998</v>
      </c>
      <c r="M253" s="108"/>
      <c r="N253" s="109">
        <v>0.36605199999999999</v>
      </c>
      <c r="R253" s="108"/>
    </row>
    <row r="254" spans="1:19" x14ac:dyDescent="0.2">
      <c r="A254" s="109">
        <v>35</v>
      </c>
      <c r="B254" s="109" t="s">
        <v>77</v>
      </c>
      <c r="C254" s="109" t="s">
        <v>115</v>
      </c>
      <c r="E254" s="109">
        <v>0</v>
      </c>
      <c r="F254" s="114">
        <v>55.965000000000003</v>
      </c>
      <c r="G254" s="116">
        <v>14.621</v>
      </c>
      <c r="I254" s="108"/>
      <c r="J254" s="108"/>
      <c r="K254" s="109">
        <v>55.502000000000002</v>
      </c>
      <c r="L254" s="109">
        <v>0.41299999999999998</v>
      </c>
      <c r="M254" s="108"/>
      <c r="N254" s="109">
        <v>0.37180999999999997</v>
      </c>
      <c r="R254" s="108"/>
    </row>
    <row r="255" spans="1:19" x14ac:dyDescent="0.2">
      <c r="A255" s="109">
        <v>35</v>
      </c>
      <c r="B255" s="109" t="s">
        <v>77</v>
      </c>
      <c r="C255" s="109" t="s">
        <v>115</v>
      </c>
      <c r="E255" s="109">
        <v>57</v>
      </c>
      <c r="F255" s="114">
        <v>89.594999999999999</v>
      </c>
      <c r="H255" s="118">
        <v>-20.443000000000001</v>
      </c>
      <c r="I255" s="108"/>
      <c r="J255" s="108"/>
      <c r="M255" s="108"/>
      <c r="O255" s="109">
        <v>88.198999999999998</v>
      </c>
      <c r="P255" s="109">
        <v>1.022</v>
      </c>
      <c r="Q255" s="109">
        <v>0.374</v>
      </c>
      <c r="R255" s="108"/>
      <c r="S255" s="109">
        <v>1.0833010000000001</v>
      </c>
    </row>
    <row r="256" spans="1:19" x14ac:dyDescent="0.2">
      <c r="A256" s="109">
        <v>35</v>
      </c>
      <c r="B256" s="109" t="s">
        <v>77</v>
      </c>
      <c r="C256" s="109" t="s">
        <v>115</v>
      </c>
      <c r="E256" s="109">
        <v>57</v>
      </c>
      <c r="F256" s="114">
        <v>60.396000000000001</v>
      </c>
      <c r="H256" s="118">
        <v>-37.363</v>
      </c>
      <c r="I256" s="108"/>
      <c r="J256" s="108"/>
      <c r="M256" s="108"/>
      <c r="O256" s="109">
        <v>59.460999999999999</v>
      </c>
      <c r="P256" s="109">
        <v>0.67800000000000005</v>
      </c>
      <c r="Q256" s="109">
        <v>0.25600000000000001</v>
      </c>
      <c r="R256" s="108"/>
      <c r="S256" s="109">
        <v>1.0647880000000001</v>
      </c>
    </row>
    <row r="257" spans="1:19" x14ac:dyDescent="0.2">
      <c r="A257" s="109">
        <v>36</v>
      </c>
      <c r="B257" s="109" t="s">
        <v>77</v>
      </c>
      <c r="C257" s="109" t="s">
        <v>114</v>
      </c>
      <c r="E257" s="109">
        <v>0</v>
      </c>
      <c r="F257" s="114">
        <v>65.47</v>
      </c>
      <c r="G257" s="116">
        <v>-1</v>
      </c>
      <c r="I257" s="108"/>
      <c r="J257" s="108"/>
      <c r="K257" s="109">
        <v>64.947999999999993</v>
      </c>
      <c r="L257" s="109">
        <v>0.47599999999999998</v>
      </c>
      <c r="M257" s="108"/>
      <c r="N257" s="109">
        <v>0.36610700000000002</v>
      </c>
      <c r="R257" s="108"/>
    </row>
    <row r="258" spans="1:19" x14ac:dyDescent="0.2">
      <c r="A258" s="109">
        <v>36</v>
      </c>
      <c r="B258" s="109" t="s">
        <v>77</v>
      </c>
      <c r="C258" s="109" t="s">
        <v>114</v>
      </c>
      <c r="E258" s="109">
        <v>0</v>
      </c>
      <c r="F258" s="114">
        <v>65.444999999999993</v>
      </c>
      <c r="G258" s="116">
        <v>-1.0720000000000001</v>
      </c>
      <c r="I258" s="108"/>
      <c r="J258" s="108"/>
      <c r="K258" s="109">
        <v>64.918999999999997</v>
      </c>
      <c r="L258" s="109">
        <v>0.47599999999999998</v>
      </c>
      <c r="M258" s="108"/>
      <c r="N258" s="109">
        <v>0.36608099999999999</v>
      </c>
      <c r="R258" s="108"/>
    </row>
    <row r="259" spans="1:19" x14ac:dyDescent="0.2">
      <c r="A259" s="109">
        <v>36</v>
      </c>
      <c r="B259" s="109" t="s">
        <v>77</v>
      </c>
      <c r="C259" s="109" t="s">
        <v>114</v>
      </c>
      <c r="E259" s="109">
        <v>0</v>
      </c>
      <c r="F259" s="114">
        <v>65.543000000000006</v>
      </c>
      <c r="G259" s="116">
        <v>-1.1499999999999999</v>
      </c>
      <c r="I259" s="108"/>
      <c r="J259" s="108"/>
      <c r="K259" s="109">
        <v>65.018000000000001</v>
      </c>
      <c r="L259" s="109">
        <v>0.47599999999999998</v>
      </c>
      <c r="M259" s="108"/>
      <c r="N259" s="109">
        <v>0.36605199999999999</v>
      </c>
      <c r="R259" s="108"/>
    </row>
    <row r="260" spans="1:19" x14ac:dyDescent="0.2">
      <c r="A260" s="109">
        <v>36</v>
      </c>
      <c r="B260" s="109" t="s">
        <v>77</v>
      </c>
      <c r="C260" s="109" t="s">
        <v>114</v>
      </c>
      <c r="E260" s="109">
        <v>0</v>
      </c>
      <c r="F260" s="114">
        <v>54.579000000000001</v>
      </c>
      <c r="G260" s="116">
        <v>14.920999999999999</v>
      </c>
      <c r="I260" s="108"/>
      <c r="J260" s="108"/>
      <c r="K260" s="109">
        <v>54.128</v>
      </c>
      <c r="L260" s="109">
        <v>0.40300000000000002</v>
      </c>
      <c r="M260" s="108"/>
      <c r="N260" s="109">
        <v>0.37191999999999997</v>
      </c>
      <c r="R260" s="108"/>
    </row>
    <row r="261" spans="1:19" x14ac:dyDescent="0.2">
      <c r="A261" s="109">
        <v>36</v>
      </c>
      <c r="B261" s="109" t="s">
        <v>77</v>
      </c>
      <c r="C261" s="109" t="s">
        <v>114</v>
      </c>
      <c r="E261" s="109">
        <v>57</v>
      </c>
      <c r="F261" s="114">
        <v>85.016000000000005</v>
      </c>
      <c r="H261" s="118">
        <v>-20.998999999999999</v>
      </c>
      <c r="I261" s="108"/>
      <c r="J261" s="108"/>
      <c r="M261" s="108"/>
      <c r="O261" s="109">
        <v>83.691999999999993</v>
      </c>
      <c r="P261" s="109">
        <v>0.96899999999999997</v>
      </c>
      <c r="Q261" s="109">
        <v>0.35499999999999998</v>
      </c>
      <c r="R261" s="108"/>
      <c r="S261" s="109">
        <v>1.0826929999999999</v>
      </c>
    </row>
    <row r="262" spans="1:19" x14ac:dyDescent="0.2">
      <c r="A262" s="109">
        <v>36</v>
      </c>
      <c r="B262" s="109" t="s">
        <v>77</v>
      </c>
      <c r="C262" s="109" t="s">
        <v>114</v>
      </c>
      <c r="E262" s="109">
        <v>57</v>
      </c>
      <c r="F262" s="114">
        <v>60.59</v>
      </c>
      <c r="H262" s="118">
        <v>-37.363</v>
      </c>
      <c r="I262" s="108"/>
      <c r="J262" s="108"/>
      <c r="M262" s="108"/>
      <c r="O262" s="109">
        <v>59.652000000000001</v>
      </c>
      <c r="P262" s="109">
        <v>0.68</v>
      </c>
      <c r="Q262" s="109">
        <v>0.25700000000000001</v>
      </c>
      <c r="R262" s="108"/>
      <c r="S262" s="109">
        <v>1.0647880000000001</v>
      </c>
    </row>
    <row r="263" spans="1:19" x14ac:dyDescent="0.2">
      <c r="A263" s="109">
        <v>37</v>
      </c>
      <c r="B263" s="109" t="s">
        <v>77</v>
      </c>
      <c r="C263" s="109" t="s">
        <v>113</v>
      </c>
      <c r="E263" s="109">
        <v>0</v>
      </c>
      <c r="F263" s="114">
        <v>65.557000000000002</v>
      </c>
      <c r="G263" s="116">
        <v>-1.0229999999999999</v>
      </c>
      <c r="I263" s="108"/>
      <c r="J263" s="108"/>
      <c r="K263" s="109">
        <v>65.046999999999997</v>
      </c>
      <c r="L263" s="109">
        <v>0.47599999999999998</v>
      </c>
      <c r="M263" s="108"/>
      <c r="N263" s="109">
        <v>0.36609900000000001</v>
      </c>
      <c r="R263" s="108"/>
    </row>
    <row r="264" spans="1:19" x14ac:dyDescent="0.2">
      <c r="A264" s="109">
        <v>37</v>
      </c>
      <c r="B264" s="109" t="s">
        <v>77</v>
      </c>
      <c r="C264" s="109" t="s">
        <v>113</v>
      </c>
      <c r="E264" s="109">
        <v>0</v>
      </c>
      <c r="F264" s="114">
        <v>65.63</v>
      </c>
      <c r="G264" s="116">
        <v>-1.089</v>
      </c>
      <c r="I264" s="108"/>
      <c r="J264" s="108"/>
      <c r="K264" s="109">
        <v>65.114999999999995</v>
      </c>
      <c r="L264" s="109">
        <v>0.47699999999999998</v>
      </c>
      <c r="M264" s="108"/>
      <c r="N264" s="109">
        <v>0.36607499999999998</v>
      </c>
      <c r="R264" s="108"/>
    </row>
    <row r="265" spans="1:19" x14ac:dyDescent="0.2">
      <c r="A265" s="109">
        <v>37</v>
      </c>
      <c r="B265" s="109" t="s">
        <v>77</v>
      </c>
      <c r="C265" s="109" t="s">
        <v>113</v>
      </c>
      <c r="E265" s="109">
        <v>0</v>
      </c>
      <c r="F265" s="114">
        <v>65.424000000000007</v>
      </c>
      <c r="G265" s="116">
        <v>-1.1499999999999999</v>
      </c>
      <c r="I265" s="108"/>
      <c r="J265" s="108"/>
      <c r="K265" s="109">
        <v>64.912000000000006</v>
      </c>
      <c r="L265" s="109">
        <v>0.47499999999999998</v>
      </c>
      <c r="M265" s="108"/>
      <c r="N265" s="109">
        <v>0.36605199999999999</v>
      </c>
      <c r="R265" s="108"/>
    </row>
    <row r="266" spans="1:19" x14ac:dyDescent="0.2">
      <c r="A266" s="109">
        <v>37</v>
      </c>
      <c r="B266" s="109" t="s">
        <v>77</v>
      </c>
      <c r="C266" s="109" t="s">
        <v>113</v>
      </c>
      <c r="E266" s="109">
        <v>0</v>
      </c>
      <c r="F266" s="114">
        <v>58.832999999999998</v>
      </c>
      <c r="G266" s="116">
        <v>14.920999999999999</v>
      </c>
      <c r="I266" s="108"/>
      <c r="J266" s="108"/>
      <c r="K266" s="109">
        <v>58.375999999999998</v>
      </c>
      <c r="L266" s="109">
        <v>0.434</v>
      </c>
      <c r="M266" s="108"/>
      <c r="N266" s="109">
        <v>0.37191999999999997</v>
      </c>
      <c r="R266" s="108"/>
    </row>
    <row r="267" spans="1:19" x14ac:dyDescent="0.2">
      <c r="A267" s="109">
        <v>37</v>
      </c>
      <c r="B267" s="109" t="s">
        <v>77</v>
      </c>
      <c r="C267" s="109" t="s">
        <v>113</v>
      </c>
      <c r="E267" s="109">
        <v>57</v>
      </c>
      <c r="F267" s="114">
        <v>91.13</v>
      </c>
      <c r="H267" s="118">
        <v>-19.266999999999999</v>
      </c>
      <c r="I267" s="108"/>
      <c r="J267" s="108"/>
      <c r="M267" s="108"/>
      <c r="O267" s="109">
        <v>89.709000000000003</v>
      </c>
      <c r="P267" s="109">
        <v>1.0409999999999999</v>
      </c>
      <c r="Q267" s="109">
        <v>0.38</v>
      </c>
      <c r="R267" s="108"/>
      <c r="S267" s="109">
        <v>1.0845860000000001</v>
      </c>
    </row>
    <row r="268" spans="1:19" x14ac:dyDescent="0.2">
      <c r="A268" s="109">
        <v>37</v>
      </c>
      <c r="B268" s="109" t="s">
        <v>77</v>
      </c>
      <c r="C268" s="109" t="s">
        <v>113</v>
      </c>
      <c r="E268" s="109">
        <v>57</v>
      </c>
      <c r="F268" s="114">
        <v>60.326999999999998</v>
      </c>
      <c r="H268" s="118">
        <v>-37.363</v>
      </c>
      <c r="I268" s="108"/>
      <c r="J268" s="108"/>
      <c r="M268" s="108"/>
      <c r="O268" s="109">
        <v>59.393999999999998</v>
      </c>
      <c r="P268" s="109">
        <v>0.67700000000000005</v>
      </c>
      <c r="Q268" s="109">
        <v>0.25600000000000001</v>
      </c>
      <c r="R268" s="108"/>
      <c r="S268" s="109">
        <v>1.0647880000000001</v>
      </c>
    </row>
    <row r="269" spans="1:19" x14ac:dyDescent="0.2">
      <c r="A269" s="109">
        <v>38</v>
      </c>
      <c r="B269" s="109" t="s">
        <v>68</v>
      </c>
      <c r="E269" s="109">
        <v>0</v>
      </c>
      <c r="F269" s="114">
        <v>65.436000000000007</v>
      </c>
      <c r="G269" s="116">
        <v>-1.0580000000000001</v>
      </c>
      <c r="I269" s="108"/>
      <c r="J269" s="108"/>
      <c r="K269" s="109">
        <v>64.915000000000006</v>
      </c>
      <c r="L269" s="109">
        <v>0.47499999999999998</v>
      </c>
      <c r="M269" s="108"/>
      <c r="N269" s="109">
        <v>0.36608600000000002</v>
      </c>
      <c r="R269" s="108"/>
    </row>
    <row r="270" spans="1:19" x14ac:dyDescent="0.2">
      <c r="A270" s="109">
        <v>38</v>
      </c>
      <c r="B270" s="109" t="s">
        <v>68</v>
      </c>
      <c r="E270" s="109">
        <v>0</v>
      </c>
      <c r="F270" s="114">
        <v>65.453000000000003</v>
      </c>
      <c r="G270" s="116">
        <v>-1.103</v>
      </c>
      <c r="I270" s="108"/>
      <c r="J270" s="108"/>
      <c r="K270" s="109">
        <v>64.930999999999997</v>
      </c>
      <c r="L270" s="109">
        <v>0.47499999999999998</v>
      </c>
      <c r="M270" s="108"/>
      <c r="N270" s="109">
        <v>0.36606899999999998</v>
      </c>
      <c r="R270" s="108"/>
    </row>
    <row r="271" spans="1:19" x14ac:dyDescent="0.2">
      <c r="A271" s="109">
        <v>38</v>
      </c>
      <c r="B271" s="109" t="s">
        <v>68</v>
      </c>
      <c r="E271" s="109">
        <v>0</v>
      </c>
      <c r="F271" s="114">
        <v>65.451999999999998</v>
      </c>
      <c r="G271" s="116">
        <v>-1.1499999999999999</v>
      </c>
      <c r="I271" s="108"/>
      <c r="J271" s="108"/>
      <c r="K271" s="109">
        <v>64.930000000000007</v>
      </c>
      <c r="L271" s="109">
        <v>0.47499999999999998</v>
      </c>
      <c r="M271" s="108"/>
      <c r="N271" s="109">
        <v>0.36605199999999999</v>
      </c>
      <c r="R271" s="108"/>
    </row>
    <row r="272" spans="1:19" x14ac:dyDescent="0.2">
      <c r="A272" s="109">
        <v>38</v>
      </c>
      <c r="B272" s="109" t="s">
        <v>68</v>
      </c>
      <c r="E272" s="109">
        <v>0</v>
      </c>
      <c r="F272" s="114">
        <v>137.541</v>
      </c>
      <c r="G272" s="116">
        <v>20.155999999999999</v>
      </c>
      <c r="I272" s="108"/>
      <c r="J272" s="108"/>
      <c r="K272" s="109">
        <v>136.38499999999999</v>
      </c>
      <c r="L272" s="109">
        <v>1.02</v>
      </c>
      <c r="M272" s="108"/>
      <c r="N272" s="109">
        <v>0.37383100000000002</v>
      </c>
      <c r="R272" s="108"/>
    </row>
    <row r="273" spans="1:19" x14ac:dyDescent="0.2">
      <c r="A273" s="109">
        <v>38</v>
      </c>
      <c r="B273" s="109" t="s">
        <v>68</v>
      </c>
      <c r="E273" s="109">
        <v>57</v>
      </c>
      <c r="F273" s="114">
        <v>0.64300000000000002</v>
      </c>
      <c r="H273" s="118">
        <v>-121.16800000000001</v>
      </c>
      <c r="I273" s="108"/>
      <c r="J273" s="108"/>
      <c r="M273" s="108"/>
      <c r="O273" s="109">
        <v>0.63400000000000001</v>
      </c>
      <c r="P273" s="109">
        <v>7.0000000000000001E-3</v>
      </c>
      <c r="Q273" s="109">
        <v>2E-3</v>
      </c>
      <c r="R273" s="108"/>
      <c r="S273" s="109">
        <v>0.97299100000000005</v>
      </c>
    </row>
    <row r="274" spans="1:19" x14ac:dyDescent="0.2">
      <c r="A274" s="109">
        <v>38</v>
      </c>
      <c r="B274" s="109" t="s">
        <v>68</v>
      </c>
      <c r="E274" s="109">
        <v>57</v>
      </c>
      <c r="F274" s="114">
        <v>60.094000000000001</v>
      </c>
      <c r="H274" s="118">
        <v>-37.363</v>
      </c>
      <c r="I274" s="108"/>
      <c r="J274" s="108"/>
      <c r="M274" s="108"/>
      <c r="O274" s="109">
        <v>59.164999999999999</v>
      </c>
      <c r="P274" s="109">
        <v>0.67500000000000004</v>
      </c>
      <c r="Q274" s="109">
        <v>0.255</v>
      </c>
      <c r="R274" s="108"/>
      <c r="S274" s="109">
        <v>1.0647880000000001</v>
      </c>
    </row>
    <row r="275" spans="1:19" x14ac:dyDescent="0.2">
      <c r="A275" s="109">
        <v>39</v>
      </c>
      <c r="B275" s="109" t="s">
        <v>77</v>
      </c>
      <c r="C275" s="109" t="s">
        <v>112</v>
      </c>
      <c r="E275" s="109">
        <v>0</v>
      </c>
      <c r="F275" s="114">
        <v>65.543999999999997</v>
      </c>
      <c r="G275" s="116">
        <v>-1.052</v>
      </c>
      <c r="I275" s="108"/>
      <c r="J275" s="108"/>
      <c r="K275" s="109">
        <v>65.022000000000006</v>
      </c>
      <c r="L275" s="109">
        <v>0.47599999999999998</v>
      </c>
      <c r="M275" s="108"/>
      <c r="N275" s="109">
        <v>0.36608800000000002</v>
      </c>
      <c r="R275" s="108"/>
    </row>
    <row r="276" spans="1:19" x14ac:dyDescent="0.2">
      <c r="A276" s="109">
        <v>39</v>
      </c>
      <c r="B276" s="109" t="s">
        <v>77</v>
      </c>
      <c r="C276" s="109" t="s">
        <v>112</v>
      </c>
      <c r="E276" s="109">
        <v>0</v>
      </c>
      <c r="F276" s="114">
        <v>65.593000000000004</v>
      </c>
      <c r="G276" s="116">
        <v>-1.105</v>
      </c>
      <c r="I276" s="108"/>
      <c r="J276" s="108"/>
      <c r="K276" s="109">
        <v>65.066999999999993</v>
      </c>
      <c r="L276" s="109">
        <v>0.47599999999999998</v>
      </c>
      <c r="M276" s="108"/>
      <c r="N276" s="109">
        <v>0.366068</v>
      </c>
      <c r="R276" s="108"/>
    </row>
    <row r="277" spans="1:19" x14ac:dyDescent="0.2">
      <c r="A277" s="109">
        <v>39</v>
      </c>
      <c r="B277" s="109" t="s">
        <v>77</v>
      </c>
      <c r="C277" s="109" t="s">
        <v>112</v>
      </c>
      <c r="E277" s="109">
        <v>0</v>
      </c>
      <c r="F277" s="114">
        <v>65.644000000000005</v>
      </c>
      <c r="G277" s="116">
        <v>-1.1499999999999999</v>
      </c>
      <c r="I277" s="108"/>
      <c r="J277" s="108"/>
      <c r="K277" s="109">
        <v>65.119</v>
      </c>
      <c r="L277" s="109">
        <v>0.47699999999999998</v>
      </c>
      <c r="M277" s="108"/>
      <c r="N277" s="109">
        <v>0.36605199999999999</v>
      </c>
      <c r="R277" s="108"/>
    </row>
    <row r="278" spans="1:19" x14ac:dyDescent="0.2">
      <c r="A278" s="109">
        <v>39</v>
      </c>
      <c r="B278" s="109" t="s">
        <v>77</v>
      </c>
      <c r="C278" s="109" t="s">
        <v>112</v>
      </c>
      <c r="E278" s="109">
        <v>0</v>
      </c>
      <c r="F278" s="114">
        <v>78.295000000000002</v>
      </c>
      <c r="G278" s="116">
        <v>4.8769999999999998</v>
      </c>
      <c r="I278" s="108"/>
      <c r="J278" s="108"/>
      <c r="K278" s="109">
        <v>77.650999999999996</v>
      </c>
      <c r="L278" s="109">
        <v>0.57199999999999995</v>
      </c>
      <c r="M278" s="108"/>
      <c r="N278" s="109">
        <v>0.368253</v>
      </c>
      <c r="R278" s="108"/>
    </row>
    <row r="279" spans="1:19" x14ac:dyDescent="0.2">
      <c r="A279" s="109">
        <v>39</v>
      </c>
      <c r="B279" s="109" t="s">
        <v>77</v>
      </c>
      <c r="C279" s="109" t="s">
        <v>112</v>
      </c>
      <c r="E279" s="109">
        <v>57</v>
      </c>
      <c r="F279" s="114">
        <v>101.447</v>
      </c>
      <c r="H279" s="118">
        <v>-24.44</v>
      </c>
      <c r="I279" s="108"/>
      <c r="J279" s="108"/>
      <c r="M279" s="108"/>
      <c r="O279" s="109">
        <v>99.870999999999995</v>
      </c>
      <c r="P279" s="109">
        <v>1.153</v>
      </c>
      <c r="Q279" s="109">
        <v>0.42399999999999999</v>
      </c>
      <c r="R279" s="108"/>
      <c r="S279" s="109">
        <v>1.078927</v>
      </c>
    </row>
    <row r="280" spans="1:19" x14ac:dyDescent="0.2">
      <c r="A280" s="109">
        <v>39</v>
      </c>
      <c r="B280" s="109" t="s">
        <v>77</v>
      </c>
      <c r="C280" s="109" t="s">
        <v>112</v>
      </c>
      <c r="E280" s="109">
        <v>57</v>
      </c>
      <c r="F280" s="114">
        <v>60.302</v>
      </c>
      <c r="H280" s="118">
        <v>-37.363</v>
      </c>
      <c r="I280" s="108"/>
      <c r="J280" s="108"/>
      <c r="M280" s="108"/>
      <c r="O280" s="109">
        <v>59.369</v>
      </c>
      <c r="P280" s="109">
        <v>0.67700000000000005</v>
      </c>
      <c r="Q280" s="109">
        <v>0.25600000000000001</v>
      </c>
      <c r="R280" s="108"/>
      <c r="S280" s="109">
        <v>1.0647880000000001</v>
      </c>
    </row>
    <row r="281" spans="1:19" x14ac:dyDescent="0.2">
      <c r="A281" s="109">
        <v>40</v>
      </c>
      <c r="B281" s="109" t="s">
        <v>77</v>
      </c>
      <c r="C281" s="109" t="s">
        <v>111</v>
      </c>
      <c r="E281" s="109">
        <v>0</v>
      </c>
      <c r="F281" s="114">
        <v>65.546000000000006</v>
      </c>
      <c r="G281" s="116">
        <v>-1.0489999999999999</v>
      </c>
      <c r="I281" s="108"/>
      <c r="J281" s="108"/>
      <c r="K281" s="109">
        <v>65.033000000000001</v>
      </c>
      <c r="L281" s="109">
        <v>0.47599999999999998</v>
      </c>
      <c r="M281" s="108"/>
      <c r="N281" s="109">
        <v>0.366089</v>
      </c>
      <c r="R281" s="108"/>
    </row>
    <row r="282" spans="1:19" x14ac:dyDescent="0.2">
      <c r="A282" s="109">
        <v>40</v>
      </c>
      <c r="B282" s="109" t="s">
        <v>77</v>
      </c>
      <c r="C282" s="109" t="s">
        <v>111</v>
      </c>
      <c r="E282" s="109">
        <v>0</v>
      </c>
      <c r="F282" s="114">
        <v>65.450999999999993</v>
      </c>
      <c r="G282" s="116">
        <v>-1.093</v>
      </c>
      <c r="I282" s="108"/>
      <c r="J282" s="108"/>
      <c r="K282" s="109">
        <v>64.933999999999997</v>
      </c>
      <c r="L282" s="109">
        <v>0.47499999999999998</v>
      </c>
      <c r="M282" s="108"/>
      <c r="N282" s="109">
        <v>0.36607299999999998</v>
      </c>
      <c r="R282" s="108"/>
    </row>
    <row r="283" spans="1:19" x14ac:dyDescent="0.2">
      <c r="A283" s="109">
        <v>40</v>
      </c>
      <c r="B283" s="109" t="s">
        <v>77</v>
      </c>
      <c r="C283" s="109" t="s">
        <v>111</v>
      </c>
      <c r="E283" s="109">
        <v>0</v>
      </c>
      <c r="F283" s="114">
        <v>65.162999999999997</v>
      </c>
      <c r="G283" s="116">
        <v>-1.1499999999999999</v>
      </c>
      <c r="I283" s="108"/>
      <c r="J283" s="108"/>
      <c r="K283" s="109">
        <v>64.649000000000001</v>
      </c>
      <c r="L283" s="109">
        <v>0.47299999999999998</v>
      </c>
      <c r="M283" s="108"/>
      <c r="N283" s="109">
        <v>0.36605199999999999</v>
      </c>
      <c r="R283" s="108"/>
    </row>
    <row r="284" spans="1:19" x14ac:dyDescent="0.2">
      <c r="A284" s="109">
        <v>40</v>
      </c>
      <c r="B284" s="109" t="s">
        <v>77</v>
      </c>
      <c r="C284" s="109" t="s">
        <v>111</v>
      </c>
      <c r="E284" s="109">
        <v>0</v>
      </c>
      <c r="F284" s="114">
        <v>21.489000000000001</v>
      </c>
      <c r="G284" s="116">
        <v>4.8019999999999996</v>
      </c>
      <c r="I284" s="108"/>
      <c r="J284" s="108"/>
      <c r="K284" s="109">
        <v>21.33</v>
      </c>
      <c r="L284" s="109">
        <v>0.157</v>
      </c>
      <c r="M284" s="108"/>
      <c r="N284" s="109">
        <v>0.36822500000000002</v>
      </c>
      <c r="R284" s="108"/>
    </row>
    <row r="285" spans="1:19" x14ac:dyDescent="0.2">
      <c r="A285" s="109">
        <v>40</v>
      </c>
      <c r="B285" s="109" t="s">
        <v>77</v>
      </c>
      <c r="C285" s="109" t="s">
        <v>111</v>
      </c>
      <c r="E285" s="109">
        <v>50</v>
      </c>
      <c r="F285" s="114">
        <v>35.895000000000003</v>
      </c>
      <c r="H285" s="118">
        <v>-24.364999999999998</v>
      </c>
      <c r="I285" s="108"/>
      <c r="J285" s="108"/>
      <c r="M285" s="108"/>
      <c r="O285" s="109">
        <v>35.335999999999999</v>
      </c>
      <c r="P285" s="109">
        <v>0.40799999999999997</v>
      </c>
      <c r="Q285" s="109">
        <v>0.15</v>
      </c>
      <c r="R285" s="108"/>
      <c r="S285" s="109">
        <v>1.0790090000000001</v>
      </c>
    </row>
    <row r="286" spans="1:19" x14ac:dyDescent="0.2">
      <c r="A286" s="109">
        <v>40</v>
      </c>
      <c r="B286" s="109" t="s">
        <v>77</v>
      </c>
      <c r="C286" s="109" t="s">
        <v>111</v>
      </c>
      <c r="E286" s="109">
        <v>50</v>
      </c>
      <c r="F286" s="114">
        <v>60.046999999999997</v>
      </c>
      <c r="H286" s="118">
        <v>-37.363</v>
      </c>
      <c r="I286" s="108"/>
      <c r="J286" s="108"/>
      <c r="M286" s="108"/>
      <c r="O286" s="109">
        <v>59.118000000000002</v>
      </c>
      <c r="P286" s="109">
        <v>0.67400000000000004</v>
      </c>
      <c r="Q286" s="109">
        <v>0.255</v>
      </c>
      <c r="R286" s="108"/>
      <c r="S286" s="109">
        <v>1.0647880000000001</v>
      </c>
    </row>
    <row r="287" spans="1:19" x14ac:dyDescent="0.2">
      <c r="A287" s="109">
        <v>41</v>
      </c>
      <c r="B287" s="109" t="s">
        <v>77</v>
      </c>
      <c r="C287" s="109" t="s">
        <v>110</v>
      </c>
      <c r="E287" s="109">
        <v>0</v>
      </c>
      <c r="F287" s="114">
        <v>65.744</v>
      </c>
      <c r="G287" s="116">
        <v>-0.96499999999999997</v>
      </c>
      <c r="I287" s="108"/>
      <c r="J287" s="108"/>
      <c r="K287" s="109">
        <v>65.228999999999999</v>
      </c>
      <c r="L287" s="109">
        <v>0.47799999999999998</v>
      </c>
      <c r="M287" s="108"/>
      <c r="N287" s="109">
        <v>0.36612</v>
      </c>
      <c r="R287" s="108"/>
    </row>
    <row r="288" spans="1:19" x14ac:dyDescent="0.2">
      <c r="A288" s="109">
        <v>41</v>
      </c>
      <c r="B288" s="109" t="s">
        <v>77</v>
      </c>
      <c r="C288" s="109" t="s">
        <v>110</v>
      </c>
      <c r="E288" s="109">
        <v>0</v>
      </c>
      <c r="F288" s="114">
        <v>65.459000000000003</v>
      </c>
      <c r="G288" s="116">
        <v>-1.0720000000000001</v>
      </c>
      <c r="I288" s="108"/>
      <c r="J288" s="108"/>
      <c r="K288" s="109">
        <v>64.941999999999993</v>
      </c>
      <c r="L288" s="109">
        <v>0.47599999999999998</v>
      </c>
      <c r="M288" s="108"/>
      <c r="N288" s="109">
        <v>0.36608099999999999</v>
      </c>
      <c r="R288" s="108"/>
    </row>
    <row r="289" spans="1:19" x14ac:dyDescent="0.2">
      <c r="A289" s="109">
        <v>41</v>
      </c>
      <c r="B289" s="109" t="s">
        <v>77</v>
      </c>
      <c r="C289" s="109" t="s">
        <v>110</v>
      </c>
      <c r="E289" s="109">
        <v>0</v>
      </c>
      <c r="F289" s="114">
        <v>65.474000000000004</v>
      </c>
      <c r="G289" s="116">
        <v>-1.1499999999999999</v>
      </c>
      <c r="I289" s="108"/>
      <c r="J289" s="108"/>
      <c r="K289" s="109">
        <v>64.957999999999998</v>
      </c>
      <c r="L289" s="109">
        <v>0.47599999999999998</v>
      </c>
      <c r="M289" s="108"/>
      <c r="N289" s="109">
        <v>0.36605199999999999</v>
      </c>
      <c r="R289" s="108"/>
    </row>
    <row r="290" spans="1:19" x14ac:dyDescent="0.2">
      <c r="A290" s="109">
        <v>41</v>
      </c>
      <c r="B290" s="109" t="s">
        <v>77</v>
      </c>
      <c r="C290" s="109" t="s">
        <v>110</v>
      </c>
      <c r="E290" s="109">
        <v>0</v>
      </c>
      <c r="F290" s="114">
        <v>62.366999999999997</v>
      </c>
      <c r="G290" s="116">
        <v>14.757</v>
      </c>
      <c r="I290" s="108"/>
      <c r="J290" s="108"/>
      <c r="K290" s="109">
        <v>61.872999999999998</v>
      </c>
      <c r="L290" s="109">
        <v>0.46</v>
      </c>
      <c r="M290" s="108"/>
      <c r="N290" s="109">
        <v>0.37186000000000002</v>
      </c>
      <c r="R290" s="108"/>
    </row>
    <row r="291" spans="1:19" x14ac:dyDescent="0.2">
      <c r="A291" s="109">
        <v>41</v>
      </c>
      <c r="B291" s="109" t="s">
        <v>77</v>
      </c>
      <c r="C291" s="109" t="s">
        <v>110</v>
      </c>
      <c r="E291" s="109">
        <v>57</v>
      </c>
      <c r="F291" s="114">
        <v>95.706000000000003</v>
      </c>
      <c r="H291" s="118">
        <v>-19.263999999999999</v>
      </c>
      <c r="I291" s="108"/>
      <c r="J291" s="108"/>
      <c r="M291" s="108"/>
      <c r="O291" s="109">
        <v>94.213999999999999</v>
      </c>
      <c r="P291" s="109">
        <v>1.093</v>
      </c>
      <c r="Q291" s="109">
        <v>0.39900000000000002</v>
      </c>
      <c r="R291" s="108"/>
      <c r="S291" s="109">
        <v>1.0845899999999999</v>
      </c>
    </row>
    <row r="292" spans="1:19" x14ac:dyDescent="0.2">
      <c r="A292" s="109">
        <v>41</v>
      </c>
      <c r="B292" s="109" t="s">
        <v>77</v>
      </c>
      <c r="C292" s="109" t="s">
        <v>110</v>
      </c>
      <c r="E292" s="109">
        <v>57</v>
      </c>
      <c r="F292" s="114">
        <v>60.094999999999999</v>
      </c>
      <c r="H292" s="118">
        <v>-37.363</v>
      </c>
      <c r="I292" s="108"/>
      <c r="J292" s="108"/>
      <c r="M292" s="108"/>
      <c r="O292" s="109">
        <v>59.164999999999999</v>
      </c>
      <c r="P292" s="109">
        <v>0.67500000000000004</v>
      </c>
      <c r="Q292" s="109">
        <v>0.255</v>
      </c>
      <c r="R292" s="108"/>
      <c r="S292" s="109">
        <v>1.0647880000000001</v>
      </c>
    </row>
    <row r="293" spans="1:19" x14ac:dyDescent="0.2">
      <c r="A293" s="109">
        <v>42</v>
      </c>
      <c r="B293" s="109" t="s">
        <v>77</v>
      </c>
      <c r="C293" s="109" t="s">
        <v>109</v>
      </c>
      <c r="E293" s="109">
        <v>0</v>
      </c>
      <c r="F293" s="114">
        <v>65.734999999999999</v>
      </c>
      <c r="G293" s="116">
        <v>-1.01</v>
      </c>
      <c r="I293" s="108"/>
      <c r="J293" s="108"/>
      <c r="K293" s="109">
        <v>65.212999999999994</v>
      </c>
      <c r="L293" s="109">
        <v>0.47799999999999998</v>
      </c>
      <c r="M293" s="108"/>
      <c r="N293" s="109">
        <v>0.36610300000000001</v>
      </c>
      <c r="R293" s="108"/>
    </row>
    <row r="294" spans="1:19" x14ac:dyDescent="0.2">
      <c r="A294" s="109">
        <v>42</v>
      </c>
      <c r="B294" s="109" t="s">
        <v>77</v>
      </c>
      <c r="C294" s="109" t="s">
        <v>109</v>
      </c>
      <c r="E294" s="109">
        <v>0</v>
      </c>
      <c r="F294" s="114">
        <v>65.426000000000002</v>
      </c>
      <c r="G294" s="116">
        <v>-1.0720000000000001</v>
      </c>
      <c r="I294" s="108"/>
      <c r="J294" s="108"/>
      <c r="K294" s="109">
        <v>64.902000000000001</v>
      </c>
      <c r="L294" s="109">
        <v>0.47499999999999998</v>
      </c>
      <c r="M294" s="108"/>
      <c r="N294" s="109">
        <v>0.36608000000000002</v>
      </c>
      <c r="R294" s="108"/>
    </row>
    <row r="295" spans="1:19" x14ac:dyDescent="0.2">
      <c r="A295" s="109">
        <v>42</v>
      </c>
      <c r="B295" s="109" t="s">
        <v>77</v>
      </c>
      <c r="C295" s="109" t="s">
        <v>109</v>
      </c>
      <c r="E295" s="109">
        <v>0</v>
      </c>
      <c r="F295" s="114">
        <v>65.781999999999996</v>
      </c>
      <c r="G295" s="116">
        <v>-1.1499999999999999</v>
      </c>
      <c r="I295" s="108"/>
      <c r="J295" s="108"/>
      <c r="K295" s="109">
        <v>65.257000000000005</v>
      </c>
      <c r="L295" s="109">
        <v>0.47799999999999998</v>
      </c>
      <c r="M295" s="108"/>
      <c r="N295" s="109">
        <v>0.36605199999999999</v>
      </c>
      <c r="R295" s="108"/>
    </row>
    <row r="296" spans="1:19" x14ac:dyDescent="0.2">
      <c r="A296" s="109">
        <v>42</v>
      </c>
      <c r="B296" s="109" t="s">
        <v>77</v>
      </c>
      <c r="C296" s="109" t="s">
        <v>109</v>
      </c>
      <c r="E296" s="109">
        <v>0</v>
      </c>
      <c r="F296" s="114">
        <v>53.061999999999998</v>
      </c>
      <c r="G296" s="116">
        <v>14.442</v>
      </c>
      <c r="I296" s="108"/>
      <c r="J296" s="108"/>
      <c r="K296" s="109">
        <v>52.63</v>
      </c>
      <c r="L296" s="109">
        <v>0.39200000000000002</v>
      </c>
      <c r="M296" s="108"/>
      <c r="N296" s="109">
        <v>0.37174499999999999</v>
      </c>
      <c r="R296" s="108"/>
    </row>
    <row r="297" spans="1:19" x14ac:dyDescent="0.2">
      <c r="A297" s="109">
        <v>42</v>
      </c>
      <c r="B297" s="109" t="s">
        <v>77</v>
      </c>
      <c r="C297" s="109" t="s">
        <v>109</v>
      </c>
      <c r="E297" s="109">
        <v>57</v>
      </c>
      <c r="F297" s="114">
        <v>185.536</v>
      </c>
      <c r="H297" s="118">
        <v>-19.212</v>
      </c>
      <c r="I297" s="108"/>
      <c r="J297" s="108"/>
      <c r="M297" s="108"/>
      <c r="O297" s="109">
        <v>182.643</v>
      </c>
      <c r="P297" s="109">
        <v>2.1190000000000002</v>
      </c>
      <c r="Q297" s="109">
        <v>0.77500000000000002</v>
      </c>
      <c r="R297" s="108"/>
      <c r="S297" s="109">
        <v>1.0846469999999999</v>
      </c>
    </row>
    <row r="298" spans="1:19" x14ac:dyDescent="0.2">
      <c r="A298" s="109">
        <v>42</v>
      </c>
      <c r="B298" s="109" t="s">
        <v>77</v>
      </c>
      <c r="C298" s="109" t="s">
        <v>109</v>
      </c>
      <c r="E298" s="109">
        <v>57</v>
      </c>
      <c r="F298" s="114">
        <v>60.348999999999997</v>
      </c>
      <c r="H298" s="118">
        <v>-37.363</v>
      </c>
      <c r="I298" s="108"/>
      <c r="J298" s="108"/>
      <c r="M298" s="108"/>
      <c r="O298" s="109">
        <v>59.415999999999997</v>
      </c>
      <c r="P298" s="109">
        <v>0.67800000000000005</v>
      </c>
      <c r="Q298" s="109">
        <v>0.25600000000000001</v>
      </c>
      <c r="R298" s="108"/>
      <c r="S298" s="109">
        <v>1.0647880000000001</v>
      </c>
    </row>
    <row r="299" spans="1:19" x14ac:dyDescent="0.2">
      <c r="A299" s="109">
        <v>43</v>
      </c>
      <c r="B299" s="109" t="s">
        <v>77</v>
      </c>
      <c r="C299" s="109" t="s">
        <v>108</v>
      </c>
      <c r="E299" s="109">
        <v>0</v>
      </c>
      <c r="F299" s="114">
        <v>65.516000000000005</v>
      </c>
      <c r="G299" s="116">
        <v>-1.024</v>
      </c>
      <c r="I299" s="108"/>
      <c r="J299" s="108"/>
      <c r="K299" s="109">
        <v>64.995000000000005</v>
      </c>
      <c r="L299" s="109">
        <v>0.47599999999999998</v>
      </c>
      <c r="M299" s="108"/>
      <c r="N299" s="109">
        <v>0.36609799999999998</v>
      </c>
      <c r="R299" s="108"/>
    </row>
    <row r="300" spans="1:19" x14ac:dyDescent="0.2">
      <c r="A300" s="109">
        <v>43</v>
      </c>
      <c r="B300" s="109" t="s">
        <v>77</v>
      </c>
      <c r="C300" s="109" t="s">
        <v>108</v>
      </c>
      <c r="E300" s="109">
        <v>0</v>
      </c>
      <c r="F300" s="114">
        <v>65.578999999999994</v>
      </c>
      <c r="G300" s="116">
        <v>-1.075</v>
      </c>
      <c r="I300" s="108"/>
      <c r="J300" s="108"/>
      <c r="K300" s="109">
        <v>65.052000000000007</v>
      </c>
      <c r="L300" s="109">
        <v>0.47599999999999998</v>
      </c>
      <c r="M300" s="108"/>
      <c r="N300" s="109">
        <v>0.36608000000000002</v>
      </c>
      <c r="R300" s="108"/>
    </row>
    <row r="301" spans="1:19" x14ac:dyDescent="0.2">
      <c r="A301" s="109">
        <v>43</v>
      </c>
      <c r="B301" s="109" t="s">
        <v>77</v>
      </c>
      <c r="C301" s="109" t="s">
        <v>108</v>
      </c>
      <c r="E301" s="109">
        <v>0</v>
      </c>
      <c r="F301" s="114">
        <v>65.676000000000002</v>
      </c>
      <c r="G301" s="116">
        <v>-1.1499999999999999</v>
      </c>
      <c r="I301" s="108"/>
      <c r="J301" s="108"/>
      <c r="K301" s="109">
        <v>65.150000000000006</v>
      </c>
      <c r="L301" s="109">
        <v>0.47699999999999998</v>
      </c>
      <c r="M301" s="108"/>
      <c r="N301" s="109">
        <v>0.36605199999999999</v>
      </c>
      <c r="R301" s="108"/>
    </row>
    <row r="302" spans="1:19" x14ac:dyDescent="0.2">
      <c r="A302" s="109">
        <v>43</v>
      </c>
      <c r="B302" s="109" t="s">
        <v>77</v>
      </c>
      <c r="C302" s="109" t="s">
        <v>108</v>
      </c>
      <c r="E302" s="109">
        <v>0</v>
      </c>
      <c r="F302" s="114">
        <v>52.533000000000001</v>
      </c>
      <c r="G302" s="116">
        <v>14.567</v>
      </c>
      <c r="I302" s="108"/>
      <c r="J302" s="108"/>
      <c r="K302" s="109">
        <v>52.1</v>
      </c>
      <c r="L302" s="109">
        <v>0.38800000000000001</v>
      </c>
      <c r="M302" s="108"/>
      <c r="N302" s="109">
        <v>0.37179099999999998</v>
      </c>
      <c r="R302" s="108"/>
    </row>
    <row r="303" spans="1:19" x14ac:dyDescent="0.2">
      <c r="A303" s="109">
        <v>43</v>
      </c>
      <c r="B303" s="109" t="s">
        <v>77</v>
      </c>
      <c r="C303" s="109" t="s">
        <v>108</v>
      </c>
      <c r="E303" s="109">
        <v>57</v>
      </c>
      <c r="F303" s="114">
        <v>83.432000000000002</v>
      </c>
      <c r="H303" s="118">
        <v>-20.966000000000001</v>
      </c>
      <c r="I303" s="108"/>
      <c r="J303" s="108"/>
      <c r="M303" s="108"/>
      <c r="O303" s="109">
        <v>82.134</v>
      </c>
      <c r="P303" s="109">
        <v>0.95099999999999996</v>
      </c>
      <c r="Q303" s="109">
        <v>0.34699999999999998</v>
      </c>
      <c r="R303" s="108"/>
      <c r="S303" s="109">
        <v>1.0827279999999999</v>
      </c>
    </row>
    <row r="304" spans="1:19" x14ac:dyDescent="0.2">
      <c r="A304" s="109">
        <v>43</v>
      </c>
      <c r="B304" s="109" t="s">
        <v>77</v>
      </c>
      <c r="C304" s="109" t="s">
        <v>108</v>
      </c>
      <c r="E304" s="109">
        <v>57</v>
      </c>
      <c r="F304" s="114">
        <v>60.005000000000003</v>
      </c>
      <c r="H304" s="118">
        <v>-37.363</v>
      </c>
      <c r="I304" s="108"/>
      <c r="J304" s="108"/>
      <c r="M304" s="108"/>
      <c r="O304" s="109">
        <v>59.076999999999998</v>
      </c>
      <c r="P304" s="109">
        <v>0.67400000000000004</v>
      </c>
      <c r="Q304" s="109">
        <v>0.254</v>
      </c>
      <c r="R304" s="108"/>
      <c r="S304" s="109">
        <v>1.0647880000000001</v>
      </c>
    </row>
    <row r="305" spans="1:19" x14ac:dyDescent="0.2">
      <c r="A305" s="109">
        <v>44</v>
      </c>
      <c r="B305" s="109" t="s">
        <v>77</v>
      </c>
      <c r="C305" s="109" t="s">
        <v>107</v>
      </c>
      <c r="E305" s="109">
        <v>0</v>
      </c>
      <c r="F305" s="114">
        <v>65.870999999999995</v>
      </c>
      <c r="G305" s="116">
        <v>-1.022</v>
      </c>
      <c r="I305" s="108"/>
      <c r="J305" s="108"/>
      <c r="K305" s="109">
        <v>65.346999999999994</v>
      </c>
      <c r="L305" s="109">
        <v>0.47899999999999998</v>
      </c>
      <c r="M305" s="108"/>
      <c r="N305" s="109">
        <v>0.36609900000000001</v>
      </c>
      <c r="R305" s="108"/>
    </row>
    <row r="306" spans="1:19" x14ac:dyDescent="0.2">
      <c r="A306" s="109">
        <v>44</v>
      </c>
      <c r="B306" s="109" t="s">
        <v>77</v>
      </c>
      <c r="C306" s="109" t="s">
        <v>107</v>
      </c>
      <c r="E306" s="109">
        <v>0</v>
      </c>
      <c r="F306" s="114">
        <v>65.703999999999994</v>
      </c>
      <c r="G306" s="116">
        <v>-1.085</v>
      </c>
      <c r="I306" s="108"/>
      <c r="J306" s="108"/>
      <c r="K306" s="109">
        <v>65.177000000000007</v>
      </c>
      <c r="L306" s="109">
        <v>0.47699999999999998</v>
      </c>
      <c r="M306" s="108"/>
      <c r="N306" s="109">
        <v>0.36607600000000001</v>
      </c>
      <c r="R306" s="108"/>
    </row>
    <row r="307" spans="1:19" x14ac:dyDescent="0.2">
      <c r="A307" s="109">
        <v>44</v>
      </c>
      <c r="B307" s="109" t="s">
        <v>77</v>
      </c>
      <c r="C307" s="109" t="s">
        <v>107</v>
      </c>
      <c r="E307" s="109">
        <v>0</v>
      </c>
      <c r="F307" s="114">
        <v>65.5</v>
      </c>
      <c r="G307" s="116">
        <v>-1.1499999999999999</v>
      </c>
      <c r="I307" s="108"/>
      <c r="J307" s="108"/>
      <c r="K307" s="109">
        <v>64.974999999999994</v>
      </c>
      <c r="L307" s="109">
        <v>0.47599999999999998</v>
      </c>
      <c r="M307" s="108"/>
      <c r="N307" s="109">
        <v>0.36605199999999999</v>
      </c>
      <c r="R307" s="108"/>
    </row>
    <row r="308" spans="1:19" x14ac:dyDescent="0.2">
      <c r="A308" s="109">
        <v>44</v>
      </c>
      <c r="B308" s="109" t="s">
        <v>77</v>
      </c>
      <c r="C308" s="109" t="s">
        <v>107</v>
      </c>
      <c r="E308" s="109">
        <v>0</v>
      </c>
      <c r="F308" s="114">
        <v>70.209000000000003</v>
      </c>
      <c r="G308" s="116">
        <v>15.420999999999999</v>
      </c>
      <c r="I308" s="108"/>
      <c r="J308" s="108"/>
      <c r="K308" s="109">
        <v>69.626999999999995</v>
      </c>
      <c r="L308" s="109">
        <v>0.51800000000000002</v>
      </c>
      <c r="M308" s="108"/>
      <c r="N308" s="109">
        <v>0.37210199999999999</v>
      </c>
      <c r="R308" s="108"/>
    </row>
    <row r="309" spans="1:19" x14ac:dyDescent="0.2">
      <c r="A309" s="109">
        <v>44</v>
      </c>
      <c r="B309" s="109" t="s">
        <v>77</v>
      </c>
      <c r="C309" s="109" t="s">
        <v>107</v>
      </c>
      <c r="E309" s="109">
        <v>78</v>
      </c>
      <c r="F309" s="114">
        <v>41.171999999999997</v>
      </c>
      <c r="H309" s="118">
        <v>-20.501000000000001</v>
      </c>
      <c r="I309" s="108"/>
      <c r="J309" s="108"/>
      <c r="M309" s="108"/>
      <c r="O309" s="109">
        <v>40.530999999999999</v>
      </c>
      <c r="P309" s="109">
        <v>0.46899999999999997</v>
      </c>
      <c r="Q309" s="109">
        <v>0.17199999999999999</v>
      </c>
      <c r="R309" s="108"/>
      <c r="S309" s="109">
        <v>1.0832360000000001</v>
      </c>
    </row>
    <row r="310" spans="1:19" x14ac:dyDescent="0.2">
      <c r="A310" s="109">
        <v>44</v>
      </c>
      <c r="B310" s="109" t="s">
        <v>77</v>
      </c>
      <c r="C310" s="109" t="s">
        <v>107</v>
      </c>
      <c r="E310" s="109">
        <v>78</v>
      </c>
      <c r="F310" s="114">
        <v>60.082999999999998</v>
      </c>
      <c r="H310" s="118">
        <v>-37.363</v>
      </c>
      <c r="I310" s="108"/>
      <c r="J310" s="108"/>
      <c r="M310" s="108"/>
      <c r="O310" s="109">
        <v>59.154000000000003</v>
      </c>
      <c r="P310" s="109">
        <v>0.67500000000000004</v>
      </c>
      <c r="Q310" s="109">
        <v>0.255</v>
      </c>
      <c r="R310" s="108"/>
      <c r="S310" s="109">
        <v>1.0647880000000001</v>
      </c>
    </row>
    <row r="311" spans="1:19" x14ac:dyDescent="0.2">
      <c r="A311" s="109">
        <v>45</v>
      </c>
      <c r="B311" s="109" t="s">
        <v>77</v>
      </c>
      <c r="C311" s="109" t="s">
        <v>106</v>
      </c>
      <c r="E311" s="109">
        <v>0</v>
      </c>
      <c r="F311" s="114">
        <v>65.709999999999994</v>
      </c>
      <c r="G311" s="116">
        <v>-0.98899999999999999</v>
      </c>
      <c r="I311" s="108"/>
      <c r="J311" s="108"/>
      <c r="K311" s="109">
        <v>65.188000000000002</v>
      </c>
      <c r="L311" s="109">
        <v>0.47699999999999998</v>
      </c>
      <c r="M311" s="108"/>
      <c r="N311" s="109">
        <v>0.36611100000000002</v>
      </c>
      <c r="R311" s="108"/>
    </row>
    <row r="312" spans="1:19" x14ac:dyDescent="0.2">
      <c r="A312" s="109">
        <v>45</v>
      </c>
      <c r="B312" s="109" t="s">
        <v>77</v>
      </c>
      <c r="C312" s="109" t="s">
        <v>106</v>
      </c>
      <c r="E312" s="109">
        <v>0</v>
      </c>
      <c r="F312" s="114">
        <v>66.504000000000005</v>
      </c>
      <c r="G312" s="116">
        <v>-1.0609999999999999</v>
      </c>
      <c r="I312" s="108"/>
      <c r="J312" s="108"/>
      <c r="K312" s="109">
        <v>65.971000000000004</v>
      </c>
      <c r="L312" s="109">
        <v>0.48299999999999998</v>
      </c>
      <c r="M312" s="108"/>
      <c r="N312" s="109">
        <v>0.36608499999999999</v>
      </c>
      <c r="R312" s="108"/>
    </row>
    <row r="313" spans="1:19" x14ac:dyDescent="0.2">
      <c r="A313" s="109">
        <v>45</v>
      </c>
      <c r="B313" s="109" t="s">
        <v>77</v>
      </c>
      <c r="C313" s="109" t="s">
        <v>106</v>
      </c>
      <c r="E313" s="109">
        <v>0</v>
      </c>
      <c r="F313" s="114">
        <v>65.775999999999996</v>
      </c>
      <c r="G313" s="116">
        <v>-1.1499999999999999</v>
      </c>
      <c r="I313" s="108"/>
      <c r="J313" s="108"/>
      <c r="K313" s="109">
        <v>65.251000000000005</v>
      </c>
      <c r="L313" s="109">
        <v>0.47799999999999998</v>
      </c>
      <c r="M313" s="108"/>
      <c r="N313" s="109">
        <v>0.36605199999999999</v>
      </c>
      <c r="R313" s="108"/>
    </row>
    <row r="314" spans="1:19" x14ac:dyDescent="0.2">
      <c r="A314" s="109">
        <v>45</v>
      </c>
      <c r="B314" s="109" t="s">
        <v>77</v>
      </c>
      <c r="C314" s="109" t="s">
        <v>106</v>
      </c>
      <c r="E314" s="109">
        <v>0</v>
      </c>
      <c r="F314" s="114">
        <v>66.533000000000001</v>
      </c>
      <c r="G314" s="116">
        <v>15.221</v>
      </c>
      <c r="I314" s="108"/>
      <c r="J314" s="108"/>
      <c r="K314" s="109">
        <v>65.980999999999995</v>
      </c>
      <c r="L314" s="109">
        <v>0.49099999999999999</v>
      </c>
      <c r="M314" s="108"/>
      <c r="N314" s="109">
        <v>0.372029</v>
      </c>
      <c r="R314" s="108"/>
    </row>
    <row r="315" spans="1:19" x14ac:dyDescent="0.2">
      <c r="A315" s="109">
        <v>45</v>
      </c>
      <c r="B315" s="109" t="s">
        <v>77</v>
      </c>
      <c r="C315" s="109" t="s">
        <v>106</v>
      </c>
      <c r="E315" s="109">
        <v>57</v>
      </c>
      <c r="F315" s="114">
        <v>103.256</v>
      </c>
      <c r="H315" s="118">
        <v>-20.67</v>
      </c>
      <c r="I315" s="108"/>
      <c r="J315" s="108"/>
      <c r="M315" s="108"/>
      <c r="O315" s="109">
        <v>101.648</v>
      </c>
      <c r="P315" s="109">
        <v>1.177</v>
      </c>
      <c r="Q315" s="109">
        <v>0.43099999999999999</v>
      </c>
      <c r="R315" s="108"/>
      <c r="S315" s="109">
        <v>1.0830519999999999</v>
      </c>
    </row>
    <row r="316" spans="1:19" x14ac:dyDescent="0.2">
      <c r="A316" s="109">
        <v>45</v>
      </c>
      <c r="B316" s="109" t="s">
        <v>77</v>
      </c>
      <c r="C316" s="109" t="s">
        <v>106</v>
      </c>
      <c r="E316" s="109">
        <v>57</v>
      </c>
      <c r="F316" s="114">
        <v>60.298999999999999</v>
      </c>
      <c r="H316" s="118">
        <v>-37.363</v>
      </c>
      <c r="I316" s="108"/>
      <c r="J316" s="108"/>
      <c r="M316" s="108"/>
      <c r="O316" s="109">
        <v>59.366</v>
      </c>
      <c r="P316" s="109">
        <v>0.67700000000000005</v>
      </c>
      <c r="Q316" s="109">
        <v>0.25600000000000001</v>
      </c>
      <c r="R316" s="108"/>
      <c r="S316" s="109">
        <v>1.0647880000000001</v>
      </c>
    </row>
    <row r="317" spans="1:19" x14ac:dyDescent="0.2">
      <c r="A317" s="109">
        <v>46</v>
      </c>
      <c r="B317" s="109" t="s">
        <v>77</v>
      </c>
      <c r="C317" s="109" t="s">
        <v>105</v>
      </c>
      <c r="E317" s="109">
        <v>0</v>
      </c>
      <c r="F317" s="114">
        <v>65.512</v>
      </c>
      <c r="G317" s="116">
        <v>-0.997</v>
      </c>
      <c r="I317" s="108"/>
      <c r="J317" s="108"/>
      <c r="K317" s="109">
        <v>64.991</v>
      </c>
      <c r="L317" s="109">
        <v>0.47599999999999998</v>
      </c>
      <c r="M317" s="108"/>
      <c r="N317" s="109">
        <v>0.36610799999999999</v>
      </c>
      <c r="R317" s="108"/>
    </row>
    <row r="318" spans="1:19" x14ac:dyDescent="0.2">
      <c r="A318" s="109">
        <v>46</v>
      </c>
      <c r="B318" s="109" t="s">
        <v>77</v>
      </c>
      <c r="C318" s="109" t="s">
        <v>105</v>
      </c>
      <c r="E318" s="109">
        <v>0</v>
      </c>
      <c r="F318" s="114">
        <v>64.682000000000002</v>
      </c>
      <c r="G318" s="116">
        <v>-1.0940000000000001</v>
      </c>
      <c r="I318" s="108"/>
      <c r="J318" s="108"/>
      <c r="K318" s="109">
        <v>64.162999999999997</v>
      </c>
      <c r="L318" s="109">
        <v>0.47</v>
      </c>
      <c r="M318" s="108"/>
      <c r="N318" s="109">
        <v>0.36607200000000001</v>
      </c>
      <c r="R318" s="108"/>
    </row>
    <row r="319" spans="1:19" x14ac:dyDescent="0.2">
      <c r="A319" s="109">
        <v>46</v>
      </c>
      <c r="B319" s="109" t="s">
        <v>77</v>
      </c>
      <c r="C319" s="109" t="s">
        <v>105</v>
      </c>
      <c r="E319" s="109">
        <v>0</v>
      </c>
      <c r="F319" s="114">
        <v>65.674999999999997</v>
      </c>
      <c r="G319" s="116">
        <v>-1.1499999999999999</v>
      </c>
      <c r="I319" s="108"/>
      <c r="J319" s="108"/>
      <c r="K319" s="109">
        <v>65.149000000000001</v>
      </c>
      <c r="L319" s="109">
        <v>0.47699999999999998</v>
      </c>
      <c r="M319" s="108"/>
      <c r="N319" s="109">
        <v>0.36605199999999999</v>
      </c>
      <c r="R319" s="108"/>
    </row>
    <row r="320" spans="1:19" x14ac:dyDescent="0.2">
      <c r="A320" s="109">
        <v>46</v>
      </c>
      <c r="B320" s="109" t="s">
        <v>77</v>
      </c>
      <c r="C320" s="109" t="s">
        <v>105</v>
      </c>
      <c r="E320" s="109">
        <v>0</v>
      </c>
      <c r="F320" s="114">
        <v>61.686999999999998</v>
      </c>
      <c r="G320" s="116">
        <v>14.615</v>
      </c>
      <c r="I320" s="108"/>
      <c r="J320" s="108"/>
      <c r="K320" s="109">
        <v>61.177</v>
      </c>
      <c r="L320" s="109">
        <v>0.45500000000000002</v>
      </c>
      <c r="M320" s="108"/>
      <c r="N320" s="109">
        <v>0.37180800000000003</v>
      </c>
      <c r="R320" s="108"/>
    </row>
    <row r="321" spans="1:19" x14ac:dyDescent="0.2">
      <c r="A321" s="109">
        <v>46</v>
      </c>
      <c r="B321" s="109" t="s">
        <v>77</v>
      </c>
      <c r="C321" s="109" t="s">
        <v>105</v>
      </c>
      <c r="E321" s="109">
        <v>57</v>
      </c>
      <c r="F321" s="114">
        <v>95.745999999999995</v>
      </c>
      <c r="H321" s="118">
        <v>-20.526</v>
      </c>
      <c r="I321" s="108"/>
      <c r="J321" s="108"/>
      <c r="M321" s="108"/>
      <c r="O321" s="109">
        <v>94.254000000000005</v>
      </c>
      <c r="P321" s="109">
        <v>1.0920000000000001</v>
      </c>
      <c r="Q321" s="109">
        <v>0.4</v>
      </c>
      <c r="R321" s="108"/>
      <c r="S321" s="109">
        <v>1.08321</v>
      </c>
    </row>
    <row r="322" spans="1:19" x14ac:dyDescent="0.2">
      <c r="A322" s="109">
        <v>46</v>
      </c>
      <c r="B322" s="109" t="s">
        <v>77</v>
      </c>
      <c r="C322" s="109" t="s">
        <v>105</v>
      </c>
      <c r="E322" s="109">
        <v>57</v>
      </c>
      <c r="F322" s="114">
        <v>60</v>
      </c>
      <c r="H322" s="118">
        <v>-37.363</v>
      </c>
      <c r="I322" s="108"/>
      <c r="J322" s="108"/>
      <c r="M322" s="108"/>
      <c r="O322" s="109">
        <v>59.072000000000003</v>
      </c>
      <c r="P322" s="109">
        <v>0.67400000000000004</v>
      </c>
      <c r="Q322" s="109">
        <v>0.254</v>
      </c>
      <c r="R322" s="108"/>
      <c r="S322" s="109">
        <v>1.0647880000000001</v>
      </c>
    </row>
    <row r="323" spans="1:19" x14ac:dyDescent="0.2">
      <c r="A323" s="109">
        <v>47</v>
      </c>
      <c r="B323" s="109" t="s">
        <v>77</v>
      </c>
      <c r="C323" s="109" t="s">
        <v>104</v>
      </c>
      <c r="E323" s="109">
        <v>0</v>
      </c>
      <c r="F323" s="114">
        <v>65.528999999999996</v>
      </c>
      <c r="G323" s="116">
        <v>-0.93200000000000005</v>
      </c>
      <c r="I323" s="108"/>
      <c r="J323" s="108"/>
      <c r="K323" s="109">
        <v>65.007999999999996</v>
      </c>
      <c r="L323" s="109">
        <v>0.47599999999999998</v>
      </c>
      <c r="M323" s="108"/>
      <c r="N323" s="109">
        <v>0.36613200000000001</v>
      </c>
      <c r="R323" s="108"/>
    </row>
    <row r="324" spans="1:19" x14ac:dyDescent="0.2">
      <c r="A324" s="109">
        <v>47</v>
      </c>
      <c r="B324" s="109" t="s">
        <v>77</v>
      </c>
      <c r="C324" s="109" t="s">
        <v>104</v>
      </c>
      <c r="E324" s="109">
        <v>0</v>
      </c>
      <c r="F324" s="114">
        <v>65.475999999999999</v>
      </c>
      <c r="G324" s="116">
        <v>-0.99099999999999999</v>
      </c>
      <c r="I324" s="108"/>
      <c r="J324" s="108"/>
      <c r="K324" s="109">
        <v>64.95</v>
      </c>
      <c r="L324" s="109">
        <v>0.47599999999999998</v>
      </c>
      <c r="M324" s="108"/>
      <c r="N324" s="109">
        <v>0.36610999999999999</v>
      </c>
      <c r="R324" s="108"/>
    </row>
    <row r="325" spans="1:19" x14ac:dyDescent="0.2">
      <c r="A325" s="109">
        <v>47</v>
      </c>
      <c r="B325" s="109" t="s">
        <v>77</v>
      </c>
      <c r="C325" s="109" t="s">
        <v>104</v>
      </c>
      <c r="E325" s="109">
        <v>33</v>
      </c>
      <c r="F325" s="114">
        <v>2.1999999999999999E-2</v>
      </c>
      <c r="G325" s="116">
        <v>-29.367000000000001</v>
      </c>
      <c r="I325" s="108"/>
      <c r="J325" s="108"/>
      <c r="K325" s="109">
        <v>2.1000000000000001E-2</v>
      </c>
      <c r="L325" s="109">
        <v>0</v>
      </c>
      <c r="M325" s="108"/>
      <c r="N325" s="109">
        <v>0.35574800000000001</v>
      </c>
      <c r="R325" s="108"/>
    </row>
    <row r="326" spans="1:19" x14ac:dyDescent="0.2">
      <c r="A326" s="109">
        <v>47</v>
      </c>
      <c r="B326" s="109" t="s">
        <v>77</v>
      </c>
      <c r="C326" s="109" t="s">
        <v>104</v>
      </c>
      <c r="E326" s="109">
        <v>33</v>
      </c>
      <c r="F326" s="114">
        <v>65.521000000000001</v>
      </c>
      <c r="G326" s="116">
        <v>-1.1499999999999999</v>
      </c>
      <c r="I326" s="108"/>
      <c r="J326" s="108"/>
      <c r="K326" s="109">
        <v>64.998000000000005</v>
      </c>
      <c r="L326" s="109">
        <v>0.47599999999999998</v>
      </c>
      <c r="M326" s="108"/>
      <c r="N326" s="109">
        <v>0.36605199999999999</v>
      </c>
      <c r="R326" s="108"/>
    </row>
    <row r="327" spans="1:19" x14ac:dyDescent="0.2">
      <c r="A327" s="109">
        <v>47</v>
      </c>
      <c r="B327" s="109" t="s">
        <v>77</v>
      </c>
      <c r="C327" s="109" t="s">
        <v>104</v>
      </c>
      <c r="E327" s="109">
        <v>33</v>
      </c>
      <c r="F327" s="114">
        <v>43.579000000000001</v>
      </c>
      <c r="G327" s="116">
        <v>14.163</v>
      </c>
      <c r="I327" s="108"/>
      <c r="J327" s="108"/>
      <c r="K327" s="109">
        <v>43.231999999999999</v>
      </c>
      <c r="L327" s="109">
        <v>0.32100000000000001</v>
      </c>
      <c r="M327" s="108"/>
      <c r="N327" s="109">
        <v>0.371643</v>
      </c>
      <c r="R327" s="108"/>
    </row>
    <row r="328" spans="1:19" x14ac:dyDescent="0.2">
      <c r="A328" s="109">
        <v>47</v>
      </c>
      <c r="B328" s="109" t="s">
        <v>77</v>
      </c>
      <c r="C328" s="109" t="s">
        <v>104</v>
      </c>
      <c r="E328" s="109">
        <v>78</v>
      </c>
      <c r="F328" s="114">
        <v>56.783000000000001</v>
      </c>
      <c r="H328" s="118">
        <v>-20.451000000000001</v>
      </c>
      <c r="I328" s="108"/>
      <c r="J328" s="108"/>
      <c r="M328" s="108"/>
      <c r="O328" s="109">
        <v>55.899000000000001</v>
      </c>
      <c r="P328" s="109">
        <v>0.64700000000000002</v>
      </c>
      <c r="Q328" s="109">
        <v>0.23699999999999999</v>
      </c>
      <c r="R328" s="108"/>
      <c r="S328" s="109">
        <v>1.083291</v>
      </c>
    </row>
    <row r="329" spans="1:19" x14ac:dyDescent="0.2">
      <c r="A329" s="109">
        <v>47</v>
      </c>
      <c r="B329" s="109" t="s">
        <v>77</v>
      </c>
      <c r="C329" s="109" t="s">
        <v>104</v>
      </c>
      <c r="E329" s="109">
        <v>78</v>
      </c>
      <c r="F329" s="114">
        <v>60.043999999999997</v>
      </c>
      <c r="H329" s="118">
        <v>-37.363</v>
      </c>
      <c r="I329" s="108"/>
      <c r="J329" s="108"/>
      <c r="M329" s="108"/>
      <c r="O329" s="109">
        <v>59.115000000000002</v>
      </c>
      <c r="P329" s="109">
        <v>0.67400000000000004</v>
      </c>
      <c r="Q329" s="109">
        <v>0.255</v>
      </c>
      <c r="R329" s="108"/>
      <c r="S329" s="109">
        <v>1.0647880000000001</v>
      </c>
    </row>
    <row r="330" spans="1:19" x14ac:dyDescent="0.2">
      <c r="A330" s="109">
        <v>48</v>
      </c>
      <c r="B330" s="109" t="s">
        <v>77</v>
      </c>
      <c r="C330" s="109" t="s">
        <v>103</v>
      </c>
      <c r="E330" s="109">
        <v>0</v>
      </c>
      <c r="F330" s="114">
        <v>65.796000000000006</v>
      </c>
      <c r="G330" s="116">
        <v>-1.0229999999999999</v>
      </c>
      <c r="I330" s="108"/>
      <c r="J330" s="108"/>
      <c r="K330" s="109">
        <v>65.272999999999996</v>
      </c>
      <c r="L330" s="109">
        <v>0.47799999999999998</v>
      </c>
      <c r="M330" s="108"/>
      <c r="N330" s="109">
        <v>0.36609900000000001</v>
      </c>
      <c r="R330" s="108"/>
    </row>
    <row r="331" spans="1:19" x14ac:dyDescent="0.2">
      <c r="A331" s="109">
        <v>48</v>
      </c>
      <c r="B331" s="109" t="s">
        <v>77</v>
      </c>
      <c r="C331" s="109" t="s">
        <v>103</v>
      </c>
      <c r="E331" s="109">
        <v>0</v>
      </c>
      <c r="F331" s="114">
        <v>65.643000000000001</v>
      </c>
      <c r="G331" s="116">
        <v>-1.1339999999999999</v>
      </c>
      <c r="I331" s="108"/>
      <c r="J331" s="108"/>
      <c r="K331" s="109">
        <v>65.117000000000004</v>
      </c>
      <c r="L331" s="109">
        <v>0.47699999999999998</v>
      </c>
      <c r="M331" s="108"/>
      <c r="N331" s="109">
        <v>0.36605799999999999</v>
      </c>
      <c r="R331" s="108"/>
    </row>
    <row r="332" spans="1:19" x14ac:dyDescent="0.2">
      <c r="A332" s="109">
        <v>48</v>
      </c>
      <c r="B332" s="109" t="s">
        <v>77</v>
      </c>
      <c r="C332" s="109" t="s">
        <v>103</v>
      </c>
      <c r="E332" s="109">
        <v>0</v>
      </c>
      <c r="F332" s="114">
        <v>66.063999999999993</v>
      </c>
      <c r="G332" s="116">
        <v>-1.1499999999999999</v>
      </c>
      <c r="I332" s="108"/>
      <c r="J332" s="108"/>
      <c r="K332" s="109">
        <v>65.536000000000001</v>
      </c>
      <c r="L332" s="109">
        <v>0.48</v>
      </c>
      <c r="M332" s="108"/>
      <c r="N332" s="109">
        <v>0.36605199999999999</v>
      </c>
      <c r="R332" s="108"/>
    </row>
    <row r="333" spans="1:19" x14ac:dyDescent="0.2">
      <c r="A333" s="109">
        <v>48</v>
      </c>
      <c r="B333" s="109" t="s">
        <v>77</v>
      </c>
      <c r="C333" s="109" t="s">
        <v>103</v>
      </c>
      <c r="E333" s="109">
        <v>0</v>
      </c>
      <c r="F333" s="114">
        <v>59.613999999999997</v>
      </c>
      <c r="G333" s="116">
        <v>14.507</v>
      </c>
      <c r="I333" s="108"/>
      <c r="J333" s="108"/>
      <c r="K333" s="109">
        <v>59.12</v>
      </c>
      <c r="L333" s="109">
        <v>0.44</v>
      </c>
      <c r="M333" s="108"/>
      <c r="N333" s="109">
        <v>0.37176900000000002</v>
      </c>
      <c r="R333" s="108"/>
    </row>
    <row r="334" spans="1:19" x14ac:dyDescent="0.2">
      <c r="A334" s="109">
        <v>48</v>
      </c>
      <c r="B334" s="109" t="s">
        <v>77</v>
      </c>
      <c r="C334" s="109" t="s">
        <v>103</v>
      </c>
      <c r="E334" s="109">
        <v>57</v>
      </c>
      <c r="F334" s="114">
        <v>87.846999999999994</v>
      </c>
      <c r="H334" s="118">
        <v>-19.843</v>
      </c>
      <c r="I334" s="108"/>
      <c r="J334" s="108"/>
      <c r="M334" s="108"/>
      <c r="O334" s="109">
        <v>86.477999999999994</v>
      </c>
      <c r="P334" s="109">
        <v>1.002</v>
      </c>
      <c r="Q334" s="109">
        <v>0.36699999999999999</v>
      </c>
      <c r="R334" s="108"/>
      <c r="S334" s="109">
        <v>1.0839570000000001</v>
      </c>
    </row>
    <row r="335" spans="1:19" x14ac:dyDescent="0.2">
      <c r="A335" s="109">
        <v>48</v>
      </c>
      <c r="B335" s="109" t="s">
        <v>77</v>
      </c>
      <c r="C335" s="109" t="s">
        <v>103</v>
      </c>
      <c r="E335" s="109">
        <v>57</v>
      </c>
      <c r="F335" s="114">
        <v>60.033999999999999</v>
      </c>
      <c r="H335" s="118">
        <v>-37.363</v>
      </c>
      <c r="I335" s="108"/>
      <c r="J335" s="108"/>
      <c r="M335" s="108"/>
      <c r="O335" s="109">
        <v>59.106000000000002</v>
      </c>
      <c r="P335" s="109">
        <v>0.67400000000000004</v>
      </c>
      <c r="Q335" s="109">
        <v>0.255</v>
      </c>
      <c r="R335" s="108"/>
      <c r="S335" s="109">
        <v>1.0647880000000001</v>
      </c>
    </row>
    <row r="336" spans="1:19" x14ac:dyDescent="0.2">
      <c r="A336" s="109">
        <v>49</v>
      </c>
      <c r="B336" s="109" t="s">
        <v>77</v>
      </c>
      <c r="C336" s="109" t="s">
        <v>102</v>
      </c>
      <c r="E336" s="109">
        <v>0</v>
      </c>
      <c r="F336" s="114">
        <v>65.646000000000001</v>
      </c>
      <c r="G336" s="116">
        <v>-1.0189999999999999</v>
      </c>
      <c r="I336" s="108"/>
      <c r="J336" s="108"/>
      <c r="K336" s="109">
        <v>65.138999999999996</v>
      </c>
      <c r="L336" s="109">
        <v>0.47699999999999998</v>
      </c>
      <c r="M336" s="108"/>
      <c r="N336" s="109">
        <v>0.36609999999999998</v>
      </c>
      <c r="R336" s="108"/>
    </row>
    <row r="337" spans="1:19" x14ac:dyDescent="0.2">
      <c r="A337" s="109">
        <v>49</v>
      </c>
      <c r="B337" s="109" t="s">
        <v>77</v>
      </c>
      <c r="C337" s="109" t="s">
        <v>102</v>
      </c>
      <c r="E337" s="109">
        <v>0</v>
      </c>
      <c r="F337" s="114">
        <v>65.686999999999998</v>
      </c>
      <c r="G337" s="116">
        <v>-1.0920000000000001</v>
      </c>
      <c r="I337" s="108"/>
      <c r="J337" s="108"/>
      <c r="K337" s="109">
        <v>65.176000000000002</v>
      </c>
      <c r="L337" s="109">
        <v>0.47699999999999998</v>
      </c>
      <c r="M337" s="108"/>
      <c r="N337" s="109">
        <v>0.36607400000000001</v>
      </c>
      <c r="R337" s="108"/>
    </row>
    <row r="338" spans="1:19" x14ac:dyDescent="0.2">
      <c r="A338" s="109">
        <v>49</v>
      </c>
      <c r="B338" s="109" t="s">
        <v>77</v>
      </c>
      <c r="C338" s="109" t="s">
        <v>102</v>
      </c>
      <c r="E338" s="109">
        <v>0</v>
      </c>
      <c r="F338" s="114">
        <v>65.7</v>
      </c>
      <c r="G338" s="116">
        <v>-1.1499999999999999</v>
      </c>
      <c r="I338" s="108"/>
      <c r="J338" s="108"/>
      <c r="K338" s="109">
        <v>65.19</v>
      </c>
      <c r="L338" s="109">
        <v>0.47699999999999998</v>
      </c>
      <c r="M338" s="108"/>
      <c r="N338" s="109">
        <v>0.36605199999999999</v>
      </c>
      <c r="R338" s="108"/>
    </row>
    <row r="339" spans="1:19" x14ac:dyDescent="0.2">
      <c r="A339" s="109">
        <v>49</v>
      </c>
      <c r="B339" s="109" t="s">
        <v>77</v>
      </c>
      <c r="C339" s="109" t="s">
        <v>102</v>
      </c>
      <c r="E339" s="109">
        <v>0</v>
      </c>
      <c r="F339" s="114">
        <v>50.255000000000003</v>
      </c>
      <c r="G339" s="116">
        <v>14.109</v>
      </c>
      <c r="I339" s="108"/>
      <c r="J339" s="108"/>
      <c r="K339" s="109">
        <v>49.872999999999998</v>
      </c>
      <c r="L339" s="109">
        <v>0.371</v>
      </c>
      <c r="M339" s="108"/>
      <c r="N339" s="109">
        <v>0.37162299999999998</v>
      </c>
      <c r="R339" s="108"/>
    </row>
    <row r="340" spans="1:19" x14ac:dyDescent="0.2">
      <c r="A340" s="109">
        <v>49</v>
      </c>
      <c r="B340" s="109" t="s">
        <v>77</v>
      </c>
      <c r="C340" s="109" t="s">
        <v>102</v>
      </c>
      <c r="E340" s="109">
        <v>57</v>
      </c>
      <c r="F340" s="114">
        <v>75.760999999999996</v>
      </c>
      <c r="H340" s="118">
        <v>-19.899999999999999</v>
      </c>
      <c r="I340" s="108"/>
      <c r="J340" s="108"/>
      <c r="M340" s="108"/>
      <c r="O340" s="109">
        <v>74.58</v>
      </c>
      <c r="P340" s="109">
        <v>0.86399999999999999</v>
      </c>
      <c r="Q340" s="109">
        <v>0.316</v>
      </c>
      <c r="R340" s="108"/>
      <c r="S340" s="109">
        <v>1.0838939999999999</v>
      </c>
    </row>
    <row r="341" spans="1:19" x14ac:dyDescent="0.2">
      <c r="A341" s="109">
        <v>49</v>
      </c>
      <c r="B341" s="109" t="s">
        <v>77</v>
      </c>
      <c r="C341" s="109" t="s">
        <v>102</v>
      </c>
      <c r="E341" s="109">
        <v>57</v>
      </c>
      <c r="F341" s="114">
        <v>59.834000000000003</v>
      </c>
      <c r="H341" s="118">
        <v>-37.363</v>
      </c>
      <c r="I341" s="108"/>
      <c r="J341" s="108"/>
      <c r="M341" s="108"/>
      <c r="O341" s="109">
        <v>58.908999999999999</v>
      </c>
      <c r="P341" s="109">
        <v>0.67200000000000004</v>
      </c>
      <c r="Q341" s="109">
        <v>0.254</v>
      </c>
      <c r="R341" s="108"/>
      <c r="S341" s="109">
        <v>1.0647880000000001</v>
      </c>
    </row>
    <row r="342" spans="1:19" x14ac:dyDescent="0.2">
      <c r="A342" s="109">
        <v>50</v>
      </c>
      <c r="B342" s="109" t="s">
        <v>77</v>
      </c>
      <c r="C342" s="109" t="s">
        <v>101</v>
      </c>
      <c r="E342" s="109">
        <v>0</v>
      </c>
      <c r="F342" s="114">
        <v>65.558000000000007</v>
      </c>
      <c r="G342" s="116">
        <v>-0.94899999999999995</v>
      </c>
      <c r="I342" s="108"/>
      <c r="J342" s="108"/>
      <c r="K342" s="109">
        <v>65.037000000000006</v>
      </c>
      <c r="L342" s="109">
        <v>0.47599999999999998</v>
      </c>
      <c r="M342" s="108"/>
      <c r="N342" s="109">
        <v>0.36612600000000001</v>
      </c>
      <c r="R342" s="108"/>
    </row>
    <row r="343" spans="1:19" x14ac:dyDescent="0.2">
      <c r="A343" s="109">
        <v>50</v>
      </c>
      <c r="B343" s="109" t="s">
        <v>77</v>
      </c>
      <c r="C343" s="109" t="s">
        <v>101</v>
      </c>
      <c r="E343" s="109">
        <v>0</v>
      </c>
      <c r="F343" s="114">
        <v>65.307000000000002</v>
      </c>
      <c r="G343" s="116">
        <v>-1.0529999999999999</v>
      </c>
      <c r="I343" s="108"/>
      <c r="J343" s="108"/>
      <c r="K343" s="109">
        <v>64.783000000000001</v>
      </c>
      <c r="L343" s="109">
        <v>0.47399999999999998</v>
      </c>
      <c r="M343" s="108"/>
      <c r="N343" s="109">
        <v>0.366087</v>
      </c>
      <c r="R343" s="108"/>
    </row>
    <row r="344" spans="1:19" x14ac:dyDescent="0.2">
      <c r="A344" s="109">
        <v>50</v>
      </c>
      <c r="B344" s="109" t="s">
        <v>77</v>
      </c>
      <c r="C344" s="109" t="s">
        <v>101</v>
      </c>
      <c r="E344" s="109">
        <v>0</v>
      </c>
      <c r="F344" s="114">
        <v>65.576999999999998</v>
      </c>
      <c r="G344" s="116">
        <v>-1.1499999999999999</v>
      </c>
      <c r="I344" s="108"/>
      <c r="J344" s="108"/>
      <c r="K344" s="109">
        <v>65.052000000000007</v>
      </c>
      <c r="L344" s="109">
        <v>0.47599999999999998</v>
      </c>
      <c r="M344" s="108"/>
      <c r="N344" s="109">
        <v>0.36605199999999999</v>
      </c>
      <c r="R344" s="108"/>
    </row>
    <row r="345" spans="1:19" x14ac:dyDescent="0.2">
      <c r="A345" s="109">
        <v>50</v>
      </c>
      <c r="B345" s="109" t="s">
        <v>77</v>
      </c>
      <c r="C345" s="109" t="s">
        <v>101</v>
      </c>
      <c r="E345" s="109">
        <v>0</v>
      </c>
      <c r="F345" s="114">
        <v>44.363999999999997</v>
      </c>
      <c r="G345" s="116">
        <v>14.019</v>
      </c>
      <c r="I345" s="108"/>
      <c r="J345" s="108"/>
      <c r="K345" s="109">
        <v>44</v>
      </c>
      <c r="L345" s="109">
        <v>0.32700000000000001</v>
      </c>
      <c r="M345" s="108"/>
      <c r="N345" s="109">
        <v>0.371591</v>
      </c>
      <c r="R345" s="108"/>
    </row>
    <row r="346" spans="1:19" x14ac:dyDescent="0.2">
      <c r="A346" s="109">
        <v>50</v>
      </c>
      <c r="B346" s="109" t="s">
        <v>77</v>
      </c>
      <c r="C346" s="109" t="s">
        <v>101</v>
      </c>
      <c r="E346" s="109">
        <v>57</v>
      </c>
      <c r="F346" s="114">
        <v>67.126999999999995</v>
      </c>
      <c r="H346" s="118">
        <v>-19.344999999999999</v>
      </c>
      <c r="I346" s="108"/>
      <c r="J346" s="108"/>
      <c r="M346" s="108"/>
      <c r="O346" s="109">
        <v>66.081000000000003</v>
      </c>
      <c r="P346" s="109">
        <v>0.76600000000000001</v>
      </c>
      <c r="Q346" s="109">
        <v>0.28000000000000003</v>
      </c>
      <c r="R346" s="108"/>
      <c r="S346" s="109">
        <v>1.0845020000000001</v>
      </c>
    </row>
    <row r="347" spans="1:19" x14ac:dyDescent="0.2">
      <c r="A347" s="109">
        <v>50</v>
      </c>
      <c r="B347" s="109" t="s">
        <v>77</v>
      </c>
      <c r="C347" s="109" t="s">
        <v>101</v>
      </c>
      <c r="E347" s="109">
        <v>57</v>
      </c>
      <c r="F347" s="114">
        <v>60.41</v>
      </c>
      <c r="H347" s="118">
        <v>-37.363</v>
      </c>
      <c r="I347" s="108"/>
      <c r="J347" s="108"/>
      <c r="M347" s="108"/>
      <c r="O347" s="109">
        <v>59.476999999999997</v>
      </c>
      <c r="P347" s="109">
        <v>0.67800000000000005</v>
      </c>
      <c r="Q347" s="109">
        <v>0.25600000000000001</v>
      </c>
      <c r="R347" s="108"/>
      <c r="S347" s="109">
        <v>1.0647880000000001</v>
      </c>
    </row>
    <row r="348" spans="1:19" x14ac:dyDescent="0.2">
      <c r="A348" s="109">
        <v>51</v>
      </c>
      <c r="B348" s="109" t="s">
        <v>47</v>
      </c>
      <c r="E348" s="109">
        <v>0</v>
      </c>
      <c r="F348" s="114">
        <v>65.945999999999998</v>
      </c>
      <c r="G348" s="116">
        <v>-0.84499999999999997</v>
      </c>
      <c r="I348" s="108"/>
      <c r="J348" s="108"/>
      <c r="K348" s="109">
        <v>65.421000000000006</v>
      </c>
      <c r="L348" s="109">
        <v>0.47899999999999998</v>
      </c>
      <c r="M348" s="108"/>
      <c r="N348" s="109">
        <v>0.36616300000000002</v>
      </c>
      <c r="R348" s="108"/>
    </row>
    <row r="349" spans="1:19" x14ac:dyDescent="0.2">
      <c r="A349" s="109">
        <v>51</v>
      </c>
      <c r="B349" s="109" t="s">
        <v>47</v>
      </c>
      <c r="E349" s="109">
        <v>0</v>
      </c>
      <c r="F349" s="114">
        <v>65.997</v>
      </c>
      <c r="G349" s="116">
        <v>-0.92400000000000004</v>
      </c>
      <c r="I349" s="108"/>
      <c r="J349" s="108"/>
      <c r="K349" s="109">
        <v>65.466999999999999</v>
      </c>
      <c r="L349" s="109">
        <v>0.48</v>
      </c>
      <c r="M349" s="108"/>
      <c r="N349" s="109">
        <v>0.36613499999999999</v>
      </c>
      <c r="R349" s="108"/>
    </row>
    <row r="350" spans="1:19" x14ac:dyDescent="0.2">
      <c r="A350" s="109">
        <v>51</v>
      </c>
      <c r="B350" s="109" t="s">
        <v>47</v>
      </c>
      <c r="E350" s="109">
        <v>50</v>
      </c>
      <c r="F350" s="114">
        <v>65.816000000000003</v>
      </c>
      <c r="G350" s="116">
        <v>-1.1499999999999999</v>
      </c>
      <c r="I350" s="108"/>
      <c r="J350" s="108"/>
      <c r="K350" s="109">
        <v>65.292000000000002</v>
      </c>
      <c r="L350" s="109">
        <v>0.47799999999999998</v>
      </c>
      <c r="M350" s="108"/>
      <c r="N350" s="109">
        <v>0.36605199999999999</v>
      </c>
      <c r="R350" s="108"/>
    </row>
    <row r="351" spans="1:19" x14ac:dyDescent="0.2">
      <c r="A351" s="109">
        <v>51</v>
      </c>
      <c r="B351" s="109" t="s">
        <v>47</v>
      </c>
      <c r="E351" s="109">
        <v>50</v>
      </c>
      <c r="F351" s="114">
        <v>40.661999999999999</v>
      </c>
      <c r="G351" s="116">
        <v>-5.7350000000000003</v>
      </c>
      <c r="I351" s="108"/>
      <c r="J351" s="108"/>
      <c r="K351" s="109">
        <v>40.347999999999999</v>
      </c>
      <c r="L351" s="109">
        <v>0.29399999999999998</v>
      </c>
      <c r="M351" s="108"/>
      <c r="N351" s="109">
        <v>0.36437799999999998</v>
      </c>
      <c r="R351" s="108"/>
    </row>
    <row r="352" spans="1:19" x14ac:dyDescent="0.2">
      <c r="A352" s="109">
        <v>51</v>
      </c>
      <c r="B352" s="109" t="s">
        <v>47</v>
      </c>
      <c r="E352" s="109">
        <v>79</v>
      </c>
      <c r="F352" s="114">
        <v>113.83</v>
      </c>
      <c r="H352" s="118">
        <v>-28.629000000000001</v>
      </c>
      <c r="I352" s="108"/>
      <c r="J352" s="108"/>
      <c r="M352" s="108"/>
      <c r="O352" s="109">
        <v>112.068</v>
      </c>
      <c r="P352" s="109">
        <v>1.2869999999999999</v>
      </c>
      <c r="Q352" s="109">
        <v>0.47399999999999998</v>
      </c>
      <c r="R352" s="108"/>
      <c r="S352" s="109">
        <v>1.0743450000000001</v>
      </c>
    </row>
    <row r="353" spans="1:19" x14ac:dyDescent="0.2">
      <c r="A353" s="109">
        <v>51</v>
      </c>
      <c r="B353" s="109" t="s">
        <v>47</v>
      </c>
      <c r="E353" s="109">
        <v>79</v>
      </c>
      <c r="F353" s="114">
        <v>60.515000000000001</v>
      </c>
      <c r="H353" s="118">
        <v>-37.363</v>
      </c>
      <c r="I353" s="108"/>
      <c r="J353" s="108"/>
      <c r="M353" s="108"/>
      <c r="O353" s="109">
        <v>59.579000000000001</v>
      </c>
      <c r="P353" s="109">
        <v>0.67900000000000005</v>
      </c>
      <c r="Q353" s="109">
        <v>0.25600000000000001</v>
      </c>
      <c r="R353" s="108"/>
      <c r="S353" s="109">
        <v>1.0647880000000001</v>
      </c>
    </row>
    <row r="354" spans="1:19" x14ac:dyDescent="0.2">
      <c r="A354" s="109">
        <v>52</v>
      </c>
      <c r="B354" s="109" t="s">
        <v>77</v>
      </c>
      <c r="C354" s="109" t="s">
        <v>100</v>
      </c>
      <c r="E354" s="109">
        <v>0</v>
      </c>
      <c r="F354" s="114">
        <v>65.986000000000004</v>
      </c>
      <c r="G354" s="116">
        <v>-0.99399999999999999</v>
      </c>
      <c r="I354" s="108"/>
      <c r="J354" s="108"/>
      <c r="K354" s="109">
        <v>65.462999999999994</v>
      </c>
      <c r="L354" s="109">
        <v>0.47899999999999998</v>
      </c>
      <c r="M354" s="108"/>
      <c r="N354" s="109">
        <v>0.36610900000000002</v>
      </c>
      <c r="R354" s="108"/>
    </row>
    <row r="355" spans="1:19" x14ac:dyDescent="0.2">
      <c r="A355" s="109">
        <v>52</v>
      </c>
      <c r="B355" s="109" t="s">
        <v>77</v>
      </c>
      <c r="C355" s="109" t="s">
        <v>100</v>
      </c>
      <c r="E355" s="109">
        <v>0</v>
      </c>
      <c r="F355" s="114">
        <v>66.039000000000001</v>
      </c>
      <c r="G355" s="116">
        <v>-1.0760000000000001</v>
      </c>
      <c r="I355" s="108"/>
      <c r="J355" s="108"/>
      <c r="K355" s="109">
        <v>65.510000000000005</v>
      </c>
      <c r="L355" s="109">
        <v>0.48</v>
      </c>
      <c r="M355" s="108"/>
      <c r="N355" s="109">
        <v>0.36607899999999999</v>
      </c>
      <c r="R355" s="108"/>
    </row>
    <row r="356" spans="1:19" x14ac:dyDescent="0.2">
      <c r="A356" s="109">
        <v>52</v>
      </c>
      <c r="B356" s="109" t="s">
        <v>77</v>
      </c>
      <c r="C356" s="109" t="s">
        <v>100</v>
      </c>
      <c r="E356" s="109">
        <v>0</v>
      </c>
      <c r="F356" s="114">
        <v>65.924000000000007</v>
      </c>
      <c r="G356" s="116">
        <v>-1.1499999999999999</v>
      </c>
      <c r="I356" s="108"/>
      <c r="J356" s="108"/>
      <c r="K356" s="109">
        <v>65.397000000000006</v>
      </c>
      <c r="L356" s="109">
        <v>0.47899999999999998</v>
      </c>
      <c r="M356" s="108"/>
      <c r="N356" s="109">
        <v>0.36605199999999999</v>
      </c>
      <c r="R356" s="108"/>
    </row>
    <row r="357" spans="1:19" x14ac:dyDescent="0.2">
      <c r="A357" s="109">
        <v>52</v>
      </c>
      <c r="B357" s="109" t="s">
        <v>77</v>
      </c>
      <c r="C357" s="109" t="s">
        <v>100</v>
      </c>
      <c r="E357" s="109">
        <v>0</v>
      </c>
      <c r="F357" s="114">
        <v>72.614999999999995</v>
      </c>
      <c r="G357" s="116">
        <v>4.6029999999999998</v>
      </c>
      <c r="I357" s="108"/>
      <c r="J357" s="108"/>
      <c r="K357" s="109">
        <v>72.018000000000001</v>
      </c>
      <c r="L357" s="109">
        <v>0.53</v>
      </c>
      <c r="M357" s="108"/>
      <c r="N357" s="109">
        <v>0.36815300000000001</v>
      </c>
      <c r="R357" s="108"/>
    </row>
    <row r="358" spans="1:19" x14ac:dyDescent="0.2">
      <c r="A358" s="109">
        <v>52</v>
      </c>
      <c r="B358" s="109" t="s">
        <v>77</v>
      </c>
      <c r="C358" s="109" t="s">
        <v>100</v>
      </c>
      <c r="E358" s="109">
        <v>57</v>
      </c>
      <c r="F358" s="114">
        <v>93.48</v>
      </c>
      <c r="H358" s="118">
        <v>-24.524999999999999</v>
      </c>
      <c r="I358" s="108"/>
      <c r="J358" s="108"/>
      <c r="M358" s="108"/>
      <c r="O358" s="109">
        <v>92.028000000000006</v>
      </c>
      <c r="P358" s="109">
        <v>1.0620000000000001</v>
      </c>
      <c r="Q358" s="109">
        <v>0.39100000000000001</v>
      </c>
      <c r="R358" s="108"/>
      <c r="S358" s="109">
        <v>1.078835</v>
      </c>
    </row>
    <row r="359" spans="1:19" x14ac:dyDescent="0.2">
      <c r="A359" s="109">
        <v>52</v>
      </c>
      <c r="B359" s="109" t="s">
        <v>77</v>
      </c>
      <c r="C359" s="109" t="s">
        <v>100</v>
      </c>
      <c r="E359" s="109">
        <v>57</v>
      </c>
      <c r="F359" s="114">
        <v>60.359000000000002</v>
      </c>
      <c r="H359" s="118">
        <v>-37.363</v>
      </c>
      <c r="I359" s="108"/>
      <c r="J359" s="108"/>
      <c r="M359" s="108"/>
      <c r="O359" s="109">
        <v>59.424999999999997</v>
      </c>
      <c r="P359" s="109">
        <v>0.67800000000000005</v>
      </c>
      <c r="Q359" s="109">
        <v>0.25600000000000001</v>
      </c>
      <c r="R359" s="108"/>
      <c r="S359" s="109">
        <v>1.0647880000000001</v>
      </c>
    </row>
    <row r="360" spans="1:19" x14ac:dyDescent="0.2">
      <c r="A360" s="109">
        <v>53</v>
      </c>
      <c r="B360" s="109" t="s">
        <v>77</v>
      </c>
      <c r="C360" s="109" t="s">
        <v>99</v>
      </c>
      <c r="E360" s="109">
        <v>0</v>
      </c>
      <c r="F360" s="114">
        <v>65.831000000000003</v>
      </c>
      <c r="G360" s="116">
        <v>-0.96099999999999997</v>
      </c>
      <c r="I360" s="108"/>
      <c r="J360" s="108"/>
      <c r="K360" s="109">
        <v>65.307000000000002</v>
      </c>
      <c r="L360" s="109">
        <v>0.47799999999999998</v>
      </c>
      <c r="M360" s="108"/>
      <c r="N360" s="109">
        <v>0.36612099999999997</v>
      </c>
      <c r="R360" s="108"/>
    </row>
    <row r="361" spans="1:19" x14ac:dyDescent="0.2">
      <c r="A361" s="109">
        <v>53</v>
      </c>
      <c r="B361" s="109" t="s">
        <v>77</v>
      </c>
      <c r="C361" s="109" t="s">
        <v>99</v>
      </c>
      <c r="E361" s="109">
        <v>0</v>
      </c>
      <c r="F361" s="114">
        <v>65.620999999999995</v>
      </c>
      <c r="G361" s="116">
        <v>-1.024</v>
      </c>
      <c r="I361" s="108"/>
      <c r="J361" s="108"/>
      <c r="K361" s="109">
        <v>65.094999999999999</v>
      </c>
      <c r="L361" s="109">
        <v>0.47699999999999998</v>
      </c>
      <c r="M361" s="108"/>
      <c r="N361" s="109">
        <v>0.36609799999999998</v>
      </c>
      <c r="R361" s="108"/>
    </row>
    <row r="362" spans="1:19" x14ac:dyDescent="0.2">
      <c r="A362" s="109">
        <v>53</v>
      </c>
      <c r="B362" s="109" t="s">
        <v>77</v>
      </c>
      <c r="C362" s="109" t="s">
        <v>99</v>
      </c>
      <c r="E362" s="109">
        <v>33</v>
      </c>
      <c r="F362" s="114">
        <v>65.444000000000003</v>
      </c>
      <c r="G362" s="116">
        <v>-1.1499999999999999</v>
      </c>
      <c r="I362" s="108"/>
      <c r="J362" s="108"/>
      <c r="K362" s="109">
        <v>64.921999999999997</v>
      </c>
      <c r="L362" s="109">
        <v>0.47499999999999998</v>
      </c>
      <c r="M362" s="108"/>
      <c r="N362" s="109">
        <v>0.36605199999999999</v>
      </c>
      <c r="R362" s="108"/>
    </row>
    <row r="363" spans="1:19" x14ac:dyDescent="0.2">
      <c r="A363" s="109">
        <v>53</v>
      </c>
      <c r="B363" s="109" t="s">
        <v>77</v>
      </c>
      <c r="C363" s="109" t="s">
        <v>99</v>
      </c>
      <c r="E363" s="109">
        <v>33</v>
      </c>
      <c r="F363" s="114">
        <v>44.787999999999997</v>
      </c>
      <c r="G363" s="116">
        <v>4.391</v>
      </c>
      <c r="I363" s="108"/>
      <c r="J363" s="108"/>
      <c r="K363" s="109">
        <v>44.433999999999997</v>
      </c>
      <c r="L363" s="109">
        <v>0.32700000000000001</v>
      </c>
      <c r="M363" s="108"/>
      <c r="N363" s="109">
        <v>0.36807499999999999</v>
      </c>
      <c r="R363" s="108"/>
    </row>
    <row r="364" spans="1:19" x14ac:dyDescent="0.2">
      <c r="A364" s="109">
        <v>53</v>
      </c>
      <c r="B364" s="109" t="s">
        <v>77</v>
      </c>
      <c r="C364" s="109" t="s">
        <v>99</v>
      </c>
      <c r="E364" s="109">
        <v>78</v>
      </c>
      <c r="F364" s="114">
        <v>48.411000000000001</v>
      </c>
      <c r="H364" s="118">
        <v>-24.279</v>
      </c>
      <c r="I364" s="108"/>
      <c r="J364" s="108"/>
      <c r="M364" s="108"/>
      <c r="O364" s="109">
        <v>47.658999999999999</v>
      </c>
      <c r="P364" s="109">
        <v>0.55000000000000004</v>
      </c>
      <c r="Q364" s="109">
        <v>0.20200000000000001</v>
      </c>
      <c r="R364" s="108"/>
      <c r="S364" s="109">
        <v>1.0791040000000001</v>
      </c>
    </row>
    <row r="365" spans="1:19" x14ac:dyDescent="0.2">
      <c r="A365" s="109">
        <v>53</v>
      </c>
      <c r="B365" s="109" t="s">
        <v>77</v>
      </c>
      <c r="C365" s="109" t="s">
        <v>99</v>
      </c>
      <c r="E365" s="109">
        <v>78</v>
      </c>
      <c r="F365" s="114">
        <v>60.283000000000001</v>
      </c>
      <c r="H365" s="118">
        <v>-37.363</v>
      </c>
      <c r="I365" s="108"/>
      <c r="J365" s="108"/>
      <c r="M365" s="108"/>
      <c r="O365" s="109">
        <v>59.350999999999999</v>
      </c>
      <c r="P365" s="109">
        <v>0.67700000000000005</v>
      </c>
      <c r="Q365" s="109">
        <v>0.25600000000000001</v>
      </c>
      <c r="R365" s="108"/>
      <c r="S365" s="109">
        <v>1.0647880000000001</v>
      </c>
    </row>
    <row r="366" spans="1:19" x14ac:dyDescent="0.2">
      <c r="A366" s="109">
        <v>54</v>
      </c>
      <c r="B366" s="109" t="s">
        <v>77</v>
      </c>
      <c r="C366" s="109" t="s">
        <v>98</v>
      </c>
      <c r="E366" s="109">
        <v>0</v>
      </c>
      <c r="F366" s="114">
        <v>65.921999999999997</v>
      </c>
      <c r="G366" s="116">
        <v>-1.0109999999999999</v>
      </c>
      <c r="I366" s="108"/>
      <c r="J366" s="108"/>
      <c r="K366" s="109">
        <v>65.400999999999996</v>
      </c>
      <c r="L366" s="109">
        <v>0.47899999999999998</v>
      </c>
      <c r="M366" s="108"/>
      <c r="N366" s="109">
        <v>0.36610300000000001</v>
      </c>
      <c r="R366" s="108"/>
    </row>
    <row r="367" spans="1:19" x14ac:dyDescent="0.2">
      <c r="A367" s="109">
        <v>54</v>
      </c>
      <c r="B367" s="109" t="s">
        <v>77</v>
      </c>
      <c r="C367" s="109" t="s">
        <v>98</v>
      </c>
      <c r="E367" s="109">
        <v>0</v>
      </c>
      <c r="F367" s="114">
        <v>65.575000000000003</v>
      </c>
      <c r="G367" s="116">
        <v>-1.0780000000000001</v>
      </c>
      <c r="I367" s="108"/>
      <c r="J367" s="108"/>
      <c r="K367" s="109">
        <v>65.052000000000007</v>
      </c>
      <c r="L367" s="109">
        <v>0.47599999999999998</v>
      </c>
      <c r="M367" s="108"/>
      <c r="N367" s="109">
        <v>0.36607800000000001</v>
      </c>
      <c r="R367" s="108"/>
    </row>
    <row r="368" spans="1:19" x14ac:dyDescent="0.2">
      <c r="A368" s="109">
        <v>54</v>
      </c>
      <c r="B368" s="109" t="s">
        <v>77</v>
      </c>
      <c r="C368" s="109" t="s">
        <v>98</v>
      </c>
      <c r="E368" s="109">
        <v>0</v>
      </c>
      <c r="F368" s="114">
        <v>65.930000000000007</v>
      </c>
      <c r="G368" s="116">
        <v>-1.1499999999999999</v>
      </c>
      <c r="I368" s="108"/>
      <c r="J368" s="108"/>
      <c r="K368" s="109">
        <v>65.405000000000001</v>
      </c>
      <c r="L368" s="109">
        <v>0.47899999999999998</v>
      </c>
      <c r="M368" s="108"/>
      <c r="N368" s="109">
        <v>0.36605199999999999</v>
      </c>
      <c r="R368" s="108"/>
    </row>
    <row r="369" spans="1:19" x14ac:dyDescent="0.2">
      <c r="A369" s="109">
        <v>54</v>
      </c>
      <c r="B369" s="109" t="s">
        <v>77</v>
      </c>
      <c r="C369" s="109" t="s">
        <v>98</v>
      </c>
      <c r="E369" s="109">
        <v>0</v>
      </c>
      <c r="F369" s="114">
        <v>71.649000000000001</v>
      </c>
      <c r="G369" s="116">
        <v>4.6470000000000002</v>
      </c>
      <c r="I369" s="108"/>
      <c r="J369" s="108"/>
      <c r="K369" s="109">
        <v>71.066000000000003</v>
      </c>
      <c r="L369" s="109">
        <v>0.52300000000000002</v>
      </c>
      <c r="M369" s="108"/>
      <c r="N369" s="109">
        <v>0.36816900000000002</v>
      </c>
      <c r="R369" s="108"/>
    </row>
    <row r="370" spans="1:19" x14ac:dyDescent="0.2">
      <c r="A370" s="109">
        <v>54</v>
      </c>
      <c r="B370" s="109" t="s">
        <v>77</v>
      </c>
      <c r="C370" s="109" t="s">
        <v>98</v>
      </c>
      <c r="E370" s="109">
        <v>57</v>
      </c>
      <c r="F370" s="114">
        <v>91.378</v>
      </c>
      <c r="H370" s="118">
        <v>-25.757999999999999</v>
      </c>
      <c r="I370" s="108"/>
      <c r="J370" s="108"/>
      <c r="M370" s="108"/>
      <c r="O370" s="109">
        <v>89.96</v>
      </c>
      <c r="P370" s="109">
        <v>1.0369999999999999</v>
      </c>
      <c r="Q370" s="109">
        <v>0.38100000000000001</v>
      </c>
      <c r="R370" s="108"/>
      <c r="S370" s="109">
        <v>1.077485</v>
      </c>
    </row>
    <row r="371" spans="1:19" x14ac:dyDescent="0.2">
      <c r="A371" s="109">
        <v>54</v>
      </c>
      <c r="B371" s="109" t="s">
        <v>77</v>
      </c>
      <c r="C371" s="109" t="s">
        <v>98</v>
      </c>
      <c r="E371" s="109">
        <v>57</v>
      </c>
      <c r="F371" s="114">
        <v>60.343000000000004</v>
      </c>
      <c r="H371" s="118">
        <v>-37.363</v>
      </c>
      <c r="I371" s="108"/>
      <c r="J371" s="108"/>
      <c r="M371" s="108"/>
      <c r="O371" s="109">
        <v>59.41</v>
      </c>
      <c r="P371" s="109">
        <v>0.67800000000000005</v>
      </c>
      <c r="Q371" s="109">
        <v>0.25600000000000001</v>
      </c>
      <c r="R371" s="108"/>
      <c r="S371" s="109">
        <v>1.0647880000000001</v>
      </c>
    </row>
    <row r="372" spans="1:19" x14ac:dyDescent="0.2">
      <c r="A372" s="109">
        <v>55</v>
      </c>
      <c r="B372" s="109" t="s">
        <v>77</v>
      </c>
      <c r="C372" s="109" t="s">
        <v>97</v>
      </c>
      <c r="E372" s="109">
        <v>0</v>
      </c>
      <c r="F372" s="114">
        <v>65.700999999999993</v>
      </c>
      <c r="G372" s="116">
        <v>-1.0469999999999999</v>
      </c>
      <c r="I372" s="108"/>
      <c r="J372" s="108"/>
      <c r="K372" s="109">
        <v>65.180999999999997</v>
      </c>
      <c r="L372" s="109">
        <v>0.47699999999999998</v>
      </c>
      <c r="M372" s="108"/>
      <c r="N372" s="109">
        <v>0.36609000000000003</v>
      </c>
      <c r="R372" s="108"/>
    </row>
    <row r="373" spans="1:19" x14ac:dyDescent="0.2">
      <c r="A373" s="109">
        <v>55</v>
      </c>
      <c r="B373" s="109" t="s">
        <v>77</v>
      </c>
      <c r="C373" s="109" t="s">
        <v>97</v>
      </c>
      <c r="E373" s="109">
        <v>0</v>
      </c>
      <c r="F373" s="114">
        <v>65.259</v>
      </c>
      <c r="G373" s="116">
        <v>-1.1000000000000001</v>
      </c>
      <c r="I373" s="108"/>
      <c r="J373" s="108"/>
      <c r="K373" s="109">
        <v>64.736999999999995</v>
      </c>
      <c r="L373" s="109">
        <v>0.47399999999999998</v>
      </c>
      <c r="M373" s="108"/>
      <c r="N373" s="109">
        <v>0.36607000000000001</v>
      </c>
      <c r="R373" s="108"/>
    </row>
    <row r="374" spans="1:19" x14ac:dyDescent="0.2">
      <c r="A374" s="109">
        <v>55</v>
      </c>
      <c r="B374" s="109" t="s">
        <v>77</v>
      </c>
      <c r="C374" s="109" t="s">
        <v>97</v>
      </c>
      <c r="E374" s="109">
        <v>0</v>
      </c>
      <c r="F374" s="114">
        <v>65.790000000000006</v>
      </c>
      <c r="G374" s="116">
        <v>-1.1499999999999999</v>
      </c>
      <c r="I374" s="108"/>
      <c r="J374" s="108"/>
      <c r="K374" s="109">
        <v>65.266000000000005</v>
      </c>
      <c r="L374" s="109">
        <v>0.47799999999999998</v>
      </c>
      <c r="M374" s="108"/>
      <c r="N374" s="109">
        <v>0.36605199999999999</v>
      </c>
      <c r="R374" s="108"/>
    </row>
    <row r="375" spans="1:19" x14ac:dyDescent="0.2">
      <c r="A375" s="109">
        <v>55</v>
      </c>
      <c r="B375" s="109" t="s">
        <v>77</v>
      </c>
      <c r="C375" s="109" t="s">
        <v>97</v>
      </c>
      <c r="E375" s="109">
        <v>0</v>
      </c>
      <c r="F375" s="114">
        <v>39.156999999999996</v>
      </c>
      <c r="G375" s="116">
        <v>14.036</v>
      </c>
      <c r="I375" s="108"/>
      <c r="J375" s="108"/>
      <c r="K375" s="109">
        <v>38.841000000000001</v>
      </c>
      <c r="L375" s="109">
        <v>0.28899999999999998</v>
      </c>
      <c r="M375" s="108"/>
      <c r="N375" s="109">
        <v>0.37159700000000001</v>
      </c>
      <c r="R375" s="108"/>
    </row>
    <row r="376" spans="1:19" x14ac:dyDescent="0.2">
      <c r="A376" s="109">
        <v>55</v>
      </c>
      <c r="B376" s="109" t="s">
        <v>77</v>
      </c>
      <c r="C376" s="109" t="s">
        <v>97</v>
      </c>
      <c r="E376" s="109">
        <v>57</v>
      </c>
      <c r="F376" s="114">
        <v>59.655999999999999</v>
      </c>
      <c r="H376" s="118">
        <v>-19.294</v>
      </c>
      <c r="I376" s="108"/>
      <c r="J376" s="108"/>
      <c r="M376" s="108"/>
      <c r="O376" s="109">
        <v>58.725999999999999</v>
      </c>
      <c r="P376" s="109">
        <v>0.68100000000000005</v>
      </c>
      <c r="Q376" s="109">
        <v>0.249</v>
      </c>
      <c r="R376" s="108"/>
      <c r="S376" s="109">
        <v>1.0845579999999999</v>
      </c>
    </row>
    <row r="377" spans="1:19" x14ac:dyDescent="0.2">
      <c r="A377" s="109">
        <v>55</v>
      </c>
      <c r="B377" s="109" t="s">
        <v>77</v>
      </c>
      <c r="C377" s="109" t="s">
        <v>97</v>
      </c>
      <c r="E377" s="109">
        <v>57</v>
      </c>
      <c r="F377" s="114">
        <v>60.276000000000003</v>
      </c>
      <c r="H377" s="118">
        <v>-37.363</v>
      </c>
      <c r="I377" s="108"/>
      <c r="J377" s="108"/>
      <c r="M377" s="108"/>
      <c r="O377" s="109">
        <v>59.344000000000001</v>
      </c>
      <c r="P377" s="109">
        <v>0.67700000000000005</v>
      </c>
      <c r="Q377" s="109">
        <v>0.25600000000000001</v>
      </c>
      <c r="R377" s="108"/>
      <c r="S377" s="109">
        <v>1.0647880000000001</v>
      </c>
    </row>
    <row r="378" spans="1:19" x14ac:dyDescent="0.2">
      <c r="A378" s="109">
        <v>56</v>
      </c>
      <c r="B378" s="109" t="s">
        <v>77</v>
      </c>
      <c r="C378" s="109" t="s">
        <v>96</v>
      </c>
      <c r="E378" s="109">
        <v>0</v>
      </c>
      <c r="F378" s="114">
        <v>65.472999999999999</v>
      </c>
      <c r="G378" s="116">
        <v>-0.92300000000000004</v>
      </c>
      <c r="I378" s="108"/>
      <c r="J378" s="108"/>
      <c r="K378" s="109">
        <v>64.953000000000003</v>
      </c>
      <c r="L378" s="109">
        <v>0.47599999999999998</v>
      </c>
      <c r="M378" s="108"/>
      <c r="N378" s="109">
        <v>0.36613499999999999</v>
      </c>
      <c r="R378" s="108"/>
    </row>
    <row r="379" spans="1:19" x14ac:dyDescent="0.2">
      <c r="A379" s="109">
        <v>56</v>
      </c>
      <c r="B379" s="109" t="s">
        <v>77</v>
      </c>
      <c r="C379" s="109" t="s">
        <v>96</v>
      </c>
      <c r="E379" s="109">
        <v>0</v>
      </c>
      <c r="F379" s="114">
        <v>65.209999999999994</v>
      </c>
      <c r="G379" s="116">
        <v>-1.052</v>
      </c>
      <c r="I379" s="108"/>
      <c r="J379" s="108"/>
      <c r="K379" s="109">
        <v>64.688000000000002</v>
      </c>
      <c r="L379" s="109">
        <v>0.47399999999999998</v>
      </c>
      <c r="M379" s="108"/>
      <c r="N379" s="109">
        <v>0.36608800000000002</v>
      </c>
      <c r="R379" s="108"/>
    </row>
    <row r="380" spans="1:19" x14ac:dyDescent="0.2">
      <c r="A380" s="109">
        <v>56</v>
      </c>
      <c r="B380" s="109" t="s">
        <v>77</v>
      </c>
      <c r="C380" s="109" t="s">
        <v>96</v>
      </c>
      <c r="E380" s="109">
        <v>0</v>
      </c>
      <c r="F380" s="114">
        <v>66.022000000000006</v>
      </c>
      <c r="G380" s="116">
        <v>-1.1499999999999999</v>
      </c>
      <c r="I380" s="108"/>
      <c r="J380" s="108"/>
      <c r="K380" s="109">
        <v>65.494</v>
      </c>
      <c r="L380" s="109">
        <v>0.48</v>
      </c>
      <c r="M380" s="108"/>
      <c r="N380" s="109">
        <v>0.36605199999999999</v>
      </c>
      <c r="R380" s="108"/>
    </row>
    <row r="381" spans="1:19" x14ac:dyDescent="0.2">
      <c r="A381" s="109">
        <v>56</v>
      </c>
      <c r="B381" s="109" t="s">
        <v>77</v>
      </c>
      <c r="C381" s="109" t="s">
        <v>96</v>
      </c>
      <c r="E381" s="109">
        <v>0</v>
      </c>
      <c r="F381" s="114">
        <v>80.105999999999995</v>
      </c>
      <c r="G381" s="116">
        <v>14.817</v>
      </c>
      <c r="I381" s="108"/>
      <c r="J381" s="108"/>
      <c r="K381" s="109">
        <v>79.442999999999998</v>
      </c>
      <c r="L381" s="109">
        <v>0.59099999999999997</v>
      </c>
      <c r="M381" s="108"/>
      <c r="N381" s="109">
        <v>0.37188199999999999</v>
      </c>
      <c r="R381" s="108"/>
    </row>
    <row r="382" spans="1:19" x14ac:dyDescent="0.2">
      <c r="A382" s="109">
        <v>56</v>
      </c>
      <c r="B382" s="109" t="s">
        <v>77</v>
      </c>
      <c r="C382" s="109" t="s">
        <v>96</v>
      </c>
      <c r="E382" s="109">
        <v>78</v>
      </c>
      <c r="F382" s="114">
        <v>47.334000000000003</v>
      </c>
      <c r="H382" s="118">
        <v>-21.890999999999998</v>
      </c>
      <c r="I382" s="108"/>
      <c r="J382" s="108"/>
      <c r="M382" s="108"/>
      <c r="O382" s="109">
        <v>46.598999999999997</v>
      </c>
      <c r="P382" s="109">
        <v>0.53900000000000003</v>
      </c>
      <c r="Q382" s="109">
        <v>0.19600000000000001</v>
      </c>
      <c r="R382" s="108"/>
      <c r="S382" s="109">
        <v>1.0817159999999999</v>
      </c>
    </row>
    <row r="383" spans="1:19" x14ac:dyDescent="0.2">
      <c r="A383" s="109">
        <v>56</v>
      </c>
      <c r="B383" s="109" t="s">
        <v>77</v>
      </c>
      <c r="C383" s="109" t="s">
        <v>96</v>
      </c>
      <c r="E383" s="109">
        <v>78</v>
      </c>
      <c r="F383" s="114">
        <v>60.502000000000002</v>
      </c>
      <c r="H383" s="118">
        <v>-37.363</v>
      </c>
      <c r="I383" s="108"/>
      <c r="J383" s="108"/>
      <c r="M383" s="108"/>
      <c r="O383" s="109">
        <v>59.566000000000003</v>
      </c>
      <c r="P383" s="109">
        <v>0.67900000000000005</v>
      </c>
      <c r="Q383" s="109">
        <v>0.25600000000000001</v>
      </c>
      <c r="R383" s="108"/>
      <c r="S383" s="109">
        <v>1.0647880000000001</v>
      </c>
    </row>
    <row r="384" spans="1:19" x14ac:dyDescent="0.2">
      <c r="A384" s="109">
        <v>57</v>
      </c>
      <c r="B384" s="109" t="s">
        <v>77</v>
      </c>
      <c r="C384" s="109" t="s">
        <v>95</v>
      </c>
      <c r="E384" s="109">
        <v>0</v>
      </c>
      <c r="F384" s="114">
        <v>65.97</v>
      </c>
      <c r="G384" s="116">
        <v>-1.0649999999999999</v>
      </c>
      <c r="I384" s="108"/>
      <c r="J384" s="108"/>
      <c r="K384" s="109">
        <v>65.447000000000003</v>
      </c>
      <c r="L384" s="109">
        <v>0.47899999999999998</v>
      </c>
      <c r="M384" s="108"/>
      <c r="N384" s="109">
        <v>0.36608299999999999</v>
      </c>
      <c r="R384" s="108"/>
    </row>
    <row r="385" spans="1:19" x14ac:dyDescent="0.2">
      <c r="A385" s="109">
        <v>57</v>
      </c>
      <c r="B385" s="109" t="s">
        <v>77</v>
      </c>
      <c r="C385" s="109" t="s">
        <v>95</v>
      </c>
      <c r="E385" s="109">
        <v>0</v>
      </c>
      <c r="F385" s="114">
        <v>65.835999999999999</v>
      </c>
      <c r="G385" s="116">
        <v>-1.1020000000000001</v>
      </c>
      <c r="I385" s="108"/>
      <c r="J385" s="108"/>
      <c r="K385" s="109">
        <v>65.31</v>
      </c>
      <c r="L385" s="109">
        <v>0.47799999999999998</v>
      </c>
      <c r="M385" s="108"/>
      <c r="N385" s="109">
        <v>0.36607000000000001</v>
      </c>
      <c r="R385" s="108"/>
    </row>
    <row r="386" spans="1:19" x14ac:dyDescent="0.2">
      <c r="A386" s="109">
        <v>57</v>
      </c>
      <c r="B386" s="109" t="s">
        <v>77</v>
      </c>
      <c r="C386" s="109" t="s">
        <v>95</v>
      </c>
      <c r="E386" s="109">
        <v>0</v>
      </c>
      <c r="F386" s="114">
        <v>65.968000000000004</v>
      </c>
      <c r="G386" s="116">
        <v>-1.1499999999999999</v>
      </c>
      <c r="I386" s="108"/>
      <c r="J386" s="108"/>
      <c r="K386" s="109">
        <v>65.441999999999993</v>
      </c>
      <c r="L386" s="109">
        <v>0.47899999999999998</v>
      </c>
      <c r="M386" s="108"/>
      <c r="N386" s="109">
        <v>0.36605199999999999</v>
      </c>
      <c r="R386" s="108"/>
    </row>
    <row r="387" spans="1:19" x14ac:dyDescent="0.2">
      <c r="A387" s="109">
        <v>57</v>
      </c>
      <c r="B387" s="109" t="s">
        <v>77</v>
      </c>
      <c r="C387" s="109" t="s">
        <v>95</v>
      </c>
      <c r="E387" s="109">
        <v>0</v>
      </c>
      <c r="F387" s="114">
        <v>65.135999999999996</v>
      </c>
      <c r="G387" s="116">
        <v>14.707000000000001</v>
      </c>
      <c r="I387" s="108"/>
      <c r="J387" s="108"/>
      <c r="K387" s="109">
        <v>64.599999999999994</v>
      </c>
      <c r="L387" s="109">
        <v>0.48099999999999998</v>
      </c>
      <c r="M387" s="108"/>
      <c r="N387" s="109">
        <v>0.37184200000000001</v>
      </c>
      <c r="R387" s="108"/>
    </row>
    <row r="388" spans="1:19" x14ac:dyDescent="0.2">
      <c r="A388" s="109">
        <v>57</v>
      </c>
      <c r="B388" s="109" t="s">
        <v>77</v>
      </c>
      <c r="C388" s="109" t="s">
        <v>95</v>
      </c>
      <c r="E388" s="109">
        <v>57</v>
      </c>
      <c r="F388" s="114">
        <v>98.685000000000002</v>
      </c>
      <c r="H388" s="118">
        <v>-19.596</v>
      </c>
      <c r="I388" s="108"/>
      <c r="J388" s="108"/>
      <c r="M388" s="108"/>
      <c r="O388" s="109">
        <v>97.147000000000006</v>
      </c>
      <c r="P388" s="109">
        <v>1.1259999999999999</v>
      </c>
      <c r="Q388" s="109">
        <v>0.41199999999999998</v>
      </c>
      <c r="R388" s="108"/>
      <c r="S388" s="109">
        <v>1.0842270000000001</v>
      </c>
    </row>
    <row r="389" spans="1:19" x14ac:dyDescent="0.2">
      <c r="A389" s="109">
        <v>57</v>
      </c>
      <c r="B389" s="109" t="s">
        <v>77</v>
      </c>
      <c r="C389" s="109" t="s">
        <v>95</v>
      </c>
      <c r="E389" s="109">
        <v>57</v>
      </c>
      <c r="F389" s="114">
        <v>60.316000000000003</v>
      </c>
      <c r="H389" s="118">
        <v>-37.363</v>
      </c>
      <c r="I389" s="108"/>
      <c r="J389" s="108"/>
      <c r="M389" s="108"/>
      <c r="O389" s="109">
        <v>59.383000000000003</v>
      </c>
      <c r="P389" s="109">
        <v>0.67700000000000005</v>
      </c>
      <c r="Q389" s="109">
        <v>0.25600000000000001</v>
      </c>
      <c r="R389" s="108"/>
      <c r="S389" s="109">
        <v>1.0647880000000001</v>
      </c>
    </row>
    <row r="390" spans="1:19" x14ac:dyDescent="0.2">
      <c r="A390" s="109">
        <v>58</v>
      </c>
      <c r="B390" s="109" t="s">
        <v>77</v>
      </c>
      <c r="C390" s="109" t="s">
        <v>94</v>
      </c>
      <c r="E390" s="109">
        <v>0</v>
      </c>
      <c r="F390" s="114">
        <v>65.569999999999993</v>
      </c>
      <c r="G390" s="116">
        <v>-1.069</v>
      </c>
      <c r="I390" s="108"/>
      <c r="J390" s="108"/>
      <c r="K390" s="109">
        <v>65.048000000000002</v>
      </c>
      <c r="L390" s="109">
        <v>0.47699999999999998</v>
      </c>
      <c r="M390" s="108"/>
      <c r="N390" s="109">
        <v>0.36608200000000002</v>
      </c>
      <c r="R390" s="108"/>
    </row>
    <row r="391" spans="1:19" x14ac:dyDescent="0.2">
      <c r="A391" s="109">
        <v>58</v>
      </c>
      <c r="B391" s="109" t="s">
        <v>77</v>
      </c>
      <c r="C391" s="109" t="s">
        <v>94</v>
      </c>
      <c r="E391" s="109">
        <v>0</v>
      </c>
      <c r="F391" s="114">
        <v>65.828999999999994</v>
      </c>
      <c r="G391" s="116">
        <v>-1.1319999999999999</v>
      </c>
      <c r="I391" s="108"/>
      <c r="J391" s="108"/>
      <c r="K391" s="109">
        <v>65.301000000000002</v>
      </c>
      <c r="L391" s="109">
        <v>0.47799999999999998</v>
      </c>
      <c r="M391" s="108"/>
      <c r="N391" s="109">
        <v>0.36605900000000002</v>
      </c>
      <c r="R391" s="108"/>
    </row>
    <row r="392" spans="1:19" x14ac:dyDescent="0.2">
      <c r="A392" s="109">
        <v>58</v>
      </c>
      <c r="B392" s="109" t="s">
        <v>77</v>
      </c>
      <c r="C392" s="109" t="s">
        <v>94</v>
      </c>
      <c r="E392" s="109">
        <v>0</v>
      </c>
      <c r="F392" s="114">
        <v>65.495999999999995</v>
      </c>
      <c r="G392" s="116">
        <v>-1.1499999999999999</v>
      </c>
      <c r="I392" s="108"/>
      <c r="J392" s="108"/>
      <c r="K392" s="109">
        <v>64.971999999999994</v>
      </c>
      <c r="L392" s="109">
        <v>0.47599999999999998</v>
      </c>
      <c r="M392" s="108"/>
      <c r="N392" s="109">
        <v>0.36605199999999999</v>
      </c>
      <c r="R392" s="108"/>
    </row>
    <row r="393" spans="1:19" x14ac:dyDescent="0.2">
      <c r="A393" s="109">
        <v>58</v>
      </c>
      <c r="B393" s="109" t="s">
        <v>77</v>
      </c>
      <c r="C393" s="109" t="s">
        <v>94</v>
      </c>
      <c r="E393" s="109">
        <v>0</v>
      </c>
      <c r="F393" s="114">
        <v>62.802999999999997</v>
      </c>
      <c r="G393" s="116">
        <v>15.36</v>
      </c>
      <c r="I393" s="108"/>
      <c r="J393" s="108"/>
      <c r="K393" s="109">
        <v>62.281999999999996</v>
      </c>
      <c r="L393" s="109">
        <v>0.46400000000000002</v>
      </c>
      <c r="M393" s="108"/>
      <c r="N393" s="109">
        <v>0.37208000000000002</v>
      </c>
      <c r="R393" s="108"/>
    </row>
    <row r="394" spans="1:19" x14ac:dyDescent="0.2">
      <c r="A394" s="109">
        <v>58</v>
      </c>
      <c r="B394" s="109" t="s">
        <v>77</v>
      </c>
      <c r="C394" s="109" t="s">
        <v>94</v>
      </c>
      <c r="E394" s="109">
        <v>57</v>
      </c>
      <c r="F394" s="114">
        <v>94.588999999999999</v>
      </c>
      <c r="H394" s="118">
        <v>-20.390999999999998</v>
      </c>
      <c r="I394" s="108"/>
      <c r="J394" s="108"/>
      <c r="M394" s="108"/>
      <c r="O394" s="109">
        <v>93.114999999999995</v>
      </c>
      <c r="P394" s="109">
        <v>1.0780000000000001</v>
      </c>
      <c r="Q394" s="109">
        <v>0.39500000000000002</v>
      </c>
      <c r="R394" s="108"/>
      <c r="S394" s="109">
        <v>1.0833569999999999</v>
      </c>
    </row>
    <row r="395" spans="1:19" x14ac:dyDescent="0.2">
      <c r="A395" s="109">
        <v>58</v>
      </c>
      <c r="B395" s="109" t="s">
        <v>77</v>
      </c>
      <c r="C395" s="109" t="s">
        <v>94</v>
      </c>
      <c r="E395" s="109">
        <v>57</v>
      </c>
      <c r="F395" s="114">
        <v>60.05</v>
      </c>
      <c r="H395" s="118">
        <v>-37.363</v>
      </c>
      <c r="I395" s="108"/>
      <c r="J395" s="108"/>
      <c r="M395" s="108"/>
      <c r="O395" s="109">
        <v>59.122</v>
      </c>
      <c r="P395" s="109">
        <v>0.67400000000000004</v>
      </c>
      <c r="Q395" s="109">
        <v>0.255</v>
      </c>
      <c r="R395" s="108"/>
      <c r="S395" s="109">
        <v>1.0647880000000001</v>
      </c>
    </row>
    <row r="396" spans="1:19" x14ac:dyDescent="0.2">
      <c r="A396" s="109">
        <v>59</v>
      </c>
      <c r="B396" s="109" t="s">
        <v>77</v>
      </c>
      <c r="C396" s="109" t="s">
        <v>93</v>
      </c>
      <c r="E396" s="109">
        <v>0</v>
      </c>
      <c r="F396" s="114">
        <v>65.527000000000001</v>
      </c>
      <c r="G396" s="116">
        <v>-1.034</v>
      </c>
      <c r="I396" s="108"/>
      <c r="J396" s="108"/>
      <c r="K396" s="109">
        <v>65.007000000000005</v>
      </c>
      <c r="L396" s="109">
        <v>0.47599999999999998</v>
      </c>
      <c r="M396" s="108"/>
      <c r="N396" s="109">
        <v>0.36609399999999997</v>
      </c>
      <c r="R396" s="108"/>
    </row>
    <row r="397" spans="1:19" x14ac:dyDescent="0.2">
      <c r="A397" s="109">
        <v>59</v>
      </c>
      <c r="B397" s="109" t="s">
        <v>77</v>
      </c>
      <c r="C397" s="109" t="s">
        <v>93</v>
      </c>
      <c r="E397" s="109">
        <v>0</v>
      </c>
      <c r="F397" s="114">
        <v>65.472999999999999</v>
      </c>
      <c r="G397" s="116">
        <v>-1.101</v>
      </c>
      <c r="I397" s="108"/>
      <c r="J397" s="108"/>
      <c r="K397" s="109">
        <v>64.948999999999998</v>
      </c>
      <c r="L397" s="109">
        <v>0.47599999999999998</v>
      </c>
      <c r="M397" s="108"/>
      <c r="N397" s="109">
        <v>0.36607000000000001</v>
      </c>
      <c r="R397" s="108"/>
    </row>
    <row r="398" spans="1:19" x14ac:dyDescent="0.2">
      <c r="A398" s="109">
        <v>59</v>
      </c>
      <c r="B398" s="109" t="s">
        <v>77</v>
      </c>
      <c r="C398" s="109" t="s">
        <v>93</v>
      </c>
      <c r="E398" s="109">
        <v>0</v>
      </c>
      <c r="F398" s="114">
        <v>65.245000000000005</v>
      </c>
      <c r="G398" s="116">
        <v>-1.1499999999999999</v>
      </c>
      <c r="I398" s="108"/>
      <c r="J398" s="108"/>
      <c r="K398" s="109">
        <v>64.724000000000004</v>
      </c>
      <c r="L398" s="109">
        <v>0.47399999999999998</v>
      </c>
      <c r="M398" s="108"/>
      <c r="N398" s="109">
        <v>0.36605199999999999</v>
      </c>
      <c r="R398" s="108"/>
    </row>
    <row r="399" spans="1:19" x14ac:dyDescent="0.2">
      <c r="A399" s="109">
        <v>59</v>
      </c>
      <c r="B399" s="109" t="s">
        <v>77</v>
      </c>
      <c r="C399" s="109" t="s">
        <v>93</v>
      </c>
      <c r="E399" s="109">
        <v>0</v>
      </c>
      <c r="F399" s="114">
        <v>70.057000000000002</v>
      </c>
      <c r="G399" s="116">
        <v>15.734999999999999</v>
      </c>
      <c r="I399" s="108"/>
      <c r="J399" s="108"/>
      <c r="K399" s="109">
        <v>69.481999999999999</v>
      </c>
      <c r="L399" s="109">
        <v>0.51700000000000002</v>
      </c>
      <c r="M399" s="108"/>
      <c r="N399" s="109">
        <v>0.37221700000000002</v>
      </c>
      <c r="R399" s="108"/>
    </row>
    <row r="400" spans="1:19" x14ac:dyDescent="0.2">
      <c r="A400" s="109">
        <v>59</v>
      </c>
      <c r="B400" s="109" t="s">
        <v>77</v>
      </c>
      <c r="C400" s="109" t="s">
        <v>93</v>
      </c>
      <c r="E400" s="109">
        <v>57</v>
      </c>
      <c r="F400" s="114">
        <v>104.90300000000001</v>
      </c>
      <c r="H400" s="118">
        <v>-20.396000000000001</v>
      </c>
      <c r="I400" s="108"/>
      <c r="J400" s="108"/>
      <c r="M400" s="108"/>
      <c r="O400" s="109">
        <v>103.26900000000001</v>
      </c>
      <c r="P400" s="109">
        <v>1.196</v>
      </c>
      <c r="Q400" s="109">
        <v>0.438</v>
      </c>
      <c r="R400" s="108"/>
      <c r="S400" s="109">
        <v>1.0833520000000001</v>
      </c>
    </row>
    <row r="401" spans="1:19" x14ac:dyDescent="0.2">
      <c r="A401" s="109">
        <v>59</v>
      </c>
      <c r="B401" s="109" t="s">
        <v>77</v>
      </c>
      <c r="C401" s="109" t="s">
        <v>93</v>
      </c>
      <c r="E401" s="109">
        <v>57</v>
      </c>
      <c r="F401" s="114">
        <v>60.314</v>
      </c>
      <c r="H401" s="118">
        <v>-37.363</v>
      </c>
      <c r="I401" s="108"/>
      <c r="J401" s="108"/>
      <c r="M401" s="108"/>
      <c r="O401" s="109">
        <v>59.381</v>
      </c>
      <c r="P401" s="109">
        <v>0.67700000000000005</v>
      </c>
      <c r="Q401" s="109">
        <v>0.25600000000000001</v>
      </c>
      <c r="R401" s="108"/>
      <c r="S401" s="109">
        <v>1.0647880000000001</v>
      </c>
    </row>
    <row r="402" spans="1:19" x14ac:dyDescent="0.2">
      <c r="A402" s="109">
        <v>60</v>
      </c>
      <c r="B402" s="109" t="s">
        <v>77</v>
      </c>
      <c r="C402" s="109" t="s">
        <v>92</v>
      </c>
      <c r="E402" s="109">
        <v>0</v>
      </c>
      <c r="F402" s="114">
        <v>65.840999999999994</v>
      </c>
      <c r="G402" s="116">
        <v>-1.0109999999999999</v>
      </c>
      <c r="I402" s="108"/>
      <c r="J402" s="108"/>
      <c r="K402" s="109">
        <v>65.322000000000003</v>
      </c>
      <c r="L402" s="109">
        <v>0.47799999999999998</v>
      </c>
      <c r="M402" s="108"/>
      <c r="N402" s="109">
        <v>0.36610300000000001</v>
      </c>
      <c r="R402" s="108"/>
    </row>
    <row r="403" spans="1:19" x14ac:dyDescent="0.2">
      <c r="A403" s="109">
        <v>60</v>
      </c>
      <c r="B403" s="109" t="s">
        <v>77</v>
      </c>
      <c r="C403" s="109" t="s">
        <v>92</v>
      </c>
      <c r="E403" s="109">
        <v>0</v>
      </c>
      <c r="F403" s="114">
        <v>65.793000000000006</v>
      </c>
      <c r="G403" s="116">
        <v>-1.077</v>
      </c>
      <c r="I403" s="108"/>
      <c r="J403" s="108"/>
      <c r="K403" s="109">
        <v>65.27</v>
      </c>
      <c r="L403" s="109">
        <v>0.47799999999999998</v>
      </c>
      <c r="M403" s="108"/>
      <c r="N403" s="109">
        <v>0.36607899999999999</v>
      </c>
      <c r="R403" s="108"/>
    </row>
    <row r="404" spans="1:19" x14ac:dyDescent="0.2">
      <c r="A404" s="109">
        <v>60</v>
      </c>
      <c r="B404" s="109" t="s">
        <v>77</v>
      </c>
      <c r="C404" s="109" t="s">
        <v>92</v>
      </c>
      <c r="E404" s="109">
        <v>0</v>
      </c>
      <c r="F404" s="114">
        <v>65.546000000000006</v>
      </c>
      <c r="G404" s="116">
        <v>-1.1499999999999999</v>
      </c>
      <c r="I404" s="108"/>
      <c r="J404" s="108"/>
      <c r="K404" s="109">
        <v>65.025999999999996</v>
      </c>
      <c r="L404" s="109">
        <v>0.47599999999999998</v>
      </c>
      <c r="M404" s="108"/>
      <c r="N404" s="109">
        <v>0.36605199999999999</v>
      </c>
      <c r="R404" s="108"/>
    </row>
    <row r="405" spans="1:19" x14ac:dyDescent="0.2">
      <c r="A405" s="109">
        <v>60</v>
      </c>
      <c r="B405" s="109" t="s">
        <v>77</v>
      </c>
      <c r="C405" s="109" t="s">
        <v>92</v>
      </c>
      <c r="E405" s="109">
        <v>0</v>
      </c>
      <c r="F405" s="114">
        <v>49.024999999999999</v>
      </c>
      <c r="G405" s="116">
        <v>16.263000000000002</v>
      </c>
      <c r="I405" s="108"/>
      <c r="J405" s="108"/>
      <c r="K405" s="109">
        <v>48.631999999999998</v>
      </c>
      <c r="L405" s="109">
        <v>0.36199999999999999</v>
      </c>
      <c r="M405" s="108"/>
      <c r="N405" s="109">
        <v>0.37241000000000002</v>
      </c>
      <c r="R405" s="108"/>
    </row>
    <row r="406" spans="1:19" x14ac:dyDescent="0.2">
      <c r="A406" s="109">
        <v>60</v>
      </c>
      <c r="B406" s="109" t="s">
        <v>77</v>
      </c>
      <c r="C406" s="109" t="s">
        <v>92</v>
      </c>
      <c r="E406" s="109">
        <v>57</v>
      </c>
      <c r="F406" s="114">
        <v>78.147000000000006</v>
      </c>
      <c r="H406" s="118">
        <v>-20.145</v>
      </c>
      <c r="I406" s="108"/>
      <c r="J406" s="108"/>
      <c r="M406" s="108"/>
      <c r="O406" s="109">
        <v>76.929000000000002</v>
      </c>
      <c r="P406" s="109">
        <v>0.89100000000000001</v>
      </c>
      <c r="Q406" s="109">
        <v>0.32600000000000001</v>
      </c>
      <c r="R406" s="108"/>
      <c r="S406" s="109">
        <v>1.0836269999999999</v>
      </c>
    </row>
    <row r="407" spans="1:19" x14ac:dyDescent="0.2">
      <c r="A407" s="109">
        <v>60</v>
      </c>
      <c r="B407" s="109" t="s">
        <v>77</v>
      </c>
      <c r="C407" s="109" t="s">
        <v>92</v>
      </c>
      <c r="E407" s="109">
        <v>57</v>
      </c>
      <c r="F407" s="114">
        <v>60.182000000000002</v>
      </c>
      <c r="H407" s="118">
        <v>-37.363</v>
      </c>
      <c r="I407" s="108"/>
      <c r="J407" s="108"/>
      <c r="M407" s="108"/>
      <c r="O407" s="109">
        <v>59.252000000000002</v>
      </c>
      <c r="P407" s="109">
        <v>0.67600000000000005</v>
      </c>
      <c r="Q407" s="109">
        <v>0.255</v>
      </c>
      <c r="R407" s="108"/>
      <c r="S407" s="109">
        <v>1.0647880000000001</v>
      </c>
    </row>
    <row r="408" spans="1:19" x14ac:dyDescent="0.2">
      <c r="A408" s="109">
        <v>61</v>
      </c>
      <c r="B408" s="109" t="s">
        <v>77</v>
      </c>
      <c r="C408" s="109" t="s">
        <v>91</v>
      </c>
      <c r="E408" s="109">
        <v>0</v>
      </c>
      <c r="F408" s="114">
        <v>65.659000000000006</v>
      </c>
      <c r="G408" s="116">
        <v>-1.044</v>
      </c>
      <c r="I408" s="108"/>
      <c r="J408" s="108"/>
      <c r="K408" s="109">
        <v>65.138999999999996</v>
      </c>
      <c r="L408" s="109">
        <v>0.47699999999999998</v>
      </c>
      <c r="M408" s="108"/>
      <c r="N408" s="109">
        <v>0.366091</v>
      </c>
      <c r="R408" s="108"/>
    </row>
    <row r="409" spans="1:19" x14ac:dyDescent="0.2">
      <c r="A409" s="109">
        <v>61</v>
      </c>
      <c r="B409" s="109" t="s">
        <v>77</v>
      </c>
      <c r="C409" s="109" t="s">
        <v>91</v>
      </c>
      <c r="E409" s="109">
        <v>0</v>
      </c>
      <c r="F409" s="114">
        <v>65.230999999999995</v>
      </c>
      <c r="G409" s="116">
        <v>-1.0980000000000001</v>
      </c>
      <c r="I409" s="108"/>
      <c r="J409" s="108"/>
      <c r="K409" s="109">
        <v>64.709999999999994</v>
      </c>
      <c r="L409" s="109">
        <v>0.47399999999999998</v>
      </c>
      <c r="M409" s="108"/>
      <c r="N409" s="109">
        <v>0.36607099999999998</v>
      </c>
      <c r="R409" s="108"/>
    </row>
    <row r="410" spans="1:19" x14ac:dyDescent="0.2">
      <c r="A410" s="109">
        <v>61</v>
      </c>
      <c r="B410" s="109" t="s">
        <v>77</v>
      </c>
      <c r="C410" s="109" t="s">
        <v>91</v>
      </c>
      <c r="E410" s="109">
        <v>0</v>
      </c>
      <c r="F410" s="114">
        <v>65.534999999999997</v>
      </c>
      <c r="G410" s="116">
        <v>-1.1499999999999999</v>
      </c>
      <c r="I410" s="108"/>
      <c r="J410" s="108"/>
      <c r="K410" s="109">
        <v>65.013000000000005</v>
      </c>
      <c r="L410" s="109">
        <v>0.47599999999999998</v>
      </c>
      <c r="M410" s="108"/>
      <c r="N410" s="109">
        <v>0.36605199999999999</v>
      </c>
      <c r="R410" s="108"/>
    </row>
    <row r="411" spans="1:19" x14ac:dyDescent="0.2">
      <c r="A411" s="109">
        <v>61</v>
      </c>
      <c r="B411" s="109" t="s">
        <v>77</v>
      </c>
      <c r="C411" s="109" t="s">
        <v>91</v>
      </c>
      <c r="E411" s="109">
        <v>0</v>
      </c>
      <c r="F411" s="114">
        <v>51.594000000000001</v>
      </c>
      <c r="G411" s="116">
        <v>16.091000000000001</v>
      </c>
      <c r="I411" s="108"/>
      <c r="J411" s="108"/>
      <c r="K411" s="109">
        <v>51.174999999999997</v>
      </c>
      <c r="L411" s="109">
        <v>0.38100000000000001</v>
      </c>
      <c r="M411" s="108"/>
      <c r="N411" s="109">
        <v>0.37234699999999998</v>
      </c>
      <c r="R411" s="108"/>
    </row>
    <row r="412" spans="1:19" x14ac:dyDescent="0.2">
      <c r="A412" s="109">
        <v>61</v>
      </c>
      <c r="B412" s="109" t="s">
        <v>77</v>
      </c>
      <c r="C412" s="109" t="s">
        <v>91</v>
      </c>
      <c r="E412" s="109">
        <v>57</v>
      </c>
      <c r="F412" s="114">
        <v>81.784000000000006</v>
      </c>
      <c r="H412" s="118">
        <v>-20.172000000000001</v>
      </c>
      <c r="I412" s="108"/>
      <c r="J412" s="108"/>
      <c r="M412" s="108"/>
      <c r="O412" s="109">
        <v>80.510000000000005</v>
      </c>
      <c r="P412" s="109">
        <v>0.93300000000000005</v>
      </c>
      <c r="Q412" s="109">
        <v>0.34200000000000003</v>
      </c>
      <c r="R412" s="108"/>
      <c r="S412" s="109">
        <v>1.0835969999999999</v>
      </c>
    </row>
    <row r="413" spans="1:19" x14ac:dyDescent="0.2">
      <c r="A413" s="109">
        <v>61</v>
      </c>
      <c r="B413" s="109" t="s">
        <v>77</v>
      </c>
      <c r="C413" s="109" t="s">
        <v>91</v>
      </c>
      <c r="E413" s="109">
        <v>57</v>
      </c>
      <c r="F413" s="114">
        <v>59.969000000000001</v>
      </c>
      <c r="H413" s="118">
        <v>-37.363</v>
      </c>
      <c r="I413" s="108"/>
      <c r="J413" s="108"/>
      <c r="M413" s="108"/>
      <c r="O413" s="109">
        <v>59.040999999999997</v>
      </c>
      <c r="P413" s="109">
        <v>0.67300000000000004</v>
      </c>
      <c r="Q413" s="109">
        <v>0.254</v>
      </c>
      <c r="R413" s="108"/>
      <c r="S413" s="109">
        <v>1.0647880000000001</v>
      </c>
    </row>
    <row r="414" spans="1:19" x14ac:dyDescent="0.2">
      <c r="A414" s="109">
        <v>62</v>
      </c>
      <c r="B414" s="109" t="s">
        <v>77</v>
      </c>
      <c r="C414" s="109" t="s">
        <v>90</v>
      </c>
      <c r="E414" s="109">
        <v>0</v>
      </c>
      <c r="F414" s="114">
        <v>65.465999999999994</v>
      </c>
      <c r="G414" s="116">
        <v>-1.026</v>
      </c>
      <c r="I414" s="108"/>
      <c r="J414" s="108"/>
      <c r="K414" s="109">
        <v>64.944999999999993</v>
      </c>
      <c r="L414" s="109">
        <v>0.47599999999999998</v>
      </c>
      <c r="M414" s="108"/>
      <c r="N414" s="109">
        <v>0.36609700000000001</v>
      </c>
      <c r="R414" s="108"/>
    </row>
    <row r="415" spans="1:19" x14ac:dyDescent="0.2">
      <c r="A415" s="109">
        <v>62</v>
      </c>
      <c r="B415" s="109" t="s">
        <v>77</v>
      </c>
      <c r="C415" s="109" t="s">
        <v>90</v>
      </c>
      <c r="E415" s="109">
        <v>0</v>
      </c>
      <c r="F415" s="114">
        <v>65.516999999999996</v>
      </c>
      <c r="G415" s="116">
        <v>-1.119</v>
      </c>
      <c r="I415" s="108"/>
      <c r="J415" s="108"/>
      <c r="K415" s="109">
        <v>64.992000000000004</v>
      </c>
      <c r="L415" s="109">
        <v>0.47599999999999998</v>
      </c>
      <c r="M415" s="108"/>
      <c r="N415" s="109">
        <v>0.366064</v>
      </c>
      <c r="R415" s="108"/>
    </row>
    <row r="416" spans="1:19" x14ac:dyDescent="0.2">
      <c r="A416" s="109">
        <v>62</v>
      </c>
      <c r="B416" s="109" t="s">
        <v>77</v>
      </c>
      <c r="C416" s="109" t="s">
        <v>90</v>
      </c>
      <c r="E416" s="109">
        <v>0</v>
      </c>
      <c r="F416" s="114">
        <v>65.688999999999993</v>
      </c>
      <c r="G416" s="116">
        <v>-1.1499999999999999</v>
      </c>
      <c r="I416" s="108"/>
      <c r="J416" s="108"/>
      <c r="K416" s="109">
        <v>65.164000000000001</v>
      </c>
      <c r="L416" s="109">
        <v>0.47699999999999998</v>
      </c>
      <c r="M416" s="108"/>
      <c r="N416" s="109">
        <v>0.36605199999999999</v>
      </c>
      <c r="R416" s="108"/>
    </row>
    <row r="417" spans="1:19" x14ac:dyDescent="0.2">
      <c r="A417" s="109">
        <v>62</v>
      </c>
      <c r="B417" s="109" t="s">
        <v>77</v>
      </c>
      <c r="C417" s="109" t="s">
        <v>90</v>
      </c>
      <c r="E417" s="109">
        <v>0</v>
      </c>
      <c r="F417" s="114">
        <v>54.146999999999998</v>
      </c>
      <c r="G417" s="116">
        <v>15.944000000000001</v>
      </c>
      <c r="I417" s="108"/>
      <c r="J417" s="108"/>
      <c r="K417" s="109">
        <v>53.701000000000001</v>
      </c>
      <c r="L417" s="109">
        <v>0.4</v>
      </c>
      <c r="M417" s="108"/>
      <c r="N417" s="109">
        <v>0.37229299999999999</v>
      </c>
      <c r="R417" s="108"/>
    </row>
    <row r="418" spans="1:19" x14ac:dyDescent="0.2">
      <c r="A418" s="109">
        <v>62</v>
      </c>
      <c r="B418" s="109" t="s">
        <v>77</v>
      </c>
      <c r="C418" s="109" t="s">
        <v>90</v>
      </c>
      <c r="E418" s="109">
        <v>57</v>
      </c>
      <c r="F418" s="114">
        <v>85.855000000000004</v>
      </c>
      <c r="H418" s="118">
        <v>-20.13</v>
      </c>
      <c r="I418" s="108"/>
      <c r="J418" s="108"/>
      <c r="M418" s="108"/>
      <c r="O418" s="109">
        <v>84.516999999999996</v>
      </c>
      <c r="P418" s="109">
        <v>0.97899999999999998</v>
      </c>
      <c r="Q418" s="109">
        <v>0.35899999999999999</v>
      </c>
      <c r="R418" s="108"/>
      <c r="S418" s="109">
        <v>1.0836429999999999</v>
      </c>
    </row>
    <row r="419" spans="1:19" x14ac:dyDescent="0.2">
      <c r="A419" s="109">
        <v>62</v>
      </c>
      <c r="B419" s="109" t="s">
        <v>77</v>
      </c>
      <c r="C419" s="109" t="s">
        <v>90</v>
      </c>
      <c r="E419" s="109">
        <v>57</v>
      </c>
      <c r="F419" s="114">
        <v>60.438000000000002</v>
      </c>
      <c r="H419" s="118">
        <v>-37.363</v>
      </c>
      <c r="I419" s="108"/>
      <c r="J419" s="108"/>
      <c r="M419" s="108"/>
      <c r="O419" s="109">
        <v>59.503</v>
      </c>
      <c r="P419" s="109">
        <v>0.67800000000000005</v>
      </c>
      <c r="Q419" s="109">
        <v>0.25600000000000001</v>
      </c>
      <c r="R419" s="108"/>
      <c r="S419" s="109">
        <v>1.0647880000000001</v>
      </c>
    </row>
    <row r="420" spans="1:19" x14ac:dyDescent="0.2">
      <c r="A420" s="109">
        <v>63</v>
      </c>
      <c r="B420" s="109" t="s">
        <v>77</v>
      </c>
      <c r="C420" s="109" t="s">
        <v>89</v>
      </c>
      <c r="E420" s="109">
        <v>0</v>
      </c>
      <c r="F420" s="114">
        <v>65.802000000000007</v>
      </c>
      <c r="G420" s="116">
        <v>-1.024</v>
      </c>
      <c r="I420" s="108"/>
      <c r="J420" s="108"/>
      <c r="K420" s="109">
        <v>65.28</v>
      </c>
      <c r="L420" s="109">
        <v>0.47799999999999998</v>
      </c>
      <c r="M420" s="108"/>
      <c r="N420" s="109">
        <v>0.36609799999999998</v>
      </c>
      <c r="R420" s="108"/>
    </row>
    <row r="421" spans="1:19" x14ac:dyDescent="0.2">
      <c r="A421" s="109">
        <v>63</v>
      </c>
      <c r="B421" s="109" t="s">
        <v>77</v>
      </c>
      <c r="C421" s="109" t="s">
        <v>89</v>
      </c>
      <c r="E421" s="109">
        <v>0</v>
      </c>
      <c r="F421" s="114">
        <v>65.802000000000007</v>
      </c>
      <c r="G421" s="116">
        <v>-1.103</v>
      </c>
      <c r="I421" s="108"/>
      <c r="J421" s="108"/>
      <c r="K421" s="109">
        <v>65.275000000000006</v>
      </c>
      <c r="L421" s="109">
        <v>0.47799999999999998</v>
      </c>
      <c r="M421" s="108"/>
      <c r="N421" s="109">
        <v>0.36606899999999998</v>
      </c>
      <c r="R421" s="108"/>
    </row>
    <row r="422" spans="1:19" x14ac:dyDescent="0.2">
      <c r="A422" s="109">
        <v>63</v>
      </c>
      <c r="B422" s="109" t="s">
        <v>77</v>
      </c>
      <c r="C422" s="109" t="s">
        <v>89</v>
      </c>
      <c r="E422" s="109">
        <v>0</v>
      </c>
      <c r="F422" s="114">
        <v>65.954999999999998</v>
      </c>
      <c r="G422" s="116">
        <v>-1.1499999999999999</v>
      </c>
      <c r="I422" s="108"/>
      <c r="J422" s="108"/>
      <c r="K422" s="109">
        <v>65.427999999999997</v>
      </c>
      <c r="L422" s="109">
        <v>0.47899999999999998</v>
      </c>
      <c r="M422" s="108"/>
      <c r="N422" s="109">
        <v>0.36605199999999999</v>
      </c>
      <c r="R422" s="108"/>
    </row>
    <row r="423" spans="1:19" x14ac:dyDescent="0.2">
      <c r="A423" s="109">
        <v>63</v>
      </c>
      <c r="B423" s="109" t="s">
        <v>77</v>
      </c>
      <c r="C423" s="109" t="s">
        <v>89</v>
      </c>
      <c r="E423" s="109">
        <v>0</v>
      </c>
      <c r="F423" s="114">
        <v>74.287000000000006</v>
      </c>
      <c r="G423" s="116">
        <v>14.881</v>
      </c>
      <c r="I423" s="108"/>
      <c r="J423" s="108"/>
      <c r="K423" s="109">
        <v>73.673000000000002</v>
      </c>
      <c r="L423" s="109">
        <v>0.54800000000000004</v>
      </c>
      <c r="M423" s="108"/>
      <c r="N423" s="109">
        <v>0.37190499999999999</v>
      </c>
      <c r="R423" s="108"/>
    </row>
    <row r="424" spans="1:19" x14ac:dyDescent="0.2">
      <c r="A424" s="109">
        <v>63</v>
      </c>
      <c r="B424" s="109" t="s">
        <v>77</v>
      </c>
      <c r="C424" s="109" t="s">
        <v>89</v>
      </c>
      <c r="E424" s="109">
        <v>78</v>
      </c>
      <c r="F424" s="114">
        <v>43.012</v>
      </c>
      <c r="H424" s="118">
        <v>-20.170000000000002</v>
      </c>
      <c r="I424" s="108"/>
      <c r="J424" s="108"/>
      <c r="M424" s="108"/>
      <c r="O424" s="109">
        <v>42.341999999999999</v>
      </c>
      <c r="P424" s="109">
        <v>0.49</v>
      </c>
      <c r="Q424" s="109">
        <v>0.18</v>
      </c>
      <c r="R424" s="108"/>
      <c r="S424" s="109">
        <v>1.0835999999999999</v>
      </c>
    </row>
    <row r="425" spans="1:19" x14ac:dyDescent="0.2">
      <c r="A425" s="109">
        <v>63</v>
      </c>
      <c r="B425" s="109" t="s">
        <v>77</v>
      </c>
      <c r="C425" s="109" t="s">
        <v>89</v>
      </c>
      <c r="E425" s="109">
        <v>78</v>
      </c>
      <c r="F425" s="114">
        <v>60.32</v>
      </c>
      <c r="H425" s="118">
        <v>-37.363</v>
      </c>
      <c r="I425" s="108"/>
      <c r="J425" s="108"/>
      <c r="M425" s="108"/>
      <c r="O425" s="109">
        <v>59.387</v>
      </c>
      <c r="P425" s="109">
        <v>0.67700000000000005</v>
      </c>
      <c r="Q425" s="109">
        <v>0.25600000000000001</v>
      </c>
      <c r="R425" s="108"/>
      <c r="S425" s="109">
        <v>1.0647880000000001</v>
      </c>
    </row>
    <row r="426" spans="1:19" x14ac:dyDescent="0.2">
      <c r="A426" s="109">
        <v>64</v>
      </c>
      <c r="B426" s="109" t="s">
        <v>48</v>
      </c>
      <c r="E426" s="109">
        <v>0</v>
      </c>
      <c r="F426" s="114">
        <v>65.332999999999998</v>
      </c>
      <c r="G426" s="116">
        <v>-1.0389999999999999</v>
      </c>
      <c r="I426" s="108"/>
      <c r="J426" s="108"/>
      <c r="K426" s="109">
        <v>64.817999999999998</v>
      </c>
      <c r="L426" s="109">
        <v>0.47499999999999998</v>
      </c>
      <c r="M426" s="108"/>
      <c r="N426" s="109">
        <v>0.366093</v>
      </c>
      <c r="R426" s="108"/>
    </row>
    <row r="427" spans="1:19" x14ac:dyDescent="0.2">
      <c r="A427" s="109">
        <v>64</v>
      </c>
      <c r="B427" s="109" t="s">
        <v>48</v>
      </c>
      <c r="E427" s="109">
        <v>0</v>
      </c>
      <c r="F427" s="114">
        <v>65.555999999999997</v>
      </c>
      <c r="G427" s="116">
        <v>-1.083</v>
      </c>
      <c r="I427" s="108"/>
      <c r="J427" s="108"/>
      <c r="K427" s="109">
        <v>65.034000000000006</v>
      </c>
      <c r="L427" s="109">
        <v>0.47599999999999998</v>
      </c>
      <c r="M427" s="108"/>
      <c r="N427" s="109">
        <v>0.36607699999999999</v>
      </c>
      <c r="R427" s="108"/>
    </row>
    <row r="428" spans="1:19" x14ac:dyDescent="0.2">
      <c r="A428" s="109">
        <v>64</v>
      </c>
      <c r="B428" s="109" t="s">
        <v>48</v>
      </c>
      <c r="E428" s="109">
        <v>0</v>
      </c>
      <c r="F428" s="114">
        <v>65.548000000000002</v>
      </c>
      <c r="G428" s="116">
        <v>-1.1499999999999999</v>
      </c>
      <c r="I428" s="108"/>
      <c r="J428" s="108"/>
      <c r="K428" s="109">
        <v>65.027000000000001</v>
      </c>
      <c r="L428" s="109">
        <v>0.47599999999999998</v>
      </c>
      <c r="M428" s="108"/>
      <c r="N428" s="109">
        <v>0.36605199999999999</v>
      </c>
      <c r="R428" s="108"/>
    </row>
    <row r="429" spans="1:19" x14ac:dyDescent="0.2">
      <c r="A429" s="109">
        <v>64</v>
      </c>
      <c r="B429" s="109" t="s">
        <v>48</v>
      </c>
      <c r="E429" s="109">
        <v>78</v>
      </c>
      <c r="F429" s="114">
        <v>41.933</v>
      </c>
      <c r="H429" s="118">
        <v>-12.968999999999999</v>
      </c>
      <c r="I429" s="108"/>
      <c r="J429" s="108"/>
      <c r="M429" s="108"/>
      <c r="O429" s="109">
        <v>41.277000000000001</v>
      </c>
      <c r="P429" s="109">
        <v>0.48099999999999998</v>
      </c>
      <c r="Q429" s="109">
        <v>0.17499999999999999</v>
      </c>
      <c r="R429" s="108"/>
      <c r="S429" s="109">
        <v>1.0914759999999999</v>
      </c>
    </row>
    <row r="430" spans="1:19" x14ac:dyDescent="0.2">
      <c r="A430" s="109">
        <v>64</v>
      </c>
      <c r="B430" s="109" t="s">
        <v>48</v>
      </c>
      <c r="E430" s="109">
        <v>78</v>
      </c>
      <c r="F430" s="114">
        <v>60.430999999999997</v>
      </c>
      <c r="H430" s="118">
        <v>-37.363</v>
      </c>
      <c r="I430" s="108"/>
      <c r="J430" s="108"/>
      <c r="M430" s="108"/>
      <c r="O430" s="109">
        <v>59.496000000000002</v>
      </c>
      <c r="P430" s="109">
        <v>0.67800000000000005</v>
      </c>
      <c r="Q430" s="109">
        <v>0.25600000000000001</v>
      </c>
      <c r="R430" s="108"/>
      <c r="S430" s="109">
        <v>1.0647880000000001</v>
      </c>
    </row>
    <row r="431" spans="1:19" x14ac:dyDescent="0.2">
      <c r="A431" s="109">
        <v>65</v>
      </c>
      <c r="B431" s="109" t="s">
        <v>77</v>
      </c>
      <c r="C431" s="109" t="s">
        <v>88</v>
      </c>
      <c r="E431" s="109">
        <v>0</v>
      </c>
      <c r="F431" s="114">
        <v>65.67</v>
      </c>
      <c r="G431" s="116">
        <v>-1.036</v>
      </c>
      <c r="I431" s="108"/>
      <c r="J431" s="108"/>
      <c r="K431" s="109">
        <v>65.16</v>
      </c>
      <c r="L431" s="109">
        <v>0.47699999999999998</v>
      </c>
      <c r="M431" s="108"/>
      <c r="N431" s="109">
        <v>0.36609399999999997</v>
      </c>
      <c r="R431" s="108"/>
    </row>
    <row r="432" spans="1:19" x14ac:dyDescent="0.2">
      <c r="A432" s="109">
        <v>65</v>
      </c>
      <c r="B432" s="109" t="s">
        <v>77</v>
      </c>
      <c r="C432" s="109" t="s">
        <v>88</v>
      </c>
      <c r="E432" s="109">
        <v>0</v>
      </c>
      <c r="F432" s="114">
        <v>65.766000000000005</v>
      </c>
      <c r="G432" s="116">
        <v>-1.107</v>
      </c>
      <c r="I432" s="108"/>
      <c r="J432" s="108"/>
      <c r="K432" s="109">
        <v>65.25</v>
      </c>
      <c r="L432" s="109">
        <v>0.47799999999999998</v>
      </c>
      <c r="M432" s="108"/>
      <c r="N432" s="109">
        <v>0.366068</v>
      </c>
      <c r="R432" s="108"/>
    </row>
    <row r="433" spans="1:19" x14ac:dyDescent="0.2">
      <c r="A433" s="109">
        <v>65</v>
      </c>
      <c r="B433" s="109" t="s">
        <v>77</v>
      </c>
      <c r="C433" s="109" t="s">
        <v>88</v>
      </c>
      <c r="E433" s="109">
        <v>0</v>
      </c>
      <c r="F433" s="114">
        <v>65.790999999999997</v>
      </c>
      <c r="G433" s="116">
        <v>-1.1499999999999999</v>
      </c>
      <c r="I433" s="108"/>
      <c r="J433" s="108"/>
      <c r="K433" s="109">
        <v>65.275999999999996</v>
      </c>
      <c r="L433" s="109">
        <v>0.47799999999999998</v>
      </c>
      <c r="M433" s="108"/>
      <c r="N433" s="109">
        <v>0.36605199999999999</v>
      </c>
      <c r="R433" s="108"/>
    </row>
    <row r="434" spans="1:19" x14ac:dyDescent="0.2">
      <c r="A434" s="109">
        <v>65</v>
      </c>
      <c r="B434" s="109" t="s">
        <v>77</v>
      </c>
      <c r="C434" s="109" t="s">
        <v>88</v>
      </c>
      <c r="E434" s="109">
        <v>0</v>
      </c>
      <c r="F434" s="114">
        <v>63.307000000000002</v>
      </c>
      <c r="G434" s="116">
        <v>5.0679999999999996</v>
      </c>
      <c r="I434" s="108"/>
      <c r="J434" s="108"/>
      <c r="K434" s="109">
        <v>62.816000000000003</v>
      </c>
      <c r="L434" s="109">
        <v>0.46300000000000002</v>
      </c>
      <c r="M434" s="108"/>
      <c r="N434" s="109">
        <v>0.36832199999999998</v>
      </c>
      <c r="R434" s="108"/>
    </row>
    <row r="435" spans="1:19" x14ac:dyDescent="0.2">
      <c r="A435" s="109">
        <v>65</v>
      </c>
      <c r="B435" s="109" t="s">
        <v>77</v>
      </c>
      <c r="C435" s="109" t="s">
        <v>88</v>
      </c>
      <c r="E435" s="109">
        <v>57</v>
      </c>
      <c r="F435" s="114">
        <v>80.082999999999998</v>
      </c>
      <c r="H435" s="118">
        <v>-24.375</v>
      </c>
      <c r="I435" s="108"/>
      <c r="J435" s="108"/>
      <c r="M435" s="108"/>
      <c r="O435" s="109">
        <v>78.837999999999994</v>
      </c>
      <c r="P435" s="109">
        <v>0.91</v>
      </c>
      <c r="Q435" s="109">
        <v>0.33500000000000002</v>
      </c>
      <c r="R435" s="108"/>
      <c r="S435" s="109">
        <v>1.0789979999999999</v>
      </c>
    </row>
    <row r="436" spans="1:19" x14ac:dyDescent="0.2">
      <c r="A436" s="109">
        <v>65</v>
      </c>
      <c r="B436" s="109" t="s">
        <v>77</v>
      </c>
      <c r="C436" s="109" t="s">
        <v>88</v>
      </c>
      <c r="E436" s="109">
        <v>57</v>
      </c>
      <c r="F436" s="114">
        <v>60.466999999999999</v>
      </c>
      <c r="H436" s="118">
        <v>-37.363</v>
      </c>
      <c r="I436" s="108"/>
      <c r="J436" s="108"/>
      <c r="M436" s="108"/>
      <c r="O436" s="109">
        <v>59.531999999999996</v>
      </c>
      <c r="P436" s="109">
        <v>0.67900000000000005</v>
      </c>
      <c r="Q436" s="109">
        <v>0.25600000000000001</v>
      </c>
      <c r="R436" s="108"/>
      <c r="S436" s="109">
        <v>1.0647880000000001</v>
      </c>
    </row>
    <row r="437" spans="1:19" x14ac:dyDescent="0.2">
      <c r="A437" s="109">
        <v>66</v>
      </c>
      <c r="B437" s="109" t="s">
        <v>77</v>
      </c>
      <c r="C437" s="109" t="s">
        <v>87</v>
      </c>
      <c r="E437" s="109">
        <v>0</v>
      </c>
      <c r="F437" s="114">
        <v>65.753</v>
      </c>
      <c r="G437" s="116">
        <v>-1.016</v>
      </c>
      <c r="I437" s="108"/>
      <c r="J437" s="108"/>
      <c r="K437" s="109">
        <v>65.23</v>
      </c>
      <c r="L437" s="109">
        <v>0.47799999999999998</v>
      </c>
      <c r="M437" s="108"/>
      <c r="N437" s="109">
        <v>0.36610100000000001</v>
      </c>
      <c r="R437" s="108"/>
    </row>
    <row r="438" spans="1:19" x14ac:dyDescent="0.2">
      <c r="A438" s="109">
        <v>66</v>
      </c>
      <c r="B438" s="109" t="s">
        <v>77</v>
      </c>
      <c r="C438" s="109" t="s">
        <v>87</v>
      </c>
      <c r="E438" s="109">
        <v>0</v>
      </c>
      <c r="F438" s="114">
        <v>65.424000000000007</v>
      </c>
      <c r="G438" s="116">
        <v>-1.113</v>
      </c>
      <c r="I438" s="108"/>
      <c r="J438" s="108"/>
      <c r="K438" s="109">
        <v>64.900000000000006</v>
      </c>
      <c r="L438" s="109">
        <v>0.47499999999999998</v>
      </c>
      <c r="M438" s="108"/>
      <c r="N438" s="109">
        <v>0.366066</v>
      </c>
      <c r="R438" s="108"/>
    </row>
    <row r="439" spans="1:19" x14ac:dyDescent="0.2">
      <c r="A439" s="109">
        <v>66</v>
      </c>
      <c r="B439" s="109" t="s">
        <v>77</v>
      </c>
      <c r="C439" s="109" t="s">
        <v>87</v>
      </c>
      <c r="E439" s="109">
        <v>0</v>
      </c>
      <c r="F439" s="114">
        <v>65.742000000000004</v>
      </c>
      <c r="G439" s="116">
        <v>-1.1499999999999999</v>
      </c>
      <c r="I439" s="108"/>
      <c r="J439" s="108"/>
      <c r="K439" s="109">
        <v>65.216999999999999</v>
      </c>
      <c r="L439" s="109">
        <v>0.47799999999999998</v>
      </c>
      <c r="M439" s="108"/>
      <c r="N439" s="109">
        <v>0.36605199999999999</v>
      </c>
      <c r="R439" s="108"/>
    </row>
    <row r="440" spans="1:19" x14ac:dyDescent="0.2">
      <c r="A440" s="109">
        <v>66</v>
      </c>
      <c r="B440" s="109" t="s">
        <v>77</v>
      </c>
      <c r="C440" s="109" t="s">
        <v>87</v>
      </c>
      <c r="E440" s="109">
        <v>0</v>
      </c>
      <c r="F440" s="114">
        <v>45.218000000000004</v>
      </c>
      <c r="G440" s="116">
        <v>4.8040000000000003</v>
      </c>
      <c r="I440" s="108"/>
      <c r="J440" s="108"/>
      <c r="K440" s="109">
        <v>44.847999999999999</v>
      </c>
      <c r="L440" s="109">
        <v>0.33</v>
      </c>
      <c r="M440" s="108"/>
      <c r="N440" s="109">
        <v>0.368226</v>
      </c>
      <c r="R440" s="108"/>
    </row>
    <row r="441" spans="1:19" x14ac:dyDescent="0.2">
      <c r="A441" s="109">
        <v>66</v>
      </c>
      <c r="B441" s="109" t="s">
        <v>77</v>
      </c>
      <c r="C441" s="109" t="s">
        <v>87</v>
      </c>
      <c r="E441" s="109">
        <v>57</v>
      </c>
      <c r="F441" s="114">
        <v>56.597999999999999</v>
      </c>
      <c r="H441" s="118">
        <v>-24.501999999999999</v>
      </c>
      <c r="I441" s="108"/>
      <c r="J441" s="108"/>
      <c r="M441" s="108"/>
      <c r="O441" s="109">
        <v>55.719000000000001</v>
      </c>
      <c r="P441" s="109">
        <v>0.64300000000000002</v>
      </c>
      <c r="Q441" s="109">
        <v>0.23699999999999999</v>
      </c>
      <c r="R441" s="108"/>
      <c r="S441" s="109">
        <v>1.0788599999999999</v>
      </c>
    </row>
    <row r="442" spans="1:19" x14ac:dyDescent="0.2">
      <c r="A442" s="109">
        <v>66</v>
      </c>
      <c r="B442" s="109" t="s">
        <v>77</v>
      </c>
      <c r="C442" s="109" t="s">
        <v>87</v>
      </c>
      <c r="E442" s="109">
        <v>57</v>
      </c>
      <c r="F442" s="114">
        <v>60.411000000000001</v>
      </c>
      <c r="H442" s="118">
        <v>-37.363</v>
      </c>
      <c r="I442" s="108"/>
      <c r="J442" s="108"/>
      <c r="M442" s="108"/>
      <c r="O442" s="109">
        <v>59.476999999999997</v>
      </c>
      <c r="P442" s="109">
        <v>0.67800000000000005</v>
      </c>
      <c r="Q442" s="109">
        <v>0.25600000000000001</v>
      </c>
      <c r="R442" s="108"/>
      <c r="S442" s="109">
        <v>1.0647880000000001</v>
      </c>
    </row>
    <row r="443" spans="1:19" x14ac:dyDescent="0.2">
      <c r="A443" s="109">
        <v>67</v>
      </c>
      <c r="B443" s="109" t="s">
        <v>77</v>
      </c>
      <c r="C443" s="109" t="s">
        <v>86</v>
      </c>
      <c r="E443" s="109">
        <v>0</v>
      </c>
      <c r="F443" s="114">
        <v>65.397999999999996</v>
      </c>
      <c r="G443" s="116">
        <v>-1.069</v>
      </c>
      <c r="I443" s="108"/>
      <c r="J443" s="108"/>
      <c r="K443" s="109">
        <v>64.878</v>
      </c>
      <c r="L443" s="109">
        <v>0.47499999999999998</v>
      </c>
      <c r="M443" s="108"/>
      <c r="N443" s="109">
        <v>0.36608200000000002</v>
      </c>
      <c r="R443" s="108"/>
    </row>
    <row r="444" spans="1:19" x14ac:dyDescent="0.2">
      <c r="A444" s="109">
        <v>67</v>
      </c>
      <c r="B444" s="109" t="s">
        <v>77</v>
      </c>
      <c r="C444" s="109" t="s">
        <v>86</v>
      </c>
      <c r="E444" s="109">
        <v>0</v>
      </c>
      <c r="F444" s="114">
        <v>65.450999999999993</v>
      </c>
      <c r="G444" s="116">
        <v>-1.105</v>
      </c>
      <c r="I444" s="108"/>
      <c r="J444" s="108"/>
      <c r="K444" s="109">
        <v>64.926000000000002</v>
      </c>
      <c r="L444" s="109">
        <v>0.47599999999999998</v>
      </c>
      <c r="M444" s="108"/>
      <c r="N444" s="109">
        <v>0.36606899999999998</v>
      </c>
      <c r="R444" s="108"/>
    </row>
    <row r="445" spans="1:19" x14ac:dyDescent="0.2">
      <c r="A445" s="109">
        <v>67</v>
      </c>
      <c r="B445" s="109" t="s">
        <v>77</v>
      </c>
      <c r="C445" s="109" t="s">
        <v>86</v>
      </c>
      <c r="E445" s="109">
        <v>0</v>
      </c>
      <c r="F445" s="114">
        <v>65.540000000000006</v>
      </c>
      <c r="G445" s="116">
        <v>-1.1499999999999999</v>
      </c>
      <c r="I445" s="108"/>
      <c r="J445" s="108"/>
      <c r="K445" s="109">
        <v>65.015000000000001</v>
      </c>
      <c r="L445" s="109">
        <v>0.47599999999999998</v>
      </c>
      <c r="M445" s="108"/>
      <c r="N445" s="109">
        <v>0.36605199999999999</v>
      </c>
      <c r="R445" s="108"/>
    </row>
    <row r="446" spans="1:19" x14ac:dyDescent="0.2">
      <c r="A446" s="109">
        <v>67</v>
      </c>
      <c r="B446" s="109" t="s">
        <v>77</v>
      </c>
      <c r="C446" s="109" t="s">
        <v>86</v>
      </c>
      <c r="E446" s="109">
        <v>0</v>
      </c>
      <c r="F446" s="114">
        <v>68.394000000000005</v>
      </c>
      <c r="G446" s="116">
        <v>14.859</v>
      </c>
      <c r="I446" s="108"/>
      <c r="J446" s="108"/>
      <c r="K446" s="109">
        <v>67.826999999999998</v>
      </c>
      <c r="L446" s="109">
        <v>0.505</v>
      </c>
      <c r="M446" s="108"/>
      <c r="N446" s="109">
        <v>0.37189699999999998</v>
      </c>
      <c r="R446" s="108"/>
    </row>
    <row r="447" spans="1:19" x14ac:dyDescent="0.2">
      <c r="A447" s="109">
        <v>67</v>
      </c>
      <c r="B447" s="109" t="s">
        <v>77</v>
      </c>
      <c r="C447" s="109" t="s">
        <v>86</v>
      </c>
      <c r="E447" s="109">
        <v>57</v>
      </c>
      <c r="F447" s="114">
        <v>105.06</v>
      </c>
      <c r="H447" s="118">
        <v>-20.326000000000001</v>
      </c>
      <c r="I447" s="108"/>
      <c r="J447" s="108"/>
      <c r="M447" s="108"/>
      <c r="O447" s="109">
        <v>103.42400000000001</v>
      </c>
      <c r="P447" s="109">
        <v>1.198</v>
      </c>
      <c r="Q447" s="109">
        <v>0.439</v>
      </c>
      <c r="R447" s="108"/>
      <c r="S447" s="109">
        <v>1.0834280000000001</v>
      </c>
    </row>
    <row r="448" spans="1:19" x14ac:dyDescent="0.2">
      <c r="A448" s="109">
        <v>67</v>
      </c>
      <c r="B448" s="109" t="s">
        <v>77</v>
      </c>
      <c r="C448" s="109" t="s">
        <v>86</v>
      </c>
      <c r="E448" s="109">
        <v>57</v>
      </c>
      <c r="F448" s="114">
        <v>59.884</v>
      </c>
      <c r="H448" s="118">
        <v>-37.363</v>
      </c>
      <c r="I448" s="108"/>
      <c r="J448" s="108"/>
      <c r="M448" s="108"/>
      <c r="O448" s="109">
        <v>58.957999999999998</v>
      </c>
      <c r="P448" s="109">
        <v>0.67200000000000004</v>
      </c>
      <c r="Q448" s="109">
        <v>0.254</v>
      </c>
      <c r="R448" s="108"/>
      <c r="S448" s="109">
        <v>1.0647880000000001</v>
      </c>
    </row>
    <row r="449" spans="1:19" x14ac:dyDescent="0.2">
      <c r="A449" s="109">
        <v>68</v>
      </c>
      <c r="B449" s="109" t="s">
        <v>77</v>
      </c>
      <c r="C449" s="109" t="s">
        <v>85</v>
      </c>
      <c r="E449" s="109">
        <v>0</v>
      </c>
      <c r="F449" s="114">
        <v>65.748999999999995</v>
      </c>
      <c r="G449" s="116">
        <v>-1.0469999999999999</v>
      </c>
      <c r="I449" s="108"/>
      <c r="J449" s="108"/>
      <c r="K449" s="109">
        <v>65.227000000000004</v>
      </c>
      <c r="L449" s="109">
        <v>0.47799999999999998</v>
      </c>
      <c r="M449" s="108"/>
      <c r="N449" s="109">
        <v>0.36609000000000003</v>
      </c>
      <c r="R449" s="108"/>
    </row>
    <row r="450" spans="1:19" x14ac:dyDescent="0.2">
      <c r="A450" s="109">
        <v>68</v>
      </c>
      <c r="B450" s="109" t="s">
        <v>77</v>
      </c>
      <c r="C450" s="109" t="s">
        <v>85</v>
      </c>
      <c r="E450" s="109">
        <v>0</v>
      </c>
      <c r="F450" s="114">
        <v>65.793999999999997</v>
      </c>
      <c r="G450" s="116">
        <v>-1.127</v>
      </c>
      <c r="I450" s="108"/>
      <c r="J450" s="108"/>
      <c r="K450" s="109">
        <v>65.266999999999996</v>
      </c>
      <c r="L450" s="109">
        <v>0.47799999999999998</v>
      </c>
      <c r="M450" s="108"/>
      <c r="N450" s="109">
        <v>0.36606100000000003</v>
      </c>
      <c r="R450" s="108"/>
    </row>
    <row r="451" spans="1:19" x14ac:dyDescent="0.2">
      <c r="A451" s="109">
        <v>68</v>
      </c>
      <c r="B451" s="109" t="s">
        <v>77</v>
      </c>
      <c r="C451" s="109" t="s">
        <v>85</v>
      </c>
      <c r="E451" s="109">
        <v>0</v>
      </c>
      <c r="F451" s="114">
        <v>65.757999999999996</v>
      </c>
      <c r="G451" s="116">
        <v>-1.1499999999999999</v>
      </c>
      <c r="I451" s="108"/>
      <c r="J451" s="108"/>
      <c r="K451" s="109">
        <v>65.233000000000004</v>
      </c>
      <c r="L451" s="109">
        <v>0.47799999999999998</v>
      </c>
      <c r="M451" s="108"/>
      <c r="N451" s="109">
        <v>0.36605199999999999</v>
      </c>
      <c r="R451" s="108"/>
    </row>
    <row r="452" spans="1:19" x14ac:dyDescent="0.2">
      <c r="A452" s="109">
        <v>68</v>
      </c>
      <c r="B452" s="109" t="s">
        <v>77</v>
      </c>
      <c r="C452" s="109" t="s">
        <v>85</v>
      </c>
      <c r="E452" s="109">
        <v>0</v>
      </c>
      <c r="F452" s="114">
        <v>46.762</v>
      </c>
      <c r="G452" s="116">
        <v>14.234999999999999</v>
      </c>
      <c r="I452" s="108"/>
      <c r="J452" s="108"/>
      <c r="K452" s="109">
        <v>46.38</v>
      </c>
      <c r="L452" s="109">
        <v>0.34499999999999997</v>
      </c>
      <c r="M452" s="108"/>
      <c r="N452" s="109">
        <v>0.37166900000000003</v>
      </c>
      <c r="R452" s="108"/>
    </row>
    <row r="453" spans="1:19" x14ac:dyDescent="0.2">
      <c r="A453" s="109">
        <v>68</v>
      </c>
      <c r="B453" s="109" t="s">
        <v>77</v>
      </c>
      <c r="C453" s="109" t="s">
        <v>85</v>
      </c>
      <c r="E453" s="109">
        <v>57</v>
      </c>
      <c r="F453" s="114">
        <v>70.804000000000002</v>
      </c>
      <c r="H453" s="118">
        <v>-20.21</v>
      </c>
      <c r="I453" s="108"/>
      <c r="J453" s="108"/>
      <c r="M453" s="108"/>
      <c r="O453" s="109">
        <v>69.7</v>
      </c>
      <c r="P453" s="109">
        <v>0.80700000000000005</v>
      </c>
      <c r="Q453" s="109">
        <v>0.29599999999999999</v>
      </c>
      <c r="R453" s="108"/>
      <c r="S453" s="109">
        <v>1.083555</v>
      </c>
    </row>
    <row r="454" spans="1:19" x14ac:dyDescent="0.2">
      <c r="A454" s="109">
        <v>68</v>
      </c>
      <c r="B454" s="109" t="s">
        <v>77</v>
      </c>
      <c r="C454" s="109" t="s">
        <v>85</v>
      </c>
      <c r="E454" s="109">
        <v>57</v>
      </c>
      <c r="F454" s="114">
        <v>60.42</v>
      </c>
      <c r="H454" s="118">
        <v>-37.363</v>
      </c>
      <c r="I454" s="108"/>
      <c r="J454" s="108"/>
      <c r="M454" s="108"/>
      <c r="O454" s="109">
        <v>59.485999999999997</v>
      </c>
      <c r="P454" s="109">
        <v>0.67800000000000005</v>
      </c>
      <c r="Q454" s="109">
        <v>0.25600000000000001</v>
      </c>
      <c r="R454" s="108"/>
      <c r="S454" s="109">
        <v>1.0647880000000001</v>
      </c>
    </row>
    <row r="455" spans="1:19" x14ac:dyDescent="0.2">
      <c r="A455" s="109">
        <v>69</v>
      </c>
      <c r="B455" s="109" t="s">
        <v>77</v>
      </c>
      <c r="C455" s="109" t="s">
        <v>84</v>
      </c>
      <c r="E455" s="109">
        <v>0</v>
      </c>
      <c r="F455" s="114">
        <v>66.206000000000003</v>
      </c>
      <c r="G455" s="116">
        <v>-0.99099999999999999</v>
      </c>
      <c r="I455" s="108"/>
      <c r="J455" s="108"/>
      <c r="K455" s="109">
        <v>65.683000000000007</v>
      </c>
      <c r="L455" s="109">
        <v>0.48099999999999998</v>
      </c>
      <c r="M455" s="108"/>
      <c r="N455" s="109">
        <v>0.36610999999999999</v>
      </c>
      <c r="R455" s="108"/>
    </row>
    <row r="456" spans="1:19" x14ac:dyDescent="0.2">
      <c r="A456" s="109">
        <v>69</v>
      </c>
      <c r="B456" s="109" t="s">
        <v>77</v>
      </c>
      <c r="C456" s="109" t="s">
        <v>84</v>
      </c>
      <c r="E456" s="109">
        <v>0</v>
      </c>
      <c r="F456" s="114">
        <v>66.167000000000002</v>
      </c>
      <c r="G456" s="116">
        <v>-1.077</v>
      </c>
      <c r="I456" s="108"/>
      <c r="J456" s="108"/>
      <c r="K456" s="109">
        <v>65.64</v>
      </c>
      <c r="L456" s="109">
        <v>0.48099999999999998</v>
      </c>
      <c r="M456" s="108"/>
      <c r="N456" s="109">
        <v>0.36607899999999999</v>
      </c>
      <c r="R456" s="108"/>
    </row>
    <row r="457" spans="1:19" x14ac:dyDescent="0.2">
      <c r="A457" s="109">
        <v>69</v>
      </c>
      <c r="B457" s="109" t="s">
        <v>77</v>
      </c>
      <c r="C457" s="109" t="s">
        <v>84</v>
      </c>
      <c r="E457" s="109">
        <v>0</v>
      </c>
      <c r="F457" s="114">
        <v>66.105999999999995</v>
      </c>
      <c r="G457" s="116">
        <v>-1.1499999999999999</v>
      </c>
      <c r="I457" s="108"/>
      <c r="J457" s="108"/>
      <c r="K457" s="109">
        <v>65.581000000000003</v>
      </c>
      <c r="L457" s="109">
        <v>0.48</v>
      </c>
      <c r="M457" s="108"/>
      <c r="N457" s="109">
        <v>0.36605199999999999</v>
      </c>
      <c r="R457" s="108"/>
    </row>
    <row r="458" spans="1:19" x14ac:dyDescent="0.2">
      <c r="A458" s="109">
        <v>69</v>
      </c>
      <c r="B458" s="109" t="s">
        <v>77</v>
      </c>
      <c r="C458" s="109" t="s">
        <v>84</v>
      </c>
      <c r="E458" s="109">
        <v>0</v>
      </c>
      <c r="F458" s="114">
        <v>58.743000000000002</v>
      </c>
      <c r="G458" s="116">
        <v>14.305999999999999</v>
      </c>
      <c r="I458" s="108"/>
      <c r="J458" s="108"/>
      <c r="K458" s="109">
        <v>58.267000000000003</v>
      </c>
      <c r="L458" s="109">
        <v>0.433</v>
      </c>
      <c r="M458" s="108"/>
      <c r="N458" s="109">
        <v>0.371695</v>
      </c>
      <c r="R458" s="108"/>
    </row>
    <row r="459" spans="1:19" x14ac:dyDescent="0.2">
      <c r="A459" s="109">
        <v>69</v>
      </c>
      <c r="B459" s="109" t="s">
        <v>77</v>
      </c>
      <c r="C459" s="109" t="s">
        <v>84</v>
      </c>
      <c r="E459" s="109">
        <v>57</v>
      </c>
      <c r="F459" s="114">
        <v>89.447000000000003</v>
      </c>
      <c r="H459" s="118">
        <v>-20.164000000000001</v>
      </c>
      <c r="I459" s="108"/>
      <c r="J459" s="108"/>
      <c r="M459" s="108"/>
      <c r="O459" s="109">
        <v>88.055000000000007</v>
      </c>
      <c r="P459" s="109">
        <v>1.02</v>
      </c>
      <c r="Q459" s="109">
        <v>0.373</v>
      </c>
      <c r="R459" s="108"/>
      <c r="S459" s="109">
        <v>1.0836060000000001</v>
      </c>
    </row>
    <row r="460" spans="1:19" x14ac:dyDescent="0.2">
      <c r="A460" s="109">
        <v>69</v>
      </c>
      <c r="B460" s="109" t="s">
        <v>77</v>
      </c>
      <c r="C460" s="109" t="s">
        <v>84</v>
      </c>
      <c r="E460" s="109">
        <v>57</v>
      </c>
      <c r="F460" s="114">
        <v>60.64</v>
      </c>
      <c r="H460" s="118">
        <v>-37.363</v>
      </c>
      <c r="I460" s="108"/>
      <c r="J460" s="108"/>
      <c r="M460" s="108"/>
      <c r="O460" s="109">
        <v>59.701999999999998</v>
      </c>
      <c r="P460" s="109">
        <v>0.68</v>
      </c>
      <c r="Q460" s="109">
        <v>0.25700000000000001</v>
      </c>
      <c r="R460" s="108"/>
      <c r="S460" s="109">
        <v>1.0647880000000001</v>
      </c>
    </row>
    <row r="461" spans="1:19" x14ac:dyDescent="0.2">
      <c r="A461" s="109">
        <v>70</v>
      </c>
      <c r="B461" s="109" t="s">
        <v>77</v>
      </c>
      <c r="C461" s="109" t="s">
        <v>83</v>
      </c>
      <c r="E461" s="109">
        <v>0</v>
      </c>
      <c r="F461" s="114">
        <v>65.27</v>
      </c>
      <c r="G461" s="116">
        <v>-1.0649999999999999</v>
      </c>
      <c r="I461" s="108"/>
      <c r="J461" s="108"/>
      <c r="K461" s="109">
        <v>64.751000000000005</v>
      </c>
      <c r="L461" s="109">
        <v>0.47399999999999998</v>
      </c>
      <c r="M461" s="108"/>
      <c r="N461" s="109">
        <v>0.36608299999999999</v>
      </c>
      <c r="R461" s="108"/>
    </row>
    <row r="462" spans="1:19" x14ac:dyDescent="0.2">
      <c r="A462" s="109">
        <v>70</v>
      </c>
      <c r="B462" s="109" t="s">
        <v>77</v>
      </c>
      <c r="C462" s="109" t="s">
        <v>83</v>
      </c>
      <c r="E462" s="109">
        <v>0</v>
      </c>
      <c r="F462" s="114">
        <v>65.629000000000005</v>
      </c>
      <c r="G462" s="116">
        <v>-1.129</v>
      </c>
      <c r="I462" s="108"/>
      <c r="J462" s="108"/>
      <c r="K462" s="109">
        <v>65.102000000000004</v>
      </c>
      <c r="L462" s="109">
        <v>0.47699999999999998</v>
      </c>
      <c r="M462" s="108"/>
      <c r="N462" s="109">
        <v>0.36606</v>
      </c>
      <c r="R462" s="108"/>
    </row>
    <row r="463" spans="1:19" x14ac:dyDescent="0.2">
      <c r="A463" s="109">
        <v>70</v>
      </c>
      <c r="B463" s="109" t="s">
        <v>77</v>
      </c>
      <c r="C463" s="109" t="s">
        <v>83</v>
      </c>
      <c r="E463" s="109">
        <v>0</v>
      </c>
      <c r="F463" s="114">
        <v>65.775000000000006</v>
      </c>
      <c r="G463" s="116">
        <v>-1.1499999999999999</v>
      </c>
      <c r="I463" s="108"/>
      <c r="J463" s="108"/>
      <c r="K463" s="109">
        <v>65.248999999999995</v>
      </c>
      <c r="L463" s="109">
        <v>0.47799999999999998</v>
      </c>
      <c r="M463" s="108"/>
      <c r="N463" s="109">
        <v>0.36605199999999999</v>
      </c>
      <c r="R463" s="108"/>
    </row>
    <row r="464" spans="1:19" x14ac:dyDescent="0.2">
      <c r="A464" s="109">
        <v>70</v>
      </c>
      <c r="B464" s="109" t="s">
        <v>77</v>
      </c>
      <c r="C464" s="109" t="s">
        <v>83</v>
      </c>
      <c r="E464" s="109">
        <v>0</v>
      </c>
      <c r="F464" s="114">
        <v>53.317</v>
      </c>
      <c r="G464" s="116">
        <v>13.513</v>
      </c>
      <c r="I464" s="108"/>
      <c r="J464" s="108"/>
      <c r="K464" s="109">
        <v>52.878</v>
      </c>
      <c r="L464" s="109">
        <v>0.39300000000000002</v>
      </c>
      <c r="M464" s="108"/>
      <c r="N464" s="109">
        <v>0.37140600000000001</v>
      </c>
      <c r="R464" s="108"/>
    </row>
    <row r="465" spans="1:19" x14ac:dyDescent="0.2">
      <c r="A465" s="109">
        <v>70</v>
      </c>
      <c r="B465" s="109" t="s">
        <v>77</v>
      </c>
      <c r="C465" s="109" t="s">
        <v>83</v>
      </c>
      <c r="E465" s="109">
        <v>57</v>
      </c>
      <c r="F465" s="114">
        <v>82.741</v>
      </c>
      <c r="H465" s="118">
        <v>-20.72</v>
      </c>
      <c r="I465" s="108"/>
      <c r="J465" s="108"/>
      <c r="M465" s="108"/>
      <c r="O465" s="109">
        <v>81.453999999999994</v>
      </c>
      <c r="P465" s="109">
        <v>0.94299999999999995</v>
      </c>
      <c r="Q465" s="109">
        <v>0.34499999999999997</v>
      </c>
      <c r="R465" s="108"/>
      <c r="S465" s="109">
        <v>1.082997</v>
      </c>
    </row>
    <row r="466" spans="1:19" x14ac:dyDescent="0.2">
      <c r="A466" s="109">
        <v>70</v>
      </c>
      <c r="B466" s="109" t="s">
        <v>77</v>
      </c>
      <c r="C466" s="109" t="s">
        <v>83</v>
      </c>
      <c r="E466" s="109">
        <v>57</v>
      </c>
      <c r="F466" s="114">
        <v>60.543999999999997</v>
      </c>
      <c r="H466" s="118">
        <v>-37.363</v>
      </c>
      <c r="I466" s="108"/>
      <c r="J466" s="108"/>
      <c r="M466" s="108"/>
      <c r="O466" s="109">
        <v>59.607999999999997</v>
      </c>
      <c r="P466" s="109">
        <v>0.67900000000000005</v>
      </c>
      <c r="Q466" s="109">
        <v>0.25700000000000001</v>
      </c>
      <c r="R466" s="108"/>
      <c r="S466" s="109">
        <v>1.0647880000000001</v>
      </c>
    </row>
    <row r="467" spans="1:19" x14ac:dyDescent="0.2">
      <c r="A467" s="109">
        <v>71</v>
      </c>
      <c r="B467" s="109" t="s">
        <v>77</v>
      </c>
      <c r="C467" s="109" t="s">
        <v>82</v>
      </c>
      <c r="E467" s="109">
        <v>0</v>
      </c>
      <c r="F467" s="114">
        <v>66.021000000000001</v>
      </c>
      <c r="G467" s="116">
        <v>-1.105</v>
      </c>
      <c r="I467" s="108"/>
      <c r="J467" s="108"/>
      <c r="K467" s="109">
        <v>65.497</v>
      </c>
      <c r="L467" s="109">
        <v>0.48</v>
      </c>
      <c r="M467" s="108"/>
      <c r="N467" s="109">
        <v>0.36606899999999998</v>
      </c>
      <c r="R467" s="108"/>
    </row>
    <row r="468" spans="1:19" x14ac:dyDescent="0.2">
      <c r="A468" s="109">
        <v>71</v>
      </c>
      <c r="B468" s="109" t="s">
        <v>77</v>
      </c>
      <c r="C468" s="109" t="s">
        <v>82</v>
      </c>
      <c r="E468" s="109">
        <v>0</v>
      </c>
      <c r="F468" s="114">
        <v>65.995999999999995</v>
      </c>
      <c r="G468" s="116">
        <v>-1.129</v>
      </c>
      <c r="I468" s="108"/>
      <c r="J468" s="108"/>
      <c r="K468" s="109">
        <v>65.466999999999999</v>
      </c>
      <c r="L468" s="109">
        <v>0.47899999999999998</v>
      </c>
      <c r="M468" s="108"/>
      <c r="N468" s="109">
        <v>0.36606</v>
      </c>
      <c r="R468" s="108"/>
    </row>
    <row r="469" spans="1:19" x14ac:dyDescent="0.2">
      <c r="A469" s="109">
        <v>71</v>
      </c>
      <c r="B469" s="109" t="s">
        <v>77</v>
      </c>
      <c r="C469" s="109" t="s">
        <v>82</v>
      </c>
      <c r="E469" s="109">
        <v>0</v>
      </c>
      <c r="F469" s="114">
        <v>65.930999999999997</v>
      </c>
      <c r="G469" s="116">
        <v>-1.1499999999999999</v>
      </c>
      <c r="I469" s="108"/>
      <c r="J469" s="108"/>
      <c r="K469" s="109">
        <v>65.403999999999996</v>
      </c>
      <c r="L469" s="109">
        <v>0.47899999999999998</v>
      </c>
      <c r="M469" s="108"/>
      <c r="N469" s="109">
        <v>0.36605199999999999</v>
      </c>
      <c r="R469" s="108"/>
    </row>
    <row r="470" spans="1:19" x14ac:dyDescent="0.2">
      <c r="A470" s="109">
        <v>71</v>
      </c>
      <c r="B470" s="109" t="s">
        <v>77</v>
      </c>
      <c r="C470" s="109" t="s">
        <v>82</v>
      </c>
      <c r="E470" s="109">
        <v>0</v>
      </c>
      <c r="F470" s="114">
        <v>58.948999999999998</v>
      </c>
      <c r="G470" s="116">
        <v>13.686</v>
      </c>
      <c r="I470" s="108"/>
      <c r="J470" s="108"/>
      <c r="K470" s="109">
        <v>58.463999999999999</v>
      </c>
      <c r="L470" s="109">
        <v>0.435</v>
      </c>
      <c r="M470" s="108"/>
      <c r="N470" s="109">
        <v>0.37146899999999999</v>
      </c>
      <c r="R470" s="108"/>
    </row>
    <row r="471" spans="1:19" x14ac:dyDescent="0.2">
      <c r="A471" s="109">
        <v>71</v>
      </c>
      <c r="B471" s="109" t="s">
        <v>77</v>
      </c>
      <c r="C471" s="109" t="s">
        <v>82</v>
      </c>
      <c r="E471" s="109">
        <v>57</v>
      </c>
      <c r="F471" s="114">
        <v>89.188999999999993</v>
      </c>
      <c r="H471" s="118">
        <v>-20.366</v>
      </c>
      <c r="I471" s="108"/>
      <c r="J471" s="108"/>
      <c r="M471" s="108"/>
      <c r="O471" s="109">
        <v>87.799000000000007</v>
      </c>
      <c r="P471" s="109">
        <v>1.0169999999999999</v>
      </c>
      <c r="Q471" s="109">
        <v>0.373</v>
      </c>
      <c r="R471" s="108"/>
      <c r="S471" s="109">
        <v>1.083385</v>
      </c>
    </row>
    <row r="472" spans="1:19" x14ac:dyDescent="0.2">
      <c r="A472" s="109">
        <v>71</v>
      </c>
      <c r="B472" s="109" t="s">
        <v>77</v>
      </c>
      <c r="C472" s="109" t="s">
        <v>82</v>
      </c>
      <c r="E472" s="109">
        <v>57</v>
      </c>
      <c r="F472" s="114">
        <v>60.695999999999998</v>
      </c>
      <c r="H472" s="118">
        <v>-37.363</v>
      </c>
      <c r="I472" s="108"/>
      <c r="J472" s="108"/>
      <c r="M472" s="108"/>
      <c r="O472" s="109">
        <v>59.756999999999998</v>
      </c>
      <c r="P472" s="109">
        <v>0.68100000000000005</v>
      </c>
      <c r="Q472" s="109">
        <v>0.25700000000000001</v>
      </c>
      <c r="R472" s="108"/>
      <c r="S472" s="109">
        <v>1.0647880000000001</v>
      </c>
    </row>
    <row r="473" spans="1:19" x14ac:dyDescent="0.2">
      <c r="A473" s="109">
        <v>72</v>
      </c>
      <c r="B473" s="109" t="s">
        <v>77</v>
      </c>
      <c r="C473" s="109" t="s">
        <v>81</v>
      </c>
      <c r="E473" s="109">
        <v>0</v>
      </c>
      <c r="F473" s="114">
        <v>65.756</v>
      </c>
      <c r="G473" s="116">
        <v>-1.0349999999999999</v>
      </c>
      <c r="I473" s="108"/>
      <c r="J473" s="108"/>
      <c r="K473" s="109">
        <v>65.233000000000004</v>
      </c>
      <c r="L473" s="109">
        <v>0.47799999999999998</v>
      </c>
      <c r="M473" s="108"/>
      <c r="N473" s="109">
        <v>0.36609399999999997</v>
      </c>
      <c r="R473" s="108"/>
    </row>
    <row r="474" spans="1:19" x14ac:dyDescent="0.2">
      <c r="A474" s="109">
        <v>72</v>
      </c>
      <c r="B474" s="109" t="s">
        <v>77</v>
      </c>
      <c r="C474" s="109" t="s">
        <v>81</v>
      </c>
      <c r="E474" s="109">
        <v>0</v>
      </c>
      <c r="F474" s="114">
        <v>65.763999999999996</v>
      </c>
      <c r="G474" s="116">
        <v>-1.099</v>
      </c>
      <c r="I474" s="108"/>
      <c r="J474" s="108"/>
      <c r="K474" s="109">
        <v>65.236000000000004</v>
      </c>
      <c r="L474" s="109">
        <v>0.47799999999999998</v>
      </c>
      <c r="M474" s="108"/>
      <c r="N474" s="109">
        <v>0.36607099999999998</v>
      </c>
      <c r="R474" s="108"/>
    </row>
    <row r="475" spans="1:19" x14ac:dyDescent="0.2">
      <c r="A475" s="109">
        <v>72</v>
      </c>
      <c r="B475" s="109" t="s">
        <v>77</v>
      </c>
      <c r="C475" s="109" t="s">
        <v>81</v>
      </c>
      <c r="E475" s="109">
        <v>0</v>
      </c>
      <c r="F475" s="114">
        <v>65.766999999999996</v>
      </c>
      <c r="G475" s="116">
        <v>-1.1499999999999999</v>
      </c>
      <c r="I475" s="108"/>
      <c r="J475" s="108"/>
      <c r="K475" s="109">
        <v>65.239999999999995</v>
      </c>
      <c r="L475" s="109">
        <v>0.47799999999999998</v>
      </c>
      <c r="M475" s="108"/>
      <c r="N475" s="109">
        <v>0.36605199999999999</v>
      </c>
      <c r="R475" s="108"/>
    </row>
    <row r="476" spans="1:19" x14ac:dyDescent="0.2">
      <c r="A476" s="109">
        <v>72</v>
      </c>
      <c r="B476" s="109" t="s">
        <v>77</v>
      </c>
      <c r="C476" s="109" t="s">
        <v>81</v>
      </c>
      <c r="E476" s="109">
        <v>0</v>
      </c>
      <c r="F476" s="114">
        <v>57.75</v>
      </c>
      <c r="G476" s="116">
        <v>15.002000000000001</v>
      </c>
      <c r="I476" s="108"/>
      <c r="J476" s="108"/>
      <c r="K476" s="109">
        <v>57.271999999999998</v>
      </c>
      <c r="L476" s="109">
        <v>0.42599999999999999</v>
      </c>
      <c r="M476" s="108"/>
      <c r="N476" s="109">
        <v>0.37194899999999997</v>
      </c>
      <c r="R476" s="108"/>
    </row>
    <row r="477" spans="1:19" x14ac:dyDescent="0.2">
      <c r="A477" s="109">
        <v>72</v>
      </c>
      <c r="B477" s="109" t="s">
        <v>77</v>
      </c>
      <c r="C477" s="109" t="s">
        <v>81</v>
      </c>
      <c r="E477" s="109">
        <v>57</v>
      </c>
      <c r="F477" s="114">
        <v>88.067999999999998</v>
      </c>
      <c r="H477" s="118">
        <v>-19.943999999999999</v>
      </c>
      <c r="I477" s="108"/>
      <c r="J477" s="108"/>
      <c r="M477" s="108"/>
      <c r="O477" s="109">
        <v>86.694999999999993</v>
      </c>
      <c r="P477" s="109">
        <v>1.0049999999999999</v>
      </c>
      <c r="Q477" s="109">
        <v>0.36799999999999999</v>
      </c>
      <c r="R477" s="108"/>
      <c r="S477" s="109">
        <v>1.083847</v>
      </c>
    </row>
    <row r="478" spans="1:19" x14ac:dyDescent="0.2">
      <c r="A478" s="109">
        <v>72</v>
      </c>
      <c r="B478" s="109" t="s">
        <v>77</v>
      </c>
      <c r="C478" s="109" t="s">
        <v>81</v>
      </c>
      <c r="E478" s="109">
        <v>57</v>
      </c>
      <c r="F478" s="114">
        <v>60.54</v>
      </c>
      <c r="H478" s="118">
        <v>-37.363</v>
      </c>
      <c r="I478" s="108"/>
      <c r="J478" s="108"/>
      <c r="M478" s="108"/>
      <c r="O478" s="109">
        <v>59.603000000000002</v>
      </c>
      <c r="P478" s="109">
        <v>0.68</v>
      </c>
      <c r="Q478" s="109">
        <v>0.25700000000000001</v>
      </c>
      <c r="R478" s="108"/>
      <c r="S478" s="109">
        <v>1.0647880000000001</v>
      </c>
    </row>
    <row r="479" spans="1:19" x14ac:dyDescent="0.2">
      <c r="A479" s="109">
        <v>73</v>
      </c>
      <c r="B479" s="109" t="s">
        <v>77</v>
      </c>
      <c r="C479" s="109" t="s">
        <v>80</v>
      </c>
      <c r="E479" s="109">
        <v>0</v>
      </c>
      <c r="F479" s="114">
        <v>65.47</v>
      </c>
      <c r="G479" s="116">
        <v>-1.022</v>
      </c>
      <c r="I479" s="108"/>
      <c r="J479" s="108"/>
      <c r="K479" s="109">
        <v>64.95</v>
      </c>
      <c r="L479" s="109">
        <v>0.47599999999999998</v>
      </c>
      <c r="M479" s="108"/>
      <c r="N479" s="109">
        <v>0.36609900000000001</v>
      </c>
      <c r="R479" s="108"/>
    </row>
    <row r="480" spans="1:19" x14ac:dyDescent="0.2">
      <c r="A480" s="109">
        <v>73</v>
      </c>
      <c r="B480" s="109" t="s">
        <v>77</v>
      </c>
      <c r="C480" s="109" t="s">
        <v>80</v>
      </c>
      <c r="E480" s="109">
        <v>0</v>
      </c>
      <c r="F480" s="114">
        <v>65.497</v>
      </c>
      <c r="G480" s="116">
        <v>-1.0960000000000001</v>
      </c>
      <c r="I480" s="108"/>
      <c r="J480" s="108"/>
      <c r="K480" s="109">
        <v>64.971999999999994</v>
      </c>
      <c r="L480" s="109">
        <v>0.47599999999999998</v>
      </c>
      <c r="M480" s="108"/>
      <c r="N480" s="109">
        <v>0.36607200000000001</v>
      </c>
      <c r="R480" s="108"/>
    </row>
    <row r="481" spans="1:19" x14ac:dyDescent="0.2">
      <c r="A481" s="109">
        <v>73</v>
      </c>
      <c r="B481" s="109" t="s">
        <v>77</v>
      </c>
      <c r="C481" s="109" t="s">
        <v>80</v>
      </c>
      <c r="E481" s="109">
        <v>0</v>
      </c>
      <c r="F481" s="114">
        <v>65.602000000000004</v>
      </c>
      <c r="G481" s="116">
        <v>-1.1499999999999999</v>
      </c>
      <c r="I481" s="108"/>
      <c r="J481" s="108"/>
      <c r="K481" s="109">
        <v>65.076999999999998</v>
      </c>
      <c r="L481" s="109">
        <v>0.47699999999999998</v>
      </c>
      <c r="M481" s="108"/>
      <c r="N481" s="109">
        <v>0.36605199999999999</v>
      </c>
      <c r="R481" s="108"/>
    </row>
    <row r="482" spans="1:19" x14ac:dyDescent="0.2">
      <c r="A482" s="109">
        <v>73</v>
      </c>
      <c r="B482" s="109" t="s">
        <v>77</v>
      </c>
      <c r="C482" s="109" t="s">
        <v>80</v>
      </c>
      <c r="E482" s="109">
        <v>0</v>
      </c>
      <c r="F482" s="114">
        <v>72.132000000000005</v>
      </c>
      <c r="G482" s="116">
        <v>14.858000000000001</v>
      </c>
      <c r="I482" s="108"/>
      <c r="J482" s="108"/>
      <c r="K482" s="109">
        <v>71.537000000000006</v>
      </c>
      <c r="L482" s="109">
        <v>0.53200000000000003</v>
      </c>
      <c r="M482" s="108"/>
      <c r="N482" s="109">
        <v>0.37189699999999998</v>
      </c>
      <c r="R482" s="108"/>
    </row>
    <row r="483" spans="1:19" x14ac:dyDescent="0.2">
      <c r="A483" s="109">
        <v>73</v>
      </c>
      <c r="B483" s="109" t="s">
        <v>77</v>
      </c>
      <c r="C483" s="109" t="s">
        <v>80</v>
      </c>
      <c r="E483" s="109">
        <v>78</v>
      </c>
      <c r="F483" s="114">
        <v>42.063000000000002</v>
      </c>
      <c r="H483" s="118">
        <v>-19.783999999999999</v>
      </c>
      <c r="I483" s="108"/>
      <c r="J483" s="108"/>
      <c r="M483" s="108"/>
      <c r="O483" s="109">
        <v>41.406999999999996</v>
      </c>
      <c r="P483" s="109">
        <v>0.48</v>
      </c>
      <c r="Q483" s="109">
        <v>0.17599999999999999</v>
      </c>
      <c r="R483" s="108"/>
      <c r="S483" s="109">
        <v>1.084022</v>
      </c>
    </row>
    <row r="484" spans="1:19" x14ac:dyDescent="0.2">
      <c r="A484" s="109">
        <v>73</v>
      </c>
      <c r="B484" s="109" t="s">
        <v>77</v>
      </c>
      <c r="C484" s="109" t="s">
        <v>80</v>
      </c>
      <c r="E484" s="109">
        <v>78</v>
      </c>
      <c r="F484" s="114">
        <v>60.493000000000002</v>
      </c>
      <c r="H484" s="118">
        <v>-37.363</v>
      </c>
      <c r="I484" s="108"/>
      <c r="J484" s="108"/>
      <c r="M484" s="108"/>
      <c r="O484" s="109">
        <v>59.557000000000002</v>
      </c>
      <c r="P484" s="109">
        <v>0.67900000000000005</v>
      </c>
      <c r="Q484" s="109">
        <v>0.25600000000000001</v>
      </c>
      <c r="R484" s="108"/>
      <c r="S484" s="109">
        <v>1.0647880000000001</v>
      </c>
    </row>
    <row r="485" spans="1:19" x14ac:dyDescent="0.2">
      <c r="A485" s="109">
        <v>74</v>
      </c>
      <c r="B485" s="109" t="s">
        <v>77</v>
      </c>
      <c r="C485" s="109" t="s">
        <v>79</v>
      </c>
      <c r="E485" s="109">
        <v>0</v>
      </c>
      <c r="F485" s="114">
        <v>65.805999999999997</v>
      </c>
      <c r="G485" s="116">
        <v>-1.0389999999999999</v>
      </c>
      <c r="I485" s="108"/>
      <c r="J485" s="108"/>
      <c r="K485" s="109">
        <v>65.283000000000001</v>
      </c>
      <c r="L485" s="109">
        <v>0.47799999999999998</v>
      </c>
      <c r="M485" s="108"/>
      <c r="N485" s="109">
        <v>0.366093</v>
      </c>
      <c r="R485" s="108"/>
    </row>
    <row r="486" spans="1:19" x14ac:dyDescent="0.2">
      <c r="A486" s="109">
        <v>74</v>
      </c>
      <c r="B486" s="109" t="s">
        <v>77</v>
      </c>
      <c r="C486" s="109" t="s">
        <v>79</v>
      </c>
      <c r="E486" s="109">
        <v>0</v>
      </c>
      <c r="F486" s="114">
        <v>65.715000000000003</v>
      </c>
      <c r="G486" s="116">
        <v>-1.0720000000000001</v>
      </c>
      <c r="I486" s="108"/>
      <c r="J486" s="108"/>
      <c r="K486" s="109">
        <v>65.188999999999993</v>
      </c>
      <c r="L486" s="109">
        <v>0.47699999999999998</v>
      </c>
      <c r="M486" s="108"/>
      <c r="N486" s="109">
        <v>0.36608099999999999</v>
      </c>
      <c r="R486" s="108"/>
    </row>
    <row r="487" spans="1:19" x14ac:dyDescent="0.2">
      <c r="A487" s="109">
        <v>74</v>
      </c>
      <c r="B487" s="109" t="s">
        <v>77</v>
      </c>
      <c r="C487" s="109" t="s">
        <v>79</v>
      </c>
      <c r="E487" s="109">
        <v>0</v>
      </c>
      <c r="F487" s="114">
        <v>66.021000000000001</v>
      </c>
      <c r="G487" s="116">
        <v>-1.1499999999999999</v>
      </c>
      <c r="I487" s="108"/>
      <c r="J487" s="108"/>
      <c r="K487" s="109">
        <v>65.492999999999995</v>
      </c>
      <c r="L487" s="109">
        <v>0.48</v>
      </c>
      <c r="M487" s="108"/>
      <c r="N487" s="109">
        <v>0.36605199999999999</v>
      </c>
      <c r="R487" s="108"/>
    </row>
    <row r="488" spans="1:19" x14ac:dyDescent="0.2">
      <c r="A488" s="109">
        <v>74</v>
      </c>
      <c r="B488" s="109" t="s">
        <v>77</v>
      </c>
      <c r="C488" s="109" t="s">
        <v>79</v>
      </c>
      <c r="E488" s="109">
        <v>0</v>
      </c>
      <c r="F488" s="114">
        <v>55.131999999999998</v>
      </c>
      <c r="G488" s="116">
        <v>14.654999999999999</v>
      </c>
      <c r="I488" s="108"/>
      <c r="J488" s="108"/>
      <c r="K488" s="109">
        <v>54.676000000000002</v>
      </c>
      <c r="L488" s="109">
        <v>0.40699999999999997</v>
      </c>
      <c r="M488" s="108"/>
      <c r="N488" s="109">
        <v>0.37182300000000001</v>
      </c>
      <c r="R488" s="108"/>
    </row>
    <row r="489" spans="1:19" x14ac:dyDescent="0.2">
      <c r="A489" s="109">
        <v>74</v>
      </c>
      <c r="B489" s="109" t="s">
        <v>77</v>
      </c>
      <c r="C489" s="109" t="s">
        <v>79</v>
      </c>
      <c r="E489" s="109">
        <v>57</v>
      </c>
      <c r="F489" s="114">
        <v>82.926000000000002</v>
      </c>
      <c r="H489" s="118">
        <v>-19.155000000000001</v>
      </c>
      <c r="I489" s="108"/>
      <c r="J489" s="108"/>
      <c r="M489" s="108"/>
      <c r="O489" s="109">
        <v>81.632999999999996</v>
      </c>
      <c r="P489" s="109">
        <v>0.94699999999999995</v>
      </c>
      <c r="Q489" s="109">
        <v>0.34699999999999998</v>
      </c>
      <c r="R489" s="108"/>
      <c r="S489" s="109">
        <v>1.0847089999999999</v>
      </c>
    </row>
    <row r="490" spans="1:19" x14ac:dyDescent="0.2">
      <c r="A490" s="109">
        <v>74</v>
      </c>
      <c r="B490" s="109" t="s">
        <v>77</v>
      </c>
      <c r="C490" s="109" t="s">
        <v>79</v>
      </c>
      <c r="E490" s="109">
        <v>57</v>
      </c>
      <c r="F490" s="114">
        <v>60.545000000000002</v>
      </c>
      <c r="H490" s="118">
        <v>-37.363</v>
      </c>
      <c r="I490" s="108"/>
      <c r="J490" s="108"/>
      <c r="M490" s="108"/>
      <c r="O490" s="109">
        <v>59.609000000000002</v>
      </c>
      <c r="P490" s="109">
        <v>0.68</v>
      </c>
      <c r="Q490" s="109">
        <v>0.25700000000000001</v>
      </c>
      <c r="R490" s="108"/>
      <c r="S490" s="109">
        <v>1.0647880000000001</v>
      </c>
    </row>
    <row r="491" spans="1:19" x14ac:dyDescent="0.2">
      <c r="A491" s="109">
        <v>75</v>
      </c>
      <c r="B491" s="109" t="s">
        <v>77</v>
      </c>
      <c r="C491" s="109" t="s">
        <v>78</v>
      </c>
      <c r="E491" s="109">
        <v>0</v>
      </c>
      <c r="F491" s="114">
        <v>65.632000000000005</v>
      </c>
      <c r="G491" s="116">
        <v>-1.028</v>
      </c>
      <c r="I491" s="108"/>
      <c r="J491" s="108"/>
      <c r="K491" s="109">
        <v>65.117999999999995</v>
      </c>
      <c r="L491" s="109">
        <v>0.47699999999999998</v>
      </c>
      <c r="M491" s="108"/>
      <c r="N491" s="109">
        <v>0.36609700000000001</v>
      </c>
      <c r="R491" s="108"/>
    </row>
    <row r="492" spans="1:19" x14ac:dyDescent="0.2">
      <c r="A492" s="109">
        <v>75</v>
      </c>
      <c r="B492" s="109" t="s">
        <v>77</v>
      </c>
      <c r="C492" s="109" t="s">
        <v>78</v>
      </c>
      <c r="E492" s="109">
        <v>0</v>
      </c>
      <c r="F492" s="114">
        <v>65.643000000000001</v>
      </c>
      <c r="G492" s="116">
        <v>-1.0820000000000001</v>
      </c>
      <c r="I492" s="108"/>
      <c r="J492" s="108"/>
      <c r="K492" s="109">
        <v>65.125</v>
      </c>
      <c r="L492" s="109">
        <v>0.47699999999999998</v>
      </c>
      <c r="M492" s="108"/>
      <c r="N492" s="109">
        <v>0.36607699999999999</v>
      </c>
      <c r="R492" s="108"/>
    </row>
    <row r="493" spans="1:19" x14ac:dyDescent="0.2">
      <c r="A493" s="109">
        <v>75</v>
      </c>
      <c r="B493" s="109" t="s">
        <v>77</v>
      </c>
      <c r="C493" s="109" t="s">
        <v>78</v>
      </c>
      <c r="E493" s="109">
        <v>0</v>
      </c>
      <c r="F493" s="114">
        <v>65.263000000000005</v>
      </c>
      <c r="G493" s="116">
        <v>-1.1499999999999999</v>
      </c>
      <c r="I493" s="108"/>
      <c r="J493" s="108"/>
      <c r="K493" s="109">
        <v>64.748999999999995</v>
      </c>
      <c r="L493" s="109">
        <v>0.47399999999999998</v>
      </c>
      <c r="M493" s="108"/>
      <c r="N493" s="109">
        <v>0.36605199999999999</v>
      </c>
      <c r="R493" s="108"/>
    </row>
    <row r="494" spans="1:19" x14ac:dyDescent="0.2">
      <c r="A494" s="109">
        <v>75</v>
      </c>
      <c r="B494" s="109" t="s">
        <v>77</v>
      </c>
      <c r="C494" s="109" t="s">
        <v>78</v>
      </c>
      <c r="E494" s="109">
        <v>0</v>
      </c>
      <c r="F494" s="114">
        <v>70.58</v>
      </c>
      <c r="G494" s="116">
        <v>14.6</v>
      </c>
      <c r="I494" s="108"/>
      <c r="J494" s="108"/>
      <c r="K494" s="109">
        <v>70.018000000000001</v>
      </c>
      <c r="L494" s="109">
        <v>0.52100000000000002</v>
      </c>
      <c r="M494" s="108"/>
      <c r="N494" s="109">
        <v>0.37180299999999999</v>
      </c>
      <c r="R494" s="108"/>
    </row>
    <row r="495" spans="1:19" x14ac:dyDescent="0.2">
      <c r="A495" s="109">
        <v>75</v>
      </c>
      <c r="B495" s="109" t="s">
        <v>77</v>
      </c>
      <c r="C495" s="109" t="s">
        <v>78</v>
      </c>
      <c r="E495" s="109">
        <v>78</v>
      </c>
      <c r="F495" s="114">
        <v>40.817999999999998</v>
      </c>
      <c r="H495" s="118">
        <v>-19.14</v>
      </c>
      <c r="I495" s="108"/>
      <c r="J495" s="108"/>
      <c r="M495" s="108"/>
      <c r="O495" s="109">
        <v>40.182000000000002</v>
      </c>
      <c r="P495" s="109">
        <v>0.46600000000000003</v>
      </c>
      <c r="Q495" s="109">
        <v>0.17100000000000001</v>
      </c>
      <c r="R495" s="108"/>
      <c r="S495" s="109">
        <v>1.0847260000000001</v>
      </c>
    </row>
    <row r="496" spans="1:19" x14ac:dyDescent="0.2">
      <c r="A496" s="109">
        <v>75</v>
      </c>
      <c r="B496" s="109" t="s">
        <v>77</v>
      </c>
      <c r="C496" s="109" t="s">
        <v>78</v>
      </c>
      <c r="E496" s="109">
        <v>78</v>
      </c>
      <c r="F496" s="114">
        <v>60.198999999999998</v>
      </c>
      <c r="H496" s="118">
        <v>-37.363</v>
      </c>
      <c r="I496" s="108"/>
      <c r="J496" s="108"/>
      <c r="M496" s="108"/>
      <c r="O496" s="109">
        <v>59.268000000000001</v>
      </c>
      <c r="P496" s="109">
        <v>0.67600000000000005</v>
      </c>
      <c r="Q496" s="109">
        <v>0.255</v>
      </c>
      <c r="R496" s="108"/>
      <c r="S496" s="109">
        <v>1.0647880000000001</v>
      </c>
    </row>
    <row r="497" spans="1:19" x14ac:dyDescent="0.2">
      <c r="A497" s="109">
        <v>76</v>
      </c>
      <c r="B497" s="109" t="s">
        <v>77</v>
      </c>
      <c r="C497" s="109" t="s">
        <v>76</v>
      </c>
      <c r="E497" s="109">
        <v>0</v>
      </c>
      <c r="F497" s="114">
        <v>65.251000000000005</v>
      </c>
      <c r="G497" s="116">
        <v>-1.0740000000000001</v>
      </c>
      <c r="I497" s="108"/>
      <c r="J497" s="108"/>
      <c r="K497" s="109">
        <v>64.733999999999995</v>
      </c>
      <c r="L497" s="109">
        <v>0.47399999999999998</v>
      </c>
      <c r="M497" s="108"/>
      <c r="N497" s="109">
        <v>0.36608000000000002</v>
      </c>
      <c r="R497" s="108"/>
    </row>
    <row r="498" spans="1:19" x14ac:dyDescent="0.2">
      <c r="A498" s="109">
        <v>76</v>
      </c>
      <c r="B498" s="109" t="s">
        <v>77</v>
      </c>
      <c r="C498" s="109" t="s">
        <v>76</v>
      </c>
      <c r="E498" s="109">
        <v>0</v>
      </c>
      <c r="F498" s="114">
        <v>65.524000000000001</v>
      </c>
      <c r="G498" s="116">
        <v>-1.1160000000000001</v>
      </c>
      <c r="I498" s="108"/>
      <c r="J498" s="108"/>
      <c r="K498" s="109">
        <v>65.001000000000005</v>
      </c>
      <c r="L498" s="109">
        <v>0.47599999999999998</v>
      </c>
      <c r="M498" s="108"/>
      <c r="N498" s="109">
        <v>0.36606499999999997</v>
      </c>
      <c r="R498" s="108"/>
    </row>
    <row r="499" spans="1:19" x14ac:dyDescent="0.2">
      <c r="A499" s="109">
        <v>76</v>
      </c>
      <c r="B499" s="109" t="s">
        <v>77</v>
      </c>
      <c r="C499" s="109" t="s">
        <v>76</v>
      </c>
      <c r="E499" s="109">
        <v>0</v>
      </c>
      <c r="F499" s="114">
        <v>65.141000000000005</v>
      </c>
      <c r="G499" s="116">
        <v>-1.1499999999999999</v>
      </c>
      <c r="I499" s="108"/>
      <c r="J499" s="108"/>
      <c r="K499" s="109">
        <v>64.622</v>
      </c>
      <c r="L499" s="109">
        <v>0.47299999999999998</v>
      </c>
      <c r="M499" s="108"/>
      <c r="N499" s="109">
        <v>0.36605199999999999</v>
      </c>
      <c r="R499" s="108"/>
    </row>
    <row r="500" spans="1:19" x14ac:dyDescent="0.2">
      <c r="A500" s="109">
        <v>76</v>
      </c>
      <c r="B500" s="109" t="s">
        <v>77</v>
      </c>
      <c r="C500" s="109" t="s">
        <v>76</v>
      </c>
      <c r="E500" s="109">
        <v>0</v>
      </c>
      <c r="F500" s="114">
        <v>57.942</v>
      </c>
      <c r="G500" s="116">
        <v>13.667</v>
      </c>
      <c r="I500" s="108"/>
      <c r="J500" s="108"/>
      <c r="K500" s="109">
        <v>57.47</v>
      </c>
      <c r="L500" s="109">
        <v>0.42699999999999999</v>
      </c>
      <c r="M500" s="108"/>
      <c r="N500" s="109">
        <v>0.37146200000000001</v>
      </c>
      <c r="R500" s="108"/>
    </row>
    <row r="501" spans="1:19" x14ac:dyDescent="0.2">
      <c r="A501" s="109">
        <v>76</v>
      </c>
      <c r="B501" s="109" t="s">
        <v>77</v>
      </c>
      <c r="C501" s="109" t="s">
        <v>76</v>
      </c>
      <c r="E501" s="109">
        <v>57</v>
      </c>
      <c r="F501" s="114">
        <v>85.924999999999997</v>
      </c>
      <c r="H501" s="118">
        <v>-20.202000000000002</v>
      </c>
      <c r="I501" s="108"/>
      <c r="J501" s="108"/>
      <c r="M501" s="108"/>
      <c r="O501" s="109">
        <v>84.587000000000003</v>
      </c>
      <c r="P501" s="109">
        <v>0.98</v>
      </c>
      <c r="Q501" s="109">
        <v>0.35899999999999999</v>
      </c>
      <c r="R501" s="108"/>
      <c r="S501" s="109">
        <v>1.083564</v>
      </c>
    </row>
    <row r="502" spans="1:19" x14ac:dyDescent="0.2">
      <c r="A502" s="109">
        <v>76</v>
      </c>
      <c r="B502" s="109" t="s">
        <v>77</v>
      </c>
      <c r="C502" s="109" t="s">
        <v>76</v>
      </c>
      <c r="E502" s="109">
        <v>57</v>
      </c>
      <c r="F502" s="114">
        <v>60.384999999999998</v>
      </c>
      <c r="H502" s="118">
        <v>-37.363</v>
      </c>
      <c r="I502" s="108"/>
      <c r="J502" s="108"/>
      <c r="M502" s="108"/>
      <c r="O502" s="109">
        <v>59.451000000000001</v>
      </c>
      <c r="P502" s="109">
        <v>0.67800000000000005</v>
      </c>
      <c r="Q502" s="109">
        <v>0.25600000000000001</v>
      </c>
      <c r="R502" s="108"/>
      <c r="S502" s="109">
        <v>1.0647880000000001</v>
      </c>
    </row>
    <row r="503" spans="1:19" x14ac:dyDescent="0.2">
      <c r="A503" s="109">
        <v>77</v>
      </c>
      <c r="B503" s="109" t="s">
        <v>47</v>
      </c>
      <c r="E503" s="109">
        <v>0</v>
      </c>
      <c r="F503" s="114">
        <v>65.709000000000003</v>
      </c>
      <c r="G503" s="116">
        <v>-1.0109999999999999</v>
      </c>
      <c r="I503" s="108"/>
      <c r="J503" s="108"/>
      <c r="K503" s="109">
        <v>65.197999999999993</v>
      </c>
      <c r="L503" s="109">
        <v>0.47699999999999998</v>
      </c>
      <c r="M503" s="108"/>
      <c r="N503" s="109">
        <v>0.36610300000000001</v>
      </c>
      <c r="R503" s="108"/>
    </row>
    <row r="504" spans="1:19" x14ac:dyDescent="0.2">
      <c r="A504" s="109">
        <v>77</v>
      </c>
      <c r="B504" s="109" t="s">
        <v>47</v>
      </c>
      <c r="E504" s="109">
        <v>0</v>
      </c>
      <c r="F504" s="114">
        <v>65.804000000000002</v>
      </c>
      <c r="G504" s="116">
        <v>-1.075</v>
      </c>
      <c r="I504" s="108"/>
      <c r="J504" s="108"/>
      <c r="K504" s="109">
        <v>65.287999999999997</v>
      </c>
      <c r="L504" s="109">
        <v>0.47799999999999998</v>
      </c>
      <c r="M504" s="108"/>
      <c r="N504" s="109">
        <v>0.36608000000000002</v>
      </c>
      <c r="R504" s="108"/>
    </row>
    <row r="505" spans="1:19" x14ac:dyDescent="0.2">
      <c r="A505" s="109">
        <v>77</v>
      </c>
      <c r="B505" s="109" t="s">
        <v>47</v>
      </c>
      <c r="E505" s="109">
        <v>0</v>
      </c>
      <c r="F505" s="114">
        <v>65.891000000000005</v>
      </c>
      <c r="G505" s="116">
        <v>-1.1499999999999999</v>
      </c>
      <c r="I505" s="108"/>
      <c r="J505" s="108"/>
      <c r="K505" s="109">
        <v>65.375</v>
      </c>
      <c r="L505" s="109">
        <v>0.47899999999999998</v>
      </c>
      <c r="M505" s="108"/>
      <c r="N505" s="109">
        <v>0.36605199999999999</v>
      </c>
      <c r="R505" s="108"/>
    </row>
    <row r="506" spans="1:19" x14ac:dyDescent="0.2">
      <c r="A506" s="109">
        <v>77</v>
      </c>
      <c r="B506" s="109" t="s">
        <v>47</v>
      </c>
      <c r="E506" s="109">
        <v>0</v>
      </c>
      <c r="F506" s="114">
        <v>66.653000000000006</v>
      </c>
      <c r="G506" s="116">
        <v>-4.649</v>
      </c>
      <c r="I506" s="108"/>
      <c r="J506" s="108"/>
      <c r="K506" s="109">
        <v>66.141999999999996</v>
      </c>
      <c r="L506" s="109">
        <v>0.48299999999999998</v>
      </c>
      <c r="M506" s="108"/>
      <c r="N506" s="109">
        <v>0.36477500000000002</v>
      </c>
      <c r="R506" s="108"/>
    </row>
    <row r="507" spans="1:19" x14ac:dyDescent="0.2">
      <c r="A507" s="109">
        <v>77</v>
      </c>
      <c r="B507" s="109" t="s">
        <v>47</v>
      </c>
      <c r="E507" s="109">
        <v>78</v>
      </c>
      <c r="F507" s="114">
        <v>50.735999999999997</v>
      </c>
      <c r="H507" s="118">
        <v>-30.481999999999999</v>
      </c>
      <c r="I507" s="108"/>
      <c r="J507" s="108"/>
      <c r="M507" s="108"/>
      <c r="O507" s="109">
        <v>49.951999999999998</v>
      </c>
      <c r="P507" s="109">
        <v>0.57299999999999995</v>
      </c>
      <c r="Q507" s="109">
        <v>0.21099999999999999</v>
      </c>
      <c r="R507" s="108"/>
      <c r="S507" s="109">
        <v>1.072317</v>
      </c>
    </row>
    <row r="508" spans="1:19" x14ac:dyDescent="0.2">
      <c r="A508" s="109">
        <v>77</v>
      </c>
      <c r="B508" s="109" t="s">
        <v>47</v>
      </c>
      <c r="E508" s="109">
        <v>78</v>
      </c>
      <c r="F508" s="114">
        <v>60.290999999999997</v>
      </c>
      <c r="H508" s="118">
        <v>-37.363</v>
      </c>
      <c r="I508" s="108"/>
      <c r="J508" s="108"/>
      <c r="M508" s="108"/>
      <c r="O508" s="109">
        <v>59.359000000000002</v>
      </c>
      <c r="P508" s="109">
        <v>0.67700000000000005</v>
      </c>
      <c r="Q508" s="109">
        <v>0.25600000000000001</v>
      </c>
      <c r="R508" s="108"/>
      <c r="S508" s="109">
        <v>1.0647880000000001</v>
      </c>
    </row>
    <row r="509" spans="1:19" x14ac:dyDescent="0.2">
      <c r="A509" s="109">
        <v>78</v>
      </c>
      <c r="B509" s="109" t="s">
        <v>68</v>
      </c>
      <c r="E509" s="109">
        <v>0</v>
      </c>
      <c r="F509" s="114">
        <v>65.622</v>
      </c>
      <c r="G509" s="116">
        <v>-1.1479999999999999</v>
      </c>
      <c r="I509" s="108"/>
      <c r="J509" s="108"/>
      <c r="K509" s="109">
        <v>65.100999999999999</v>
      </c>
      <c r="L509" s="109">
        <v>0.47699999999999998</v>
      </c>
      <c r="M509" s="108"/>
      <c r="N509" s="109">
        <v>0.36605300000000002</v>
      </c>
      <c r="R509" s="108"/>
    </row>
    <row r="510" spans="1:19" x14ac:dyDescent="0.2">
      <c r="A510" s="109">
        <v>78</v>
      </c>
      <c r="B510" s="109" t="s">
        <v>68</v>
      </c>
      <c r="E510" s="109">
        <v>0</v>
      </c>
      <c r="F510" s="114">
        <v>65.912999999999997</v>
      </c>
      <c r="G510" s="116">
        <v>-1.2050000000000001</v>
      </c>
      <c r="I510" s="108"/>
      <c r="J510" s="108"/>
      <c r="K510" s="109">
        <v>65.388999999999996</v>
      </c>
      <c r="L510" s="109">
        <v>0.47899999999999998</v>
      </c>
      <c r="M510" s="108"/>
      <c r="N510" s="109">
        <v>0.36603200000000002</v>
      </c>
      <c r="R510" s="108"/>
    </row>
    <row r="511" spans="1:19" x14ac:dyDescent="0.2">
      <c r="A511" s="109">
        <v>78</v>
      </c>
      <c r="B511" s="109" t="s">
        <v>68</v>
      </c>
      <c r="E511" s="109">
        <v>0</v>
      </c>
      <c r="F511" s="114">
        <v>65.421000000000006</v>
      </c>
      <c r="G511" s="116">
        <v>-1.1499999999999999</v>
      </c>
      <c r="I511" s="108"/>
      <c r="J511" s="108"/>
      <c r="K511" s="109">
        <v>64.899000000000001</v>
      </c>
      <c r="L511" s="109">
        <v>0.47499999999999998</v>
      </c>
      <c r="M511" s="108"/>
      <c r="N511" s="109">
        <v>0.36605199999999999</v>
      </c>
      <c r="R511" s="108"/>
    </row>
    <row r="512" spans="1:19" x14ac:dyDescent="0.2">
      <c r="A512" s="109">
        <v>78</v>
      </c>
      <c r="B512" s="109" t="s">
        <v>68</v>
      </c>
      <c r="E512" s="109">
        <v>0</v>
      </c>
      <c r="F512" s="114">
        <v>195.85499999999999</v>
      </c>
      <c r="G512" s="116">
        <v>19.640999999999998</v>
      </c>
      <c r="I512" s="108"/>
      <c r="J512" s="108"/>
      <c r="K512" s="109">
        <v>194.21100000000001</v>
      </c>
      <c r="L512" s="109">
        <v>1.452</v>
      </c>
      <c r="M512" s="108"/>
      <c r="N512" s="109">
        <v>0.373643</v>
      </c>
      <c r="R512" s="108"/>
    </row>
    <row r="513" spans="1:19" x14ac:dyDescent="0.2">
      <c r="A513" s="109">
        <v>78</v>
      </c>
      <c r="B513" s="109" t="s">
        <v>68</v>
      </c>
      <c r="E513" s="109">
        <v>57</v>
      </c>
      <c r="F513" s="114">
        <v>0.56999999999999995</v>
      </c>
      <c r="H513" s="118">
        <v>-28.591999999999999</v>
      </c>
      <c r="I513" s="108"/>
      <c r="J513" s="108"/>
      <c r="M513" s="108"/>
      <c r="O513" s="109">
        <v>0.56100000000000005</v>
      </c>
      <c r="P513" s="109">
        <v>6.0000000000000001E-3</v>
      </c>
      <c r="Q513" s="109">
        <v>2E-3</v>
      </c>
      <c r="R513" s="108"/>
      <c r="S513" s="109">
        <v>1.0743849999999999</v>
      </c>
    </row>
    <row r="514" spans="1:19" x14ac:dyDescent="0.2">
      <c r="A514" s="109">
        <v>78</v>
      </c>
      <c r="B514" s="109" t="s">
        <v>68</v>
      </c>
      <c r="E514" s="109">
        <v>57</v>
      </c>
      <c r="F514" s="114">
        <v>60.09</v>
      </c>
      <c r="H514" s="118">
        <v>-37.363</v>
      </c>
      <c r="I514" s="108"/>
      <c r="J514" s="108"/>
      <c r="M514" s="108"/>
      <c r="O514" s="109">
        <v>59.16</v>
      </c>
      <c r="P514" s="109">
        <v>0.67500000000000004</v>
      </c>
      <c r="Q514" s="109">
        <v>0.255</v>
      </c>
      <c r="R514" s="108"/>
      <c r="S514" s="109">
        <v>1.0647880000000001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180119_TCD.wke</vt:lpstr>
      <vt:lpstr>180119_Quant results Gel A st</vt:lpstr>
      <vt:lpstr>180119_isotope data </vt:lpstr>
      <vt:lpstr>180119_CN_EA.wke</vt:lpstr>
      <vt:lpstr>CN_EA.wke</vt:lpstr>
      <vt:lpstr>TCD.wke</vt:lpstr>
    </vt:vector>
  </TitlesOfParts>
  <Company>NFIT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 Bomholt Henriksen</dc:creator>
  <cp:lastModifiedBy>Karina Bomholt Oest</cp:lastModifiedBy>
  <dcterms:created xsi:type="dcterms:W3CDTF">2016-05-30T11:20:12Z</dcterms:created>
  <dcterms:modified xsi:type="dcterms:W3CDTF">2018-02-20T12:56:43Z</dcterms:modified>
</cp:coreProperties>
</file>