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74102\AppData\Local\Microsoft\Windows\INetCache\Content.Outlook\PXBXGGV2\"/>
    </mc:Choice>
  </mc:AlternateContent>
  <bookViews>
    <workbookView xWindow="360" yWindow="240" windowWidth="28380" windowHeight="14505" tabRatio="806" activeTab="1"/>
  </bookViews>
  <sheets>
    <sheet name="180205_TCD.wke" sheetId="8" r:id="rId1"/>
    <sheet name="180205_Quant results Gel A st" sheetId="5" r:id="rId2"/>
    <sheet name="180205_isotope data " sheetId="2" r:id="rId3"/>
    <sheet name="180205_CN_EA.wke" sheetId="7" r:id="rId4"/>
  </sheets>
  <definedNames>
    <definedName name="CN_EA.wke">'180205_CN_EA.wke'!$A$1:$O$403</definedName>
    <definedName name="TCD.wke">'180205_TCD.wke'!$A$1:$I$199</definedName>
  </definedNames>
  <calcPr calcId="162913"/>
</workbook>
</file>

<file path=xl/calcChain.xml><?xml version="1.0" encoding="utf-8"?>
<calcChain xmlns="http://schemas.openxmlformats.org/spreadsheetml/2006/main">
  <c r="O62" i="2" l="1"/>
  <c r="O63" i="2"/>
  <c r="O64" i="2"/>
  <c r="O65" i="2"/>
  <c r="D45" i="2" l="1"/>
  <c r="L65" i="2" l="1"/>
  <c r="M65" i="2" s="1"/>
  <c r="F65" i="2"/>
  <c r="L64" i="2"/>
  <c r="M64" i="2" s="1"/>
  <c r="F64" i="2"/>
  <c r="L63" i="2"/>
  <c r="M63" i="2" s="1"/>
  <c r="F63" i="2"/>
  <c r="L62" i="2"/>
  <c r="M62" i="2" s="1"/>
  <c r="F62" i="2"/>
  <c r="G59" i="5"/>
  <c r="G58" i="5"/>
  <c r="G57" i="5"/>
  <c r="G56" i="5"/>
  <c r="G55" i="5"/>
  <c r="G54" i="5"/>
  <c r="G53" i="5"/>
  <c r="H41" i="2" l="1"/>
  <c r="I41" i="2" s="1"/>
  <c r="H42" i="2"/>
  <c r="I42" i="2" s="1"/>
  <c r="H43" i="2"/>
  <c r="I43" i="2" s="1"/>
  <c r="H44" i="2"/>
  <c r="I44" i="2" s="1"/>
  <c r="H45" i="2"/>
  <c r="I45" i="2" s="1"/>
  <c r="H46" i="2"/>
  <c r="I46" i="2" s="1"/>
  <c r="D41" i="2"/>
  <c r="D42" i="2"/>
  <c r="D44" i="2"/>
  <c r="D46" i="2"/>
  <c r="E42" i="5"/>
  <c r="C42" i="5"/>
  <c r="C38" i="5" l="1"/>
  <c r="E38" i="5"/>
  <c r="C39" i="5"/>
  <c r="E39" i="5"/>
  <c r="C40" i="5"/>
  <c r="E40" i="5"/>
  <c r="C41" i="5"/>
  <c r="E41" i="5"/>
  <c r="G46" i="5"/>
  <c r="G47" i="5"/>
  <c r="G48" i="5"/>
  <c r="G49" i="5"/>
  <c r="G50" i="5"/>
  <c r="G51" i="5"/>
  <c r="G52" i="5"/>
  <c r="M32" i="5" l="1"/>
  <c r="G32" i="5"/>
  <c r="M33" i="5"/>
  <c r="G33" i="5"/>
  <c r="H46" i="5" l="1"/>
  <c r="I46" i="5" s="1"/>
  <c r="H58" i="5"/>
  <c r="I58" i="5" s="1"/>
  <c r="H57" i="5"/>
  <c r="I57" i="5" s="1"/>
  <c r="H54" i="5"/>
  <c r="I54" i="5" s="1"/>
  <c r="H53" i="5"/>
  <c r="I53" i="5" s="1"/>
  <c r="H59" i="5"/>
  <c r="I59" i="5" s="1"/>
  <c r="H56" i="5"/>
  <c r="I56" i="5" s="1"/>
  <c r="H55" i="5"/>
  <c r="I55" i="5" s="1"/>
  <c r="J51" i="5"/>
  <c r="K51" i="5" s="1"/>
  <c r="J53" i="5"/>
  <c r="J56" i="5"/>
  <c r="J57" i="5"/>
  <c r="J54" i="5"/>
  <c r="J58" i="5"/>
  <c r="J55" i="5"/>
  <c r="J59" i="5"/>
  <c r="J52" i="5"/>
  <c r="K52" i="5" s="1"/>
  <c r="J48" i="5"/>
  <c r="J50" i="5"/>
  <c r="H52" i="5"/>
  <c r="I52" i="5" s="1"/>
  <c r="H51" i="5"/>
  <c r="I51" i="5" s="1"/>
  <c r="H50" i="5"/>
  <c r="I50" i="5" s="1"/>
  <c r="H47" i="5"/>
  <c r="I47" i="5" s="1"/>
  <c r="H48" i="5"/>
  <c r="I48" i="5" s="1"/>
  <c r="J47" i="5"/>
  <c r="K47" i="5" s="1"/>
  <c r="H49" i="5"/>
  <c r="I49" i="5" s="1"/>
  <c r="J46" i="5"/>
  <c r="K46" i="5" s="1"/>
  <c r="J49" i="5"/>
  <c r="K49" i="5" s="1"/>
  <c r="L51" i="5"/>
  <c r="K48" i="5"/>
  <c r="K50" i="5"/>
  <c r="F53" i="2"/>
  <c r="F54" i="2"/>
  <c r="F55" i="2"/>
  <c r="F56" i="2"/>
  <c r="F57" i="2"/>
  <c r="F58" i="2"/>
  <c r="F59" i="2"/>
  <c r="F60" i="2"/>
  <c r="F61" i="2"/>
  <c r="F52" i="2"/>
  <c r="L55" i="5" l="1"/>
  <c r="K55" i="5"/>
  <c r="L56" i="5"/>
  <c r="K56" i="5"/>
  <c r="L59" i="5"/>
  <c r="K59" i="5"/>
  <c r="K58" i="5"/>
  <c r="L58" i="5"/>
  <c r="L53" i="5"/>
  <c r="K53" i="5"/>
  <c r="L57" i="5"/>
  <c r="K57" i="5"/>
  <c r="L54" i="5"/>
  <c r="K54" i="5"/>
  <c r="L52" i="5"/>
  <c r="L50" i="5"/>
  <c r="L49" i="5"/>
  <c r="L48" i="5"/>
  <c r="L46" i="5"/>
  <c r="L47" i="5"/>
  <c r="L61" i="2" l="1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H40" i="2"/>
  <c r="I40" i="2" s="1"/>
  <c r="E32" i="2"/>
  <c r="D32" i="2"/>
  <c r="C32" i="2"/>
  <c r="B32" i="2"/>
  <c r="E31" i="2"/>
  <c r="D31" i="2"/>
  <c r="C31" i="2"/>
  <c r="B31" i="2"/>
  <c r="N64" i="2" l="1"/>
  <c r="N62" i="2"/>
  <c r="N65" i="2"/>
  <c r="N63" i="2"/>
  <c r="G64" i="2"/>
  <c r="H64" i="2" s="1"/>
  <c r="G65" i="2"/>
  <c r="H65" i="2" s="1"/>
  <c r="G62" i="2"/>
  <c r="H62" i="2" s="1"/>
  <c r="G63" i="2"/>
  <c r="H63" i="2" s="1"/>
  <c r="G57" i="2"/>
  <c r="N61" i="2"/>
  <c r="O61" i="2" s="1"/>
  <c r="N53" i="2"/>
  <c r="O53" i="2" s="1"/>
  <c r="N57" i="2"/>
  <c r="O57" i="2" s="1"/>
  <c r="N56" i="2"/>
  <c r="O56" i="2" s="1"/>
  <c r="N54" i="2"/>
  <c r="O54" i="2" s="1"/>
  <c r="N59" i="2"/>
  <c r="O59" i="2" s="1"/>
  <c r="N55" i="2"/>
  <c r="O55" i="2" s="1"/>
  <c r="N60" i="2"/>
  <c r="O60" i="2" s="1"/>
  <c r="N58" i="2"/>
  <c r="O58" i="2" s="1"/>
  <c r="G52" i="2"/>
  <c r="H52" i="2" s="1"/>
  <c r="G54" i="2"/>
  <c r="H54" i="2" s="1"/>
  <c r="G56" i="2"/>
  <c r="H56" i="2" s="1"/>
  <c r="G58" i="2"/>
  <c r="H58" i="2" s="1"/>
  <c r="G60" i="2"/>
  <c r="H60" i="2" s="1"/>
  <c r="M52" i="2"/>
  <c r="N52" i="2" s="1"/>
  <c r="O52" i="2" s="1"/>
  <c r="G53" i="2"/>
  <c r="H53" i="2" s="1"/>
  <c r="H57" i="2"/>
  <c r="G61" i="2"/>
  <c r="H61" i="2" s="1"/>
  <c r="G55" i="2"/>
  <c r="H55" i="2" s="1"/>
  <c r="G59" i="2"/>
  <c r="H59" i="2" s="1"/>
</calcChain>
</file>

<file path=xl/sharedStrings.xml><?xml version="1.0" encoding="utf-8"?>
<sst xmlns="http://schemas.openxmlformats.org/spreadsheetml/2006/main" count="1661" uniqueCount="217">
  <si>
    <t xml:space="preserve"> Total C and N quantification analysis </t>
  </si>
  <si>
    <t>Date:</t>
  </si>
  <si>
    <t>Responsible:</t>
  </si>
  <si>
    <t>Samples</t>
  </si>
  <si>
    <t>Lab, temp,:</t>
  </si>
  <si>
    <t>System:</t>
  </si>
  <si>
    <t>Flash EA-IRMS</t>
  </si>
  <si>
    <t>Column:</t>
  </si>
  <si>
    <t>Porepack</t>
  </si>
  <si>
    <t>Temp, Owen</t>
  </si>
  <si>
    <t>45°C</t>
  </si>
  <si>
    <t xml:space="preserve">Carrier gas: </t>
  </si>
  <si>
    <t>Helium 5,0</t>
  </si>
  <si>
    <t>Carrier flow:</t>
  </si>
  <si>
    <t>1 bar</t>
  </si>
  <si>
    <t>Reference gas1:</t>
  </si>
  <si>
    <t>CO2 4,6</t>
  </si>
  <si>
    <t>Reference flow:</t>
  </si>
  <si>
    <t>Reference gas2:</t>
  </si>
  <si>
    <t>N2 5,0</t>
  </si>
  <si>
    <t>Method:</t>
  </si>
  <si>
    <t>CN_flash</t>
  </si>
  <si>
    <t>N</t>
  </si>
  <si>
    <t>C</t>
  </si>
  <si>
    <t>Linest,N</t>
  </si>
  <si>
    <t>Linest, C</t>
  </si>
  <si>
    <t>r</t>
  </si>
  <si>
    <t>Sample
name</t>
  </si>
  <si>
    <t>Weight 
(mg)</t>
  </si>
  <si>
    <t xml:space="preserve">Area N
Flash TCD </t>
  </si>
  <si>
    <t xml:space="preserve">Area C
Flash TCD </t>
  </si>
  <si>
    <t>blank</t>
  </si>
  <si>
    <t>Prøve</t>
  </si>
  <si>
    <t>Corrected Area C</t>
  </si>
  <si>
    <t xml:space="preserve">µg N/cup 
</t>
  </si>
  <si>
    <t>mg N/kg dry sample</t>
  </si>
  <si>
    <t xml:space="preserve">µg C/cup 
</t>
  </si>
  <si>
    <t>mg C/kg dry sample</t>
  </si>
  <si>
    <t xml:space="preserve">
C/N</t>
  </si>
  <si>
    <t>Indtast selv vægt</t>
  </si>
  <si>
    <t>Lab. temp.:</t>
  </si>
  <si>
    <t>EA-IRMS</t>
  </si>
  <si>
    <t>CN_Dynamic</t>
  </si>
  <si>
    <t>CN-analysis with d13C/12C and d14N/15N</t>
  </si>
  <si>
    <t>Blank corrected delta values for isotope standards</t>
  </si>
  <si>
    <t>Nitrogen</t>
  </si>
  <si>
    <t>Carbon</t>
  </si>
  <si>
    <t>USG40</t>
  </si>
  <si>
    <t>Sucrose</t>
  </si>
  <si>
    <t>Average</t>
  </si>
  <si>
    <t>Stdev.</t>
  </si>
  <si>
    <t>True value</t>
  </si>
  <si>
    <t>Area N
Sample</t>
  </si>
  <si>
    <t>d14N/15N
Sample</t>
  </si>
  <si>
    <t>Blank corr. d14N/15N</t>
  </si>
  <si>
    <t>Normalised d14N/15N</t>
  </si>
  <si>
    <t>At% N</t>
  </si>
  <si>
    <t>Area C
Sample</t>
  </si>
  <si>
    <t>d12C/13C
Sample</t>
  </si>
  <si>
    <t>Area C 
Corr.
Sample</t>
  </si>
  <si>
    <t>Blank corr. d12C/13C</t>
  </si>
  <si>
    <t>Normalised d12C/13C</t>
  </si>
  <si>
    <t>At%C</t>
  </si>
  <si>
    <t>Blank correction of delta value in standards</t>
  </si>
  <si>
    <t xml:space="preserve">µg C/cup
</t>
  </si>
  <si>
    <t xml:space="preserve"> Total C and N isotope analysis </t>
  </si>
  <si>
    <t>Equipment dilution</t>
  </si>
  <si>
    <t xml:space="preserve"> </t>
  </si>
  <si>
    <t>N2</t>
  </si>
  <si>
    <t>Content of N in Gel A house standard:</t>
  </si>
  <si>
    <t>Content of C in Gel A house standard:</t>
  </si>
  <si>
    <t>Gel A</t>
  </si>
  <si>
    <t>Box no.</t>
  </si>
  <si>
    <t>Box position</t>
  </si>
  <si>
    <t>Standard
name</t>
  </si>
  <si>
    <t>Sample results</t>
  </si>
  <si>
    <t>D6</t>
  </si>
  <si>
    <t>Helene1</t>
  </si>
  <si>
    <t>D5</t>
  </si>
  <si>
    <t>D4</t>
  </si>
  <si>
    <t>D3</t>
  </si>
  <si>
    <t>D2</t>
  </si>
  <si>
    <t>D1</t>
  </si>
  <si>
    <t>C12</t>
  </si>
  <si>
    <t>C11</t>
  </si>
  <si>
    <t>C10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</si>
  <si>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</si>
  <si>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</si>
  <si>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</si>
  <si>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</si>
  <si>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</si>
  <si>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</si>
  <si>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</si>
  <si>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</si>
  <si>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</si>
  <si>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</si>
  <si>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</si>
  <si>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</si>
  <si>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</si>
  <si>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</si>
  <si>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</si>
  <si>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</si>
  <si>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</si>
  <si>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</si>
  <si>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</si>
  <si>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</si>
  <si>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</si>
  <si>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A12</t>
  </si>
  <si>
    <t>A11</t>
  </si>
  <si>
    <t>A10</t>
  </si>
  <si>
    <t>A9</t>
  </si>
  <si>
    <t>A8</t>
  </si>
  <si>
    <t>A7</t>
  </si>
  <si>
    <t>A6</t>
  </si>
  <si>
    <t>A5</t>
  </si>
  <si>
    <t>A4</t>
  </si>
  <si>
    <t>A3</t>
  </si>
  <si>
    <t>A2</t>
  </si>
  <si>
    <t>A1</t>
  </si>
  <si>
    <t>Martin3</t>
  </si>
  <si>
    <t>Blank</t>
  </si>
  <si>
    <t>AT% 13C/12C</t>
  </si>
  <si>
    <t>d 13C/12C</t>
  </si>
  <si>
    <t>Area 46</t>
  </si>
  <si>
    <t>Area 45</t>
  </si>
  <si>
    <t>Area 44</t>
  </si>
  <si>
    <t>AT% 15N/14N</t>
  </si>
  <si>
    <t>d 15N/14N</t>
  </si>
  <si>
    <t>Area 29</t>
  </si>
  <si>
    <t>Area 28</t>
  </si>
  <si>
    <t>Area All</t>
  </si>
  <si>
    <t>Sample Dilution</t>
  </si>
  <si>
    <t>Comment</t>
  </si>
  <si>
    <t>Identifier 2</t>
  </si>
  <si>
    <t>Identifier 1</t>
  </si>
  <si>
    <t>Row</t>
  </si>
  <si>
    <t>37489</t>
  </si>
  <si>
    <t>Flash TCD</t>
  </si>
  <si>
    <t>37488</t>
  </si>
  <si>
    <t>37487</t>
  </si>
  <si>
    <t>37486</t>
  </si>
  <si>
    <t>37485</t>
  </si>
  <si>
    <t>37484</t>
  </si>
  <si>
    <t>37483</t>
  </si>
  <si>
    <t>37482</t>
  </si>
  <si>
    <t>37481</t>
  </si>
  <si>
    <t>37480</t>
  </si>
  <si>
    <t>37479</t>
  </si>
  <si>
    <t>37478</t>
  </si>
  <si>
    <t>37477</t>
  </si>
  <si>
    <t>37476</t>
  </si>
  <si>
    <t>37475</t>
  </si>
  <si>
    <t>37474</t>
  </si>
  <si>
    <t>37473</t>
  </si>
  <si>
    <t>37472</t>
  </si>
  <si>
    <t>37471</t>
  </si>
  <si>
    <t>37470</t>
  </si>
  <si>
    <t>37469</t>
  </si>
  <si>
    <t>37468</t>
  </si>
  <si>
    <t>37467</t>
  </si>
  <si>
    <t>37466</t>
  </si>
  <si>
    <t>37465</t>
  </si>
  <si>
    <t>37464</t>
  </si>
  <si>
    <t>37463</t>
  </si>
  <si>
    <t>37462</t>
  </si>
  <si>
    <t>37461</t>
  </si>
  <si>
    <t>37460</t>
  </si>
  <si>
    <t>37459</t>
  </si>
  <si>
    <t>37458</t>
  </si>
  <si>
    <t>37457</t>
  </si>
  <si>
    <t>37456</t>
  </si>
  <si>
    <t>37455</t>
  </si>
  <si>
    <t>37454</t>
  </si>
  <si>
    <t>37453</t>
  </si>
  <si>
    <t>37452</t>
  </si>
  <si>
    <t>37451</t>
  </si>
  <si>
    <t>37450</t>
  </si>
  <si>
    <t>37449</t>
  </si>
  <si>
    <t>37448</t>
  </si>
  <si>
    <t>37447</t>
  </si>
  <si>
    <t>37446</t>
  </si>
  <si>
    <t>37445</t>
  </si>
  <si>
    <t>37444</t>
  </si>
  <si>
    <t>37443</t>
  </si>
  <si>
    <t>37442</t>
  </si>
  <si>
    <t>37441</t>
  </si>
  <si>
    <t>37440</t>
  </si>
  <si>
    <t>37439</t>
  </si>
  <si>
    <t>37438</t>
  </si>
  <si>
    <t>37437</t>
  </si>
  <si>
    <t>37436</t>
  </si>
  <si>
    <t>37435</t>
  </si>
  <si>
    <t>37434</t>
  </si>
  <si>
    <t>37433</t>
  </si>
  <si>
    <t>37432</t>
  </si>
  <si>
    <t>37431</t>
  </si>
  <si>
    <t>37430</t>
  </si>
  <si>
    <t>37429</t>
  </si>
  <si>
    <t>37428</t>
  </si>
  <si>
    <t>37427</t>
  </si>
  <si>
    <t>37426</t>
  </si>
  <si>
    <t>37425</t>
  </si>
  <si>
    <t>37424</t>
  </si>
  <si>
    <t>37423</t>
  </si>
  <si>
    <t>37422</t>
  </si>
  <si>
    <t>Amt% Flash TCD</t>
  </si>
  <si>
    <t>rArea Flash TCD</t>
  </si>
  <si>
    <t>Detector Name Flash TCD</t>
  </si>
  <si>
    <t>Rt Flash TCD</t>
  </si>
  <si>
    <t>Peak Nr  Flash TCD</t>
  </si>
  <si>
    <t>Analysis</t>
  </si>
  <si>
    <t>Susanne</t>
  </si>
  <si>
    <t>GelA</t>
  </si>
  <si>
    <t>GEL A</t>
  </si>
  <si>
    <t xml:space="preserve">180205 </t>
  </si>
  <si>
    <t>Martin</t>
  </si>
  <si>
    <t>180205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</si>
</sst>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"/>
    <numFmt numFmtId="166" formatCode="0.0000"/>
    <numFmt numFmtId="167" formatCode="0.000"/>
  </numFmts>
  <fonts count="12" x14ac:knownFonts="1">
    <font>
      <sz val="10"/>
      <name val="MS Sans Serif"/>
      <family val="2"/>
    </font>
    <font>
      <sz val="10"/>
      <name val="MS Sans Serif"/>
      <family val="2"/>
    </font>
    <font>
      <sz val="16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b/>
      <sz val="10"/>
      <name val="MS Sans Serif"/>
    </font>
    <font>
      <sz val="10"/>
      <name val="MS Sans Serif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</cellStyleXfs>
  <cellXfs count="157">
    <xf numFmtId="0" fontId="0" fillId="0" borderId="0" xfId="0"/>
    <xf numFmtId="49" fontId="1" fillId="0" borderId="0" xfId="1" applyNumberFormat="1"/>
    <xf numFmtId="49" fontId="3" fillId="0" borderId="0" xfId="1" applyNumberFormat="1" applyFont="1"/>
    <xf numFmtId="0" fontId="3" fillId="0" borderId="0" xfId="1" applyFont="1"/>
    <xf numFmtId="0" fontId="1" fillId="0" borderId="0" xfId="1"/>
    <xf numFmtId="49" fontId="1" fillId="0" borderId="0" xfId="1" applyNumberFormat="1" applyFont="1"/>
    <xf numFmtId="0" fontId="1" fillId="0" borderId="0" xfId="2"/>
    <xf numFmtId="49" fontId="3" fillId="0" borderId="0" xfId="2" applyNumberFormat="1" applyFont="1" applyFill="1" applyBorder="1" applyAlignment="1" applyProtection="1"/>
    <xf numFmtId="0" fontId="5" fillId="0" borderId="0" xfId="3" applyNumberFormat="1" applyFont="1" applyFill="1" applyBorder="1" applyAlignment="1" applyProtection="1"/>
    <xf numFmtId="0" fontId="1" fillId="0" borderId="0" xfId="2" applyFont="1"/>
    <xf numFmtId="0" fontId="1" fillId="3" borderId="5" xfId="2" applyFont="1" applyFill="1" applyBorder="1"/>
    <xf numFmtId="1" fontId="1" fillId="3" borderId="6" xfId="2" applyNumberFormat="1" applyFill="1" applyBorder="1"/>
    <xf numFmtId="0" fontId="1" fillId="0" borderId="0" xfId="2" applyFill="1"/>
    <xf numFmtId="0" fontId="1" fillId="4" borderId="5" xfId="2" applyFont="1" applyFill="1" applyBorder="1"/>
    <xf numFmtId="1" fontId="1" fillId="4" borderId="6" xfId="2" applyNumberFormat="1" applyFill="1" applyBorder="1"/>
    <xf numFmtId="0" fontId="1" fillId="3" borderId="7" xfId="2" applyFill="1" applyBorder="1"/>
    <xf numFmtId="2" fontId="1" fillId="3" borderId="8" xfId="2" applyNumberFormat="1" applyFill="1" applyBorder="1"/>
    <xf numFmtId="164" fontId="1" fillId="0" borderId="0" xfId="2" applyNumberFormat="1" applyFill="1"/>
    <xf numFmtId="0" fontId="4" fillId="0" borderId="9" xfId="2" applyFont="1" applyBorder="1" applyAlignment="1">
      <alignment horizontal="left" wrapText="1"/>
    </xf>
    <xf numFmtId="0" fontId="4" fillId="0" borderId="9" xfId="2" applyNumberFormat="1" applyFont="1" applyFill="1" applyBorder="1" applyAlignment="1" applyProtection="1">
      <alignment horizontal="left" vertical="center" wrapText="1"/>
    </xf>
    <xf numFmtId="0" fontId="1" fillId="0" borderId="0" xfId="2" quotePrefix="1" applyNumberFormat="1"/>
    <xf numFmtId="0" fontId="1" fillId="0" borderId="9" xfId="2" applyFont="1" applyFill="1" applyBorder="1" applyAlignment="1">
      <alignment horizontal="center" wrapText="1"/>
    </xf>
    <xf numFmtId="0" fontId="1" fillId="0" borderId="9" xfId="2" applyNumberFormat="1" applyFont="1" applyFill="1" applyBorder="1" applyAlignment="1" applyProtection="1">
      <alignment horizontal="center" vertical="center" wrapText="1"/>
    </xf>
    <xf numFmtId="0" fontId="1" fillId="0" borderId="9" xfId="2" quotePrefix="1" applyNumberFormat="1" applyFill="1" applyBorder="1"/>
    <xf numFmtId="0" fontId="1" fillId="0" borderId="0" xfId="2" quotePrefix="1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2" quotePrefix="1" applyNumberFormat="1" applyFill="1" applyBorder="1"/>
    <xf numFmtId="0" fontId="4" fillId="0" borderId="9" xfId="2" applyFont="1" applyFill="1" applyBorder="1" applyAlignment="1">
      <alignment horizontal="left" wrapText="1"/>
    </xf>
    <xf numFmtId="0" fontId="4" fillId="6" borderId="9" xfId="2" applyFont="1" applyFill="1" applyBorder="1" applyAlignment="1">
      <alignment horizontal="left" vertical="center" wrapText="1"/>
    </xf>
    <xf numFmtId="0" fontId="4" fillId="7" borderId="9" xfId="2" applyNumberFormat="1" applyFont="1" applyFill="1" applyBorder="1" applyAlignment="1" applyProtection="1">
      <alignment horizontal="left" vertical="top" wrapText="1"/>
    </xf>
    <xf numFmtId="0" fontId="1" fillId="0" borderId="0" xfId="2" quotePrefix="1" applyNumberFormat="1" applyBorder="1"/>
    <xf numFmtId="0" fontId="1" fillId="0" borderId="9" xfId="2" quotePrefix="1" applyNumberFormat="1" applyBorder="1"/>
    <xf numFmtId="49" fontId="6" fillId="0" borderId="13" xfId="0" applyNumberFormat="1" applyFont="1" applyFill="1" applyBorder="1" applyAlignment="1" applyProtection="1"/>
    <xf numFmtId="49" fontId="3" fillId="0" borderId="13" xfId="0" applyNumberFormat="1" applyFont="1" applyFill="1" applyBorder="1" applyAlignment="1" applyProtection="1"/>
    <xf numFmtId="49" fontId="8" fillId="0" borderId="9" xfId="0" applyNumberFormat="1" applyFont="1" applyFill="1" applyBorder="1" applyAlignment="1" applyProtection="1"/>
    <xf numFmtId="0" fontId="8" fillId="0" borderId="9" xfId="0" applyNumberFormat="1" applyFont="1" applyFill="1" applyBorder="1" applyAlignment="1" applyProtection="1"/>
    <xf numFmtId="0" fontId="8" fillId="0" borderId="14" xfId="0" applyNumberFormat="1" applyFont="1" applyFill="1" applyBorder="1" applyAlignment="1" applyProtection="1"/>
    <xf numFmtId="2" fontId="6" fillId="0" borderId="9" xfId="0" applyNumberFormat="1" applyFont="1" applyFill="1" applyBorder="1" applyAlignment="1" applyProtection="1">
      <alignment horizontal="center" wrapText="1"/>
    </xf>
    <xf numFmtId="2" fontId="6" fillId="0" borderId="14" xfId="0" applyNumberFormat="1" applyFont="1" applyFill="1" applyBorder="1" applyAlignment="1" applyProtection="1">
      <alignment horizontal="center" wrapText="1"/>
    </xf>
    <xf numFmtId="167" fontId="6" fillId="0" borderId="9" xfId="0" applyNumberFormat="1" applyFont="1" applyFill="1" applyBorder="1" applyAlignment="1" applyProtection="1">
      <alignment horizontal="center"/>
    </xf>
    <xf numFmtId="167" fontId="6" fillId="0" borderId="14" xfId="0" applyNumberFormat="1" applyFont="1" applyFill="1" applyBorder="1" applyAlignment="1" applyProtection="1">
      <alignment horizontal="center"/>
    </xf>
    <xf numFmtId="49" fontId="6" fillId="0" borderId="15" xfId="0" applyNumberFormat="1" applyFont="1" applyFill="1" applyBorder="1" applyAlignment="1" applyProtection="1"/>
    <xf numFmtId="0" fontId="6" fillId="0" borderId="16" xfId="0" applyNumberFormat="1" applyFont="1" applyFill="1" applyBorder="1" applyAlignment="1" applyProtection="1">
      <alignment horizontal="center"/>
    </xf>
    <xf numFmtId="0" fontId="6" fillId="0" borderId="17" xfId="0" applyNumberFormat="1" applyFont="1" applyFill="1" applyBorder="1" applyAlignment="1" applyProtection="1">
      <alignment horizontal="center"/>
    </xf>
    <xf numFmtId="165" fontId="6" fillId="0" borderId="9" xfId="0" quotePrefix="1" applyNumberFormat="1" applyFont="1" applyFill="1" applyBorder="1" applyAlignment="1">
      <alignment horizontal="center"/>
    </xf>
    <xf numFmtId="165" fontId="6" fillId="4" borderId="9" xfId="0" applyNumberFormat="1" applyFont="1" applyFill="1" applyBorder="1" applyAlignment="1" applyProtection="1">
      <alignment horizontal="center"/>
    </xf>
    <xf numFmtId="2" fontId="6" fillId="3" borderId="9" xfId="0" applyNumberFormat="1" applyFont="1" applyFill="1" applyBorder="1" applyAlignment="1" applyProtection="1">
      <alignment horizontal="center"/>
    </xf>
    <xf numFmtId="2" fontId="6" fillId="4" borderId="9" xfId="0" applyNumberFormat="1" applyFont="1" applyFill="1" applyBorder="1" applyAlignment="1" applyProtection="1">
      <alignment horizontal="center"/>
    </xf>
    <xf numFmtId="49" fontId="2" fillId="0" borderId="0" xfId="1" applyNumberFormat="1" applyFont="1" applyBorder="1" applyProtection="1">
      <protection locked="0"/>
    </xf>
    <xf numFmtId="0" fontId="6" fillId="0" borderId="0" xfId="4" applyFont="1" applyBorder="1"/>
    <xf numFmtId="49" fontId="6" fillId="0" borderId="0" xfId="1" applyNumberFormat="1" applyFont="1" applyBorder="1"/>
    <xf numFmtId="49" fontId="3" fillId="0" borderId="0" xfId="1" applyNumberFormat="1" applyFont="1" applyBorder="1"/>
    <xf numFmtId="0" fontId="4" fillId="0" borderId="0" xfId="0" applyFont="1" applyBorder="1"/>
    <xf numFmtId="0" fontId="7" fillId="0" borderId="0" xfId="4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166" fontId="7" fillId="0" borderId="0" xfId="4" applyNumberFormat="1" applyFont="1" applyBorder="1" applyAlignment="1">
      <alignment horizontal="center"/>
    </xf>
    <xf numFmtId="0" fontId="6" fillId="0" borderId="0" xfId="1" applyFont="1" applyBorder="1"/>
    <xf numFmtId="0" fontId="1" fillId="0" borderId="0" xfId="2" applyBorder="1"/>
    <xf numFmtId="0" fontId="1" fillId="0" borderId="0" xfId="5" quotePrefix="1" applyNumberFormat="1" applyBorder="1"/>
    <xf numFmtId="0" fontId="6" fillId="0" borderId="0" xfId="2" applyFont="1" applyBorder="1"/>
    <xf numFmtId="49" fontId="1" fillId="0" borderId="0" xfId="1" applyNumberFormat="1" applyBorder="1" applyProtection="1">
      <protection locked="0"/>
    </xf>
    <xf numFmtId="49" fontId="1" fillId="0" borderId="0" xfId="1" applyNumberFormat="1" applyBorder="1"/>
    <xf numFmtId="0" fontId="0" fillId="0" borderId="0" xfId="0" quotePrefix="1" applyNumberFormat="1" applyBorder="1"/>
    <xf numFmtId="2" fontId="6" fillId="0" borderId="0" xfId="0" applyNumberFormat="1" applyFont="1" applyFill="1" applyBorder="1" applyAlignment="1" applyProtection="1">
      <alignment horizontal="center" wrapText="1"/>
    </xf>
    <xf numFmtId="0" fontId="1" fillId="0" borderId="0" xfId="0" applyFont="1" applyBorder="1"/>
    <xf numFmtId="49" fontId="0" fillId="0" borderId="0" xfId="0" applyNumberFormat="1" applyBorder="1"/>
    <xf numFmtId="0" fontId="6" fillId="0" borderId="0" xfId="4" applyFont="1" applyBorder="1" applyAlignment="1">
      <alignment horizontal="center"/>
    </xf>
    <xf numFmtId="0" fontId="9" fillId="0" borderId="0" xfId="0" applyNumberFormat="1" applyFont="1" applyFill="1" applyBorder="1" applyAlignment="1" applyProtection="1">
      <alignment wrapText="1"/>
    </xf>
    <xf numFmtId="0" fontId="9" fillId="0" borderId="0" xfId="0" quotePrefix="1" applyNumberFormat="1" applyFont="1" applyBorder="1" applyAlignment="1"/>
    <xf numFmtId="2" fontId="6" fillId="0" borderId="18" xfId="0" applyNumberFormat="1" applyFont="1" applyFill="1" applyBorder="1" applyAlignment="1" applyProtection="1">
      <alignment horizontal="center" wrapText="1"/>
    </xf>
    <xf numFmtId="2" fontId="6" fillId="3" borderId="18" xfId="0" applyNumberFormat="1" applyFont="1" applyFill="1" applyBorder="1" applyAlignment="1" applyProtection="1">
      <alignment horizontal="center"/>
    </xf>
    <xf numFmtId="165" fontId="6" fillId="0" borderId="18" xfId="0" quotePrefix="1" applyNumberFormat="1" applyFont="1" applyFill="1" applyBorder="1" applyAlignment="1">
      <alignment horizontal="center"/>
    </xf>
    <xf numFmtId="2" fontId="6" fillId="4" borderId="18" xfId="0" applyNumberFormat="1" applyFont="1" applyFill="1" applyBorder="1" applyAlignment="1" applyProtection="1">
      <alignment horizontal="center"/>
    </xf>
    <xf numFmtId="2" fontId="6" fillId="0" borderId="9" xfId="0" applyNumberFormat="1" applyFont="1" applyFill="1" applyBorder="1" applyAlignment="1" applyProtection="1">
      <alignment horizontal="center"/>
    </xf>
    <xf numFmtId="2" fontId="6" fillId="0" borderId="14" xfId="0" applyNumberFormat="1" applyFont="1" applyFill="1" applyBorder="1" applyAlignment="1" applyProtection="1">
      <alignment horizontal="center"/>
    </xf>
    <xf numFmtId="0" fontId="0" fillId="0" borderId="9" xfId="2" quotePrefix="1" applyNumberFormat="1" applyFont="1" applyFill="1" applyBorder="1" applyAlignment="1">
      <alignment horizontal="center"/>
    </xf>
    <xf numFmtId="165" fontId="1" fillId="7" borderId="9" xfId="2" applyNumberFormat="1" applyFill="1" applyBorder="1" applyAlignment="1">
      <alignment horizontal="left"/>
    </xf>
    <xf numFmtId="1" fontId="6" fillId="6" borderId="9" xfId="2" applyNumberFormat="1" applyFont="1" applyFill="1" applyBorder="1" applyAlignment="1">
      <alignment horizontal="left"/>
    </xf>
    <xf numFmtId="165" fontId="1" fillId="0" borderId="9" xfId="2" applyNumberFormat="1" applyFill="1" applyBorder="1" applyAlignment="1">
      <alignment horizontal="left"/>
    </xf>
    <xf numFmtId="1" fontId="1" fillId="6" borderId="9" xfId="2" applyNumberFormat="1" applyFill="1" applyBorder="1" applyAlignment="1">
      <alignment horizontal="left"/>
    </xf>
    <xf numFmtId="1" fontId="1" fillId="0" borderId="9" xfId="2" applyNumberFormat="1" applyFill="1" applyBorder="1" applyAlignment="1">
      <alignment horizontal="left"/>
    </xf>
    <xf numFmtId="0" fontId="1" fillId="8" borderId="9" xfId="2" quotePrefix="1" applyNumberFormat="1" applyFont="1" applyFill="1" applyBorder="1"/>
    <xf numFmtId="1" fontId="1" fillId="5" borderId="9" xfId="2" applyNumberFormat="1" applyFill="1" applyBorder="1" applyAlignment="1">
      <alignment horizontal="left"/>
    </xf>
    <xf numFmtId="165" fontId="1" fillId="0" borderId="9" xfId="2" applyNumberFormat="1" applyBorder="1" applyAlignment="1">
      <alignment horizontal="left"/>
    </xf>
    <xf numFmtId="1" fontId="1" fillId="0" borderId="9" xfId="2" applyNumberFormat="1" applyBorder="1" applyAlignment="1">
      <alignment horizontal="left"/>
    </xf>
    <xf numFmtId="0" fontId="1" fillId="0" borderId="9" xfId="2" applyBorder="1" applyAlignment="1">
      <alignment horizontal="left"/>
    </xf>
    <xf numFmtId="0" fontId="1" fillId="0" borderId="0" xfId="2" applyFill="1" applyBorder="1"/>
    <xf numFmtId="0" fontId="1" fillId="0" borderId="0" xfId="2" quotePrefix="1" applyNumberFormat="1" applyBorder="1" applyAlignment="1">
      <alignment horizontal="center"/>
    </xf>
    <xf numFmtId="165" fontId="1" fillId="0" borderId="0" xfId="2" applyNumberFormat="1" applyFill="1" applyBorder="1" applyAlignment="1">
      <alignment horizontal="center"/>
    </xf>
    <xf numFmtId="165" fontId="1" fillId="0" borderId="9" xfId="2" applyNumberFormat="1" applyFill="1" applyBorder="1" applyAlignment="1">
      <alignment horizontal="center"/>
    </xf>
    <xf numFmtId="1" fontId="1" fillId="0" borderId="9" xfId="2" applyNumberFormat="1" applyFill="1" applyBorder="1" applyAlignment="1">
      <alignment horizontal="center"/>
    </xf>
    <xf numFmtId="0" fontId="1" fillId="0" borderId="9" xfId="2" applyFill="1" applyBorder="1"/>
    <xf numFmtId="2" fontId="1" fillId="4" borderId="8" xfId="2" applyNumberFormat="1" applyFont="1" applyFill="1" applyBorder="1"/>
    <xf numFmtId="164" fontId="1" fillId="4" borderId="7" xfId="2" applyNumberFormat="1" applyFont="1" applyFill="1" applyBorder="1"/>
    <xf numFmtId="10" fontId="5" fillId="0" borderId="0" xfId="2" applyNumberFormat="1" applyFont="1" applyFill="1" applyBorder="1" applyAlignment="1" applyProtection="1"/>
    <xf numFmtId="49" fontId="1" fillId="0" borderId="0" xfId="2" applyNumberFormat="1"/>
    <xf numFmtId="0" fontId="4" fillId="0" borderId="0" xfId="2" applyFont="1"/>
    <xf numFmtId="49" fontId="3" fillId="5" borderId="19" xfId="2" applyNumberFormat="1" applyFont="1" applyFill="1" applyBorder="1" applyAlignment="1" applyProtection="1"/>
    <xf numFmtId="49" fontId="3" fillId="5" borderId="20" xfId="2" applyNumberFormat="1" applyFont="1" applyFill="1" applyBorder="1" applyAlignment="1" applyProtection="1"/>
    <xf numFmtId="10" fontId="5" fillId="5" borderId="21" xfId="2" applyNumberFormat="1" applyFont="1" applyFill="1" applyBorder="1" applyAlignment="1" applyProtection="1"/>
    <xf numFmtId="49" fontId="3" fillId="5" borderId="5" xfId="2" applyNumberFormat="1" applyFont="1" applyFill="1" applyBorder="1" applyAlignment="1" applyProtection="1"/>
    <xf numFmtId="49" fontId="3" fillId="5" borderId="0" xfId="2" applyNumberFormat="1" applyFont="1" applyFill="1" applyBorder="1" applyAlignment="1" applyProtection="1"/>
    <xf numFmtId="10" fontId="5" fillId="5" borderId="6" xfId="2" applyNumberFormat="1" applyFont="1" applyFill="1" applyBorder="1" applyAlignment="1" applyProtection="1"/>
    <xf numFmtId="0" fontId="1" fillId="5" borderId="5" xfId="2" applyFill="1" applyBorder="1"/>
    <xf numFmtId="0" fontId="1" fillId="5" borderId="0" xfId="2" applyFill="1" applyBorder="1"/>
    <xf numFmtId="0" fontId="1" fillId="5" borderId="6" xfId="2" applyFill="1" applyBorder="1"/>
    <xf numFmtId="0" fontId="5" fillId="5" borderId="6" xfId="3" applyNumberFormat="1" applyFont="1" applyFill="1" applyBorder="1" applyAlignment="1" applyProtection="1"/>
    <xf numFmtId="49" fontId="3" fillId="5" borderId="7" xfId="2" applyNumberFormat="1" applyFont="1" applyFill="1" applyBorder="1" applyAlignment="1" applyProtection="1"/>
    <xf numFmtId="0" fontId="1" fillId="5" borderId="22" xfId="2" applyFill="1" applyBorder="1"/>
    <xf numFmtId="0" fontId="5" fillId="5" borderId="8" xfId="3" applyNumberFormat="1" applyFont="1" applyFill="1" applyBorder="1" applyAlignment="1" applyProtection="1"/>
    <xf numFmtId="0" fontId="10" fillId="0" borderId="9" xfId="2" applyFont="1" applyBorder="1"/>
    <xf numFmtId="0" fontId="1" fillId="0" borderId="9" xfId="2" applyBorder="1"/>
    <xf numFmtId="0" fontId="6" fillId="0" borderId="0" xfId="4" applyFont="1" applyFill="1" applyBorder="1"/>
    <xf numFmtId="0" fontId="6" fillId="0" borderId="9" xfId="4" applyFont="1" applyBorder="1" applyAlignment="1">
      <alignment horizontal="center"/>
    </xf>
    <xf numFmtId="0" fontId="6" fillId="0" borderId="9" xfId="4" applyFont="1" applyBorder="1"/>
    <xf numFmtId="0" fontId="3" fillId="0" borderId="9" xfId="0" applyNumberFormat="1" applyFont="1" applyFill="1" applyBorder="1" applyAlignment="1" applyProtection="1">
      <alignment horizontal="center" wrapText="1"/>
    </xf>
    <xf numFmtId="0" fontId="3" fillId="4" borderId="9" xfId="0" applyNumberFormat="1" applyFont="1" applyFill="1" applyBorder="1" applyAlignment="1" applyProtection="1">
      <alignment horizontal="center" wrapText="1"/>
    </xf>
    <xf numFmtId="167" fontId="3" fillId="3" borderId="9" xfId="0" applyNumberFormat="1" applyFont="1" applyFill="1" applyBorder="1" applyAlignment="1" applyProtection="1">
      <alignment horizontal="center" wrapText="1"/>
    </xf>
    <xf numFmtId="0" fontId="3" fillId="0" borderId="9" xfId="4" applyFont="1" applyBorder="1" applyAlignment="1">
      <alignment horizontal="center" wrapText="1"/>
    </xf>
    <xf numFmtId="0" fontId="0" fillId="0" borderId="9" xfId="0" quotePrefix="1" applyNumberFormat="1" applyFill="1" applyBorder="1" applyAlignment="1">
      <alignment horizontal="center"/>
    </xf>
    <xf numFmtId="1" fontId="0" fillId="0" borderId="9" xfId="0" quotePrefix="1" applyNumberFormat="1" applyFill="1" applyBorder="1" applyAlignment="1">
      <alignment horizontal="center"/>
    </xf>
    <xf numFmtId="165" fontId="0" fillId="0" borderId="9" xfId="0" quotePrefix="1" applyNumberFormat="1" applyFill="1" applyBorder="1" applyAlignment="1">
      <alignment horizontal="center"/>
    </xf>
    <xf numFmtId="0" fontId="6" fillId="0" borderId="9" xfId="4" applyFont="1" applyFill="1" applyBorder="1" applyAlignment="1">
      <alignment horizontal="center"/>
    </xf>
    <xf numFmtId="0" fontId="11" fillId="0" borderId="0" xfId="7"/>
    <xf numFmtId="0" fontId="11" fillId="0" borderId="0" xfId="7" quotePrefix="1" applyNumberFormat="1"/>
    <xf numFmtId="0" fontId="11" fillId="0" borderId="9" xfId="7" quotePrefix="1" applyNumberFormat="1" applyBorder="1"/>
    <xf numFmtId="0" fontId="0" fillId="0" borderId="9" xfId="2" applyFont="1" applyBorder="1"/>
    <xf numFmtId="0" fontId="0" fillId="0" borderId="9" xfId="2" quotePrefix="1" applyNumberFormat="1" applyFont="1" applyBorder="1"/>
    <xf numFmtId="0" fontId="1" fillId="0" borderId="9" xfId="2" quotePrefix="1" applyNumberFormat="1" applyFont="1" applyFill="1" applyBorder="1"/>
    <xf numFmtId="0" fontId="11" fillId="0" borderId="0" xfId="7" quotePrefix="1" applyNumberFormat="1" applyFill="1"/>
    <xf numFmtId="0" fontId="11" fillId="8" borderId="0" xfId="7" quotePrefix="1" applyNumberFormat="1" applyFill="1"/>
    <xf numFmtId="0" fontId="11" fillId="8" borderId="0" xfId="7" applyFill="1"/>
    <xf numFmtId="0" fontId="11" fillId="11" borderId="0" xfId="7" quotePrefix="1" applyNumberFormat="1" applyFill="1"/>
    <xf numFmtId="0" fontId="11" fillId="11" borderId="0" xfId="7" applyFill="1"/>
    <xf numFmtId="0" fontId="11" fillId="10" borderId="0" xfId="7" quotePrefix="1" applyNumberFormat="1" applyFill="1"/>
    <xf numFmtId="0" fontId="11" fillId="10" borderId="0" xfId="7" applyFill="1"/>
    <xf numFmtId="0" fontId="11" fillId="0" borderId="9" xfId="7" quotePrefix="1" applyNumberFormat="1" applyFill="1" applyBorder="1"/>
    <xf numFmtId="0" fontId="11" fillId="0" borderId="9" xfId="7" applyFill="1" applyBorder="1"/>
    <xf numFmtId="0" fontId="11" fillId="0" borderId="9" xfId="7" applyBorder="1"/>
    <xf numFmtId="49" fontId="2" fillId="2" borderId="0" xfId="1" applyNumberFormat="1" applyFont="1" applyFill="1" applyAlignment="1" applyProtection="1">
      <alignment horizontal="center"/>
      <protection locked="0"/>
    </xf>
    <xf numFmtId="0" fontId="4" fillId="3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/>
    </xf>
    <xf numFmtId="0" fontId="4" fillId="3" borderId="3" xfId="2" applyFont="1" applyFill="1" applyBorder="1" applyAlignment="1">
      <alignment horizontal="center"/>
    </xf>
    <xf numFmtId="0" fontId="4" fillId="3" borderId="4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/>
    </xf>
    <xf numFmtId="0" fontId="4" fillId="4" borderId="2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4" borderId="4" xfId="2" applyFont="1" applyFill="1" applyBorder="1" applyAlignment="1">
      <alignment horizontal="center"/>
    </xf>
    <xf numFmtId="0" fontId="9" fillId="9" borderId="9" xfId="0" quotePrefix="1" applyNumberFormat="1" applyFont="1" applyFill="1" applyBorder="1" applyAlignment="1">
      <alignment horizontal="center"/>
    </xf>
    <xf numFmtId="49" fontId="3" fillId="0" borderId="10" xfId="0" applyNumberFormat="1" applyFont="1" applyFill="1" applyBorder="1" applyAlignment="1" applyProtection="1"/>
    <xf numFmtId="49" fontId="3" fillId="0" borderId="11" xfId="0" applyNumberFormat="1" applyFont="1" applyFill="1" applyBorder="1" applyAlignment="1" applyProtection="1"/>
    <xf numFmtId="49" fontId="3" fillId="0" borderId="12" xfId="0" applyNumberFormat="1" applyFont="1" applyFill="1" applyBorder="1" applyAlignment="1" applyProtection="1"/>
    <xf numFmtId="49" fontId="3" fillId="0" borderId="9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/>
    <xf numFmtId="0" fontId="9" fillId="9" borderId="9" xfId="0" applyNumberFormat="1" applyFont="1" applyFill="1" applyBorder="1" applyAlignment="1" applyProtection="1">
      <alignment horizontal="center" wrapText="1"/>
    </xf>
  </cellXfs>
  <cellStyles count="8">
    <cellStyle name="Normal" xfId="0" builtinId="0"/>
    <cellStyle name="Normal 2" xfId="2"/>
    <cellStyle name="Normal 3" xfId="4"/>
    <cellStyle name="Normal 4" xfId="5"/>
    <cellStyle name="Normal 5" xfId="6"/>
    <cellStyle name="Normal 6" xfId="7"/>
    <cellStyle name="Normal_091202_26-5 1_-0003(2)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52690288713912"/>
                  <c:y val="-0.254872776319626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a-DK"/>
                </a:p>
              </c:txPr>
            </c:trendlineLbl>
          </c:trendline>
          <c:xVal>
            <c:numRef>
              <c:f>'180205_Quant results Gel A st'!$C$37:$C$42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49.087999999999994</c:v>
                </c:pt>
                <c:pt idx="2">
                  <c:v>109.3248</c:v>
                </c:pt>
                <c:pt idx="3">
                  <c:v>62.8992</c:v>
                </c:pt>
                <c:pt idx="4">
                  <c:v>43.263999999999996</c:v>
                </c:pt>
                <c:pt idx="5">
                  <c:v>22.963200000000001</c:v>
                </c:pt>
              </c:numCache>
            </c:numRef>
          </c:xVal>
          <c:yVal>
            <c:numRef>
              <c:f>'180205_Quant results Gel A st'!$D$37:$D$42</c:f>
              <c:numCache>
                <c:formatCode>General</c:formatCode>
                <c:ptCount val="6"/>
                <c:pt idx="0" formatCode="0">
                  <c:v>0</c:v>
                </c:pt>
                <c:pt idx="1">
                  <c:v>64005</c:v>
                </c:pt>
                <c:pt idx="2">
                  <c:v>145232</c:v>
                </c:pt>
                <c:pt idx="3">
                  <c:v>81301</c:v>
                </c:pt>
                <c:pt idx="4">
                  <c:v>53948</c:v>
                </c:pt>
                <c:pt idx="5">
                  <c:v>28085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B-43FC-BAE4-ED09BA4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34624"/>
        <c:axId val="333023768"/>
      </c:scatterChart>
      <c:valAx>
        <c:axId val="3330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3023768"/>
        <c:crosses val="autoZero"/>
        <c:crossBetween val="midCat"/>
      </c:valAx>
      <c:valAx>
        <c:axId val="3330237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3034624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720450568678913"/>
                  <c:y val="-0.22246536891221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da-DK"/>
                </a:p>
              </c:txPr>
            </c:trendlineLbl>
          </c:trendline>
          <c:xVal>
            <c:numRef>
              <c:f>'180205_Quant results Gel A st'!$E$37:$E$42</c:f>
              <c:numCache>
                <c:formatCode>0.0</c:formatCode>
                <c:ptCount val="6"/>
                <c:pt idx="0" formatCode="General">
                  <c:v>0</c:v>
                </c:pt>
                <c:pt idx="1">
                  <c:v>133.54649999999998</c:v>
                </c:pt>
                <c:pt idx="2">
                  <c:v>297.4239</c:v>
                </c:pt>
                <c:pt idx="3">
                  <c:v>171.12060000000002</c:v>
                </c:pt>
                <c:pt idx="4">
                  <c:v>117.702</c:v>
                </c:pt>
                <c:pt idx="5">
                  <c:v>62.4726</c:v>
                </c:pt>
              </c:numCache>
            </c:numRef>
          </c:xVal>
          <c:yVal>
            <c:numRef>
              <c:f>'180205_Quant results Gel A st'!$F$37:$F$42</c:f>
              <c:numCache>
                <c:formatCode>General</c:formatCode>
                <c:ptCount val="6"/>
                <c:pt idx="0">
                  <c:v>2754</c:v>
                </c:pt>
                <c:pt idx="1">
                  <c:v>508289</c:v>
                </c:pt>
                <c:pt idx="2">
                  <c:v>1120614</c:v>
                </c:pt>
                <c:pt idx="3">
                  <c:v>635875</c:v>
                </c:pt>
                <c:pt idx="4">
                  <c:v>433941</c:v>
                </c:pt>
                <c:pt idx="5">
                  <c:v>238141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4594-8ABB-894E0762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90400"/>
        <c:axId val="333090784"/>
      </c:scatterChart>
      <c:valAx>
        <c:axId val="3330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3090784"/>
        <c:crosses val="autoZero"/>
        <c:crossBetween val="midCat"/>
      </c:valAx>
      <c:valAx>
        <c:axId val="3330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333090400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10</xdr:row>
      <xdr:rowOff>38100</xdr:rowOff>
    </xdr:from>
    <xdr:to>
      <xdr:col>10</xdr:col>
      <xdr:colOff>285750</xdr:colOff>
      <xdr:row>27</xdr:row>
      <xdr:rowOff>28575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10</xdr:row>
      <xdr:rowOff>19050</xdr:rowOff>
    </xdr:from>
    <xdr:to>
      <xdr:col>17</xdr:col>
      <xdr:colOff>47625</xdr:colOff>
      <xdr:row>27</xdr:row>
      <xdr:rowOff>9525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topLeftCell="A43" workbookViewId="0">
      <selection activeCell="H55" activeCellId="6" sqref="H36 H39 H42 H45 H47 H52 H55"/>
    </sheetView>
  </sheetViews>
  <sheetFormatPr defaultColWidth="8.7109375" defaultRowHeight="12.75" x14ac:dyDescent="0.2"/>
  <cols>
    <col min="1" max="6" width="8.7109375" style="124"/>
    <col min="7" max="7" width="10.85546875" style="124" customWidth="1"/>
    <col min="8" max="8" width="14.5703125" style="124" customWidth="1"/>
    <col min="9" max="16384" width="8.7109375" style="124"/>
  </cols>
  <sheetData>
    <row r="1" spans="1:9" x14ac:dyDescent="0.2">
      <c r="A1" s="125" t="s">
        <v>135</v>
      </c>
      <c r="B1" s="125" t="s">
        <v>210</v>
      </c>
      <c r="C1" s="125" t="s">
        <v>134</v>
      </c>
      <c r="D1" s="125" t="s">
        <v>133</v>
      </c>
      <c r="E1" s="125" t="s">
        <v>209</v>
      </c>
      <c r="F1" s="125" t="s">
        <v>208</v>
      </c>
      <c r="G1" s="125" t="s">
        <v>207</v>
      </c>
      <c r="H1" s="125" t="s">
        <v>206</v>
      </c>
      <c r="I1" s="125" t="s">
        <v>205</v>
      </c>
    </row>
    <row r="2" spans="1:9" x14ac:dyDescent="0.2">
      <c r="A2" s="125">
        <v>18</v>
      </c>
      <c r="B2" s="125" t="s">
        <v>204</v>
      </c>
      <c r="C2" s="125" t="s">
        <v>120</v>
      </c>
      <c r="E2" s="125">
        <v>1</v>
      </c>
      <c r="F2" s="125">
        <v>234.1</v>
      </c>
      <c r="G2" s="125" t="s">
        <v>137</v>
      </c>
      <c r="H2" s="125">
        <v>2754</v>
      </c>
      <c r="I2" s="125">
        <v>0</v>
      </c>
    </row>
    <row r="3" spans="1:9" x14ac:dyDescent="0.2">
      <c r="A3" s="125">
        <v>18</v>
      </c>
      <c r="B3" s="125" t="s">
        <v>204</v>
      </c>
      <c r="C3" s="125" t="s">
        <v>120</v>
      </c>
    </row>
    <row r="4" spans="1:9" x14ac:dyDescent="0.2">
      <c r="A4" s="125">
        <v>19</v>
      </c>
      <c r="B4" s="125" t="s">
        <v>203</v>
      </c>
      <c r="C4" s="125" t="s">
        <v>48</v>
      </c>
      <c r="E4" s="125">
        <v>1</v>
      </c>
      <c r="F4" s="125">
        <v>228.1</v>
      </c>
      <c r="G4" s="125" t="s">
        <v>137</v>
      </c>
      <c r="H4" s="125">
        <v>1245408</v>
      </c>
      <c r="I4" s="125">
        <v>0</v>
      </c>
    </row>
    <row r="5" spans="1:9" x14ac:dyDescent="0.2">
      <c r="A5" s="125">
        <v>19</v>
      </c>
      <c r="B5" s="125" t="s">
        <v>203</v>
      </c>
      <c r="C5" s="125" t="s">
        <v>48</v>
      </c>
    </row>
    <row r="6" spans="1:9" x14ac:dyDescent="0.2">
      <c r="A6" s="125">
        <v>20</v>
      </c>
      <c r="B6" s="125" t="s">
        <v>202</v>
      </c>
      <c r="C6" s="125" t="s">
        <v>47</v>
      </c>
      <c r="E6" s="125">
        <v>1</v>
      </c>
      <c r="F6" s="125">
        <v>133.1</v>
      </c>
      <c r="G6" s="125" t="s">
        <v>137</v>
      </c>
      <c r="H6" s="125">
        <v>198590</v>
      </c>
      <c r="I6" s="125">
        <v>0</v>
      </c>
    </row>
    <row r="7" spans="1:9" x14ac:dyDescent="0.2">
      <c r="A7" s="125">
        <v>20</v>
      </c>
      <c r="B7" s="125" t="s">
        <v>202</v>
      </c>
      <c r="C7" s="125" t="s">
        <v>47</v>
      </c>
      <c r="E7" s="125">
        <v>2</v>
      </c>
      <c r="F7" s="125">
        <v>224.1</v>
      </c>
      <c r="G7" s="125" t="s">
        <v>137</v>
      </c>
      <c r="H7" s="125">
        <v>2394127</v>
      </c>
      <c r="I7" s="125">
        <v>0</v>
      </c>
    </row>
    <row r="8" spans="1:9" x14ac:dyDescent="0.2">
      <c r="A8" s="125">
        <v>20</v>
      </c>
      <c r="B8" s="125" t="s">
        <v>202</v>
      </c>
      <c r="C8" s="125" t="s">
        <v>47</v>
      </c>
    </row>
    <row r="9" spans="1:9" x14ac:dyDescent="0.2">
      <c r="A9" s="125">
        <v>21</v>
      </c>
      <c r="B9" s="125" t="s">
        <v>201</v>
      </c>
      <c r="C9" s="125" t="s">
        <v>68</v>
      </c>
      <c r="E9" s="125">
        <v>1</v>
      </c>
      <c r="F9" s="125">
        <v>133.1</v>
      </c>
      <c r="G9" s="125" t="s">
        <v>137</v>
      </c>
      <c r="H9" s="125">
        <v>214473</v>
      </c>
      <c r="I9" s="125">
        <v>0</v>
      </c>
    </row>
    <row r="10" spans="1:9" x14ac:dyDescent="0.2">
      <c r="A10" s="125">
        <v>21</v>
      </c>
      <c r="B10" s="125" t="s">
        <v>201</v>
      </c>
      <c r="C10" s="125" t="s">
        <v>68</v>
      </c>
      <c r="E10" s="125">
        <v>2</v>
      </c>
      <c r="F10" s="125">
        <v>235.1</v>
      </c>
      <c r="G10" s="125" t="s">
        <v>137</v>
      </c>
      <c r="H10" s="125">
        <v>4569</v>
      </c>
      <c r="I10" s="125">
        <v>0</v>
      </c>
    </row>
    <row r="11" spans="1:9" x14ac:dyDescent="0.2">
      <c r="A11" s="125">
        <v>21</v>
      </c>
      <c r="B11" s="125" t="s">
        <v>201</v>
      </c>
      <c r="C11" s="125" t="s">
        <v>68</v>
      </c>
    </row>
    <row r="12" spans="1:9" x14ac:dyDescent="0.2">
      <c r="A12" s="125">
        <v>22</v>
      </c>
      <c r="B12" s="125" t="s">
        <v>200</v>
      </c>
      <c r="C12" s="125" t="s">
        <v>47</v>
      </c>
      <c r="E12" s="125">
        <v>1</v>
      </c>
      <c r="F12" s="125">
        <v>133.1</v>
      </c>
      <c r="G12" s="125" t="s">
        <v>137</v>
      </c>
      <c r="H12" s="125">
        <v>140597</v>
      </c>
      <c r="I12" s="125">
        <v>0</v>
      </c>
    </row>
    <row r="13" spans="1:9" x14ac:dyDescent="0.2">
      <c r="A13" s="125">
        <v>22</v>
      </c>
      <c r="B13" s="125" t="s">
        <v>200</v>
      </c>
      <c r="C13" s="125" t="s">
        <v>47</v>
      </c>
      <c r="E13" s="125">
        <v>2</v>
      </c>
      <c r="F13" s="125">
        <v>226.1</v>
      </c>
      <c r="G13" s="125" t="s">
        <v>137</v>
      </c>
      <c r="H13" s="125">
        <v>1709689</v>
      </c>
      <c r="I13" s="125">
        <v>0</v>
      </c>
    </row>
    <row r="14" spans="1:9" x14ac:dyDescent="0.2">
      <c r="A14" s="125">
        <v>22</v>
      </c>
      <c r="B14" s="125" t="s">
        <v>200</v>
      </c>
      <c r="C14" s="125" t="s">
        <v>47</v>
      </c>
    </row>
    <row r="15" spans="1:9" x14ac:dyDescent="0.2">
      <c r="A15" s="125">
        <v>23</v>
      </c>
      <c r="B15" s="125" t="s">
        <v>199</v>
      </c>
      <c r="C15" s="125" t="s">
        <v>119</v>
      </c>
      <c r="D15" s="125" t="s">
        <v>118</v>
      </c>
      <c r="E15" s="125">
        <v>1</v>
      </c>
      <c r="F15" s="125">
        <v>133.1</v>
      </c>
      <c r="G15" s="125" t="s">
        <v>137</v>
      </c>
      <c r="H15" s="125">
        <v>64005</v>
      </c>
      <c r="I15" s="125">
        <v>0</v>
      </c>
    </row>
    <row r="16" spans="1:9" x14ac:dyDescent="0.2">
      <c r="A16" s="125">
        <v>23</v>
      </c>
      <c r="B16" s="125" t="s">
        <v>199</v>
      </c>
      <c r="C16" s="125" t="s">
        <v>119</v>
      </c>
      <c r="D16" s="125" t="s">
        <v>118</v>
      </c>
      <c r="E16" s="125">
        <v>2</v>
      </c>
      <c r="F16" s="125">
        <v>231.1</v>
      </c>
      <c r="G16" s="125" t="s">
        <v>137</v>
      </c>
      <c r="H16" s="125">
        <v>508289</v>
      </c>
      <c r="I16" s="125">
        <v>0</v>
      </c>
    </row>
    <row r="17" spans="1:9" x14ac:dyDescent="0.2">
      <c r="A17" s="125">
        <v>23</v>
      </c>
      <c r="B17" s="125" t="s">
        <v>199</v>
      </c>
      <c r="C17" s="125" t="s">
        <v>119</v>
      </c>
      <c r="D17" s="125" t="s">
        <v>118</v>
      </c>
    </row>
    <row r="18" spans="1:9" x14ac:dyDescent="0.2">
      <c r="A18" s="125">
        <v>24</v>
      </c>
      <c r="B18" s="125" t="s">
        <v>198</v>
      </c>
      <c r="C18" s="125" t="s">
        <v>119</v>
      </c>
      <c r="D18" s="125" t="s">
        <v>117</v>
      </c>
      <c r="E18" s="125">
        <v>1</v>
      </c>
      <c r="F18" s="125">
        <v>133.1</v>
      </c>
      <c r="G18" s="125" t="s">
        <v>137</v>
      </c>
      <c r="H18" s="125">
        <v>145232</v>
      </c>
      <c r="I18" s="125">
        <v>0</v>
      </c>
    </row>
    <row r="19" spans="1:9" x14ac:dyDescent="0.2">
      <c r="A19" s="125">
        <v>24</v>
      </c>
      <c r="B19" s="125" t="s">
        <v>198</v>
      </c>
      <c r="C19" s="125" t="s">
        <v>119</v>
      </c>
      <c r="D19" s="125" t="s">
        <v>117</v>
      </c>
      <c r="E19" s="125">
        <v>2</v>
      </c>
      <c r="F19" s="125">
        <v>228.1</v>
      </c>
      <c r="G19" s="125" t="s">
        <v>137</v>
      </c>
      <c r="H19" s="125">
        <v>1120614</v>
      </c>
      <c r="I19" s="125">
        <v>0</v>
      </c>
    </row>
    <row r="20" spans="1:9" x14ac:dyDescent="0.2">
      <c r="A20" s="125">
        <v>24</v>
      </c>
      <c r="B20" s="125" t="s">
        <v>198</v>
      </c>
      <c r="C20" s="125" t="s">
        <v>119</v>
      </c>
      <c r="D20" s="125" t="s">
        <v>117</v>
      </c>
    </row>
    <row r="21" spans="1:9" x14ac:dyDescent="0.2">
      <c r="A21" s="125">
        <v>25</v>
      </c>
      <c r="B21" s="125" t="s">
        <v>197</v>
      </c>
      <c r="C21" s="125" t="s">
        <v>119</v>
      </c>
      <c r="D21" s="125" t="s">
        <v>116</v>
      </c>
      <c r="E21" s="125">
        <v>1</v>
      </c>
      <c r="F21" s="125">
        <v>133.1</v>
      </c>
      <c r="G21" s="125" t="s">
        <v>137</v>
      </c>
      <c r="H21" s="125">
        <v>81301</v>
      </c>
      <c r="I21" s="125">
        <v>0</v>
      </c>
    </row>
    <row r="22" spans="1:9" x14ac:dyDescent="0.2">
      <c r="A22" s="125">
        <v>25</v>
      </c>
      <c r="B22" s="125" t="s">
        <v>197</v>
      </c>
      <c r="C22" s="125" t="s">
        <v>119</v>
      </c>
      <c r="D22" s="125" t="s">
        <v>116</v>
      </c>
      <c r="E22" s="125">
        <v>2</v>
      </c>
      <c r="F22" s="125">
        <v>230.1</v>
      </c>
      <c r="G22" s="125" t="s">
        <v>137</v>
      </c>
      <c r="H22" s="125">
        <v>635875</v>
      </c>
      <c r="I22" s="125">
        <v>0</v>
      </c>
    </row>
    <row r="23" spans="1:9" x14ac:dyDescent="0.2">
      <c r="A23" s="125">
        <v>25</v>
      </c>
      <c r="B23" s="125" t="s">
        <v>197</v>
      </c>
      <c r="C23" s="125" t="s">
        <v>119</v>
      </c>
      <c r="D23" s="125" t="s">
        <v>116</v>
      </c>
    </row>
    <row r="24" spans="1:9" x14ac:dyDescent="0.2">
      <c r="A24" s="125">
        <v>26</v>
      </c>
      <c r="B24" s="125" t="s">
        <v>196</v>
      </c>
      <c r="C24" s="125" t="s">
        <v>119</v>
      </c>
      <c r="D24" s="125" t="s">
        <v>115</v>
      </c>
      <c r="E24" s="125">
        <v>1</v>
      </c>
      <c r="F24" s="125">
        <v>133.1</v>
      </c>
      <c r="G24" s="125" t="s">
        <v>137</v>
      </c>
      <c r="H24" s="125">
        <v>49087</v>
      </c>
      <c r="I24" s="125">
        <v>0</v>
      </c>
    </row>
    <row r="25" spans="1:9" x14ac:dyDescent="0.2">
      <c r="A25" s="125">
        <v>26</v>
      </c>
      <c r="B25" s="125" t="s">
        <v>196</v>
      </c>
      <c r="C25" s="125" t="s">
        <v>119</v>
      </c>
      <c r="D25" s="125" t="s">
        <v>115</v>
      </c>
      <c r="E25" s="125">
        <v>2</v>
      </c>
      <c r="F25" s="125">
        <v>231.1</v>
      </c>
      <c r="G25" s="125" t="s">
        <v>137</v>
      </c>
      <c r="H25" s="125">
        <v>474675</v>
      </c>
      <c r="I25" s="125">
        <v>0</v>
      </c>
    </row>
    <row r="26" spans="1:9" x14ac:dyDescent="0.2">
      <c r="A26" s="125">
        <v>26</v>
      </c>
      <c r="B26" s="125" t="s">
        <v>196</v>
      </c>
      <c r="C26" s="125" t="s">
        <v>119</v>
      </c>
      <c r="D26" s="125" t="s">
        <v>115</v>
      </c>
    </row>
    <row r="27" spans="1:9" x14ac:dyDescent="0.2">
      <c r="A27" s="125">
        <v>27</v>
      </c>
      <c r="B27" s="125" t="s">
        <v>195</v>
      </c>
      <c r="C27" s="125" t="s">
        <v>119</v>
      </c>
      <c r="D27" s="125" t="s">
        <v>114</v>
      </c>
      <c r="E27" s="125">
        <v>1</v>
      </c>
      <c r="F27" s="125">
        <v>133.1</v>
      </c>
      <c r="G27" s="125" t="s">
        <v>137</v>
      </c>
      <c r="H27" s="125">
        <v>92300</v>
      </c>
      <c r="I27" s="125">
        <v>0</v>
      </c>
    </row>
    <row r="28" spans="1:9" x14ac:dyDescent="0.2">
      <c r="A28" s="125">
        <v>27</v>
      </c>
      <c r="B28" s="125" t="s">
        <v>195</v>
      </c>
      <c r="C28" s="125" t="s">
        <v>119</v>
      </c>
      <c r="D28" s="125" t="s">
        <v>114</v>
      </c>
      <c r="E28" s="125">
        <v>2</v>
      </c>
      <c r="F28" s="125">
        <v>229.1</v>
      </c>
      <c r="G28" s="125" t="s">
        <v>137</v>
      </c>
      <c r="H28" s="125">
        <v>863587</v>
      </c>
      <c r="I28" s="125">
        <v>0</v>
      </c>
    </row>
    <row r="29" spans="1:9" x14ac:dyDescent="0.2">
      <c r="A29" s="125">
        <v>27</v>
      </c>
      <c r="B29" s="125" t="s">
        <v>195</v>
      </c>
      <c r="C29" s="125" t="s">
        <v>119</v>
      </c>
      <c r="D29" s="125" t="s">
        <v>114</v>
      </c>
    </row>
    <row r="30" spans="1:9" x14ac:dyDescent="0.2">
      <c r="A30" s="125">
        <v>28</v>
      </c>
      <c r="B30" s="125" t="s">
        <v>194</v>
      </c>
      <c r="C30" s="125" t="s">
        <v>119</v>
      </c>
      <c r="D30" s="125" t="s">
        <v>113</v>
      </c>
      <c r="E30" s="125">
        <v>1</v>
      </c>
      <c r="F30" s="125">
        <v>133.30000000000001</v>
      </c>
      <c r="G30" s="125" t="s">
        <v>137</v>
      </c>
      <c r="H30" s="125">
        <v>52832</v>
      </c>
      <c r="I30" s="125">
        <v>0</v>
      </c>
    </row>
    <row r="31" spans="1:9" x14ac:dyDescent="0.2">
      <c r="A31" s="125">
        <v>28</v>
      </c>
      <c r="B31" s="125" t="s">
        <v>194</v>
      </c>
      <c r="C31" s="125" t="s">
        <v>119</v>
      </c>
      <c r="D31" s="125" t="s">
        <v>113</v>
      </c>
      <c r="E31" s="125">
        <v>2</v>
      </c>
      <c r="F31" s="125">
        <v>231.3</v>
      </c>
      <c r="G31" s="125" t="s">
        <v>137</v>
      </c>
      <c r="H31" s="125">
        <v>505751</v>
      </c>
      <c r="I31" s="125">
        <v>0</v>
      </c>
    </row>
    <row r="32" spans="1:9" x14ac:dyDescent="0.2">
      <c r="A32" s="125">
        <v>28</v>
      </c>
      <c r="B32" s="125" t="s">
        <v>194</v>
      </c>
      <c r="C32" s="125" t="s">
        <v>119</v>
      </c>
      <c r="D32" s="125" t="s">
        <v>113</v>
      </c>
    </row>
    <row r="33" spans="1:9" x14ac:dyDescent="0.2">
      <c r="A33" s="125">
        <v>29</v>
      </c>
      <c r="B33" s="125" t="s">
        <v>193</v>
      </c>
      <c r="C33" s="125" t="s">
        <v>119</v>
      </c>
      <c r="D33" s="125" t="s">
        <v>112</v>
      </c>
      <c r="E33" s="125">
        <v>1</v>
      </c>
      <c r="F33" s="125">
        <v>133.1</v>
      </c>
      <c r="G33" s="125" t="s">
        <v>137</v>
      </c>
      <c r="H33" s="125">
        <v>60068</v>
      </c>
      <c r="I33" s="125">
        <v>0</v>
      </c>
    </row>
    <row r="34" spans="1:9" x14ac:dyDescent="0.2">
      <c r="A34" s="125">
        <v>29</v>
      </c>
      <c r="B34" s="125" t="s">
        <v>193</v>
      </c>
      <c r="C34" s="125" t="s">
        <v>119</v>
      </c>
      <c r="D34" s="125" t="s">
        <v>112</v>
      </c>
      <c r="E34" s="125">
        <v>2</v>
      </c>
      <c r="F34" s="125">
        <v>231.1</v>
      </c>
      <c r="G34" s="125" t="s">
        <v>137</v>
      </c>
      <c r="H34" s="125">
        <v>571455</v>
      </c>
      <c r="I34" s="125">
        <v>0</v>
      </c>
    </row>
    <row r="35" spans="1:9" x14ac:dyDescent="0.2">
      <c r="A35" s="125">
        <v>29</v>
      </c>
      <c r="B35" s="125" t="s">
        <v>193</v>
      </c>
      <c r="C35" s="125" t="s">
        <v>119</v>
      </c>
      <c r="D35" s="125" t="s">
        <v>112</v>
      </c>
    </row>
    <row r="36" spans="1:9" x14ac:dyDescent="0.2">
      <c r="A36" s="125">
        <v>30</v>
      </c>
      <c r="B36" s="125" t="s">
        <v>192</v>
      </c>
      <c r="C36" s="125" t="s">
        <v>119</v>
      </c>
      <c r="D36" s="125" t="s">
        <v>111</v>
      </c>
      <c r="E36" s="125">
        <v>1</v>
      </c>
      <c r="F36" s="125">
        <v>133.1</v>
      </c>
      <c r="G36" s="125" t="s">
        <v>137</v>
      </c>
      <c r="H36" s="125">
        <v>64194</v>
      </c>
      <c r="I36" s="125">
        <v>0</v>
      </c>
    </row>
    <row r="37" spans="1:9" x14ac:dyDescent="0.2">
      <c r="A37" s="125">
        <v>30</v>
      </c>
      <c r="B37" s="125" t="s">
        <v>192</v>
      </c>
      <c r="C37" s="125" t="s">
        <v>119</v>
      </c>
      <c r="D37" s="125" t="s">
        <v>111</v>
      </c>
      <c r="E37" s="125">
        <v>2</v>
      </c>
      <c r="F37" s="125">
        <v>231.1</v>
      </c>
      <c r="G37" s="125" t="s">
        <v>137</v>
      </c>
      <c r="H37" s="125">
        <v>611400</v>
      </c>
      <c r="I37" s="125">
        <v>0</v>
      </c>
    </row>
    <row r="38" spans="1:9" x14ac:dyDescent="0.2">
      <c r="A38" s="125">
        <v>30</v>
      </c>
      <c r="B38" s="125" t="s">
        <v>192</v>
      </c>
      <c r="C38" s="125" t="s">
        <v>119</v>
      </c>
      <c r="D38" s="125" t="s">
        <v>111</v>
      </c>
    </row>
    <row r="39" spans="1:9" x14ac:dyDescent="0.2">
      <c r="A39" s="125">
        <v>31</v>
      </c>
      <c r="B39" s="125" t="s">
        <v>191</v>
      </c>
      <c r="C39" s="125" t="s">
        <v>119</v>
      </c>
      <c r="D39" s="125" t="s">
        <v>110</v>
      </c>
      <c r="E39" s="125">
        <v>1</v>
      </c>
      <c r="F39" s="125">
        <v>133.1</v>
      </c>
      <c r="G39" s="125" t="s">
        <v>137</v>
      </c>
      <c r="H39" s="125">
        <v>69603</v>
      </c>
      <c r="I39" s="125">
        <v>0</v>
      </c>
    </row>
    <row r="40" spans="1:9" x14ac:dyDescent="0.2">
      <c r="A40" s="125">
        <v>31</v>
      </c>
      <c r="B40" s="125" t="s">
        <v>191</v>
      </c>
      <c r="C40" s="125" t="s">
        <v>119</v>
      </c>
      <c r="D40" s="125" t="s">
        <v>110</v>
      </c>
      <c r="E40" s="125">
        <v>2</v>
      </c>
      <c r="F40" s="125">
        <v>230.1</v>
      </c>
      <c r="G40" s="125" t="s">
        <v>137</v>
      </c>
      <c r="H40" s="125">
        <v>659731</v>
      </c>
      <c r="I40" s="125">
        <v>0</v>
      </c>
    </row>
    <row r="41" spans="1:9" x14ac:dyDescent="0.2">
      <c r="A41" s="125">
        <v>31</v>
      </c>
      <c r="B41" s="125" t="s">
        <v>191</v>
      </c>
      <c r="C41" s="125" t="s">
        <v>119</v>
      </c>
      <c r="D41" s="125" t="s">
        <v>110</v>
      </c>
    </row>
    <row r="42" spans="1:9" x14ac:dyDescent="0.2">
      <c r="A42" s="125">
        <v>32</v>
      </c>
      <c r="B42" s="125" t="s">
        <v>190</v>
      </c>
      <c r="C42" s="125" t="s">
        <v>119</v>
      </c>
      <c r="D42" s="125" t="s">
        <v>109</v>
      </c>
      <c r="E42" s="125">
        <v>1</v>
      </c>
      <c r="F42" s="125">
        <v>133.1</v>
      </c>
      <c r="G42" s="125" t="s">
        <v>137</v>
      </c>
      <c r="H42" s="125">
        <v>77074</v>
      </c>
      <c r="I42" s="125">
        <v>0</v>
      </c>
    </row>
    <row r="43" spans="1:9" x14ac:dyDescent="0.2">
      <c r="A43" s="125">
        <v>32</v>
      </c>
      <c r="B43" s="125" t="s">
        <v>190</v>
      </c>
      <c r="C43" s="125" t="s">
        <v>119</v>
      </c>
      <c r="D43" s="125" t="s">
        <v>109</v>
      </c>
      <c r="E43" s="125">
        <v>2</v>
      </c>
      <c r="F43" s="125">
        <v>230.1</v>
      </c>
      <c r="G43" s="125" t="s">
        <v>137</v>
      </c>
      <c r="H43" s="125">
        <v>729663</v>
      </c>
      <c r="I43" s="125">
        <v>0</v>
      </c>
    </row>
    <row r="44" spans="1:9" x14ac:dyDescent="0.2">
      <c r="A44" s="125">
        <v>32</v>
      </c>
      <c r="B44" s="125" t="s">
        <v>190</v>
      </c>
      <c r="C44" s="125" t="s">
        <v>119</v>
      </c>
      <c r="D44" s="125" t="s">
        <v>109</v>
      </c>
    </row>
    <row r="45" spans="1:9" x14ac:dyDescent="0.2">
      <c r="A45" s="125">
        <v>33</v>
      </c>
      <c r="B45" s="125" t="s">
        <v>189</v>
      </c>
      <c r="C45" s="125" t="s">
        <v>119</v>
      </c>
      <c r="D45" s="125" t="s">
        <v>108</v>
      </c>
      <c r="E45" s="125">
        <v>1</v>
      </c>
      <c r="F45" s="125">
        <v>133.1</v>
      </c>
      <c r="G45" s="125" t="s">
        <v>137</v>
      </c>
      <c r="H45" s="125">
        <v>182845</v>
      </c>
      <c r="I45" s="125">
        <v>0</v>
      </c>
    </row>
    <row r="46" spans="1:9" x14ac:dyDescent="0.2">
      <c r="A46" s="125">
        <v>33</v>
      </c>
      <c r="B46" s="125" t="s">
        <v>189</v>
      </c>
      <c r="C46" s="125" t="s">
        <v>119</v>
      </c>
      <c r="D46" s="125" t="s">
        <v>108</v>
      </c>
      <c r="E46" s="125">
        <v>2</v>
      </c>
      <c r="F46" s="125">
        <v>227.1</v>
      </c>
      <c r="G46" s="125" t="s">
        <v>137</v>
      </c>
      <c r="H46" s="125">
        <v>1436912</v>
      </c>
      <c r="I46" s="125">
        <v>0</v>
      </c>
    </row>
    <row r="47" spans="1:9" x14ac:dyDescent="0.2">
      <c r="A47" s="125">
        <v>33</v>
      </c>
      <c r="B47" s="125" t="s">
        <v>189</v>
      </c>
      <c r="C47" s="125" t="s">
        <v>119</v>
      </c>
      <c r="D47" s="125" t="s">
        <v>108</v>
      </c>
    </row>
    <row r="48" spans="1:9" x14ac:dyDescent="0.2">
      <c r="A48" s="125">
        <v>34</v>
      </c>
      <c r="B48" s="125" t="s">
        <v>188</v>
      </c>
      <c r="C48" s="125" t="s">
        <v>119</v>
      </c>
      <c r="D48" s="125" t="s">
        <v>107</v>
      </c>
      <c r="E48" s="125">
        <v>1</v>
      </c>
      <c r="F48" s="125">
        <v>232.1</v>
      </c>
      <c r="G48" s="125" t="s">
        <v>137</v>
      </c>
      <c r="H48" s="125">
        <v>3035</v>
      </c>
      <c r="I48" s="125">
        <v>0</v>
      </c>
    </row>
    <row r="49" spans="1:9" x14ac:dyDescent="0.2">
      <c r="A49" s="125">
        <v>34</v>
      </c>
      <c r="B49" s="125" t="s">
        <v>188</v>
      </c>
      <c r="C49" s="125" t="s">
        <v>119</v>
      </c>
      <c r="D49" s="125" t="s">
        <v>107</v>
      </c>
    </row>
    <row r="50" spans="1:9" x14ac:dyDescent="0.2">
      <c r="A50" s="125">
        <v>35</v>
      </c>
      <c r="B50" s="125" t="s">
        <v>187</v>
      </c>
      <c r="C50" s="125" t="s">
        <v>48</v>
      </c>
      <c r="E50" s="125">
        <v>1</v>
      </c>
      <c r="F50" s="125">
        <v>230.1</v>
      </c>
      <c r="G50" s="125" t="s">
        <v>137</v>
      </c>
      <c r="H50" s="125">
        <v>764227</v>
      </c>
      <c r="I50" s="125">
        <v>0</v>
      </c>
    </row>
    <row r="51" spans="1:9" x14ac:dyDescent="0.2">
      <c r="A51" s="125">
        <v>35</v>
      </c>
      <c r="B51" s="125" t="s">
        <v>187</v>
      </c>
      <c r="C51" s="125" t="s">
        <v>48</v>
      </c>
    </row>
    <row r="52" spans="1:9" x14ac:dyDescent="0.2">
      <c r="A52" s="125">
        <v>36</v>
      </c>
      <c r="B52" s="125" t="s">
        <v>186</v>
      </c>
      <c r="C52" s="125" t="s">
        <v>119</v>
      </c>
      <c r="D52" s="125" t="s">
        <v>106</v>
      </c>
      <c r="E52" s="125">
        <v>1</v>
      </c>
      <c r="F52" s="125">
        <v>133.1</v>
      </c>
      <c r="G52" s="125" t="s">
        <v>137</v>
      </c>
      <c r="H52" s="125">
        <v>53948</v>
      </c>
      <c r="I52" s="125">
        <v>0</v>
      </c>
    </row>
    <row r="53" spans="1:9" x14ac:dyDescent="0.2">
      <c r="A53" s="125">
        <v>36</v>
      </c>
      <c r="B53" s="125" t="s">
        <v>186</v>
      </c>
      <c r="C53" s="125" t="s">
        <v>119</v>
      </c>
      <c r="D53" s="125" t="s">
        <v>106</v>
      </c>
      <c r="E53" s="125">
        <v>2</v>
      </c>
      <c r="F53" s="125">
        <v>231.1</v>
      </c>
      <c r="G53" s="125" t="s">
        <v>137</v>
      </c>
      <c r="H53" s="125">
        <v>433941</v>
      </c>
      <c r="I53" s="125">
        <v>0</v>
      </c>
    </row>
    <row r="54" spans="1:9" x14ac:dyDescent="0.2">
      <c r="A54" s="125">
        <v>36</v>
      </c>
      <c r="B54" s="125" t="s">
        <v>186</v>
      </c>
      <c r="C54" s="125" t="s">
        <v>119</v>
      </c>
      <c r="D54" s="125" t="s">
        <v>106</v>
      </c>
    </row>
    <row r="55" spans="1:9" x14ac:dyDescent="0.2">
      <c r="A55" s="125">
        <v>37</v>
      </c>
      <c r="B55" s="125" t="s">
        <v>185</v>
      </c>
      <c r="C55" s="125" t="s">
        <v>119</v>
      </c>
      <c r="D55" s="125" t="s">
        <v>105</v>
      </c>
      <c r="E55" s="125">
        <v>1</v>
      </c>
      <c r="F55" s="125">
        <v>133.19999999999999</v>
      </c>
      <c r="G55" s="125" t="s">
        <v>137</v>
      </c>
      <c r="H55" s="125">
        <v>28085</v>
      </c>
      <c r="I55" s="125">
        <v>0</v>
      </c>
    </row>
    <row r="56" spans="1:9" x14ac:dyDescent="0.2">
      <c r="A56" s="125">
        <v>37</v>
      </c>
      <c r="B56" s="125" t="s">
        <v>185</v>
      </c>
      <c r="C56" s="125" t="s">
        <v>119</v>
      </c>
      <c r="D56" s="125" t="s">
        <v>105</v>
      </c>
      <c r="E56" s="125">
        <v>2</v>
      </c>
      <c r="F56" s="125">
        <v>232.2</v>
      </c>
      <c r="G56" s="125" t="s">
        <v>137</v>
      </c>
      <c r="H56" s="125">
        <v>238141</v>
      </c>
      <c r="I56" s="125">
        <v>0</v>
      </c>
    </row>
    <row r="57" spans="1:9" x14ac:dyDescent="0.2">
      <c r="A57" s="125">
        <v>37</v>
      </c>
      <c r="B57" s="125" t="s">
        <v>185</v>
      </c>
      <c r="C57" s="125" t="s">
        <v>119</v>
      </c>
      <c r="D57" s="125" t="s">
        <v>105</v>
      </c>
    </row>
    <row r="58" spans="1:9" x14ac:dyDescent="0.2">
      <c r="A58" s="125">
        <v>38</v>
      </c>
      <c r="B58" s="125" t="s">
        <v>184</v>
      </c>
      <c r="C58" s="125" t="s">
        <v>77</v>
      </c>
      <c r="D58" s="125" t="s">
        <v>118</v>
      </c>
      <c r="E58" s="125">
        <v>1</v>
      </c>
      <c r="F58" s="125">
        <v>133.1</v>
      </c>
      <c r="G58" s="125" t="s">
        <v>137</v>
      </c>
      <c r="H58" s="125">
        <v>77053</v>
      </c>
      <c r="I58" s="125">
        <v>0</v>
      </c>
    </row>
    <row r="59" spans="1:9" x14ac:dyDescent="0.2">
      <c r="A59" s="125">
        <v>38</v>
      </c>
      <c r="B59" s="125" t="s">
        <v>184</v>
      </c>
      <c r="C59" s="125" t="s">
        <v>77</v>
      </c>
      <c r="D59" s="125" t="s">
        <v>118</v>
      </c>
      <c r="E59" s="125">
        <v>2</v>
      </c>
      <c r="F59" s="125">
        <v>230.1</v>
      </c>
      <c r="G59" s="125" t="s">
        <v>137</v>
      </c>
      <c r="H59" s="125">
        <v>610700</v>
      </c>
      <c r="I59" s="125">
        <v>0</v>
      </c>
    </row>
    <row r="60" spans="1:9" x14ac:dyDescent="0.2">
      <c r="A60" s="125">
        <v>38</v>
      </c>
      <c r="B60" s="125" t="s">
        <v>184</v>
      </c>
      <c r="C60" s="125" t="s">
        <v>77</v>
      </c>
      <c r="D60" s="125" t="s">
        <v>118</v>
      </c>
    </row>
    <row r="61" spans="1:9" x14ac:dyDescent="0.2">
      <c r="A61" s="125">
        <v>39</v>
      </c>
      <c r="B61" s="125" t="s">
        <v>183</v>
      </c>
      <c r="C61" s="125" t="s">
        <v>77</v>
      </c>
      <c r="D61" s="125" t="s">
        <v>117</v>
      </c>
      <c r="E61" s="125">
        <v>1</v>
      </c>
      <c r="F61" s="125">
        <v>133.1</v>
      </c>
      <c r="G61" s="125" t="s">
        <v>137</v>
      </c>
      <c r="H61" s="125">
        <v>151757</v>
      </c>
      <c r="I61" s="125">
        <v>0</v>
      </c>
    </row>
    <row r="62" spans="1:9" x14ac:dyDescent="0.2">
      <c r="A62" s="125">
        <v>39</v>
      </c>
      <c r="B62" s="125" t="s">
        <v>183</v>
      </c>
      <c r="C62" s="125" t="s">
        <v>77</v>
      </c>
      <c r="D62" s="125" t="s">
        <v>117</v>
      </c>
      <c r="E62" s="125">
        <v>2</v>
      </c>
      <c r="F62" s="125">
        <v>228.1</v>
      </c>
      <c r="G62" s="125" t="s">
        <v>137</v>
      </c>
      <c r="H62" s="125">
        <v>1167048</v>
      </c>
      <c r="I62" s="125">
        <v>0</v>
      </c>
    </row>
    <row r="63" spans="1:9" x14ac:dyDescent="0.2">
      <c r="A63" s="125">
        <v>39</v>
      </c>
      <c r="B63" s="125" t="s">
        <v>183</v>
      </c>
      <c r="C63" s="125" t="s">
        <v>77</v>
      </c>
      <c r="D63" s="125" t="s">
        <v>117</v>
      </c>
    </row>
    <row r="64" spans="1:9" x14ac:dyDescent="0.2">
      <c r="A64" s="125">
        <v>40</v>
      </c>
      <c r="B64" s="125" t="s">
        <v>182</v>
      </c>
      <c r="C64" s="125" t="s">
        <v>77</v>
      </c>
      <c r="D64" s="125" t="s">
        <v>116</v>
      </c>
      <c r="E64" s="125">
        <v>1</v>
      </c>
      <c r="F64" s="125">
        <v>133.19999999999999</v>
      </c>
      <c r="G64" s="125" t="s">
        <v>137</v>
      </c>
      <c r="H64" s="125">
        <v>50646</v>
      </c>
      <c r="I64" s="125">
        <v>0</v>
      </c>
    </row>
    <row r="65" spans="1:9" x14ac:dyDescent="0.2">
      <c r="A65" s="125">
        <v>40</v>
      </c>
      <c r="B65" s="125" t="s">
        <v>182</v>
      </c>
      <c r="C65" s="125" t="s">
        <v>77</v>
      </c>
      <c r="D65" s="125" t="s">
        <v>116</v>
      </c>
      <c r="E65" s="125">
        <v>2</v>
      </c>
      <c r="F65" s="125">
        <v>231.2</v>
      </c>
      <c r="G65" s="125" t="s">
        <v>137</v>
      </c>
      <c r="H65" s="125">
        <v>411812</v>
      </c>
      <c r="I65" s="125">
        <v>0</v>
      </c>
    </row>
    <row r="66" spans="1:9" x14ac:dyDescent="0.2">
      <c r="A66" s="125">
        <v>40</v>
      </c>
      <c r="B66" s="125" t="s">
        <v>182</v>
      </c>
      <c r="C66" s="125" t="s">
        <v>77</v>
      </c>
      <c r="D66" s="125" t="s">
        <v>116</v>
      </c>
    </row>
    <row r="67" spans="1:9" x14ac:dyDescent="0.2">
      <c r="A67" s="125">
        <v>41</v>
      </c>
      <c r="B67" s="125" t="s">
        <v>181</v>
      </c>
      <c r="C67" s="125" t="s">
        <v>77</v>
      </c>
      <c r="D67" s="125" t="s">
        <v>115</v>
      </c>
      <c r="E67" s="125">
        <v>1</v>
      </c>
      <c r="F67" s="125">
        <v>133.30000000000001</v>
      </c>
      <c r="G67" s="125" t="s">
        <v>137</v>
      </c>
      <c r="H67" s="125">
        <v>116185</v>
      </c>
      <c r="I67" s="125">
        <v>0</v>
      </c>
    </row>
    <row r="68" spans="1:9" x14ac:dyDescent="0.2">
      <c r="A68" s="125">
        <v>41</v>
      </c>
      <c r="B68" s="125" t="s">
        <v>181</v>
      </c>
      <c r="C68" s="125" t="s">
        <v>77</v>
      </c>
      <c r="D68" s="125" t="s">
        <v>115</v>
      </c>
      <c r="E68" s="125">
        <v>2</v>
      </c>
      <c r="F68" s="125">
        <v>228.3</v>
      </c>
      <c r="G68" s="125" t="s">
        <v>137</v>
      </c>
      <c r="H68" s="125">
        <v>1013901</v>
      </c>
      <c r="I68" s="125">
        <v>0</v>
      </c>
    </row>
    <row r="69" spans="1:9" x14ac:dyDescent="0.2">
      <c r="A69" s="125">
        <v>41</v>
      </c>
      <c r="B69" s="125" t="s">
        <v>181</v>
      </c>
      <c r="C69" s="125" t="s">
        <v>77</v>
      </c>
      <c r="D69" s="125" t="s">
        <v>115</v>
      </c>
    </row>
    <row r="70" spans="1:9" x14ac:dyDescent="0.2">
      <c r="A70" s="125">
        <v>42</v>
      </c>
      <c r="B70" s="125" t="s">
        <v>180</v>
      </c>
      <c r="C70" s="125" t="s">
        <v>77</v>
      </c>
      <c r="D70" s="125" t="s">
        <v>114</v>
      </c>
      <c r="E70" s="125">
        <v>1</v>
      </c>
      <c r="F70" s="125">
        <v>133.19999999999999</v>
      </c>
      <c r="G70" s="125" t="s">
        <v>137</v>
      </c>
      <c r="H70" s="125">
        <v>103409</v>
      </c>
      <c r="I70" s="125">
        <v>0</v>
      </c>
    </row>
    <row r="71" spans="1:9" x14ac:dyDescent="0.2">
      <c r="A71" s="125">
        <v>42</v>
      </c>
      <c r="B71" s="125" t="s">
        <v>180</v>
      </c>
      <c r="C71" s="125" t="s">
        <v>77</v>
      </c>
      <c r="D71" s="125" t="s">
        <v>114</v>
      </c>
      <c r="E71" s="125">
        <v>2</v>
      </c>
      <c r="F71" s="125">
        <v>229.2</v>
      </c>
      <c r="G71" s="125" t="s">
        <v>137</v>
      </c>
      <c r="H71" s="125">
        <v>912459</v>
      </c>
      <c r="I71" s="125">
        <v>0</v>
      </c>
    </row>
    <row r="72" spans="1:9" x14ac:dyDescent="0.2">
      <c r="A72" s="125">
        <v>42</v>
      </c>
      <c r="B72" s="125" t="s">
        <v>180</v>
      </c>
      <c r="C72" s="125" t="s">
        <v>77</v>
      </c>
      <c r="D72" s="125" t="s">
        <v>114</v>
      </c>
    </row>
    <row r="73" spans="1:9" x14ac:dyDescent="0.2">
      <c r="A73" s="125">
        <v>43</v>
      </c>
      <c r="B73" s="125" t="s">
        <v>179</v>
      </c>
      <c r="C73" s="125" t="s">
        <v>77</v>
      </c>
      <c r="D73" s="125" t="s">
        <v>113</v>
      </c>
      <c r="E73" s="125">
        <v>1</v>
      </c>
      <c r="F73" s="125">
        <v>133.19999999999999</v>
      </c>
      <c r="G73" s="125" t="s">
        <v>137</v>
      </c>
      <c r="H73" s="125">
        <v>112495</v>
      </c>
      <c r="I73" s="125">
        <v>0</v>
      </c>
    </row>
    <row r="74" spans="1:9" x14ac:dyDescent="0.2">
      <c r="A74" s="125">
        <v>43</v>
      </c>
      <c r="B74" s="125" t="s">
        <v>179</v>
      </c>
      <c r="C74" s="125" t="s">
        <v>77</v>
      </c>
      <c r="D74" s="125" t="s">
        <v>113</v>
      </c>
      <c r="E74" s="125">
        <v>2</v>
      </c>
      <c r="F74" s="125">
        <v>229.2</v>
      </c>
      <c r="G74" s="125" t="s">
        <v>137</v>
      </c>
      <c r="H74" s="125">
        <v>982051</v>
      </c>
      <c r="I74" s="125">
        <v>0</v>
      </c>
    </row>
    <row r="75" spans="1:9" x14ac:dyDescent="0.2">
      <c r="A75" s="125">
        <v>43</v>
      </c>
      <c r="B75" s="125" t="s">
        <v>179</v>
      </c>
      <c r="C75" s="125" t="s">
        <v>77</v>
      </c>
      <c r="D75" s="125" t="s">
        <v>113</v>
      </c>
    </row>
    <row r="76" spans="1:9" x14ac:dyDescent="0.2">
      <c r="A76" s="125">
        <v>44</v>
      </c>
      <c r="B76" s="125" t="s">
        <v>178</v>
      </c>
      <c r="C76" s="125" t="s">
        <v>77</v>
      </c>
      <c r="D76" s="125" t="s">
        <v>112</v>
      </c>
      <c r="E76" s="125">
        <v>1</v>
      </c>
      <c r="F76" s="125">
        <v>133.1</v>
      </c>
      <c r="G76" s="125" t="s">
        <v>137</v>
      </c>
      <c r="H76" s="125">
        <v>106901</v>
      </c>
      <c r="I76" s="125">
        <v>0</v>
      </c>
    </row>
    <row r="77" spans="1:9" x14ac:dyDescent="0.2">
      <c r="A77" s="125">
        <v>44</v>
      </c>
      <c r="B77" s="125" t="s">
        <v>178</v>
      </c>
      <c r="C77" s="125" t="s">
        <v>77</v>
      </c>
      <c r="D77" s="125" t="s">
        <v>112</v>
      </c>
      <c r="E77" s="125">
        <v>2</v>
      </c>
      <c r="F77" s="125">
        <v>229.1</v>
      </c>
      <c r="G77" s="125" t="s">
        <v>137</v>
      </c>
      <c r="H77" s="125">
        <v>934223</v>
      </c>
      <c r="I77" s="125">
        <v>0</v>
      </c>
    </row>
    <row r="78" spans="1:9" x14ac:dyDescent="0.2">
      <c r="A78" s="125">
        <v>44</v>
      </c>
      <c r="B78" s="125" t="s">
        <v>178</v>
      </c>
      <c r="C78" s="125" t="s">
        <v>77</v>
      </c>
      <c r="D78" s="125" t="s">
        <v>112</v>
      </c>
    </row>
    <row r="79" spans="1:9" x14ac:dyDescent="0.2">
      <c r="A79" s="125">
        <v>45</v>
      </c>
      <c r="B79" s="125" t="s">
        <v>177</v>
      </c>
      <c r="C79" s="125" t="s">
        <v>77</v>
      </c>
      <c r="D79" s="125" t="s">
        <v>111</v>
      </c>
      <c r="E79" s="125">
        <v>1</v>
      </c>
      <c r="F79" s="125">
        <v>133.1</v>
      </c>
      <c r="G79" s="125" t="s">
        <v>137</v>
      </c>
      <c r="H79" s="125">
        <v>112517</v>
      </c>
      <c r="I79" s="125">
        <v>0</v>
      </c>
    </row>
    <row r="80" spans="1:9" x14ac:dyDescent="0.2">
      <c r="A80" s="125">
        <v>45</v>
      </c>
      <c r="B80" s="125" t="s">
        <v>177</v>
      </c>
      <c r="C80" s="125" t="s">
        <v>77</v>
      </c>
      <c r="D80" s="125" t="s">
        <v>111</v>
      </c>
      <c r="E80" s="125">
        <v>2</v>
      </c>
      <c r="F80" s="125">
        <v>229.1</v>
      </c>
      <c r="G80" s="125" t="s">
        <v>137</v>
      </c>
      <c r="H80" s="125">
        <v>980206</v>
      </c>
      <c r="I80" s="125">
        <v>0</v>
      </c>
    </row>
    <row r="81" spans="1:9" x14ac:dyDescent="0.2">
      <c r="A81" s="125">
        <v>45</v>
      </c>
      <c r="B81" s="125" t="s">
        <v>177</v>
      </c>
      <c r="C81" s="125" t="s">
        <v>77</v>
      </c>
      <c r="D81" s="125" t="s">
        <v>111</v>
      </c>
    </row>
    <row r="82" spans="1:9" x14ac:dyDescent="0.2">
      <c r="A82" s="125">
        <v>46</v>
      </c>
      <c r="B82" s="125" t="s">
        <v>176</v>
      </c>
      <c r="C82" s="125" t="s">
        <v>77</v>
      </c>
      <c r="D82" s="125" t="s">
        <v>110</v>
      </c>
      <c r="E82" s="125">
        <v>1</v>
      </c>
      <c r="F82" s="125">
        <v>133.1</v>
      </c>
      <c r="G82" s="125" t="s">
        <v>137</v>
      </c>
      <c r="H82" s="125">
        <v>110278</v>
      </c>
      <c r="I82" s="125">
        <v>0</v>
      </c>
    </row>
    <row r="83" spans="1:9" x14ac:dyDescent="0.2">
      <c r="A83" s="125">
        <v>46</v>
      </c>
      <c r="B83" s="125" t="s">
        <v>176</v>
      </c>
      <c r="C83" s="125" t="s">
        <v>77</v>
      </c>
      <c r="D83" s="125" t="s">
        <v>110</v>
      </c>
      <c r="E83" s="125">
        <v>2</v>
      </c>
      <c r="F83" s="125">
        <v>228.1</v>
      </c>
      <c r="G83" s="125" t="s">
        <v>137</v>
      </c>
      <c r="H83" s="125">
        <v>985309</v>
      </c>
      <c r="I83" s="125">
        <v>0</v>
      </c>
    </row>
    <row r="84" spans="1:9" x14ac:dyDescent="0.2">
      <c r="A84" s="125">
        <v>46</v>
      </c>
      <c r="B84" s="125" t="s">
        <v>176</v>
      </c>
      <c r="C84" s="125" t="s">
        <v>77</v>
      </c>
      <c r="D84" s="125" t="s">
        <v>110</v>
      </c>
    </row>
    <row r="85" spans="1:9" x14ac:dyDescent="0.2">
      <c r="A85" s="125">
        <v>47</v>
      </c>
      <c r="B85" s="125" t="s">
        <v>175</v>
      </c>
      <c r="C85" s="125" t="s">
        <v>77</v>
      </c>
      <c r="D85" s="125" t="s">
        <v>109</v>
      </c>
      <c r="E85" s="125">
        <v>1</v>
      </c>
      <c r="F85" s="125">
        <v>133.1</v>
      </c>
      <c r="G85" s="125" t="s">
        <v>137</v>
      </c>
      <c r="H85" s="125">
        <v>95093</v>
      </c>
      <c r="I85" s="125">
        <v>0</v>
      </c>
    </row>
    <row r="86" spans="1:9" x14ac:dyDescent="0.2">
      <c r="A86" s="125">
        <v>47</v>
      </c>
      <c r="B86" s="125" t="s">
        <v>175</v>
      </c>
      <c r="C86" s="125" t="s">
        <v>77</v>
      </c>
      <c r="D86" s="125" t="s">
        <v>109</v>
      </c>
      <c r="E86" s="125">
        <v>2</v>
      </c>
      <c r="F86" s="125">
        <v>229.1</v>
      </c>
      <c r="G86" s="125" t="s">
        <v>137</v>
      </c>
      <c r="H86" s="125">
        <v>833913</v>
      </c>
      <c r="I86" s="125">
        <v>0</v>
      </c>
    </row>
    <row r="87" spans="1:9" x14ac:dyDescent="0.2">
      <c r="A87" s="125">
        <v>47</v>
      </c>
      <c r="B87" s="125" t="s">
        <v>175</v>
      </c>
      <c r="C87" s="125" t="s">
        <v>77</v>
      </c>
      <c r="D87" s="125" t="s">
        <v>109</v>
      </c>
    </row>
    <row r="88" spans="1:9" x14ac:dyDescent="0.2">
      <c r="A88" s="125">
        <v>48</v>
      </c>
      <c r="B88" s="125" t="s">
        <v>174</v>
      </c>
      <c r="C88" s="125" t="s">
        <v>77</v>
      </c>
      <c r="D88" s="125" t="s">
        <v>108</v>
      </c>
      <c r="E88" s="125">
        <v>1</v>
      </c>
      <c r="F88" s="125">
        <v>133.1</v>
      </c>
      <c r="G88" s="125" t="s">
        <v>137</v>
      </c>
      <c r="H88" s="125">
        <v>111677</v>
      </c>
      <c r="I88" s="125">
        <v>0</v>
      </c>
    </row>
    <row r="89" spans="1:9" x14ac:dyDescent="0.2">
      <c r="A89" s="125">
        <v>48</v>
      </c>
      <c r="B89" s="125" t="s">
        <v>174</v>
      </c>
      <c r="C89" s="125" t="s">
        <v>77</v>
      </c>
      <c r="D89" s="125" t="s">
        <v>108</v>
      </c>
      <c r="E89" s="125">
        <v>2</v>
      </c>
      <c r="F89" s="125">
        <v>229.1</v>
      </c>
      <c r="G89" s="125" t="s">
        <v>137</v>
      </c>
      <c r="H89" s="125">
        <v>975402</v>
      </c>
      <c r="I89" s="125">
        <v>0</v>
      </c>
    </row>
    <row r="90" spans="1:9" x14ac:dyDescent="0.2">
      <c r="A90" s="125">
        <v>48</v>
      </c>
      <c r="B90" s="125" t="s">
        <v>174</v>
      </c>
      <c r="C90" s="125" t="s">
        <v>77</v>
      </c>
      <c r="D90" s="125" t="s">
        <v>108</v>
      </c>
    </row>
    <row r="91" spans="1:9" x14ac:dyDescent="0.2">
      <c r="A91" s="125">
        <v>49</v>
      </c>
      <c r="B91" s="125" t="s">
        <v>173</v>
      </c>
      <c r="C91" s="125" t="s">
        <v>77</v>
      </c>
      <c r="D91" s="125" t="s">
        <v>107</v>
      </c>
      <c r="E91" s="125">
        <v>1</v>
      </c>
      <c r="F91" s="125">
        <v>133.1</v>
      </c>
      <c r="G91" s="125" t="s">
        <v>137</v>
      </c>
      <c r="H91" s="125">
        <v>115467</v>
      </c>
      <c r="I91" s="125">
        <v>0</v>
      </c>
    </row>
    <row r="92" spans="1:9" x14ac:dyDescent="0.2">
      <c r="A92" s="125">
        <v>49</v>
      </c>
      <c r="B92" s="125" t="s">
        <v>173</v>
      </c>
      <c r="C92" s="125" t="s">
        <v>77</v>
      </c>
      <c r="D92" s="125" t="s">
        <v>107</v>
      </c>
      <c r="E92" s="125">
        <v>2</v>
      </c>
      <c r="F92" s="125">
        <v>228.1</v>
      </c>
      <c r="G92" s="125" t="s">
        <v>137</v>
      </c>
      <c r="H92" s="125">
        <v>1007813</v>
      </c>
      <c r="I92" s="125">
        <v>0</v>
      </c>
    </row>
    <row r="93" spans="1:9" x14ac:dyDescent="0.2">
      <c r="A93" s="125">
        <v>49</v>
      </c>
      <c r="B93" s="125" t="s">
        <v>173</v>
      </c>
      <c r="C93" s="125" t="s">
        <v>77</v>
      </c>
      <c r="D93" s="125" t="s">
        <v>107</v>
      </c>
    </row>
    <row r="94" spans="1:9" x14ac:dyDescent="0.2">
      <c r="A94" s="125">
        <v>50</v>
      </c>
      <c r="B94" s="125" t="s">
        <v>172</v>
      </c>
      <c r="C94" s="125" t="s">
        <v>47</v>
      </c>
      <c r="E94" s="125">
        <v>1</v>
      </c>
      <c r="F94" s="125">
        <v>133.1</v>
      </c>
      <c r="G94" s="125" t="s">
        <v>137</v>
      </c>
      <c r="H94" s="125">
        <v>198787</v>
      </c>
      <c r="I94" s="125">
        <v>0</v>
      </c>
    </row>
    <row r="95" spans="1:9" x14ac:dyDescent="0.2">
      <c r="A95" s="125">
        <v>50</v>
      </c>
      <c r="B95" s="125" t="s">
        <v>172</v>
      </c>
      <c r="C95" s="125" t="s">
        <v>47</v>
      </c>
      <c r="E95" s="125">
        <v>2</v>
      </c>
      <c r="F95" s="125">
        <v>224.1</v>
      </c>
      <c r="G95" s="125" t="s">
        <v>137</v>
      </c>
      <c r="H95" s="125">
        <v>2390957</v>
      </c>
      <c r="I95" s="125">
        <v>0</v>
      </c>
    </row>
    <row r="96" spans="1:9" x14ac:dyDescent="0.2">
      <c r="A96" s="125">
        <v>50</v>
      </c>
      <c r="B96" s="125" t="s">
        <v>172</v>
      </c>
      <c r="C96" s="125" t="s">
        <v>47</v>
      </c>
    </row>
    <row r="97" spans="1:9" x14ac:dyDescent="0.2">
      <c r="A97" s="125">
        <v>51</v>
      </c>
      <c r="B97" s="125" t="s">
        <v>171</v>
      </c>
      <c r="C97" s="125" t="s">
        <v>77</v>
      </c>
      <c r="D97" s="125" t="s">
        <v>106</v>
      </c>
      <c r="E97" s="125">
        <v>1</v>
      </c>
      <c r="F97" s="125">
        <v>133.1</v>
      </c>
      <c r="G97" s="125" t="s">
        <v>137</v>
      </c>
      <c r="H97" s="125">
        <v>81278</v>
      </c>
      <c r="I97" s="125">
        <v>0</v>
      </c>
    </row>
    <row r="98" spans="1:9" x14ac:dyDescent="0.2">
      <c r="A98" s="125">
        <v>51</v>
      </c>
      <c r="B98" s="125" t="s">
        <v>171</v>
      </c>
      <c r="C98" s="125" t="s">
        <v>77</v>
      </c>
      <c r="D98" s="125" t="s">
        <v>106</v>
      </c>
      <c r="E98" s="125">
        <v>2</v>
      </c>
      <c r="F98" s="125">
        <v>230.1</v>
      </c>
      <c r="G98" s="125" t="s">
        <v>137</v>
      </c>
      <c r="H98" s="125">
        <v>639841</v>
      </c>
      <c r="I98" s="125">
        <v>0</v>
      </c>
    </row>
    <row r="99" spans="1:9" x14ac:dyDescent="0.2">
      <c r="A99" s="125">
        <v>51</v>
      </c>
      <c r="B99" s="125" t="s">
        <v>171</v>
      </c>
      <c r="C99" s="125" t="s">
        <v>77</v>
      </c>
      <c r="D99" s="125" t="s">
        <v>106</v>
      </c>
    </row>
    <row r="100" spans="1:9" x14ac:dyDescent="0.2">
      <c r="A100" s="125">
        <v>52</v>
      </c>
      <c r="B100" s="125" t="s">
        <v>170</v>
      </c>
      <c r="C100" s="125" t="s">
        <v>77</v>
      </c>
      <c r="D100" s="125" t="s">
        <v>105</v>
      </c>
      <c r="E100" s="125">
        <v>1</v>
      </c>
      <c r="F100" s="125">
        <v>133.1</v>
      </c>
      <c r="G100" s="125" t="s">
        <v>137</v>
      </c>
      <c r="H100" s="125">
        <v>21207</v>
      </c>
      <c r="I100" s="125">
        <v>0</v>
      </c>
    </row>
    <row r="101" spans="1:9" x14ac:dyDescent="0.2">
      <c r="A101" s="125">
        <v>52</v>
      </c>
      <c r="B101" s="125" t="s">
        <v>170</v>
      </c>
      <c r="C101" s="125" t="s">
        <v>77</v>
      </c>
      <c r="D101" s="125" t="s">
        <v>105</v>
      </c>
      <c r="E101" s="125">
        <v>2</v>
      </c>
      <c r="F101" s="125">
        <v>232.1</v>
      </c>
      <c r="G101" s="125" t="s">
        <v>137</v>
      </c>
      <c r="H101" s="125">
        <v>182015</v>
      </c>
      <c r="I101" s="125">
        <v>0</v>
      </c>
    </row>
    <row r="102" spans="1:9" x14ac:dyDescent="0.2">
      <c r="A102" s="125">
        <v>52</v>
      </c>
      <c r="B102" s="125" t="s">
        <v>170</v>
      </c>
      <c r="C102" s="125" t="s">
        <v>77</v>
      </c>
      <c r="D102" s="125" t="s">
        <v>105</v>
      </c>
    </row>
    <row r="103" spans="1:9" x14ac:dyDescent="0.2">
      <c r="A103" s="125">
        <v>53</v>
      </c>
      <c r="B103" s="125" t="s">
        <v>169</v>
      </c>
      <c r="C103" s="125" t="s">
        <v>77</v>
      </c>
      <c r="D103" s="125" t="s">
        <v>104</v>
      </c>
      <c r="E103" s="125">
        <v>1</v>
      </c>
      <c r="F103" s="125">
        <v>133.1</v>
      </c>
      <c r="G103" s="125" t="s">
        <v>137</v>
      </c>
      <c r="H103" s="125">
        <v>133031</v>
      </c>
      <c r="I103" s="125">
        <v>0</v>
      </c>
    </row>
    <row r="104" spans="1:9" x14ac:dyDescent="0.2">
      <c r="A104" s="125">
        <v>53</v>
      </c>
      <c r="B104" s="125" t="s">
        <v>169</v>
      </c>
      <c r="C104" s="125" t="s">
        <v>77</v>
      </c>
      <c r="D104" s="125" t="s">
        <v>104</v>
      </c>
      <c r="E104" s="125">
        <v>2</v>
      </c>
      <c r="F104" s="125">
        <v>228.1</v>
      </c>
      <c r="G104" s="125" t="s">
        <v>137</v>
      </c>
      <c r="H104" s="125">
        <v>1156173</v>
      </c>
      <c r="I104" s="125">
        <v>0</v>
      </c>
    </row>
    <row r="105" spans="1:9" x14ac:dyDescent="0.2">
      <c r="A105" s="125">
        <v>53</v>
      </c>
      <c r="B105" s="125" t="s">
        <v>169</v>
      </c>
      <c r="C105" s="125" t="s">
        <v>77</v>
      </c>
      <c r="D105" s="125" t="s">
        <v>104</v>
      </c>
    </row>
    <row r="106" spans="1:9" x14ac:dyDescent="0.2">
      <c r="A106" s="125">
        <v>54</v>
      </c>
      <c r="B106" s="125" t="s">
        <v>168</v>
      </c>
      <c r="C106" s="125" t="s">
        <v>77</v>
      </c>
      <c r="D106" s="125" t="s">
        <v>103</v>
      </c>
      <c r="E106" s="125">
        <v>1</v>
      </c>
      <c r="F106" s="125">
        <v>133.19999999999999</v>
      </c>
      <c r="G106" s="125" t="s">
        <v>137</v>
      </c>
      <c r="H106" s="125">
        <v>129147</v>
      </c>
      <c r="I106" s="125">
        <v>0</v>
      </c>
    </row>
    <row r="107" spans="1:9" x14ac:dyDescent="0.2">
      <c r="A107" s="125">
        <v>54</v>
      </c>
      <c r="B107" s="125" t="s">
        <v>168</v>
      </c>
      <c r="C107" s="125" t="s">
        <v>77</v>
      </c>
      <c r="D107" s="125" t="s">
        <v>103</v>
      </c>
      <c r="E107" s="125">
        <v>2</v>
      </c>
      <c r="F107" s="125">
        <v>228.2</v>
      </c>
      <c r="G107" s="125" t="s">
        <v>137</v>
      </c>
      <c r="H107" s="125">
        <v>1098209</v>
      </c>
      <c r="I107" s="125">
        <v>0</v>
      </c>
    </row>
    <row r="108" spans="1:9" x14ac:dyDescent="0.2">
      <c r="A108" s="125">
        <v>54</v>
      </c>
      <c r="B108" s="125" t="s">
        <v>168</v>
      </c>
      <c r="C108" s="125" t="s">
        <v>77</v>
      </c>
      <c r="D108" s="125" t="s">
        <v>103</v>
      </c>
    </row>
    <row r="109" spans="1:9" x14ac:dyDescent="0.2">
      <c r="A109" s="125">
        <v>55</v>
      </c>
      <c r="B109" s="125" t="s">
        <v>167</v>
      </c>
      <c r="C109" s="125" t="s">
        <v>77</v>
      </c>
      <c r="D109" s="125" t="s">
        <v>102</v>
      </c>
      <c r="E109" s="125">
        <v>1</v>
      </c>
      <c r="F109" s="125">
        <v>133.19999999999999</v>
      </c>
      <c r="G109" s="125" t="s">
        <v>137</v>
      </c>
      <c r="H109" s="125">
        <v>127010</v>
      </c>
      <c r="I109" s="125">
        <v>0</v>
      </c>
    </row>
    <row r="110" spans="1:9" x14ac:dyDescent="0.2">
      <c r="A110" s="125">
        <v>55</v>
      </c>
      <c r="B110" s="125" t="s">
        <v>167</v>
      </c>
      <c r="C110" s="125" t="s">
        <v>77</v>
      </c>
      <c r="D110" s="125" t="s">
        <v>102</v>
      </c>
      <c r="E110" s="125">
        <v>2</v>
      </c>
      <c r="F110" s="125">
        <v>228.2</v>
      </c>
      <c r="G110" s="125" t="s">
        <v>137</v>
      </c>
      <c r="H110" s="125">
        <v>1087518</v>
      </c>
      <c r="I110" s="125">
        <v>0</v>
      </c>
    </row>
    <row r="111" spans="1:9" x14ac:dyDescent="0.2">
      <c r="A111" s="125">
        <v>55</v>
      </c>
      <c r="B111" s="125" t="s">
        <v>167</v>
      </c>
      <c r="C111" s="125" t="s">
        <v>77</v>
      </c>
      <c r="D111" s="125" t="s">
        <v>102</v>
      </c>
    </row>
    <row r="112" spans="1:9" x14ac:dyDescent="0.2">
      <c r="A112" s="125">
        <v>56</v>
      </c>
      <c r="B112" s="125" t="s">
        <v>166</v>
      </c>
      <c r="C112" s="125" t="s">
        <v>77</v>
      </c>
      <c r="D112" s="125" t="s">
        <v>101</v>
      </c>
      <c r="E112" s="125">
        <v>1</v>
      </c>
      <c r="F112" s="125">
        <v>133.1</v>
      </c>
      <c r="G112" s="125" t="s">
        <v>137</v>
      </c>
      <c r="H112" s="125">
        <v>121005</v>
      </c>
      <c r="I112" s="125">
        <v>0</v>
      </c>
    </row>
    <row r="113" spans="1:9" x14ac:dyDescent="0.2">
      <c r="A113" s="125">
        <v>56</v>
      </c>
      <c r="B113" s="125" t="s">
        <v>166</v>
      </c>
      <c r="C113" s="125" t="s">
        <v>77</v>
      </c>
      <c r="D113" s="125" t="s">
        <v>101</v>
      </c>
      <c r="E113" s="125">
        <v>2</v>
      </c>
      <c r="F113" s="125">
        <v>228.1</v>
      </c>
      <c r="G113" s="125" t="s">
        <v>137</v>
      </c>
      <c r="H113" s="125">
        <v>1040340</v>
      </c>
      <c r="I113" s="125">
        <v>0</v>
      </c>
    </row>
    <row r="114" spans="1:9" x14ac:dyDescent="0.2">
      <c r="A114" s="125">
        <v>56</v>
      </c>
      <c r="B114" s="125" t="s">
        <v>166</v>
      </c>
      <c r="C114" s="125" t="s">
        <v>77</v>
      </c>
      <c r="D114" s="125" t="s">
        <v>101</v>
      </c>
    </row>
    <row r="115" spans="1:9" x14ac:dyDescent="0.2">
      <c r="A115" s="125">
        <v>57</v>
      </c>
      <c r="B115" s="125" t="s">
        <v>165</v>
      </c>
      <c r="C115" s="125" t="s">
        <v>77</v>
      </c>
      <c r="D115" s="125" t="s">
        <v>100</v>
      </c>
      <c r="E115" s="125">
        <v>1</v>
      </c>
      <c r="F115" s="125">
        <v>133.1</v>
      </c>
      <c r="G115" s="125" t="s">
        <v>137</v>
      </c>
      <c r="H115" s="125">
        <v>115144</v>
      </c>
      <c r="I115" s="125">
        <v>0</v>
      </c>
    </row>
    <row r="116" spans="1:9" x14ac:dyDescent="0.2">
      <c r="A116" s="125">
        <v>57</v>
      </c>
      <c r="B116" s="125" t="s">
        <v>165</v>
      </c>
      <c r="C116" s="125" t="s">
        <v>77</v>
      </c>
      <c r="D116" s="125" t="s">
        <v>100</v>
      </c>
      <c r="E116" s="125">
        <v>2</v>
      </c>
      <c r="F116" s="125">
        <v>228.1</v>
      </c>
      <c r="G116" s="125" t="s">
        <v>137</v>
      </c>
      <c r="H116" s="125">
        <v>991252</v>
      </c>
      <c r="I116" s="125">
        <v>0</v>
      </c>
    </row>
    <row r="117" spans="1:9" x14ac:dyDescent="0.2">
      <c r="A117" s="125">
        <v>57</v>
      </c>
      <c r="B117" s="125" t="s">
        <v>165</v>
      </c>
      <c r="C117" s="125" t="s">
        <v>77</v>
      </c>
      <c r="D117" s="125" t="s">
        <v>100</v>
      </c>
    </row>
    <row r="118" spans="1:9" x14ac:dyDescent="0.2">
      <c r="A118" s="125">
        <v>58</v>
      </c>
      <c r="B118" s="125" t="s">
        <v>164</v>
      </c>
      <c r="C118" s="125" t="s">
        <v>77</v>
      </c>
      <c r="D118" s="125" t="s">
        <v>99</v>
      </c>
      <c r="E118" s="125">
        <v>1</v>
      </c>
      <c r="F118" s="125">
        <v>133.1</v>
      </c>
      <c r="G118" s="125" t="s">
        <v>137</v>
      </c>
      <c r="H118" s="125">
        <v>139193</v>
      </c>
      <c r="I118" s="125">
        <v>0</v>
      </c>
    </row>
    <row r="119" spans="1:9" x14ac:dyDescent="0.2">
      <c r="A119" s="125">
        <v>58</v>
      </c>
      <c r="B119" s="125" t="s">
        <v>164</v>
      </c>
      <c r="C119" s="125" t="s">
        <v>77</v>
      </c>
      <c r="D119" s="125" t="s">
        <v>99</v>
      </c>
      <c r="E119" s="125">
        <v>2</v>
      </c>
      <c r="F119" s="125">
        <v>228.1</v>
      </c>
      <c r="G119" s="125" t="s">
        <v>137</v>
      </c>
      <c r="H119" s="125">
        <v>1099110</v>
      </c>
      <c r="I119" s="125">
        <v>0</v>
      </c>
    </row>
    <row r="120" spans="1:9" x14ac:dyDescent="0.2">
      <c r="A120" s="125">
        <v>58</v>
      </c>
      <c r="B120" s="125" t="s">
        <v>164</v>
      </c>
      <c r="C120" s="125" t="s">
        <v>77</v>
      </c>
      <c r="D120" s="125" t="s">
        <v>99</v>
      </c>
    </row>
    <row r="121" spans="1:9" x14ac:dyDescent="0.2">
      <c r="A121" s="125">
        <v>59</v>
      </c>
      <c r="B121" s="125" t="s">
        <v>163</v>
      </c>
      <c r="C121" s="125" t="s">
        <v>77</v>
      </c>
      <c r="D121" s="125" t="s">
        <v>98</v>
      </c>
      <c r="E121" s="125">
        <v>1</v>
      </c>
      <c r="F121" s="125">
        <v>133.1</v>
      </c>
      <c r="G121" s="125" t="s">
        <v>137</v>
      </c>
      <c r="H121" s="125">
        <v>110591</v>
      </c>
      <c r="I121" s="125">
        <v>0</v>
      </c>
    </row>
    <row r="122" spans="1:9" x14ac:dyDescent="0.2">
      <c r="A122" s="125">
        <v>59</v>
      </c>
      <c r="B122" s="125" t="s">
        <v>163</v>
      </c>
      <c r="C122" s="125" t="s">
        <v>77</v>
      </c>
      <c r="D122" s="125" t="s">
        <v>98</v>
      </c>
      <c r="E122" s="125">
        <v>2</v>
      </c>
      <c r="F122" s="125">
        <v>229.1</v>
      </c>
      <c r="G122" s="125" t="s">
        <v>137</v>
      </c>
      <c r="H122" s="125">
        <v>902314</v>
      </c>
      <c r="I122" s="125">
        <v>0</v>
      </c>
    </row>
    <row r="123" spans="1:9" x14ac:dyDescent="0.2">
      <c r="A123" s="125">
        <v>59</v>
      </c>
      <c r="B123" s="125" t="s">
        <v>163</v>
      </c>
      <c r="C123" s="125" t="s">
        <v>77</v>
      </c>
      <c r="D123" s="125" t="s">
        <v>98</v>
      </c>
    </row>
    <row r="124" spans="1:9" x14ac:dyDescent="0.2">
      <c r="A124" s="125">
        <v>60</v>
      </c>
      <c r="B124" s="125" t="s">
        <v>162</v>
      </c>
      <c r="C124" s="125" t="s">
        <v>77</v>
      </c>
      <c r="D124" s="125" t="s">
        <v>97</v>
      </c>
      <c r="E124" s="125">
        <v>1</v>
      </c>
      <c r="F124" s="125">
        <v>133.1</v>
      </c>
      <c r="G124" s="125" t="s">
        <v>137</v>
      </c>
      <c r="H124" s="125">
        <v>141899</v>
      </c>
      <c r="I124" s="125">
        <v>0</v>
      </c>
    </row>
    <row r="125" spans="1:9" x14ac:dyDescent="0.2">
      <c r="A125" s="125">
        <v>60</v>
      </c>
      <c r="B125" s="125" t="s">
        <v>162</v>
      </c>
      <c r="C125" s="125" t="s">
        <v>77</v>
      </c>
      <c r="D125" s="125" t="s">
        <v>97</v>
      </c>
      <c r="E125" s="125">
        <v>2</v>
      </c>
      <c r="F125" s="125">
        <v>228.1</v>
      </c>
      <c r="G125" s="125" t="s">
        <v>137</v>
      </c>
      <c r="H125" s="125">
        <v>1126491</v>
      </c>
      <c r="I125" s="125">
        <v>0</v>
      </c>
    </row>
    <row r="126" spans="1:9" x14ac:dyDescent="0.2">
      <c r="A126" s="125">
        <v>60</v>
      </c>
      <c r="B126" s="125" t="s">
        <v>162</v>
      </c>
      <c r="C126" s="125" t="s">
        <v>77</v>
      </c>
      <c r="D126" s="125" t="s">
        <v>97</v>
      </c>
    </row>
    <row r="127" spans="1:9" x14ac:dyDescent="0.2">
      <c r="A127" s="125">
        <v>61</v>
      </c>
      <c r="B127" s="125" t="s">
        <v>161</v>
      </c>
      <c r="C127" s="125" t="s">
        <v>77</v>
      </c>
      <c r="D127" s="125" t="s">
        <v>96</v>
      </c>
      <c r="E127" s="125">
        <v>1</v>
      </c>
      <c r="F127" s="125">
        <v>133.4</v>
      </c>
      <c r="G127" s="125" t="s">
        <v>137</v>
      </c>
      <c r="H127" s="125">
        <v>109322</v>
      </c>
      <c r="I127" s="125">
        <v>0</v>
      </c>
    </row>
    <row r="128" spans="1:9" x14ac:dyDescent="0.2">
      <c r="A128" s="125">
        <v>61</v>
      </c>
      <c r="B128" s="125" t="s">
        <v>161</v>
      </c>
      <c r="C128" s="125" t="s">
        <v>77</v>
      </c>
      <c r="D128" s="125" t="s">
        <v>96</v>
      </c>
      <c r="E128" s="125">
        <v>2</v>
      </c>
      <c r="F128" s="125">
        <v>229.4</v>
      </c>
      <c r="G128" s="125" t="s">
        <v>137</v>
      </c>
      <c r="H128" s="125">
        <v>911252</v>
      </c>
      <c r="I128" s="125">
        <v>0</v>
      </c>
    </row>
    <row r="129" spans="1:9" x14ac:dyDescent="0.2">
      <c r="A129" s="125">
        <v>61</v>
      </c>
      <c r="B129" s="125" t="s">
        <v>161</v>
      </c>
      <c r="C129" s="125" t="s">
        <v>77</v>
      </c>
      <c r="D129" s="125" t="s">
        <v>96</v>
      </c>
    </row>
    <row r="130" spans="1:9" x14ac:dyDescent="0.2">
      <c r="A130" s="125">
        <v>62</v>
      </c>
      <c r="B130" s="125" t="s">
        <v>160</v>
      </c>
      <c r="C130" s="125" t="s">
        <v>77</v>
      </c>
      <c r="D130" s="125" t="s">
        <v>95</v>
      </c>
      <c r="E130" s="125">
        <v>1</v>
      </c>
      <c r="F130" s="125">
        <v>133.19999999999999</v>
      </c>
      <c r="G130" s="125" t="s">
        <v>137</v>
      </c>
      <c r="H130" s="125">
        <v>115456</v>
      </c>
      <c r="I130" s="125">
        <v>0</v>
      </c>
    </row>
    <row r="131" spans="1:9" x14ac:dyDescent="0.2">
      <c r="A131" s="125">
        <v>62</v>
      </c>
      <c r="B131" s="125" t="s">
        <v>160</v>
      </c>
      <c r="C131" s="125" t="s">
        <v>77</v>
      </c>
      <c r="D131" s="125" t="s">
        <v>95</v>
      </c>
      <c r="E131" s="125">
        <v>2</v>
      </c>
      <c r="F131" s="125">
        <v>229.2</v>
      </c>
      <c r="G131" s="125" t="s">
        <v>137</v>
      </c>
      <c r="H131" s="125">
        <v>928095</v>
      </c>
      <c r="I131" s="125">
        <v>0</v>
      </c>
    </row>
    <row r="132" spans="1:9" x14ac:dyDescent="0.2">
      <c r="A132" s="125">
        <v>62</v>
      </c>
      <c r="B132" s="125" t="s">
        <v>160</v>
      </c>
      <c r="C132" s="125" t="s">
        <v>77</v>
      </c>
      <c r="D132" s="125" t="s">
        <v>95</v>
      </c>
    </row>
    <row r="133" spans="1:9" x14ac:dyDescent="0.2">
      <c r="A133" s="125">
        <v>63</v>
      </c>
      <c r="B133" s="125" t="s">
        <v>159</v>
      </c>
      <c r="C133" s="125" t="s">
        <v>68</v>
      </c>
      <c r="E133" s="125">
        <v>1</v>
      </c>
      <c r="F133" s="125">
        <v>133.1</v>
      </c>
      <c r="G133" s="125" t="s">
        <v>137</v>
      </c>
      <c r="H133" s="125">
        <v>121368</v>
      </c>
      <c r="I133" s="125">
        <v>0</v>
      </c>
    </row>
    <row r="134" spans="1:9" x14ac:dyDescent="0.2">
      <c r="A134" s="125">
        <v>63</v>
      </c>
      <c r="B134" s="125" t="s">
        <v>159</v>
      </c>
      <c r="C134" s="125" t="s">
        <v>68</v>
      </c>
      <c r="E134" s="125">
        <v>2</v>
      </c>
      <c r="F134" s="125">
        <v>233.1</v>
      </c>
      <c r="G134" s="125" t="s">
        <v>137</v>
      </c>
      <c r="H134" s="125">
        <v>3529</v>
      </c>
      <c r="I134" s="125">
        <v>0</v>
      </c>
    </row>
    <row r="135" spans="1:9" x14ac:dyDescent="0.2">
      <c r="A135" s="125">
        <v>63</v>
      </c>
      <c r="B135" s="125" t="s">
        <v>159</v>
      </c>
      <c r="C135" s="125" t="s">
        <v>68</v>
      </c>
    </row>
    <row r="136" spans="1:9" x14ac:dyDescent="0.2">
      <c r="A136" s="125">
        <v>64</v>
      </c>
      <c r="B136" s="125" t="s">
        <v>158</v>
      </c>
      <c r="C136" s="125" t="s">
        <v>77</v>
      </c>
      <c r="D136" s="125" t="s">
        <v>94</v>
      </c>
      <c r="E136" s="125">
        <v>1</v>
      </c>
      <c r="F136" s="125">
        <v>133.19999999999999</v>
      </c>
      <c r="G136" s="125" t="s">
        <v>137</v>
      </c>
      <c r="H136" s="125">
        <v>77105</v>
      </c>
      <c r="I136" s="125">
        <v>0</v>
      </c>
    </row>
    <row r="137" spans="1:9" x14ac:dyDescent="0.2">
      <c r="A137" s="125">
        <v>64</v>
      </c>
      <c r="B137" s="125" t="s">
        <v>158</v>
      </c>
      <c r="C137" s="125" t="s">
        <v>77</v>
      </c>
      <c r="D137" s="125" t="s">
        <v>94</v>
      </c>
      <c r="E137" s="125">
        <v>2</v>
      </c>
      <c r="F137" s="125">
        <v>230.2</v>
      </c>
      <c r="G137" s="125" t="s">
        <v>137</v>
      </c>
      <c r="H137" s="125">
        <v>606796</v>
      </c>
      <c r="I137" s="125">
        <v>0</v>
      </c>
    </row>
    <row r="138" spans="1:9" x14ac:dyDescent="0.2">
      <c r="A138" s="125">
        <v>64</v>
      </c>
      <c r="B138" s="125" t="s">
        <v>158</v>
      </c>
      <c r="C138" s="125" t="s">
        <v>77</v>
      </c>
      <c r="D138" s="125" t="s">
        <v>94</v>
      </c>
    </row>
    <row r="139" spans="1:9" x14ac:dyDescent="0.2">
      <c r="A139" s="125">
        <v>65</v>
      </c>
      <c r="B139" s="125" t="s">
        <v>157</v>
      </c>
      <c r="C139" s="125" t="s">
        <v>77</v>
      </c>
      <c r="D139" s="125" t="s">
        <v>93</v>
      </c>
      <c r="E139" s="125">
        <v>1</v>
      </c>
      <c r="F139" s="125">
        <v>133.19999999999999</v>
      </c>
      <c r="G139" s="125" t="s">
        <v>137</v>
      </c>
      <c r="H139" s="125">
        <v>107006</v>
      </c>
      <c r="I139" s="125">
        <v>0</v>
      </c>
    </row>
    <row r="140" spans="1:9" x14ac:dyDescent="0.2">
      <c r="A140" s="125">
        <v>65</v>
      </c>
      <c r="B140" s="125" t="s">
        <v>157</v>
      </c>
      <c r="C140" s="125" t="s">
        <v>77</v>
      </c>
      <c r="D140" s="125" t="s">
        <v>93</v>
      </c>
      <c r="E140" s="125">
        <v>2</v>
      </c>
      <c r="F140" s="125">
        <v>229.2</v>
      </c>
      <c r="G140" s="125" t="s">
        <v>137</v>
      </c>
      <c r="H140" s="125">
        <v>837375</v>
      </c>
      <c r="I140" s="125">
        <v>0</v>
      </c>
    </row>
    <row r="141" spans="1:9" x14ac:dyDescent="0.2">
      <c r="A141" s="125">
        <v>65</v>
      </c>
      <c r="B141" s="125" t="s">
        <v>157</v>
      </c>
      <c r="C141" s="125" t="s">
        <v>77</v>
      </c>
      <c r="D141" s="125" t="s">
        <v>93</v>
      </c>
    </row>
    <row r="142" spans="1:9" x14ac:dyDescent="0.2">
      <c r="A142" s="125">
        <v>66</v>
      </c>
      <c r="B142" s="125" t="s">
        <v>156</v>
      </c>
      <c r="C142" s="125" t="s">
        <v>77</v>
      </c>
      <c r="D142" s="125" t="s">
        <v>92</v>
      </c>
      <c r="E142" s="125">
        <v>1</v>
      </c>
      <c r="F142" s="125">
        <v>133.1</v>
      </c>
      <c r="G142" s="125" t="s">
        <v>137</v>
      </c>
      <c r="H142" s="125">
        <v>64020</v>
      </c>
      <c r="I142" s="125">
        <v>0</v>
      </c>
    </row>
    <row r="143" spans="1:9" x14ac:dyDescent="0.2">
      <c r="A143" s="125">
        <v>66</v>
      </c>
      <c r="B143" s="125" t="s">
        <v>156</v>
      </c>
      <c r="C143" s="125" t="s">
        <v>77</v>
      </c>
      <c r="D143" s="125" t="s">
        <v>92</v>
      </c>
      <c r="E143" s="125">
        <v>2</v>
      </c>
      <c r="F143" s="125">
        <v>230.1</v>
      </c>
      <c r="G143" s="125" t="s">
        <v>137</v>
      </c>
      <c r="H143" s="125">
        <v>511669</v>
      </c>
      <c r="I143" s="125">
        <v>0</v>
      </c>
    </row>
    <row r="144" spans="1:9" x14ac:dyDescent="0.2">
      <c r="A144" s="125">
        <v>66</v>
      </c>
      <c r="B144" s="125" t="s">
        <v>156</v>
      </c>
      <c r="C144" s="125" t="s">
        <v>77</v>
      </c>
      <c r="D144" s="125" t="s">
        <v>92</v>
      </c>
    </row>
    <row r="145" spans="1:9" x14ac:dyDescent="0.2">
      <c r="A145" s="125">
        <v>67</v>
      </c>
      <c r="B145" s="125" t="s">
        <v>155</v>
      </c>
      <c r="C145" s="125" t="s">
        <v>77</v>
      </c>
      <c r="D145" s="125" t="s">
        <v>91</v>
      </c>
      <c r="E145" s="125">
        <v>1</v>
      </c>
      <c r="F145" s="125">
        <v>133.19999999999999</v>
      </c>
      <c r="G145" s="125" t="s">
        <v>137</v>
      </c>
      <c r="H145" s="125">
        <v>108756</v>
      </c>
      <c r="I145" s="125">
        <v>0</v>
      </c>
    </row>
    <row r="146" spans="1:9" x14ac:dyDescent="0.2">
      <c r="A146" s="125">
        <v>67</v>
      </c>
      <c r="B146" s="125" t="s">
        <v>155</v>
      </c>
      <c r="C146" s="125" t="s">
        <v>77</v>
      </c>
      <c r="D146" s="125" t="s">
        <v>91</v>
      </c>
      <c r="E146" s="125">
        <v>2</v>
      </c>
      <c r="F146" s="125">
        <v>228.2</v>
      </c>
      <c r="G146" s="125" t="s">
        <v>137</v>
      </c>
      <c r="H146" s="125">
        <v>884101</v>
      </c>
      <c r="I146" s="125">
        <v>0</v>
      </c>
    </row>
    <row r="147" spans="1:9" x14ac:dyDescent="0.2">
      <c r="A147" s="125">
        <v>67</v>
      </c>
      <c r="B147" s="125" t="s">
        <v>155</v>
      </c>
      <c r="C147" s="125" t="s">
        <v>77</v>
      </c>
      <c r="D147" s="125" t="s">
        <v>91</v>
      </c>
    </row>
    <row r="148" spans="1:9" x14ac:dyDescent="0.2">
      <c r="A148" s="125">
        <v>68</v>
      </c>
      <c r="B148" s="125" t="s">
        <v>154</v>
      </c>
      <c r="C148" s="125" t="s">
        <v>77</v>
      </c>
      <c r="D148" s="125" t="s">
        <v>90</v>
      </c>
      <c r="E148" s="125">
        <v>1</v>
      </c>
      <c r="F148" s="125">
        <v>133.19999999999999</v>
      </c>
      <c r="G148" s="125" t="s">
        <v>137</v>
      </c>
      <c r="H148" s="125">
        <v>159221</v>
      </c>
      <c r="I148" s="125">
        <v>0</v>
      </c>
    </row>
    <row r="149" spans="1:9" x14ac:dyDescent="0.2">
      <c r="A149" s="125">
        <v>68</v>
      </c>
      <c r="B149" s="125" t="s">
        <v>154</v>
      </c>
      <c r="C149" s="125" t="s">
        <v>77</v>
      </c>
      <c r="D149" s="125" t="s">
        <v>90</v>
      </c>
      <c r="E149" s="125">
        <v>2</v>
      </c>
      <c r="F149" s="125">
        <v>227.2</v>
      </c>
      <c r="G149" s="125" t="s">
        <v>137</v>
      </c>
      <c r="H149" s="125">
        <v>1343122</v>
      </c>
      <c r="I149" s="125">
        <v>0</v>
      </c>
    </row>
    <row r="150" spans="1:9" x14ac:dyDescent="0.2">
      <c r="A150" s="125">
        <v>68</v>
      </c>
      <c r="B150" s="125" t="s">
        <v>154</v>
      </c>
      <c r="C150" s="125" t="s">
        <v>77</v>
      </c>
      <c r="D150" s="125" t="s">
        <v>90</v>
      </c>
    </row>
    <row r="151" spans="1:9" x14ac:dyDescent="0.2">
      <c r="A151" s="125">
        <v>69</v>
      </c>
      <c r="B151" s="125" t="s">
        <v>153</v>
      </c>
      <c r="C151" s="125" t="s">
        <v>77</v>
      </c>
      <c r="D151" s="125" t="s">
        <v>89</v>
      </c>
      <c r="E151" s="125">
        <v>1</v>
      </c>
      <c r="F151" s="125">
        <v>133.1</v>
      </c>
      <c r="G151" s="125" t="s">
        <v>137</v>
      </c>
      <c r="H151" s="125">
        <v>105852</v>
      </c>
      <c r="I151" s="125">
        <v>0</v>
      </c>
    </row>
    <row r="152" spans="1:9" x14ac:dyDescent="0.2">
      <c r="A152" s="125">
        <v>69</v>
      </c>
      <c r="B152" s="125" t="s">
        <v>153</v>
      </c>
      <c r="C152" s="125" t="s">
        <v>77</v>
      </c>
      <c r="D152" s="125" t="s">
        <v>89</v>
      </c>
      <c r="E152" s="125">
        <v>2</v>
      </c>
      <c r="F152" s="125">
        <v>228.1</v>
      </c>
      <c r="G152" s="125" t="s">
        <v>137</v>
      </c>
      <c r="H152" s="125">
        <v>915527</v>
      </c>
      <c r="I152" s="125">
        <v>0</v>
      </c>
    </row>
    <row r="153" spans="1:9" x14ac:dyDescent="0.2">
      <c r="A153" s="125">
        <v>69</v>
      </c>
      <c r="B153" s="125" t="s">
        <v>153</v>
      </c>
      <c r="C153" s="125" t="s">
        <v>77</v>
      </c>
      <c r="D153" s="125" t="s">
        <v>89</v>
      </c>
    </row>
    <row r="154" spans="1:9" x14ac:dyDescent="0.2">
      <c r="A154" s="125">
        <v>70</v>
      </c>
      <c r="B154" s="125" t="s">
        <v>152</v>
      </c>
      <c r="C154" s="125" t="s">
        <v>77</v>
      </c>
      <c r="D154" s="125" t="s">
        <v>88</v>
      </c>
      <c r="E154" s="125">
        <v>1</v>
      </c>
      <c r="F154" s="125">
        <v>133.1</v>
      </c>
      <c r="G154" s="125" t="s">
        <v>137</v>
      </c>
      <c r="H154" s="125">
        <v>127170</v>
      </c>
      <c r="I154" s="125">
        <v>0</v>
      </c>
    </row>
    <row r="155" spans="1:9" x14ac:dyDescent="0.2">
      <c r="A155" s="125">
        <v>70</v>
      </c>
      <c r="B155" s="125" t="s">
        <v>152</v>
      </c>
      <c r="C155" s="125" t="s">
        <v>77</v>
      </c>
      <c r="D155" s="125" t="s">
        <v>88</v>
      </c>
      <c r="E155" s="125">
        <v>2</v>
      </c>
      <c r="F155" s="125">
        <v>228.1</v>
      </c>
      <c r="G155" s="125" t="s">
        <v>137</v>
      </c>
      <c r="H155" s="125">
        <v>1074385</v>
      </c>
      <c r="I155" s="125">
        <v>0</v>
      </c>
    </row>
    <row r="156" spans="1:9" x14ac:dyDescent="0.2">
      <c r="A156" s="125">
        <v>70</v>
      </c>
      <c r="B156" s="125" t="s">
        <v>152</v>
      </c>
      <c r="C156" s="125" t="s">
        <v>77</v>
      </c>
      <c r="D156" s="125" t="s">
        <v>88</v>
      </c>
    </row>
    <row r="157" spans="1:9" x14ac:dyDescent="0.2">
      <c r="A157" s="125">
        <v>71</v>
      </c>
      <c r="B157" s="125" t="s">
        <v>151</v>
      </c>
      <c r="C157" s="125" t="s">
        <v>77</v>
      </c>
      <c r="D157" s="125" t="s">
        <v>87</v>
      </c>
      <c r="E157" s="125">
        <v>1</v>
      </c>
      <c r="F157" s="125">
        <v>133.1</v>
      </c>
      <c r="G157" s="125" t="s">
        <v>137</v>
      </c>
      <c r="H157" s="125">
        <v>104480</v>
      </c>
      <c r="I157" s="125">
        <v>0</v>
      </c>
    </row>
    <row r="158" spans="1:9" x14ac:dyDescent="0.2">
      <c r="A158" s="125">
        <v>71</v>
      </c>
      <c r="B158" s="125" t="s">
        <v>151</v>
      </c>
      <c r="C158" s="125" t="s">
        <v>77</v>
      </c>
      <c r="D158" s="125" t="s">
        <v>87</v>
      </c>
      <c r="E158" s="125">
        <v>2</v>
      </c>
      <c r="F158" s="125">
        <v>229.1</v>
      </c>
      <c r="G158" s="125" t="s">
        <v>137</v>
      </c>
      <c r="H158" s="125">
        <v>900561</v>
      </c>
      <c r="I158" s="125">
        <v>0</v>
      </c>
    </row>
    <row r="159" spans="1:9" x14ac:dyDescent="0.2">
      <c r="A159" s="125">
        <v>71</v>
      </c>
      <c r="B159" s="125" t="s">
        <v>151</v>
      </c>
      <c r="C159" s="125" t="s">
        <v>77</v>
      </c>
      <c r="D159" s="125" t="s">
        <v>87</v>
      </c>
    </row>
    <row r="160" spans="1:9" x14ac:dyDescent="0.2">
      <c r="A160" s="125">
        <v>72</v>
      </c>
      <c r="B160" s="125" t="s">
        <v>150</v>
      </c>
      <c r="C160" s="125" t="s">
        <v>77</v>
      </c>
      <c r="D160" s="125" t="s">
        <v>86</v>
      </c>
      <c r="E160" s="125">
        <v>1</v>
      </c>
      <c r="F160" s="125">
        <v>133.19999999999999</v>
      </c>
      <c r="G160" s="125" t="s">
        <v>137</v>
      </c>
      <c r="H160" s="125">
        <v>109548</v>
      </c>
      <c r="I160" s="125">
        <v>0</v>
      </c>
    </row>
    <row r="161" spans="1:9" x14ac:dyDescent="0.2">
      <c r="A161" s="125">
        <v>72</v>
      </c>
      <c r="B161" s="125" t="s">
        <v>150</v>
      </c>
      <c r="C161" s="125" t="s">
        <v>77</v>
      </c>
      <c r="D161" s="125" t="s">
        <v>86</v>
      </c>
      <c r="E161" s="125">
        <v>2</v>
      </c>
      <c r="F161" s="125">
        <v>228.2</v>
      </c>
      <c r="G161" s="125" t="s">
        <v>137</v>
      </c>
      <c r="H161" s="125">
        <v>954845</v>
      </c>
      <c r="I161" s="125">
        <v>0</v>
      </c>
    </row>
    <row r="162" spans="1:9" x14ac:dyDescent="0.2">
      <c r="A162" s="125">
        <v>72</v>
      </c>
      <c r="B162" s="125" t="s">
        <v>150</v>
      </c>
      <c r="C162" s="125" t="s">
        <v>77</v>
      </c>
      <c r="D162" s="125" t="s">
        <v>86</v>
      </c>
    </row>
    <row r="163" spans="1:9" x14ac:dyDescent="0.2">
      <c r="A163" s="125">
        <v>73</v>
      </c>
      <c r="B163" s="125" t="s">
        <v>149</v>
      </c>
      <c r="C163" s="125" t="s">
        <v>77</v>
      </c>
      <c r="D163" s="125" t="s">
        <v>85</v>
      </c>
      <c r="E163" s="125">
        <v>1</v>
      </c>
      <c r="F163" s="125">
        <v>132.19999999999999</v>
      </c>
      <c r="G163" s="125" t="s">
        <v>137</v>
      </c>
      <c r="H163" s="125">
        <v>140292</v>
      </c>
      <c r="I163" s="125">
        <v>0</v>
      </c>
    </row>
    <row r="164" spans="1:9" x14ac:dyDescent="0.2">
      <c r="A164" s="125">
        <v>73</v>
      </c>
      <c r="B164" s="125" t="s">
        <v>149</v>
      </c>
      <c r="C164" s="125" t="s">
        <v>77</v>
      </c>
      <c r="D164" s="125" t="s">
        <v>85</v>
      </c>
      <c r="E164" s="125">
        <v>2</v>
      </c>
      <c r="F164" s="125">
        <v>227.2</v>
      </c>
      <c r="G164" s="125" t="s">
        <v>137</v>
      </c>
      <c r="H164" s="125">
        <v>1197367</v>
      </c>
      <c r="I164" s="125">
        <v>0</v>
      </c>
    </row>
    <row r="165" spans="1:9" x14ac:dyDescent="0.2">
      <c r="A165" s="125">
        <v>73</v>
      </c>
      <c r="B165" s="125" t="s">
        <v>149</v>
      </c>
      <c r="C165" s="125" t="s">
        <v>77</v>
      </c>
      <c r="D165" s="125" t="s">
        <v>85</v>
      </c>
    </row>
    <row r="166" spans="1:9" x14ac:dyDescent="0.2">
      <c r="A166" s="125">
        <v>74</v>
      </c>
      <c r="B166" s="125" t="s">
        <v>148</v>
      </c>
      <c r="C166" s="125" t="s">
        <v>77</v>
      </c>
      <c r="D166" s="125" t="s">
        <v>84</v>
      </c>
      <c r="E166" s="125">
        <v>1</v>
      </c>
      <c r="F166" s="125">
        <v>133.19999999999999</v>
      </c>
      <c r="G166" s="125" t="s">
        <v>137</v>
      </c>
      <c r="H166" s="125">
        <v>107224</v>
      </c>
      <c r="I166" s="125">
        <v>0</v>
      </c>
    </row>
    <row r="167" spans="1:9" x14ac:dyDescent="0.2">
      <c r="A167" s="125">
        <v>74</v>
      </c>
      <c r="B167" s="125" t="s">
        <v>148</v>
      </c>
      <c r="C167" s="125" t="s">
        <v>77</v>
      </c>
      <c r="D167" s="125" t="s">
        <v>84</v>
      </c>
      <c r="E167" s="125">
        <v>2</v>
      </c>
      <c r="F167" s="125">
        <v>228.2</v>
      </c>
      <c r="G167" s="125" t="s">
        <v>137</v>
      </c>
      <c r="H167" s="125">
        <v>938022</v>
      </c>
      <c r="I167" s="125">
        <v>0</v>
      </c>
    </row>
    <row r="168" spans="1:9" x14ac:dyDescent="0.2">
      <c r="A168" s="125">
        <v>74</v>
      </c>
      <c r="B168" s="125" t="s">
        <v>148</v>
      </c>
      <c r="C168" s="125" t="s">
        <v>77</v>
      </c>
      <c r="D168" s="125" t="s">
        <v>84</v>
      </c>
    </row>
    <row r="169" spans="1:9" x14ac:dyDescent="0.2">
      <c r="A169" s="125">
        <v>75</v>
      </c>
      <c r="B169" s="125" t="s">
        <v>147</v>
      </c>
      <c r="C169" s="125" t="s">
        <v>77</v>
      </c>
      <c r="D169" s="125" t="s">
        <v>83</v>
      </c>
      <c r="E169" s="125">
        <v>1</v>
      </c>
      <c r="F169" s="125">
        <v>133.1</v>
      </c>
      <c r="G169" s="125" t="s">
        <v>137</v>
      </c>
      <c r="H169" s="125">
        <v>84481</v>
      </c>
      <c r="I169" s="125">
        <v>0</v>
      </c>
    </row>
    <row r="170" spans="1:9" x14ac:dyDescent="0.2">
      <c r="A170" s="125">
        <v>75</v>
      </c>
      <c r="B170" s="125" t="s">
        <v>147</v>
      </c>
      <c r="C170" s="125" t="s">
        <v>77</v>
      </c>
      <c r="D170" s="125" t="s">
        <v>83</v>
      </c>
      <c r="E170" s="125">
        <v>2</v>
      </c>
      <c r="F170" s="125">
        <v>229.1</v>
      </c>
      <c r="G170" s="125" t="s">
        <v>137</v>
      </c>
      <c r="H170" s="125">
        <v>744658</v>
      </c>
      <c r="I170" s="125">
        <v>0</v>
      </c>
    </row>
    <row r="171" spans="1:9" x14ac:dyDescent="0.2">
      <c r="A171" s="125">
        <v>75</v>
      </c>
      <c r="B171" s="125" t="s">
        <v>147</v>
      </c>
      <c r="C171" s="125" t="s">
        <v>77</v>
      </c>
      <c r="D171" s="125" t="s">
        <v>83</v>
      </c>
    </row>
    <row r="172" spans="1:9" x14ac:dyDescent="0.2">
      <c r="A172" s="125">
        <v>76</v>
      </c>
      <c r="B172" s="125" t="s">
        <v>146</v>
      </c>
      <c r="C172" s="125" t="s">
        <v>47</v>
      </c>
      <c r="E172" s="125">
        <v>1</v>
      </c>
      <c r="F172" s="125">
        <v>132.1</v>
      </c>
      <c r="G172" s="125" t="s">
        <v>137</v>
      </c>
      <c r="H172" s="125">
        <v>173317</v>
      </c>
      <c r="I172" s="125">
        <v>0</v>
      </c>
    </row>
    <row r="173" spans="1:9" x14ac:dyDescent="0.2">
      <c r="A173" s="125">
        <v>76</v>
      </c>
      <c r="B173" s="125" t="s">
        <v>146</v>
      </c>
      <c r="C173" s="125" t="s">
        <v>47</v>
      </c>
      <c r="E173" s="125">
        <v>2</v>
      </c>
      <c r="F173" s="125">
        <v>224.1</v>
      </c>
      <c r="G173" s="125" t="s">
        <v>137</v>
      </c>
      <c r="H173" s="125">
        <v>2105712</v>
      </c>
      <c r="I173" s="125">
        <v>0</v>
      </c>
    </row>
    <row r="174" spans="1:9" x14ac:dyDescent="0.2">
      <c r="A174" s="125">
        <v>76</v>
      </c>
      <c r="B174" s="125" t="s">
        <v>146</v>
      </c>
      <c r="C174" s="125" t="s">
        <v>47</v>
      </c>
    </row>
    <row r="175" spans="1:9" x14ac:dyDescent="0.2">
      <c r="A175" s="125">
        <v>77</v>
      </c>
      <c r="B175" s="125" t="s">
        <v>145</v>
      </c>
      <c r="C175" s="125" t="s">
        <v>77</v>
      </c>
      <c r="D175" s="125" t="s">
        <v>82</v>
      </c>
      <c r="E175" s="125">
        <v>1</v>
      </c>
      <c r="F175" s="125">
        <v>133.19999999999999</v>
      </c>
      <c r="G175" s="125" t="s">
        <v>137</v>
      </c>
      <c r="H175" s="125">
        <v>65682</v>
      </c>
      <c r="I175" s="125">
        <v>0</v>
      </c>
    </row>
    <row r="176" spans="1:9" x14ac:dyDescent="0.2">
      <c r="A176" s="125">
        <v>77</v>
      </c>
      <c r="B176" s="125" t="s">
        <v>145</v>
      </c>
      <c r="C176" s="125" t="s">
        <v>77</v>
      </c>
      <c r="D176" s="125" t="s">
        <v>82</v>
      </c>
      <c r="E176" s="125">
        <v>2</v>
      </c>
      <c r="F176" s="125">
        <v>230.2</v>
      </c>
      <c r="G176" s="125" t="s">
        <v>137</v>
      </c>
      <c r="H176" s="125">
        <v>526857</v>
      </c>
      <c r="I176" s="125">
        <v>0</v>
      </c>
    </row>
    <row r="177" spans="1:9" x14ac:dyDescent="0.2">
      <c r="A177" s="125">
        <v>77</v>
      </c>
      <c r="B177" s="125" t="s">
        <v>145</v>
      </c>
      <c r="C177" s="125" t="s">
        <v>77</v>
      </c>
      <c r="D177" s="125" t="s">
        <v>82</v>
      </c>
    </row>
    <row r="178" spans="1:9" x14ac:dyDescent="0.2">
      <c r="A178" s="125">
        <v>78</v>
      </c>
      <c r="B178" s="125" t="s">
        <v>144</v>
      </c>
      <c r="C178" s="125" t="s">
        <v>77</v>
      </c>
      <c r="D178" s="125" t="s">
        <v>81</v>
      </c>
      <c r="E178" s="125">
        <v>1</v>
      </c>
      <c r="F178" s="125">
        <v>133.1</v>
      </c>
      <c r="G178" s="125" t="s">
        <v>137</v>
      </c>
      <c r="H178" s="125">
        <v>44108</v>
      </c>
      <c r="I178" s="125">
        <v>0</v>
      </c>
    </row>
    <row r="179" spans="1:9" x14ac:dyDescent="0.2">
      <c r="A179" s="125">
        <v>78</v>
      </c>
      <c r="B179" s="125" t="s">
        <v>144</v>
      </c>
      <c r="C179" s="125" t="s">
        <v>77</v>
      </c>
      <c r="D179" s="125" t="s">
        <v>81</v>
      </c>
      <c r="E179" s="125">
        <v>2</v>
      </c>
      <c r="F179" s="125">
        <v>231.1</v>
      </c>
      <c r="G179" s="125" t="s">
        <v>137</v>
      </c>
      <c r="H179" s="125">
        <v>357955</v>
      </c>
      <c r="I179" s="125">
        <v>0</v>
      </c>
    </row>
    <row r="180" spans="1:9" x14ac:dyDescent="0.2">
      <c r="A180" s="125">
        <v>78</v>
      </c>
      <c r="B180" s="125" t="s">
        <v>144</v>
      </c>
      <c r="C180" s="125" t="s">
        <v>77</v>
      </c>
      <c r="D180" s="125" t="s">
        <v>81</v>
      </c>
    </row>
    <row r="181" spans="1:9" x14ac:dyDescent="0.2">
      <c r="A181" s="125">
        <v>79</v>
      </c>
      <c r="B181" s="125" t="s">
        <v>143</v>
      </c>
      <c r="C181" s="125" t="s">
        <v>77</v>
      </c>
      <c r="D181" s="125" t="s">
        <v>80</v>
      </c>
      <c r="E181" s="125">
        <v>1</v>
      </c>
      <c r="F181" s="125">
        <v>133.1</v>
      </c>
      <c r="G181" s="125" t="s">
        <v>137</v>
      </c>
      <c r="H181" s="125">
        <v>29480</v>
      </c>
      <c r="I181" s="125">
        <v>0</v>
      </c>
    </row>
    <row r="182" spans="1:9" x14ac:dyDescent="0.2">
      <c r="A182" s="125">
        <v>79</v>
      </c>
      <c r="B182" s="125" t="s">
        <v>143</v>
      </c>
      <c r="C182" s="125" t="s">
        <v>77</v>
      </c>
      <c r="D182" s="125" t="s">
        <v>80</v>
      </c>
      <c r="E182" s="125">
        <v>2</v>
      </c>
      <c r="F182" s="125">
        <v>231.1</v>
      </c>
      <c r="G182" s="125" t="s">
        <v>137</v>
      </c>
      <c r="H182" s="125">
        <v>276733</v>
      </c>
      <c r="I182" s="125">
        <v>0</v>
      </c>
    </row>
    <row r="183" spans="1:9" x14ac:dyDescent="0.2">
      <c r="A183" s="125">
        <v>79</v>
      </c>
      <c r="B183" s="125" t="s">
        <v>143</v>
      </c>
      <c r="C183" s="125" t="s">
        <v>77</v>
      </c>
      <c r="D183" s="125" t="s">
        <v>80</v>
      </c>
    </row>
    <row r="184" spans="1:9" x14ac:dyDescent="0.2">
      <c r="A184" s="125">
        <v>80</v>
      </c>
      <c r="B184" s="125" t="s">
        <v>142</v>
      </c>
      <c r="C184" s="125" t="s">
        <v>77</v>
      </c>
      <c r="D184" s="125" t="s">
        <v>79</v>
      </c>
      <c r="E184" s="125">
        <v>1</v>
      </c>
      <c r="F184" s="125">
        <v>133.1</v>
      </c>
      <c r="G184" s="125" t="s">
        <v>137</v>
      </c>
      <c r="H184" s="125">
        <v>171579</v>
      </c>
      <c r="I184" s="125">
        <v>0</v>
      </c>
    </row>
    <row r="185" spans="1:9" x14ac:dyDescent="0.2">
      <c r="A185" s="125">
        <v>80</v>
      </c>
      <c r="B185" s="125" t="s">
        <v>142</v>
      </c>
      <c r="C185" s="125" t="s">
        <v>77</v>
      </c>
      <c r="D185" s="125" t="s">
        <v>79</v>
      </c>
      <c r="E185" s="125">
        <v>2</v>
      </c>
      <c r="F185" s="125">
        <v>226.1</v>
      </c>
      <c r="G185" s="125" t="s">
        <v>137</v>
      </c>
      <c r="H185" s="125">
        <v>1460845</v>
      </c>
      <c r="I185" s="125">
        <v>0</v>
      </c>
    </row>
    <row r="186" spans="1:9" x14ac:dyDescent="0.2">
      <c r="A186" s="125">
        <v>80</v>
      </c>
      <c r="B186" s="125" t="s">
        <v>142</v>
      </c>
      <c r="C186" s="125" t="s">
        <v>77</v>
      </c>
      <c r="D186" s="125" t="s">
        <v>79</v>
      </c>
    </row>
    <row r="187" spans="1:9" x14ac:dyDescent="0.2">
      <c r="A187" s="125">
        <v>81</v>
      </c>
      <c r="B187" s="125" t="s">
        <v>141</v>
      </c>
      <c r="C187" s="125" t="s">
        <v>77</v>
      </c>
      <c r="D187" s="125" t="s">
        <v>78</v>
      </c>
    </row>
    <row r="188" spans="1:9" x14ac:dyDescent="0.2">
      <c r="A188" s="125">
        <v>81</v>
      </c>
      <c r="B188" s="125" t="s">
        <v>141</v>
      </c>
      <c r="C188" s="125" t="s">
        <v>77</v>
      </c>
      <c r="D188" s="125" t="s">
        <v>78</v>
      </c>
    </row>
    <row r="189" spans="1:9" x14ac:dyDescent="0.2">
      <c r="A189" s="125">
        <v>82</v>
      </c>
      <c r="B189" s="125" t="s">
        <v>140</v>
      </c>
      <c r="C189" s="125" t="s">
        <v>77</v>
      </c>
      <c r="D189" s="125" t="s">
        <v>76</v>
      </c>
      <c r="E189" s="125">
        <v>1</v>
      </c>
      <c r="F189" s="125">
        <v>105.2</v>
      </c>
      <c r="G189" s="125" t="s">
        <v>137</v>
      </c>
      <c r="H189" s="125">
        <v>4563</v>
      </c>
    </row>
    <row r="190" spans="1:9" x14ac:dyDescent="0.2">
      <c r="A190" s="125">
        <v>82</v>
      </c>
      <c r="B190" s="125" t="s">
        <v>140</v>
      </c>
      <c r="C190" s="125" t="s">
        <v>77</v>
      </c>
      <c r="D190" s="125" t="s">
        <v>76</v>
      </c>
    </row>
    <row r="191" spans="1:9" x14ac:dyDescent="0.2">
      <c r="A191" s="125">
        <v>83</v>
      </c>
      <c r="B191" s="125" t="s">
        <v>139</v>
      </c>
      <c r="C191" s="125" t="s">
        <v>48</v>
      </c>
      <c r="E191" s="125">
        <v>1</v>
      </c>
      <c r="F191" s="125">
        <v>68.2</v>
      </c>
      <c r="G191" s="125" t="s">
        <v>137</v>
      </c>
      <c r="H191" s="125">
        <v>498021</v>
      </c>
    </row>
    <row r="192" spans="1:9" x14ac:dyDescent="0.2">
      <c r="A192" s="125">
        <v>83</v>
      </c>
      <c r="B192" s="125" t="s">
        <v>139</v>
      </c>
      <c r="C192" s="125" t="s">
        <v>48</v>
      </c>
      <c r="E192" s="125">
        <v>2</v>
      </c>
      <c r="F192" s="125">
        <v>230.2</v>
      </c>
      <c r="G192" s="125" t="s">
        <v>137</v>
      </c>
      <c r="H192" s="125">
        <v>633040</v>
      </c>
      <c r="I192" s="125">
        <v>0</v>
      </c>
    </row>
    <row r="193" spans="1:9" x14ac:dyDescent="0.2">
      <c r="A193" s="125">
        <v>83</v>
      </c>
      <c r="B193" s="125" t="s">
        <v>139</v>
      </c>
      <c r="C193" s="125" t="s">
        <v>48</v>
      </c>
    </row>
    <row r="194" spans="1:9" x14ac:dyDescent="0.2">
      <c r="A194" s="125">
        <v>84</v>
      </c>
      <c r="B194" s="125" t="s">
        <v>138</v>
      </c>
      <c r="C194" s="125" t="s">
        <v>47</v>
      </c>
    </row>
    <row r="195" spans="1:9" x14ac:dyDescent="0.2">
      <c r="A195" s="125">
        <v>84</v>
      </c>
      <c r="B195" s="125" t="s">
        <v>138</v>
      </c>
      <c r="C195" s="125" t="s">
        <v>47</v>
      </c>
    </row>
    <row r="196" spans="1:9" x14ac:dyDescent="0.2">
      <c r="A196" s="125">
        <v>85</v>
      </c>
      <c r="B196" s="125" t="s">
        <v>136</v>
      </c>
      <c r="C196" s="125" t="s">
        <v>68</v>
      </c>
      <c r="E196" s="125">
        <v>1</v>
      </c>
      <c r="F196" s="125">
        <v>59.2</v>
      </c>
      <c r="G196" s="125" t="s">
        <v>137</v>
      </c>
      <c r="H196" s="125">
        <v>269638</v>
      </c>
    </row>
    <row r="197" spans="1:9" x14ac:dyDescent="0.2">
      <c r="A197" s="125">
        <v>85</v>
      </c>
      <c r="B197" s="125" t="s">
        <v>136</v>
      </c>
      <c r="C197" s="125" t="s">
        <v>68</v>
      </c>
      <c r="E197" s="125">
        <v>2</v>
      </c>
      <c r="F197" s="125">
        <v>133.19999999999999</v>
      </c>
      <c r="G197" s="125" t="s">
        <v>137</v>
      </c>
      <c r="H197" s="125">
        <v>94367</v>
      </c>
      <c r="I197" s="125">
        <v>0</v>
      </c>
    </row>
    <row r="198" spans="1:9" x14ac:dyDescent="0.2">
      <c r="A198" s="125">
        <v>85</v>
      </c>
      <c r="B198" s="125" t="s">
        <v>136</v>
      </c>
      <c r="C198" s="125" t="s">
        <v>68</v>
      </c>
      <c r="E198" s="125">
        <v>3</v>
      </c>
      <c r="F198" s="125">
        <v>233.2</v>
      </c>
      <c r="G198" s="125" t="s">
        <v>137</v>
      </c>
      <c r="H198" s="125">
        <v>3945</v>
      </c>
      <c r="I198" s="125">
        <v>0</v>
      </c>
    </row>
    <row r="199" spans="1:9" x14ac:dyDescent="0.2">
      <c r="A199" s="125">
        <v>85</v>
      </c>
      <c r="B199" s="125" t="s">
        <v>136</v>
      </c>
      <c r="C199" s="125" t="s">
        <v>68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B3" sqref="B3"/>
    </sheetView>
  </sheetViews>
  <sheetFormatPr defaultColWidth="9.140625" defaultRowHeight="12.75" x14ac:dyDescent="0.2"/>
  <cols>
    <col min="1" max="1" width="16.28515625" style="6" customWidth="1"/>
    <col min="2" max="2" width="20" style="6" bestFit="1" customWidth="1"/>
    <col min="3" max="3" width="11.140625" style="6" customWidth="1"/>
    <col min="4" max="4" width="15.5703125" style="6" bestFit="1" customWidth="1"/>
    <col min="5" max="5" width="12.7109375" style="6" customWidth="1"/>
    <col min="6" max="6" width="11.5703125" style="6" customWidth="1"/>
    <col min="7" max="7" width="12.7109375" style="6" bestFit="1" customWidth="1"/>
    <col min="8" max="8" width="9.5703125" style="6" customWidth="1"/>
    <col min="9" max="9" width="14.140625" style="12" bestFit="1" customWidth="1"/>
    <col min="10" max="10" width="11.28515625" style="12" customWidth="1"/>
    <col min="11" max="11" width="13" style="12" customWidth="1"/>
    <col min="12" max="12" width="12.140625" style="6" bestFit="1" customWidth="1"/>
    <col min="13" max="13" width="13.42578125" style="6" customWidth="1"/>
    <col min="14" max="14" width="12.42578125" style="6" bestFit="1" customWidth="1"/>
    <col min="15" max="15" width="9.5703125" style="6" customWidth="1"/>
    <col min="16" max="16" width="10.42578125" style="12" customWidth="1"/>
    <col min="17" max="16384" width="9.140625" style="6"/>
  </cols>
  <sheetData>
    <row r="1" spans="1:17" ht="20.25" customHeight="1" x14ac:dyDescent="0.3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2">
      <c r="A2" s="1"/>
      <c r="B2" s="1"/>
    </row>
    <row r="3" spans="1:17" x14ac:dyDescent="0.2">
      <c r="A3" s="2" t="s">
        <v>1</v>
      </c>
      <c r="B3" s="2" t="s">
        <v>216</v>
      </c>
    </row>
    <row r="4" spans="1:17" x14ac:dyDescent="0.2">
      <c r="A4" s="2"/>
      <c r="B4" s="2"/>
    </row>
    <row r="5" spans="1:17" x14ac:dyDescent="0.2">
      <c r="A5" s="2" t="s">
        <v>2</v>
      </c>
      <c r="B5" s="2" t="s">
        <v>211</v>
      </c>
      <c r="D5" s="97" t="s">
        <v>3</v>
      </c>
      <c r="E5" s="97" t="s">
        <v>119</v>
      </c>
    </row>
    <row r="6" spans="1:17" x14ac:dyDescent="0.2">
      <c r="A6" s="2"/>
      <c r="B6" s="2"/>
    </row>
    <row r="7" spans="1:17" x14ac:dyDescent="0.2">
      <c r="A7" s="3" t="s">
        <v>4</v>
      </c>
      <c r="B7" s="3">
        <v>23</v>
      </c>
    </row>
    <row r="8" spans="1:17" x14ac:dyDescent="0.2">
      <c r="A8" s="4"/>
      <c r="B8" s="4"/>
    </row>
    <row r="9" spans="1:17" x14ac:dyDescent="0.2">
      <c r="A9" s="1" t="s">
        <v>5</v>
      </c>
      <c r="B9" s="1" t="s">
        <v>6</v>
      </c>
    </row>
    <row r="10" spans="1:17" x14ac:dyDescent="0.2">
      <c r="A10" s="1" t="s">
        <v>7</v>
      </c>
      <c r="B10" s="1" t="s">
        <v>8</v>
      </c>
    </row>
    <row r="11" spans="1:17" x14ac:dyDescent="0.2">
      <c r="A11" s="1" t="s">
        <v>9</v>
      </c>
      <c r="B11" s="5" t="s">
        <v>10</v>
      </c>
    </row>
    <row r="12" spans="1:17" x14ac:dyDescent="0.2">
      <c r="A12" s="1" t="s">
        <v>11</v>
      </c>
      <c r="B12" s="1" t="s">
        <v>12</v>
      </c>
    </row>
    <row r="13" spans="1:17" x14ac:dyDescent="0.2">
      <c r="A13" s="1" t="s">
        <v>13</v>
      </c>
      <c r="B13" s="1" t="s">
        <v>14</v>
      </c>
    </row>
    <row r="14" spans="1:17" x14ac:dyDescent="0.2">
      <c r="A14" s="1" t="s">
        <v>15</v>
      </c>
      <c r="B14" s="1" t="s">
        <v>16</v>
      </c>
    </row>
    <row r="15" spans="1:17" x14ac:dyDescent="0.2">
      <c r="A15" s="1" t="s">
        <v>17</v>
      </c>
      <c r="B15" s="1" t="s">
        <v>14</v>
      </c>
    </row>
    <row r="16" spans="1:17" x14ac:dyDescent="0.2">
      <c r="A16" s="1" t="s">
        <v>18</v>
      </c>
      <c r="B16" s="1" t="s">
        <v>19</v>
      </c>
    </row>
    <row r="17" spans="1:16" x14ac:dyDescent="0.2">
      <c r="A17" s="1" t="s">
        <v>17</v>
      </c>
      <c r="B17" s="1" t="s">
        <v>14</v>
      </c>
      <c r="P17" s="6"/>
    </row>
    <row r="18" spans="1:16" x14ac:dyDescent="0.2">
      <c r="A18" s="1" t="s">
        <v>20</v>
      </c>
      <c r="B18" s="5" t="s">
        <v>21</v>
      </c>
      <c r="P18" s="6"/>
    </row>
    <row r="19" spans="1:16" x14ac:dyDescent="0.2">
      <c r="A19" s="1"/>
      <c r="B19" s="5"/>
      <c r="P19" s="6"/>
    </row>
    <row r="21" spans="1:16" x14ac:dyDescent="0.2">
      <c r="A21" s="7"/>
      <c r="B21" s="7"/>
      <c r="C21" s="95"/>
      <c r="D21" s="96"/>
    </row>
    <row r="22" spans="1:16" x14ac:dyDescent="0.2">
      <c r="A22" s="7"/>
      <c r="B22" s="7"/>
      <c r="C22" s="95"/>
      <c r="D22" s="96"/>
    </row>
    <row r="25" spans="1:16" x14ac:dyDescent="0.2">
      <c r="A25" s="7"/>
      <c r="B25" s="7"/>
      <c r="C25" s="8"/>
    </row>
    <row r="26" spans="1:16" x14ac:dyDescent="0.2">
      <c r="A26" s="7"/>
      <c r="C26" s="8"/>
    </row>
    <row r="27" spans="1:16" ht="13.5" thickBot="1" x14ac:dyDescent="0.25">
      <c r="C27" s="6" t="s">
        <v>67</v>
      </c>
    </row>
    <row r="28" spans="1:16" x14ac:dyDescent="0.2">
      <c r="A28" s="98" t="s">
        <v>69</v>
      </c>
      <c r="B28" s="99"/>
      <c r="C28" s="100">
        <v>0.16639999999999999</v>
      </c>
      <c r="P28" s="6"/>
    </row>
    <row r="29" spans="1:16" x14ac:dyDescent="0.2">
      <c r="A29" s="101" t="s">
        <v>70</v>
      </c>
      <c r="B29" s="102"/>
      <c r="C29" s="103">
        <v>0.45269999999999999</v>
      </c>
      <c r="P29" s="6"/>
    </row>
    <row r="30" spans="1:16" x14ac:dyDescent="0.2">
      <c r="A30" s="104"/>
      <c r="B30" s="105"/>
      <c r="C30" s="106"/>
      <c r="F30" s="141" t="s">
        <v>22</v>
      </c>
      <c r="G30" s="142"/>
      <c r="L30" s="145" t="s">
        <v>23</v>
      </c>
      <c r="M30" s="146"/>
      <c r="P30" s="6"/>
    </row>
    <row r="31" spans="1:16" x14ac:dyDescent="0.2">
      <c r="A31" s="104"/>
      <c r="B31" s="105"/>
      <c r="C31" s="106"/>
      <c r="F31" s="143"/>
      <c r="G31" s="144"/>
      <c r="L31" s="147"/>
      <c r="M31" s="148"/>
      <c r="P31" s="6"/>
    </row>
    <row r="32" spans="1:16" x14ac:dyDescent="0.2">
      <c r="A32" s="101" t="s">
        <v>69</v>
      </c>
      <c r="B32" s="102"/>
      <c r="C32" s="107">
        <v>0.16639999999999999</v>
      </c>
      <c r="D32" s="9"/>
      <c r="F32" s="10" t="s">
        <v>24</v>
      </c>
      <c r="G32" s="11">
        <f>+LINEST(D37:D42,C37:C42,FALSE,FALSE)</f>
        <v>1308.6893437534252</v>
      </c>
      <c r="L32" s="13" t="s">
        <v>25</v>
      </c>
      <c r="M32" s="14">
        <f>+LINEST(F37:F42,E37:E42,FALSE,FALSE)</f>
        <v>3756.1146537088989</v>
      </c>
      <c r="P32" s="6"/>
    </row>
    <row r="33" spans="1:16" ht="13.5" thickBot="1" x14ac:dyDescent="0.25">
      <c r="A33" s="108" t="s">
        <v>70</v>
      </c>
      <c r="B33" s="109"/>
      <c r="C33" s="110">
        <v>0.45269999999999999</v>
      </c>
      <c r="D33" s="9"/>
      <c r="F33" s="15" t="s">
        <v>26</v>
      </c>
      <c r="G33" s="16">
        <f>SQRT(RSQ(C38:C42,D38:D42))</f>
        <v>0.99980760395926449</v>
      </c>
      <c r="I33" s="17"/>
      <c r="J33" s="17"/>
      <c r="K33" s="17"/>
      <c r="L33" s="94" t="s">
        <v>26</v>
      </c>
      <c r="M33" s="93">
        <f>SQRT(RSQ(E37:E42,F37:F42))</f>
        <v>0.99986921198277101</v>
      </c>
    </row>
    <row r="34" spans="1:16" x14ac:dyDescent="0.2">
      <c r="A34" s="7"/>
      <c r="C34" s="8"/>
      <c r="D34" s="9"/>
    </row>
    <row r="35" spans="1:16" x14ac:dyDescent="0.2">
      <c r="A35" s="9"/>
    </row>
    <row r="36" spans="1:16" ht="25.5" x14ac:dyDescent="0.2">
      <c r="A36" s="18" t="s">
        <v>27</v>
      </c>
      <c r="B36" s="18" t="s">
        <v>28</v>
      </c>
      <c r="C36" s="19" t="s">
        <v>34</v>
      </c>
      <c r="D36" s="18" t="s">
        <v>29</v>
      </c>
      <c r="E36" s="19" t="s">
        <v>64</v>
      </c>
      <c r="F36" s="18" t="s">
        <v>30</v>
      </c>
      <c r="G36" s="12"/>
      <c r="I36" s="6"/>
      <c r="J36" s="6"/>
      <c r="K36" s="6"/>
      <c r="P36" s="6"/>
    </row>
    <row r="37" spans="1:16" x14ac:dyDescent="0.2">
      <c r="A37" s="21" t="s">
        <v>31</v>
      </c>
      <c r="B37" s="92"/>
      <c r="C37" s="22">
        <v>0</v>
      </c>
      <c r="D37" s="91">
        <v>0</v>
      </c>
      <c r="E37" s="22">
        <v>0</v>
      </c>
      <c r="F37" s="126">
        <v>2754</v>
      </c>
      <c r="G37" s="12"/>
      <c r="I37" s="6"/>
      <c r="J37" s="6"/>
      <c r="K37" s="6"/>
      <c r="P37" s="6"/>
    </row>
    <row r="38" spans="1:16" x14ac:dyDescent="0.2">
      <c r="A38" s="76" t="s">
        <v>71</v>
      </c>
      <c r="B38" s="23">
        <v>0.29499999999999998</v>
      </c>
      <c r="C38" s="90">
        <f t="shared" ref="C38:C42" si="0">B38*$C$32*1000</f>
        <v>49.087999999999994</v>
      </c>
      <c r="D38" s="126">
        <v>64005</v>
      </c>
      <c r="E38" s="90">
        <f t="shared" ref="E38:E42" si="1">B38*$C$33*1000</f>
        <v>133.54649999999998</v>
      </c>
      <c r="F38" s="126">
        <v>508289</v>
      </c>
      <c r="G38" s="12"/>
      <c r="I38" s="6"/>
      <c r="J38" s="6"/>
      <c r="K38" s="6"/>
      <c r="P38" s="6"/>
    </row>
    <row r="39" spans="1:16" x14ac:dyDescent="0.2">
      <c r="A39" s="76" t="s">
        <v>71</v>
      </c>
      <c r="B39" s="23">
        <v>0.65700000000000003</v>
      </c>
      <c r="C39" s="90">
        <f t="shared" si="0"/>
        <v>109.3248</v>
      </c>
      <c r="D39" s="126">
        <v>145232</v>
      </c>
      <c r="E39" s="90">
        <f t="shared" si="1"/>
        <v>297.4239</v>
      </c>
      <c r="F39" s="126">
        <v>1120614</v>
      </c>
      <c r="G39" s="12"/>
      <c r="I39" s="6"/>
      <c r="J39" s="6"/>
      <c r="K39" s="6"/>
      <c r="P39" s="6"/>
    </row>
    <row r="40" spans="1:16" x14ac:dyDescent="0.2">
      <c r="A40" s="76" t="s">
        <v>71</v>
      </c>
      <c r="B40" s="23">
        <v>0.378</v>
      </c>
      <c r="C40" s="90">
        <f t="shared" si="0"/>
        <v>62.8992</v>
      </c>
      <c r="D40" s="126">
        <v>81301</v>
      </c>
      <c r="E40" s="90">
        <f t="shared" si="1"/>
        <v>171.12060000000002</v>
      </c>
      <c r="F40" s="126">
        <v>635875</v>
      </c>
      <c r="G40" s="12"/>
      <c r="I40" s="6"/>
      <c r="J40" s="6"/>
      <c r="K40" s="6"/>
      <c r="P40" s="6"/>
    </row>
    <row r="41" spans="1:16" x14ac:dyDescent="0.2">
      <c r="A41" s="76" t="s">
        <v>71</v>
      </c>
      <c r="B41" s="23">
        <v>0.26</v>
      </c>
      <c r="C41" s="90">
        <f t="shared" si="0"/>
        <v>43.263999999999996</v>
      </c>
      <c r="D41" s="126">
        <v>53948</v>
      </c>
      <c r="E41" s="90">
        <f t="shared" si="1"/>
        <v>117.702</v>
      </c>
      <c r="F41" s="126">
        <v>433941</v>
      </c>
      <c r="G41" s="12"/>
      <c r="I41" s="6"/>
      <c r="J41" s="6"/>
      <c r="K41" s="6"/>
      <c r="P41" s="6"/>
    </row>
    <row r="42" spans="1:16" x14ac:dyDescent="0.2">
      <c r="A42" s="76" t="s">
        <v>71</v>
      </c>
      <c r="B42" s="23">
        <v>0.13800000000000001</v>
      </c>
      <c r="C42" s="90">
        <f t="shared" si="0"/>
        <v>22.963200000000001</v>
      </c>
      <c r="D42" s="126">
        <v>28085</v>
      </c>
      <c r="E42" s="90">
        <f t="shared" si="1"/>
        <v>62.4726</v>
      </c>
      <c r="F42" s="126">
        <v>238141</v>
      </c>
      <c r="G42" s="12"/>
      <c r="I42" s="6"/>
      <c r="J42" s="6"/>
      <c r="K42" s="6"/>
      <c r="P42" s="6"/>
    </row>
    <row r="43" spans="1:16" s="87" customFormat="1" x14ac:dyDescent="0.2">
      <c r="A43" s="24"/>
      <c r="B43" s="88"/>
      <c r="C43" s="89"/>
      <c r="D43" s="88"/>
      <c r="E43" s="89"/>
      <c r="F43" s="88"/>
      <c r="J43" s="58"/>
      <c r="K43" s="26"/>
      <c r="L43" s="26"/>
      <c r="M43" s="20"/>
      <c r="N43" s="20"/>
    </row>
    <row r="44" spans="1:16" ht="38.25" x14ac:dyDescent="0.2">
      <c r="A44" s="111" t="s">
        <v>72</v>
      </c>
      <c r="B44" s="111" t="s">
        <v>73</v>
      </c>
      <c r="C44" s="18" t="s">
        <v>32</v>
      </c>
      <c r="D44" s="18" t="s">
        <v>28</v>
      </c>
      <c r="E44" s="18" t="s">
        <v>29</v>
      </c>
      <c r="F44" s="18" t="s">
        <v>30</v>
      </c>
      <c r="G44" s="27" t="s">
        <v>33</v>
      </c>
      <c r="H44" s="19" t="s">
        <v>34</v>
      </c>
      <c r="I44" s="28" t="s">
        <v>35</v>
      </c>
      <c r="J44" s="19" t="s">
        <v>36</v>
      </c>
      <c r="K44" s="28" t="s">
        <v>37</v>
      </c>
      <c r="L44" s="29" t="s">
        <v>38</v>
      </c>
      <c r="M44" s="20"/>
      <c r="N44" s="20"/>
      <c r="O44" s="20"/>
    </row>
    <row r="45" spans="1:16" x14ac:dyDescent="0.2">
      <c r="A45" s="112"/>
      <c r="B45" s="112"/>
      <c r="C45" s="18" t="s">
        <v>31</v>
      </c>
      <c r="D45" s="18"/>
      <c r="E45" s="27"/>
      <c r="F45" s="126">
        <v>2754</v>
      </c>
      <c r="G45" s="86"/>
      <c r="H45" s="19"/>
      <c r="I45" s="28"/>
      <c r="J45" s="19"/>
      <c r="K45" s="28"/>
      <c r="L45" s="29"/>
      <c r="M45" s="20"/>
      <c r="N45" s="20"/>
      <c r="O45" s="20"/>
    </row>
    <row r="46" spans="1:16" x14ac:dyDescent="0.2">
      <c r="A46" s="127" t="s">
        <v>119</v>
      </c>
      <c r="B46" s="127" t="s">
        <v>118</v>
      </c>
      <c r="C46" s="128" t="s">
        <v>212</v>
      </c>
      <c r="D46" s="129">
        <v>0.29499999999999998</v>
      </c>
      <c r="E46" s="126">
        <v>64005</v>
      </c>
      <c r="F46" s="126">
        <v>508289</v>
      </c>
      <c r="G46" s="85">
        <f t="shared" ref="G46:G52" si="2">F46-F$45</f>
        <v>505535</v>
      </c>
      <c r="H46" s="84">
        <f t="shared" ref="H46:H52" si="3">(E46/($G$32))</f>
        <v>48.907710837186592</v>
      </c>
      <c r="I46" s="80">
        <f t="shared" ref="I46:I52" si="4">H46/D46*1000</f>
        <v>165788.85029554777</v>
      </c>
      <c r="J46" s="84">
        <f t="shared" ref="J46:J52" si="5">G46/($M$32)</f>
        <v>134.58987453985722</v>
      </c>
      <c r="K46" s="78">
        <f t="shared" ref="K46:K52" si="6">J46/D46*1000</f>
        <v>456236.8628469737</v>
      </c>
      <c r="L46" s="77">
        <f t="shared" ref="L46:L52" si="7">(J46/12)/(H46/14)</f>
        <v>3.2105677736425564</v>
      </c>
      <c r="M46" s="20"/>
      <c r="N46" s="20"/>
      <c r="O46" s="20"/>
      <c r="P46" s="6"/>
    </row>
    <row r="47" spans="1:16" x14ac:dyDescent="0.2">
      <c r="A47" s="127" t="s">
        <v>119</v>
      </c>
      <c r="B47" s="127" t="s">
        <v>117</v>
      </c>
      <c r="C47" s="128" t="s">
        <v>212</v>
      </c>
      <c r="D47" s="129">
        <v>0.65700000000000003</v>
      </c>
      <c r="E47" s="126">
        <v>145232</v>
      </c>
      <c r="F47" s="126">
        <v>1120614</v>
      </c>
      <c r="G47" s="83">
        <f t="shared" si="2"/>
        <v>1117860</v>
      </c>
      <c r="H47" s="84">
        <f t="shared" si="3"/>
        <v>110.97515288346665</v>
      </c>
      <c r="I47" s="80">
        <f t="shared" si="4"/>
        <v>168911.95263845759</v>
      </c>
      <c r="J47" s="84">
        <f t="shared" si="5"/>
        <v>297.61072359604145</v>
      </c>
      <c r="K47" s="78">
        <f t="shared" si="6"/>
        <v>452984.35859367036</v>
      </c>
      <c r="L47" s="77">
        <f t="shared" si="7"/>
        <v>3.128741000489101</v>
      </c>
      <c r="M47" s="20"/>
      <c r="N47" s="20"/>
      <c r="O47" s="20"/>
      <c r="P47" s="6"/>
    </row>
    <row r="48" spans="1:16" x14ac:dyDescent="0.2">
      <c r="A48" s="127" t="s">
        <v>119</v>
      </c>
      <c r="B48" s="127" t="s">
        <v>116</v>
      </c>
      <c r="C48" s="128" t="s">
        <v>212</v>
      </c>
      <c r="D48" s="129">
        <v>0.378</v>
      </c>
      <c r="E48" s="126">
        <v>81301</v>
      </c>
      <c r="F48" s="126">
        <v>635875</v>
      </c>
      <c r="G48" s="85">
        <f t="shared" si="2"/>
        <v>633121</v>
      </c>
      <c r="H48" s="84">
        <f t="shared" si="3"/>
        <v>62.123987169347814</v>
      </c>
      <c r="I48" s="80">
        <f t="shared" si="4"/>
        <v>164349.17240568207</v>
      </c>
      <c r="J48" s="84">
        <f t="shared" si="5"/>
        <v>168.55742126370865</v>
      </c>
      <c r="K48" s="78">
        <f t="shared" si="6"/>
        <v>445919.10387224512</v>
      </c>
      <c r="L48" s="77">
        <f t="shared" si="7"/>
        <v>3.1654491890805105</v>
      </c>
      <c r="M48" s="20"/>
      <c r="N48" s="20"/>
      <c r="O48" s="20"/>
      <c r="P48" s="6"/>
    </row>
    <row r="49" spans="1:16" x14ac:dyDescent="0.2">
      <c r="A49" s="127" t="s">
        <v>119</v>
      </c>
      <c r="B49" s="127" t="s">
        <v>115</v>
      </c>
      <c r="C49" s="31"/>
      <c r="D49" s="82" t="s">
        <v>39</v>
      </c>
      <c r="E49" s="126">
        <v>49087</v>
      </c>
      <c r="F49" s="126">
        <v>474675</v>
      </c>
      <c r="G49" s="83">
        <f t="shared" si="2"/>
        <v>471921</v>
      </c>
      <c r="H49" s="79">
        <f t="shared" si="3"/>
        <v>37.508519676040592</v>
      </c>
      <c r="I49" s="80" t="e">
        <f t="shared" si="4"/>
        <v>#VALUE!</v>
      </c>
      <c r="J49" s="79">
        <f t="shared" si="5"/>
        <v>125.64073344619851</v>
      </c>
      <c r="K49" s="78" t="e">
        <f t="shared" si="6"/>
        <v>#VALUE!</v>
      </c>
      <c r="L49" s="77">
        <f t="shared" si="7"/>
        <v>3.9079349692614875</v>
      </c>
      <c r="M49" s="20"/>
      <c r="N49" s="20"/>
      <c r="O49" s="20"/>
      <c r="P49" s="6"/>
    </row>
    <row r="50" spans="1:16" x14ac:dyDescent="0.2">
      <c r="A50" s="127" t="s">
        <v>119</v>
      </c>
      <c r="B50" s="127" t="s">
        <v>114</v>
      </c>
      <c r="C50" s="31"/>
      <c r="D50" s="82" t="s">
        <v>39</v>
      </c>
      <c r="E50" s="126">
        <v>92300</v>
      </c>
      <c r="F50" s="126">
        <v>863587</v>
      </c>
      <c r="G50" s="81">
        <f t="shared" si="2"/>
        <v>860833</v>
      </c>
      <c r="H50" s="79">
        <f t="shared" si="3"/>
        <v>70.528579177756768</v>
      </c>
      <c r="I50" s="80" t="e">
        <f t="shared" si="4"/>
        <v>#VALUE!</v>
      </c>
      <c r="J50" s="79">
        <f t="shared" si="5"/>
        <v>229.18176875937161</v>
      </c>
      <c r="K50" s="78" t="e">
        <f t="shared" si="6"/>
        <v>#VALUE!</v>
      </c>
      <c r="L50" s="77">
        <f t="shared" si="7"/>
        <v>3.7910692847700598</v>
      </c>
      <c r="M50" s="20"/>
      <c r="N50" s="20"/>
      <c r="O50" s="20"/>
      <c r="P50" s="6"/>
    </row>
    <row r="51" spans="1:16" x14ac:dyDescent="0.2">
      <c r="A51" s="127" t="s">
        <v>119</v>
      </c>
      <c r="B51" s="127" t="s">
        <v>113</v>
      </c>
      <c r="C51" s="31"/>
      <c r="D51" s="82" t="s">
        <v>39</v>
      </c>
      <c r="E51" s="126">
        <v>52832</v>
      </c>
      <c r="F51" s="126">
        <v>505751</v>
      </c>
      <c r="G51" s="81">
        <f t="shared" si="2"/>
        <v>502997</v>
      </c>
      <c r="H51" s="79">
        <f t="shared" si="3"/>
        <v>40.370161377239931</v>
      </c>
      <c r="I51" s="80" t="e">
        <f t="shared" si="4"/>
        <v>#VALUE!</v>
      </c>
      <c r="J51" s="79">
        <f t="shared" si="5"/>
        <v>133.91417631603068</v>
      </c>
      <c r="K51" s="78" t="e">
        <f t="shared" si="6"/>
        <v>#VALUE!</v>
      </c>
      <c r="L51" s="77">
        <f t="shared" si="7"/>
        <v>3.870016873158145</v>
      </c>
      <c r="M51" s="20"/>
      <c r="N51" s="20"/>
      <c r="O51" s="20"/>
      <c r="P51" s="6"/>
    </row>
    <row r="52" spans="1:16" x14ac:dyDescent="0.2">
      <c r="A52" s="127" t="s">
        <v>119</v>
      </c>
      <c r="B52" s="127" t="s">
        <v>112</v>
      </c>
      <c r="C52" s="31"/>
      <c r="D52" s="82" t="s">
        <v>39</v>
      </c>
      <c r="E52" s="126">
        <v>60068</v>
      </c>
      <c r="F52" s="126">
        <v>571455</v>
      </c>
      <c r="G52" s="81">
        <f t="shared" si="2"/>
        <v>568701</v>
      </c>
      <c r="H52" s="79">
        <f t="shared" si="3"/>
        <v>45.899357465324961</v>
      </c>
      <c r="I52" s="80" t="e">
        <f t="shared" si="4"/>
        <v>#VALUE!</v>
      </c>
      <c r="J52" s="79">
        <f t="shared" si="5"/>
        <v>151.40672008998655</v>
      </c>
      <c r="K52" s="78" t="e">
        <f t="shared" si="6"/>
        <v>#VALUE!</v>
      </c>
      <c r="L52" s="77">
        <f t="shared" si="7"/>
        <v>3.8484454509360533</v>
      </c>
      <c r="M52" s="20"/>
      <c r="N52" s="20"/>
      <c r="O52" s="20"/>
      <c r="P52" s="6"/>
    </row>
    <row r="53" spans="1:16" x14ac:dyDescent="0.2">
      <c r="A53" s="127" t="s">
        <v>119</v>
      </c>
      <c r="B53" s="127" t="s">
        <v>111</v>
      </c>
      <c r="C53" s="31"/>
      <c r="D53" s="82" t="s">
        <v>39</v>
      </c>
      <c r="E53" s="126">
        <v>64194</v>
      </c>
      <c r="F53" s="126">
        <v>611400</v>
      </c>
      <c r="G53" s="85">
        <f t="shared" ref="G53:G59" si="8">F53-F$45</f>
        <v>608646</v>
      </c>
      <c r="H53" s="84">
        <f t="shared" ref="H53:H59" si="9">(E53/($G$32))</f>
        <v>49.05213013799478</v>
      </c>
      <c r="I53" s="80" t="e">
        <f t="shared" ref="I53:I59" si="10">H53/D53*1000</f>
        <v>#VALUE!</v>
      </c>
      <c r="J53" s="84">
        <f t="shared" ref="J53:J59" si="11">G53/($M$32)</f>
        <v>162.04137948744585</v>
      </c>
      <c r="K53" s="78" t="e">
        <f t="shared" ref="K53:K59" si="12">J53/D53*1000</f>
        <v>#VALUE!</v>
      </c>
      <c r="L53" s="77">
        <f t="shared" ref="L53:L59" si="13">(J53/12)/(H53/14)</f>
        <v>3.8540278584610106</v>
      </c>
    </row>
    <row r="54" spans="1:16" x14ac:dyDescent="0.2">
      <c r="A54" s="127" t="s">
        <v>119</v>
      </c>
      <c r="B54" s="127" t="s">
        <v>110</v>
      </c>
      <c r="C54" s="31"/>
      <c r="D54" s="82" t="s">
        <v>39</v>
      </c>
      <c r="E54" s="126">
        <v>69603</v>
      </c>
      <c r="F54" s="126">
        <v>659731</v>
      </c>
      <c r="G54" s="83">
        <f t="shared" si="8"/>
        <v>656977</v>
      </c>
      <c r="H54" s="84">
        <f t="shared" si="9"/>
        <v>53.18527298493396</v>
      </c>
      <c r="I54" s="80" t="e">
        <f t="shared" si="10"/>
        <v>#VALUE!</v>
      </c>
      <c r="J54" s="84">
        <f t="shared" si="11"/>
        <v>174.90866508861262</v>
      </c>
      <c r="K54" s="78" t="e">
        <f t="shared" si="12"/>
        <v>#VALUE!</v>
      </c>
      <c r="L54" s="77">
        <f t="shared" si="13"/>
        <v>3.8367784504528748</v>
      </c>
    </row>
    <row r="55" spans="1:16" x14ac:dyDescent="0.2">
      <c r="A55" s="127" t="s">
        <v>119</v>
      </c>
      <c r="B55" s="127" t="s">
        <v>109</v>
      </c>
      <c r="C55" s="31"/>
      <c r="D55" s="82" t="s">
        <v>39</v>
      </c>
      <c r="E55" s="126">
        <v>77074</v>
      </c>
      <c r="F55" s="126">
        <v>729663</v>
      </c>
      <c r="G55" s="85">
        <f t="shared" si="8"/>
        <v>726909</v>
      </c>
      <c r="H55" s="84">
        <f t="shared" si="9"/>
        <v>58.894038044923356</v>
      </c>
      <c r="I55" s="80" t="e">
        <f t="shared" si="10"/>
        <v>#VALUE!</v>
      </c>
      <c r="J55" s="84">
        <f t="shared" si="11"/>
        <v>193.52684010383669</v>
      </c>
      <c r="K55" s="78" t="e">
        <f t="shared" si="12"/>
        <v>#VALUE!</v>
      </c>
      <c r="L55" s="77">
        <f t="shared" si="13"/>
        <v>3.8336870921001216</v>
      </c>
    </row>
    <row r="56" spans="1:16" x14ac:dyDescent="0.2">
      <c r="A56" s="127" t="s">
        <v>119</v>
      </c>
      <c r="B56" s="127" t="s">
        <v>108</v>
      </c>
      <c r="C56" s="31"/>
      <c r="D56" s="82" t="s">
        <v>39</v>
      </c>
      <c r="E56" s="126">
        <v>182845</v>
      </c>
      <c r="F56" s="126">
        <v>1436912</v>
      </c>
      <c r="G56" s="83">
        <f t="shared" si="8"/>
        <v>1434158</v>
      </c>
      <c r="H56" s="79">
        <f t="shared" si="9"/>
        <v>139.71612199086607</v>
      </c>
      <c r="I56" s="80" t="e">
        <f t="shared" si="10"/>
        <v>#VALUE!</v>
      </c>
      <c r="J56" s="79">
        <f t="shared" si="11"/>
        <v>381.81954818228724</v>
      </c>
      <c r="K56" s="78" t="e">
        <f t="shared" si="12"/>
        <v>#VALUE!</v>
      </c>
      <c r="L56" s="77">
        <f t="shared" si="13"/>
        <v>3.1882944730968372</v>
      </c>
    </row>
    <row r="57" spans="1:16" x14ac:dyDescent="0.2">
      <c r="A57" s="127" t="s">
        <v>119</v>
      </c>
      <c r="B57" s="127" t="s">
        <v>107</v>
      </c>
      <c r="C57" s="31"/>
      <c r="D57" s="82" t="s">
        <v>39</v>
      </c>
      <c r="E57" s="139"/>
      <c r="F57" s="126">
        <v>3035</v>
      </c>
      <c r="G57" s="81">
        <f t="shared" si="8"/>
        <v>281</v>
      </c>
      <c r="H57" s="79">
        <f t="shared" si="9"/>
        <v>0</v>
      </c>
      <c r="I57" s="80" t="e">
        <f t="shared" si="10"/>
        <v>#VALUE!</v>
      </c>
      <c r="J57" s="79">
        <f t="shared" si="11"/>
        <v>7.4811347870473624E-2</v>
      </c>
      <c r="K57" s="78" t="e">
        <f t="shared" si="12"/>
        <v>#VALUE!</v>
      </c>
      <c r="L57" s="77" t="e">
        <f t="shared" si="13"/>
        <v>#DIV/0!</v>
      </c>
    </row>
    <row r="58" spans="1:16" x14ac:dyDescent="0.2">
      <c r="A58" s="127" t="s">
        <v>119</v>
      </c>
      <c r="B58" s="127" t="s">
        <v>106</v>
      </c>
      <c r="C58" s="128" t="s">
        <v>212</v>
      </c>
      <c r="D58" s="129">
        <v>0.26</v>
      </c>
      <c r="E58" s="126">
        <v>53948</v>
      </c>
      <c r="F58" s="126">
        <v>433941</v>
      </c>
      <c r="G58" s="81">
        <f t="shared" si="8"/>
        <v>431187</v>
      </c>
      <c r="H58" s="79">
        <f t="shared" si="9"/>
        <v>41.222922962964489</v>
      </c>
      <c r="I58" s="80">
        <f t="shared" si="10"/>
        <v>158549.70370370959</v>
      </c>
      <c r="J58" s="79">
        <f t="shared" si="11"/>
        <v>114.79601656308152</v>
      </c>
      <c r="K58" s="78">
        <f t="shared" si="12"/>
        <v>441523.14062723663</v>
      </c>
      <c r="L58" s="77">
        <f t="shared" si="13"/>
        <v>3.2488886368049643</v>
      </c>
    </row>
    <row r="59" spans="1:16" x14ac:dyDescent="0.2">
      <c r="A59" s="127" t="s">
        <v>119</v>
      </c>
      <c r="B59" s="127" t="s">
        <v>105</v>
      </c>
      <c r="C59" s="128" t="s">
        <v>212</v>
      </c>
      <c r="D59" s="129">
        <v>0.13800000000000001</v>
      </c>
      <c r="E59" s="126">
        <v>28085</v>
      </c>
      <c r="F59" s="126">
        <v>238141</v>
      </c>
      <c r="G59" s="81">
        <f t="shared" si="8"/>
        <v>235387</v>
      </c>
      <c r="H59" s="79">
        <f t="shared" si="9"/>
        <v>21.460402450783302</v>
      </c>
      <c r="I59" s="80">
        <f t="shared" si="10"/>
        <v>155510.16268683551</v>
      </c>
      <c r="J59" s="79">
        <f t="shared" si="11"/>
        <v>62.66768235297927</v>
      </c>
      <c r="K59" s="78">
        <f t="shared" si="12"/>
        <v>454113.64023898018</v>
      </c>
      <c r="L59" s="77">
        <f t="shared" si="13"/>
        <v>3.4068464580824869</v>
      </c>
    </row>
  </sheetData>
  <mergeCells count="3">
    <mergeCell ref="A1:Q1"/>
    <mergeCell ref="F30:G31"/>
    <mergeCell ref="L30:M31"/>
  </mergeCells>
  <pageMargins left="0.7" right="0.7" top="0.75" bottom="0.75" header="0.3" footer="0.3"/>
  <pageSetup paperSize="9" orientation="portrait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9" workbookViewId="0">
      <selection activeCell="E63" sqref="E63"/>
    </sheetView>
  </sheetViews>
  <sheetFormatPr defaultColWidth="9.140625" defaultRowHeight="12.75" x14ac:dyDescent="0.2"/>
  <cols>
    <col min="1" max="1" width="15.42578125" style="49" customWidth="1"/>
    <col min="2" max="2" width="16.7109375" style="49" customWidth="1"/>
    <col min="3" max="3" width="10.5703125" style="49" customWidth="1"/>
    <col min="4" max="4" width="11.85546875" style="49" bestFit="1" customWidth="1"/>
    <col min="5" max="5" width="12.5703125" style="49" customWidth="1"/>
    <col min="6" max="6" width="10.5703125" style="49" customWidth="1"/>
    <col min="7" max="7" width="11.28515625" style="49" customWidth="1"/>
    <col min="8" max="8" width="12.28515625" style="49" customWidth="1"/>
    <col min="9" max="9" width="12.7109375" style="49" customWidth="1"/>
    <col min="10" max="10" width="9.140625" style="49"/>
    <col min="11" max="11" width="12.42578125" style="49" customWidth="1"/>
    <col min="12" max="12" width="11.7109375" style="49" customWidth="1"/>
    <col min="13" max="13" width="9.7109375" style="49" customWidth="1"/>
    <col min="14" max="14" width="11.7109375" style="49" customWidth="1"/>
    <col min="15" max="16" width="9.140625" style="49"/>
    <col min="17" max="17" width="11.85546875" style="49" customWidth="1"/>
    <col min="18" max="16384" width="9.140625" style="49"/>
  </cols>
  <sheetData>
    <row r="1" spans="1:17" ht="20.25" x14ac:dyDescent="0.3">
      <c r="A1" s="140" t="s">
        <v>65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2">
      <c r="A2" s="50"/>
      <c r="B2" s="50"/>
    </row>
    <row r="3" spans="1:17" x14ac:dyDescent="0.2">
      <c r="A3" s="51" t="s">
        <v>1</v>
      </c>
      <c r="B3" s="51" t="s">
        <v>214</v>
      </c>
      <c r="D3" s="52" t="s">
        <v>3</v>
      </c>
      <c r="E3" s="52" t="s">
        <v>215</v>
      </c>
    </row>
    <row r="4" spans="1:17" x14ac:dyDescent="0.2">
      <c r="A4" s="51"/>
      <c r="B4" s="51"/>
      <c r="D4" s="25"/>
      <c r="E4" s="25"/>
    </row>
    <row r="5" spans="1:17" x14ac:dyDescent="0.2">
      <c r="A5" s="51" t="s">
        <v>2</v>
      </c>
      <c r="B5" s="51" t="s">
        <v>211</v>
      </c>
    </row>
    <row r="6" spans="1:17" x14ac:dyDescent="0.2">
      <c r="A6" s="51"/>
      <c r="B6" s="51"/>
      <c r="L6" s="53"/>
    </row>
    <row r="7" spans="1:17" x14ac:dyDescent="0.2">
      <c r="A7" s="54" t="s">
        <v>40</v>
      </c>
      <c r="B7" s="55">
        <v>23</v>
      </c>
      <c r="D7" s="54"/>
      <c r="L7" s="56"/>
    </row>
    <row r="8" spans="1:17" x14ac:dyDescent="0.2">
      <c r="A8" s="57"/>
      <c r="B8" s="57"/>
      <c r="L8" s="53"/>
    </row>
    <row r="9" spans="1:17" x14ac:dyDescent="0.2">
      <c r="A9" s="50" t="s">
        <v>5</v>
      </c>
      <c r="B9" s="50" t="s">
        <v>41</v>
      </c>
      <c r="L9" s="53"/>
    </row>
    <row r="10" spans="1:17" x14ac:dyDescent="0.2">
      <c r="A10" s="50" t="s">
        <v>7</v>
      </c>
      <c r="B10" s="50" t="s">
        <v>8</v>
      </c>
      <c r="F10" s="30"/>
      <c r="G10" s="30"/>
      <c r="H10" s="30"/>
      <c r="L10" s="56"/>
    </row>
    <row r="11" spans="1:17" x14ac:dyDescent="0.2">
      <c r="A11" s="50" t="s">
        <v>9</v>
      </c>
      <c r="B11" s="50" t="s">
        <v>10</v>
      </c>
      <c r="F11" s="30"/>
      <c r="G11" s="30"/>
      <c r="H11" s="58"/>
    </row>
    <row r="12" spans="1:17" x14ac:dyDescent="0.2">
      <c r="A12" s="50" t="s">
        <v>11</v>
      </c>
      <c r="B12" s="50" t="s">
        <v>12</v>
      </c>
      <c r="F12" s="30"/>
      <c r="G12" s="30"/>
      <c r="H12" s="30"/>
    </row>
    <row r="13" spans="1:17" x14ac:dyDescent="0.2">
      <c r="A13" s="50" t="s">
        <v>13</v>
      </c>
      <c r="B13" s="50" t="s">
        <v>14</v>
      </c>
      <c r="F13" s="30"/>
      <c r="G13" s="30"/>
      <c r="H13" s="30"/>
      <c r="I13" s="59"/>
      <c r="J13" s="59"/>
    </row>
    <row r="14" spans="1:17" x14ac:dyDescent="0.2">
      <c r="A14" s="50" t="s">
        <v>15</v>
      </c>
      <c r="B14" s="50" t="s">
        <v>16</v>
      </c>
      <c r="F14" s="30"/>
      <c r="G14" s="30"/>
      <c r="H14" s="30"/>
      <c r="I14" s="59"/>
      <c r="J14" s="59"/>
    </row>
    <row r="15" spans="1:17" x14ac:dyDescent="0.2">
      <c r="A15" s="50" t="s">
        <v>17</v>
      </c>
      <c r="B15" s="50" t="s">
        <v>14</v>
      </c>
      <c r="F15" s="30"/>
      <c r="G15" s="30"/>
      <c r="H15" s="30"/>
      <c r="I15" s="59"/>
      <c r="J15" s="59"/>
    </row>
    <row r="16" spans="1:17" x14ac:dyDescent="0.2">
      <c r="A16" s="50" t="s">
        <v>18</v>
      </c>
      <c r="B16" s="50" t="s">
        <v>19</v>
      </c>
      <c r="F16" s="30"/>
      <c r="G16" s="30"/>
      <c r="H16" s="30"/>
      <c r="I16" s="59"/>
      <c r="J16" s="59"/>
    </row>
    <row r="17" spans="1:16" x14ac:dyDescent="0.2">
      <c r="A17" s="50" t="s">
        <v>17</v>
      </c>
      <c r="B17" s="50" t="s">
        <v>14</v>
      </c>
      <c r="C17" s="60"/>
      <c r="F17" s="30"/>
      <c r="G17" s="30"/>
      <c r="H17" s="30"/>
      <c r="I17" s="59"/>
      <c r="J17" s="59"/>
    </row>
    <row r="18" spans="1:16" x14ac:dyDescent="0.2">
      <c r="A18" s="50" t="s">
        <v>20</v>
      </c>
      <c r="B18" s="50" t="s">
        <v>42</v>
      </c>
      <c r="C18" s="60"/>
      <c r="F18" s="30"/>
      <c r="G18" s="30"/>
      <c r="H18" s="30"/>
      <c r="I18" s="59"/>
      <c r="J18" s="59"/>
    </row>
    <row r="19" spans="1:16" x14ac:dyDescent="0.2">
      <c r="A19" s="50"/>
      <c r="B19" s="50"/>
      <c r="F19" s="30"/>
      <c r="G19" s="30"/>
      <c r="H19" s="30"/>
      <c r="I19" s="59"/>
      <c r="J19" s="59"/>
    </row>
    <row r="20" spans="1:16" x14ac:dyDescent="0.2">
      <c r="G20" s="30"/>
      <c r="H20" s="30"/>
      <c r="I20" s="30"/>
      <c r="J20" s="30"/>
      <c r="K20" s="30"/>
      <c r="L20" s="30"/>
      <c r="N20" s="30"/>
      <c r="O20" s="30"/>
      <c r="P20" s="30"/>
    </row>
    <row r="21" spans="1:16" ht="20.25" x14ac:dyDescent="0.3">
      <c r="A21" s="48" t="s">
        <v>43</v>
      </c>
      <c r="B21" s="61"/>
      <c r="C21" s="61"/>
      <c r="D21" s="25"/>
      <c r="E21" s="25"/>
      <c r="F21" s="25"/>
      <c r="G21" s="30"/>
      <c r="H21" s="30"/>
      <c r="I21" s="30"/>
      <c r="J21" s="30"/>
      <c r="K21" s="30"/>
      <c r="L21" s="30"/>
      <c r="M21" s="25"/>
      <c r="N21" s="30"/>
      <c r="O21" s="30"/>
      <c r="P21" s="30"/>
    </row>
    <row r="22" spans="1:16" x14ac:dyDescent="0.2">
      <c r="A22" s="62"/>
      <c r="B22" s="62"/>
      <c r="C22" s="62"/>
      <c r="D22" s="25"/>
      <c r="E22" s="25"/>
      <c r="F22" s="25"/>
      <c r="G22" s="30"/>
      <c r="H22" s="30"/>
      <c r="I22" s="30"/>
      <c r="J22" s="30"/>
      <c r="K22" s="30"/>
      <c r="L22" s="30"/>
      <c r="M22" s="25"/>
      <c r="N22" s="30"/>
      <c r="O22" s="30"/>
      <c r="P22" s="30"/>
    </row>
    <row r="23" spans="1:16" ht="13.5" thickBot="1" x14ac:dyDescent="0.25">
      <c r="A23" s="25"/>
      <c r="B23" s="25"/>
      <c r="C23" s="25"/>
      <c r="D23" s="25"/>
      <c r="E23" s="25"/>
      <c r="F23" s="25"/>
      <c r="H23" s="30"/>
      <c r="I23" s="30"/>
      <c r="J23" s="30"/>
      <c r="K23" s="30"/>
      <c r="L23" s="30"/>
      <c r="M23" s="25"/>
      <c r="N23" s="30"/>
      <c r="O23" s="30"/>
      <c r="P23" s="30"/>
    </row>
    <row r="24" spans="1:16" x14ac:dyDescent="0.2">
      <c r="A24" s="150" t="s">
        <v>44</v>
      </c>
      <c r="B24" s="151"/>
      <c r="C24" s="151"/>
      <c r="D24" s="151"/>
      <c r="E24" s="152"/>
      <c r="F24" s="25"/>
      <c r="H24" s="30"/>
      <c r="I24" s="30"/>
      <c r="J24" s="30"/>
      <c r="K24" s="30"/>
      <c r="L24" s="30"/>
      <c r="M24" s="63"/>
      <c r="N24" s="30"/>
      <c r="O24" s="30"/>
      <c r="P24" s="30"/>
    </row>
    <row r="25" spans="1:16" x14ac:dyDescent="0.2">
      <c r="A25" s="32"/>
      <c r="B25" s="153" t="s">
        <v>45</v>
      </c>
      <c r="C25" s="153"/>
      <c r="D25" s="154" t="s">
        <v>46</v>
      </c>
      <c r="E25" s="155"/>
      <c r="F25" s="59"/>
      <c r="H25" s="30"/>
      <c r="I25" s="30"/>
      <c r="J25" s="30"/>
      <c r="K25" s="30"/>
      <c r="L25" s="30"/>
      <c r="M25" s="63"/>
      <c r="N25" s="30"/>
      <c r="O25" s="30"/>
      <c r="P25" s="30"/>
    </row>
    <row r="26" spans="1:16" x14ac:dyDescent="0.2">
      <c r="A26" s="33"/>
      <c r="B26" s="34" t="s">
        <v>68</v>
      </c>
      <c r="C26" s="34" t="s">
        <v>47</v>
      </c>
      <c r="D26" s="35" t="s">
        <v>47</v>
      </c>
      <c r="E26" s="36" t="s">
        <v>48</v>
      </c>
      <c r="F26" s="59"/>
      <c r="K26" s="30"/>
      <c r="L26" s="30"/>
      <c r="M26" s="63"/>
      <c r="N26" s="30"/>
      <c r="O26" s="30"/>
      <c r="P26" s="30"/>
    </row>
    <row r="27" spans="1:16" x14ac:dyDescent="0.2">
      <c r="A27" s="33"/>
      <c r="B27" s="37">
        <v>19.931999999999999</v>
      </c>
      <c r="C27" s="37">
        <v>-4.577</v>
      </c>
      <c r="D27" s="137">
        <v>-27.603999999999999</v>
      </c>
      <c r="E27" s="137">
        <v>-12.124000000000001</v>
      </c>
      <c r="F27" s="59"/>
      <c r="K27" s="30"/>
      <c r="L27" s="30"/>
      <c r="M27" s="63"/>
      <c r="N27" s="30"/>
      <c r="O27" s="30"/>
      <c r="P27" s="30"/>
    </row>
    <row r="28" spans="1:16" x14ac:dyDescent="0.2">
      <c r="A28" s="33"/>
      <c r="B28" s="37">
        <v>19.837</v>
      </c>
      <c r="C28" s="37">
        <v>-4.7380000000000004</v>
      </c>
      <c r="D28" s="137">
        <v>-27.738</v>
      </c>
      <c r="E28" s="137">
        <v>-12.454000000000001</v>
      </c>
      <c r="F28" s="59"/>
      <c r="K28" s="30"/>
      <c r="L28" s="30"/>
      <c r="M28" s="63"/>
      <c r="N28" s="30"/>
      <c r="O28" s="30"/>
      <c r="P28" s="30"/>
    </row>
    <row r="29" spans="1:16" x14ac:dyDescent="0.2">
      <c r="A29" s="33"/>
      <c r="B29" s="37"/>
      <c r="C29" s="37">
        <v>-4.9210000000000003</v>
      </c>
      <c r="D29" s="137">
        <v>-27.876999999999999</v>
      </c>
      <c r="E29" s="38"/>
      <c r="F29" s="59"/>
      <c r="G29" s="64"/>
      <c r="K29" s="30"/>
      <c r="L29" s="30"/>
      <c r="M29" s="63"/>
      <c r="N29" s="30"/>
      <c r="O29" s="30"/>
      <c r="P29" s="30"/>
    </row>
    <row r="30" spans="1:16" x14ac:dyDescent="0.2">
      <c r="A30" s="33"/>
      <c r="B30" s="37"/>
      <c r="C30" s="37"/>
      <c r="D30" s="37"/>
      <c r="E30" s="38"/>
      <c r="F30" s="59"/>
      <c r="G30" s="64"/>
      <c r="K30" s="30"/>
      <c r="L30" s="30"/>
      <c r="M30" s="63"/>
      <c r="N30" s="30"/>
      <c r="O30" s="30"/>
      <c r="P30" s="30"/>
    </row>
    <row r="31" spans="1:16" x14ac:dyDescent="0.2">
      <c r="A31" s="32" t="s">
        <v>49</v>
      </c>
      <c r="B31" s="74">
        <f>+AVERAGE(B27:B30)</f>
        <v>19.884499999999999</v>
      </c>
      <c r="C31" s="74">
        <f>+AVERAGE(C27:C30)</f>
        <v>-4.7453333333333338</v>
      </c>
      <c r="D31" s="74">
        <f>+AVERAGE(D27:D30)</f>
        <v>-27.739666666666665</v>
      </c>
      <c r="E31" s="75">
        <f>+AVERAGE(E27:E30)</f>
        <v>-12.289000000000001</v>
      </c>
      <c r="F31" s="25"/>
      <c r="G31" s="63"/>
      <c r="K31" s="63"/>
      <c r="L31" s="30"/>
      <c r="M31" s="63"/>
      <c r="N31" s="30"/>
      <c r="O31" s="30"/>
      <c r="P31" s="30"/>
    </row>
    <row r="32" spans="1:16" x14ac:dyDescent="0.2">
      <c r="A32" s="32" t="s">
        <v>50</v>
      </c>
      <c r="B32" s="39">
        <f>+STDEV(B27:B30)</f>
        <v>6.7175144212721208E-2</v>
      </c>
      <c r="C32" s="39">
        <f>+STDEV(C27:C30)</f>
        <v>0.17211720812671052</v>
      </c>
      <c r="D32" s="39">
        <f>+STDEV(D27:D30)</f>
        <v>0.13650763104432401</v>
      </c>
      <c r="E32" s="40">
        <f>+STDEV(E27:E30)</f>
        <v>0.23334523779156074</v>
      </c>
      <c r="F32" s="25"/>
      <c r="G32" s="63"/>
      <c r="H32" s="63"/>
      <c r="I32" s="63"/>
      <c r="J32" s="63"/>
      <c r="N32" s="30"/>
      <c r="O32" s="30"/>
      <c r="P32" s="30"/>
    </row>
    <row r="33" spans="1:18" ht="13.5" thickBot="1" x14ac:dyDescent="0.25">
      <c r="A33" s="41" t="s">
        <v>51</v>
      </c>
      <c r="B33" s="42">
        <v>20.3</v>
      </c>
      <c r="C33" s="42">
        <v>-4.5</v>
      </c>
      <c r="D33" s="42">
        <v>-26.39</v>
      </c>
      <c r="E33" s="43">
        <v>-10.45</v>
      </c>
      <c r="F33" s="25"/>
      <c r="G33" s="63"/>
      <c r="H33" s="63"/>
      <c r="I33" s="63"/>
      <c r="J33" s="63"/>
      <c r="K33" s="63"/>
      <c r="L33" s="30"/>
      <c r="M33" s="25"/>
      <c r="N33" s="30"/>
      <c r="O33" s="30"/>
      <c r="P33" s="30"/>
    </row>
    <row r="34" spans="1:18" x14ac:dyDescent="0.2">
      <c r="A34" s="65"/>
      <c r="B34" s="66"/>
      <c r="C34" s="66"/>
      <c r="D34" s="66"/>
      <c r="E34" s="66"/>
      <c r="F34" s="25"/>
      <c r="G34" s="63"/>
      <c r="H34" s="63"/>
      <c r="I34" s="63"/>
      <c r="J34" s="63"/>
      <c r="K34" s="63"/>
      <c r="L34" s="30"/>
      <c r="M34" s="25"/>
      <c r="N34" s="30"/>
      <c r="O34" s="30"/>
      <c r="P34" s="30"/>
    </row>
    <row r="35" spans="1:18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30"/>
      <c r="M35" s="25"/>
      <c r="N35" s="30"/>
      <c r="O35" s="30"/>
      <c r="P35" s="30"/>
    </row>
    <row r="36" spans="1:18" s="113" customFormat="1" ht="34.5" customHeight="1" x14ac:dyDescent="0.35">
      <c r="A36" s="156" t="s">
        <v>63</v>
      </c>
      <c r="B36" s="156"/>
      <c r="C36" s="156"/>
      <c r="D36" s="156"/>
      <c r="E36" s="156"/>
      <c r="F36" s="156"/>
      <c r="G36" s="156"/>
      <c r="H36" s="156"/>
      <c r="I36" s="156"/>
      <c r="J36" s="49"/>
      <c r="K36" s="68"/>
      <c r="L36" s="68"/>
      <c r="M36" s="68"/>
      <c r="P36" s="68"/>
      <c r="Q36" s="68"/>
      <c r="R36" s="68"/>
    </row>
    <row r="37" spans="1:18" ht="38.25" x14ac:dyDescent="0.2">
      <c r="A37" s="116" t="s">
        <v>74</v>
      </c>
      <c r="B37" s="116" t="s">
        <v>52</v>
      </c>
      <c r="C37" s="116" t="s">
        <v>53</v>
      </c>
      <c r="D37" s="116" t="s">
        <v>54</v>
      </c>
      <c r="E37" s="119" t="s">
        <v>66</v>
      </c>
      <c r="F37" s="116" t="s">
        <v>57</v>
      </c>
      <c r="G37" s="116" t="s">
        <v>58</v>
      </c>
      <c r="H37" s="116" t="s">
        <v>59</v>
      </c>
      <c r="I37" s="116" t="s">
        <v>60</v>
      </c>
    </row>
    <row r="38" spans="1:18" x14ac:dyDescent="0.2">
      <c r="A38" s="115"/>
      <c r="B38" s="115"/>
      <c r="C38" s="115"/>
      <c r="D38" s="115"/>
      <c r="E38" s="115"/>
      <c r="F38" s="115"/>
      <c r="G38" s="115"/>
      <c r="H38" s="115"/>
      <c r="I38" s="115"/>
    </row>
    <row r="39" spans="1:18" s="67" customFormat="1" x14ac:dyDescent="0.2">
      <c r="A39" s="120" t="s">
        <v>31</v>
      </c>
      <c r="B39" s="121"/>
      <c r="C39" s="122"/>
      <c r="D39" s="116"/>
      <c r="E39" s="137">
        <v>0</v>
      </c>
      <c r="F39" s="137">
        <v>2.6749999999999998</v>
      </c>
      <c r="G39" s="137">
        <v>-116.931</v>
      </c>
      <c r="H39" s="123"/>
      <c r="I39" s="116"/>
    </row>
    <row r="40" spans="1:18" s="67" customFormat="1" x14ac:dyDescent="0.2">
      <c r="A40" s="128" t="s">
        <v>48</v>
      </c>
      <c r="B40" s="137"/>
      <c r="C40" s="137"/>
      <c r="D40" s="37"/>
      <c r="E40" s="137">
        <v>78</v>
      </c>
      <c r="F40" s="137">
        <v>56.802</v>
      </c>
      <c r="G40" s="137">
        <v>-12.124000000000001</v>
      </c>
      <c r="H40" s="44">
        <f t="shared" ref="H40" si="0">+F40*(1+((E40/100)))</f>
        <v>101.10756000000001</v>
      </c>
      <c r="I40" s="37">
        <f t="shared" ref="I40:I46" si="1">+((H40*G40)-(F$39*G$39))/(H40-F$39)</f>
        <v>-9.275768429064529</v>
      </c>
    </row>
    <row r="41" spans="1:18" s="67" customFormat="1" x14ac:dyDescent="0.2">
      <c r="A41" s="128" t="s">
        <v>68</v>
      </c>
      <c r="B41" s="137">
        <v>50.734999999999999</v>
      </c>
      <c r="C41" s="137">
        <v>19.931999999999999</v>
      </c>
      <c r="D41" s="37">
        <f t="shared" ref="D41:D46" si="2">+((B41*C41)-(B$39*C$39))/(B41-B$39)</f>
        <v>19.931999999999999</v>
      </c>
      <c r="E41" s="23"/>
      <c r="F41" s="23"/>
      <c r="G41" s="23"/>
      <c r="H41" s="44">
        <f t="shared" ref="H41:H46" si="3">+F41*(1+((E41/100)))</f>
        <v>0</v>
      </c>
      <c r="I41" s="37">
        <f t="shared" si="1"/>
        <v>-116.931</v>
      </c>
    </row>
    <row r="42" spans="1:18" s="67" customFormat="1" x14ac:dyDescent="0.2">
      <c r="A42" s="128" t="s">
        <v>47</v>
      </c>
      <c r="B42" s="137">
        <v>34.909999999999997</v>
      </c>
      <c r="C42" s="137">
        <v>-4.577</v>
      </c>
      <c r="D42" s="37">
        <f t="shared" si="2"/>
        <v>-4.577</v>
      </c>
      <c r="E42" s="137">
        <v>57</v>
      </c>
      <c r="F42" s="137">
        <v>218.48400000000001</v>
      </c>
      <c r="G42" s="137">
        <v>-27.603999999999999</v>
      </c>
      <c r="H42" s="44">
        <f t="shared" si="3"/>
        <v>343.01988</v>
      </c>
      <c r="I42" s="37">
        <f t="shared" si="1"/>
        <v>-26.901918849256671</v>
      </c>
    </row>
    <row r="43" spans="1:18" s="67" customFormat="1" x14ac:dyDescent="0.2">
      <c r="A43" s="128" t="s">
        <v>48</v>
      </c>
      <c r="B43" s="137"/>
      <c r="C43" s="137"/>
      <c r="D43" s="37"/>
      <c r="E43" s="137">
        <v>78</v>
      </c>
      <c r="F43" s="137">
        <v>39.366999999999997</v>
      </c>
      <c r="G43" s="137">
        <v>-12.454000000000001</v>
      </c>
      <c r="H43" s="44">
        <f t="shared" si="3"/>
        <v>70.073259999999991</v>
      </c>
      <c r="I43" s="37">
        <f t="shared" si="1"/>
        <v>-8.3073651313846959</v>
      </c>
    </row>
    <row r="44" spans="1:18" s="67" customFormat="1" x14ac:dyDescent="0.2">
      <c r="A44" s="128" t="s">
        <v>47</v>
      </c>
      <c r="B44" s="137">
        <v>142.334</v>
      </c>
      <c r="C44" s="137">
        <v>-4.7380000000000004</v>
      </c>
      <c r="D44" s="37">
        <f t="shared" si="2"/>
        <v>-4.7380000000000004</v>
      </c>
      <c r="E44" s="137">
        <v>57</v>
      </c>
      <c r="F44" s="137">
        <v>363.63099999999997</v>
      </c>
      <c r="G44" s="137">
        <v>-27.738</v>
      </c>
      <c r="H44" s="44">
        <f t="shared" si="3"/>
        <v>570.90066999999988</v>
      </c>
      <c r="I44" s="37">
        <f t="shared" si="1"/>
        <v>-27.318111762638249</v>
      </c>
    </row>
    <row r="45" spans="1:18" s="67" customFormat="1" x14ac:dyDescent="0.2">
      <c r="A45" s="128" t="s">
        <v>68</v>
      </c>
      <c r="B45" s="137">
        <v>99.872</v>
      </c>
      <c r="C45" s="137">
        <v>19.837</v>
      </c>
      <c r="D45" s="37">
        <f t="shared" si="2"/>
        <v>19.837</v>
      </c>
      <c r="E45" s="23"/>
      <c r="F45" s="23"/>
      <c r="G45" s="23"/>
      <c r="H45" s="44">
        <f t="shared" si="3"/>
        <v>0</v>
      </c>
      <c r="I45" s="37">
        <f t="shared" si="1"/>
        <v>-116.931</v>
      </c>
    </row>
    <row r="46" spans="1:18" s="67" customFormat="1" x14ac:dyDescent="0.2">
      <c r="A46" s="128" t="s">
        <v>47</v>
      </c>
      <c r="B46" s="137">
        <v>151.91</v>
      </c>
      <c r="C46" s="137">
        <v>-4.9210000000000003</v>
      </c>
      <c r="D46" s="37">
        <f t="shared" si="2"/>
        <v>-4.9210000000000003</v>
      </c>
      <c r="E46" s="137">
        <v>57</v>
      </c>
      <c r="F46" s="137">
        <v>328.11500000000001</v>
      </c>
      <c r="G46" s="137">
        <v>-27.876999999999999</v>
      </c>
      <c r="H46" s="44">
        <f t="shared" si="3"/>
        <v>515.14054999999996</v>
      </c>
      <c r="I46" s="37">
        <f t="shared" si="1"/>
        <v>-27.412150314006471</v>
      </c>
    </row>
    <row r="47" spans="1:18" s="67" customFormat="1" ht="23.25" x14ac:dyDescent="0.35">
      <c r="B47" s="130"/>
      <c r="C47" s="130"/>
      <c r="P47" s="69"/>
      <c r="Q47" s="69"/>
      <c r="R47" s="69"/>
    </row>
    <row r="48" spans="1:18" s="67" customFormat="1" x14ac:dyDescent="0.2">
      <c r="B48" s="130"/>
      <c r="C48" s="130"/>
    </row>
    <row r="49" spans="1:15" s="67" customFormat="1" ht="1.5" customHeight="1" x14ac:dyDescent="0.2">
      <c r="B49" s="131"/>
      <c r="C49" s="133"/>
    </row>
    <row r="50" spans="1:15" s="67" customFormat="1" ht="36" customHeight="1" x14ac:dyDescent="0.35">
      <c r="A50" s="149" t="s">
        <v>75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</row>
    <row r="51" spans="1:15" s="67" customFormat="1" ht="38.25" x14ac:dyDescent="0.2">
      <c r="A51" s="111" t="s">
        <v>72</v>
      </c>
      <c r="B51" s="111" t="s">
        <v>73</v>
      </c>
      <c r="C51" s="116" t="s">
        <v>27</v>
      </c>
      <c r="D51" s="116" t="s">
        <v>52</v>
      </c>
      <c r="E51" s="116" t="s">
        <v>53</v>
      </c>
      <c r="F51" s="116" t="s">
        <v>54</v>
      </c>
      <c r="G51" s="117" t="s">
        <v>55</v>
      </c>
      <c r="H51" s="118" t="s">
        <v>56</v>
      </c>
      <c r="I51" s="119" t="s">
        <v>66</v>
      </c>
      <c r="J51" s="116" t="s">
        <v>57</v>
      </c>
      <c r="K51" s="116" t="s">
        <v>58</v>
      </c>
      <c r="L51" s="116" t="s">
        <v>59</v>
      </c>
      <c r="M51" s="116" t="s">
        <v>60</v>
      </c>
      <c r="N51" s="117" t="s">
        <v>61</v>
      </c>
      <c r="O51" s="118" t="s">
        <v>62</v>
      </c>
    </row>
    <row r="52" spans="1:15" s="67" customFormat="1" x14ac:dyDescent="0.2">
      <c r="A52" s="114" t="s">
        <v>119</v>
      </c>
      <c r="B52" s="114" t="s">
        <v>118</v>
      </c>
      <c r="C52" s="128" t="s">
        <v>213</v>
      </c>
      <c r="D52" s="137">
        <v>16.809000000000001</v>
      </c>
      <c r="E52" s="137">
        <v>4.9269999999999996</v>
      </c>
      <c r="F52" s="37">
        <f t="shared" ref="F52:F61" si="4">+((D52*E52)-(B$39*C$39))/(D52-B$39)</f>
        <v>4.9269999999999996</v>
      </c>
      <c r="G52" s="45">
        <f t="shared" ref="G52:G61" si="5">((F52-$B$31)/($C$31-$B$31))*($C$33-$B$33)+$B$33</f>
        <v>5.2391591498115435</v>
      </c>
      <c r="H52" s="46">
        <f t="shared" ref="H52:H61" si="6">+(100/((271.872114/(1+(G52/1000)))+1))</f>
        <v>0.36838497131109577</v>
      </c>
      <c r="I52" s="126">
        <v>57</v>
      </c>
      <c r="J52" s="137">
        <v>62.744</v>
      </c>
      <c r="K52" s="137">
        <v>-23.414999999999999</v>
      </c>
      <c r="L52" s="72">
        <f t="shared" ref="L52:L61" si="7">+J52*(1+((I52/100)))</f>
        <v>98.508079999999993</v>
      </c>
      <c r="M52" s="70">
        <f t="shared" ref="M52:M61" si="8">+((L52*K52)-(F$39*G$39))/(L52-F$39)</f>
        <v>-20.804676925754656</v>
      </c>
      <c r="N52" s="73">
        <f t="shared" ref="N52" si="9">((M52-$D$31)/($E$31-$D$31))*($E$33-$D$33)+$D$33</f>
        <v>-19.235374322350442</v>
      </c>
      <c r="O52" s="71">
        <f t="shared" ref="O52" si="10">+(100/((89.443838/(1+(N52/1000)))+1))</f>
        <v>1.0846214384127624</v>
      </c>
    </row>
    <row r="53" spans="1:15" s="67" customFormat="1" x14ac:dyDescent="0.2">
      <c r="A53" s="114" t="s">
        <v>119</v>
      </c>
      <c r="B53" s="114" t="s">
        <v>117</v>
      </c>
      <c r="C53" s="128" t="s">
        <v>213</v>
      </c>
      <c r="D53" s="137">
        <v>42.786999999999999</v>
      </c>
      <c r="E53" s="137">
        <v>4.8970000000000002</v>
      </c>
      <c r="F53" s="37">
        <f t="shared" si="4"/>
        <v>4.8970000000000002</v>
      </c>
      <c r="G53" s="45">
        <f t="shared" si="5"/>
        <v>5.2089518808491082</v>
      </c>
      <c r="H53" s="46">
        <f t="shared" si="6"/>
        <v>0.3683739421828422</v>
      </c>
      <c r="I53" s="126">
        <v>57</v>
      </c>
      <c r="J53" s="137">
        <v>144.49799999999999</v>
      </c>
      <c r="K53" s="137">
        <v>-23.555</v>
      </c>
      <c r="L53" s="44">
        <f t="shared" si="7"/>
        <v>226.86185999999995</v>
      </c>
      <c r="M53" s="37">
        <f t="shared" si="8"/>
        <v>-22.440836574007953</v>
      </c>
      <c r="N53" s="47">
        <f t="shared" ref="N53:N61" si="11">((M53-$D$31)/($E$31-$D$31))*($E$33-$D$33)+$D$33</f>
        <v>-20.923352281866162</v>
      </c>
      <c r="O53" s="46">
        <f t="shared" ref="O53:O65" si="12">+(100/((89.443838/(1+(N53/1000)))+1))</f>
        <v>1.0827749266129647</v>
      </c>
    </row>
    <row r="54" spans="1:15" s="67" customFormat="1" x14ac:dyDescent="0.2">
      <c r="A54" s="114" t="s">
        <v>119</v>
      </c>
      <c r="B54" s="114" t="s">
        <v>116</v>
      </c>
      <c r="C54" s="128" t="s">
        <v>213</v>
      </c>
      <c r="D54" s="137">
        <v>25.873999999999999</v>
      </c>
      <c r="E54" s="137">
        <v>4.8890000000000002</v>
      </c>
      <c r="F54" s="37">
        <f t="shared" si="4"/>
        <v>4.8890000000000002</v>
      </c>
      <c r="G54" s="45">
        <f t="shared" si="5"/>
        <v>5.20089660912579</v>
      </c>
      <c r="H54" s="46">
        <f t="shared" si="6"/>
        <v>0.36837100108156207</v>
      </c>
      <c r="I54" s="126">
        <v>57</v>
      </c>
      <c r="J54" s="137">
        <v>81.382999999999996</v>
      </c>
      <c r="K54" s="137">
        <v>-23.411999999999999</v>
      </c>
      <c r="L54" s="44">
        <f t="shared" si="7"/>
        <v>127.77130999999999</v>
      </c>
      <c r="M54" s="37">
        <f t="shared" si="8"/>
        <v>-21.412234179569321</v>
      </c>
      <c r="N54" s="47">
        <f t="shared" si="11"/>
        <v>-19.862173335929516</v>
      </c>
      <c r="O54" s="46">
        <f t="shared" si="12"/>
        <v>1.0839357788723212</v>
      </c>
    </row>
    <row r="55" spans="1:15" s="67" customFormat="1" x14ac:dyDescent="0.2">
      <c r="A55" s="114" t="s">
        <v>119</v>
      </c>
      <c r="B55" s="114" t="s">
        <v>115</v>
      </c>
      <c r="C55" s="31"/>
      <c r="D55" s="137">
        <v>16.795999999999999</v>
      </c>
      <c r="E55" s="137">
        <v>13.997999999999999</v>
      </c>
      <c r="F55" s="37">
        <f t="shared" si="4"/>
        <v>13.997999999999999</v>
      </c>
      <c r="G55" s="45">
        <f t="shared" si="5"/>
        <v>14.372830375087123</v>
      </c>
      <c r="H55" s="46">
        <f t="shared" si="6"/>
        <v>0.37171970006914135</v>
      </c>
      <c r="I55" s="126">
        <v>57</v>
      </c>
      <c r="J55" s="137">
        <v>61.31</v>
      </c>
      <c r="K55" s="137">
        <v>-19.413</v>
      </c>
      <c r="L55" s="44">
        <f t="shared" si="7"/>
        <v>96.256699999999995</v>
      </c>
      <c r="M55" s="37">
        <f t="shared" si="8"/>
        <v>-16.625482248131846</v>
      </c>
      <c r="N55" s="47">
        <f t="shared" si="11"/>
        <v>-14.923821649673473</v>
      </c>
      <c r="O55" s="46">
        <f t="shared" si="12"/>
        <v>1.0893376165144364</v>
      </c>
    </row>
    <row r="56" spans="1:15" x14ac:dyDescent="0.2">
      <c r="A56" s="114" t="s">
        <v>119</v>
      </c>
      <c r="B56" s="114" t="s">
        <v>114</v>
      </c>
      <c r="C56" s="31"/>
      <c r="D56" s="137">
        <v>13.500999999999999</v>
      </c>
      <c r="E56" s="137">
        <v>13.981</v>
      </c>
      <c r="F56" s="37">
        <f t="shared" si="4"/>
        <v>13.981</v>
      </c>
      <c r="G56" s="45">
        <f t="shared" si="5"/>
        <v>14.355712922675078</v>
      </c>
      <c r="H56" s="46">
        <f t="shared" si="6"/>
        <v>0.37171345064846195</v>
      </c>
      <c r="I56" s="126">
        <v>78</v>
      </c>
      <c r="J56" s="137">
        <v>41.55</v>
      </c>
      <c r="K56" s="137">
        <v>-18.724</v>
      </c>
      <c r="L56" s="44">
        <f t="shared" si="7"/>
        <v>73.958999999999989</v>
      </c>
      <c r="M56" s="37">
        <f t="shared" si="8"/>
        <v>-15.038688780090904</v>
      </c>
      <c r="N56" s="47">
        <f t="shared" si="11"/>
        <v>-13.286773331548735</v>
      </c>
      <c r="O56" s="46">
        <f t="shared" si="12"/>
        <v>1.0911281787890554</v>
      </c>
    </row>
    <row r="57" spans="1:15" x14ac:dyDescent="0.2">
      <c r="A57" s="114" t="s">
        <v>119</v>
      </c>
      <c r="B57" s="114" t="s">
        <v>113</v>
      </c>
      <c r="C57" s="31"/>
      <c r="D57" s="137">
        <v>19.87</v>
      </c>
      <c r="E57" s="137">
        <v>14.96</v>
      </c>
      <c r="F57" s="37">
        <f t="shared" si="4"/>
        <v>14.960000000000003</v>
      </c>
      <c r="G57" s="45">
        <f>((F57-$B$31)/($C$31-$B$31))*($C$33-$B$33)+$B$33</f>
        <v>15.341476799815945</v>
      </c>
      <c r="H57" s="46">
        <f t="shared" si="6"/>
        <v>0.37207334247951079</v>
      </c>
      <c r="I57" s="126">
        <v>57</v>
      </c>
      <c r="J57" s="137">
        <v>66.001000000000005</v>
      </c>
      <c r="K57" s="137">
        <v>-18.815000000000001</v>
      </c>
      <c r="L57" s="44">
        <f t="shared" si="7"/>
        <v>103.62156999999999</v>
      </c>
      <c r="M57" s="37">
        <f t="shared" si="8"/>
        <v>-16.215007746672327</v>
      </c>
      <c r="N57" s="47">
        <f t="shared" si="11"/>
        <v>-14.500347135956822</v>
      </c>
      <c r="O57" s="46">
        <f t="shared" si="12"/>
        <v>1.0898008085021407</v>
      </c>
    </row>
    <row r="58" spans="1:15" x14ac:dyDescent="0.2">
      <c r="A58" s="114" t="s">
        <v>119</v>
      </c>
      <c r="B58" s="114" t="s">
        <v>112</v>
      </c>
      <c r="C58" s="31"/>
      <c r="D58" s="137">
        <v>23.867999999999999</v>
      </c>
      <c r="E58" s="137">
        <v>13.105</v>
      </c>
      <c r="F58" s="37">
        <f t="shared" si="4"/>
        <v>13.105</v>
      </c>
      <c r="G58" s="45">
        <f t="shared" si="5"/>
        <v>13.473660668971913</v>
      </c>
      <c r="H58" s="46">
        <f t="shared" si="6"/>
        <v>0.37139142061588765</v>
      </c>
      <c r="I58" s="126">
        <v>57</v>
      </c>
      <c r="J58" s="137">
        <v>75.671999999999997</v>
      </c>
      <c r="K58" s="137">
        <v>-20.812000000000001</v>
      </c>
      <c r="L58" s="44">
        <f t="shared" si="7"/>
        <v>118.80503999999998</v>
      </c>
      <c r="M58" s="37">
        <f t="shared" si="8"/>
        <v>-18.597944747801687</v>
      </c>
      <c r="N58" s="47">
        <f t="shared" si="11"/>
        <v>-16.958753405244146</v>
      </c>
      <c r="O58" s="46">
        <f t="shared" si="12"/>
        <v>1.0871117689619645</v>
      </c>
    </row>
    <row r="59" spans="1:15" x14ac:dyDescent="0.2">
      <c r="A59" s="114" t="s">
        <v>119</v>
      </c>
      <c r="B59" s="114" t="s">
        <v>111</v>
      </c>
      <c r="C59" s="31"/>
      <c r="D59" s="137">
        <v>26.88</v>
      </c>
      <c r="E59" s="137">
        <v>13.129</v>
      </c>
      <c r="F59" s="37">
        <f t="shared" si="4"/>
        <v>13.129</v>
      </c>
      <c r="G59" s="45">
        <f t="shared" si="5"/>
        <v>13.497826484141861</v>
      </c>
      <c r="H59" s="46">
        <f t="shared" si="6"/>
        <v>0.37140024338424266</v>
      </c>
      <c r="I59" s="126">
        <v>57</v>
      </c>
      <c r="J59" s="137">
        <v>81.311999999999998</v>
      </c>
      <c r="K59" s="137">
        <v>-18.149000000000001</v>
      </c>
      <c r="L59" s="44">
        <f t="shared" si="7"/>
        <v>127.65983999999999</v>
      </c>
      <c r="M59" s="37">
        <f t="shared" si="8"/>
        <v>-16.03480879089016</v>
      </c>
      <c r="N59" s="47">
        <f t="shared" si="11"/>
        <v>-14.314441154219178</v>
      </c>
      <c r="O59" s="46">
        <f t="shared" si="12"/>
        <v>1.0900041491475507</v>
      </c>
    </row>
    <row r="60" spans="1:15" x14ac:dyDescent="0.2">
      <c r="A60" s="114" t="s">
        <v>119</v>
      </c>
      <c r="B60" s="114" t="s">
        <v>110</v>
      </c>
      <c r="C60" s="31"/>
      <c r="D60" s="137">
        <v>30.48</v>
      </c>
      <c r="E60" s="137">
        <v>15.522</v>
      </c>
      <c r="F60" s="37">
        <f t="shared" si="4"/>
        <v>15.522</v>
      </c>
      <c r="G60" s="45">
        <f t="shared" si="5"/>
        <v>15.907359638378932</v>
      </c>
      <c r="H60" s="46">
        <f t="shared" si="6"/>
        <v>0.37227993906684437</v>
      </c>
      <c r="I60" s="126">
        <v>78</v>
      </c>
      <c r="J60" s="137">
        <v>32.972999999999999</v>
      </c>
      <c r="K60" s="137">
        <v>-19.609000000000002</v>
      </c>
      <c r="L60" s="44">
        <f t="shared" si="7"/>
        <v>58.691940000000002</v>
      </c>
      <c r="M60" s="37">
        <f t="shared" si="8"/>
        <v>-14.961542463047788</v>
      </c>
      <c r="N60" s="47">
        <f t="shared" si="11"/>
        <v>-13.207183737119115</v>
      </c>
      <c r="O60" s="46">
        <f t="shared" si="12"/>
        <v>1.0912152302330482</v>
      </c>
    </row>
    <row r="61" spans="1:15" x14ac:dyDescent="0.2">
      <c r="A61" s="114" t="s">
        <v>119</v>
      </c>
      <c r="B61" s="114" t="s">
        <v>109</v>
      </c>
      <c r="C61" s="31"/>
      <c r="D61" s="137">
        <v>35.112000000000002</v>
      </c>
      <c r="E61" s="137">
        <v>15.429</v>
      </c>
      <c r="F61" s="37">
        <f t="shared" si="4"/>
        <v>15.429</v>
      </c>
      <c r="G61" s="45">
        <f t="shared" si="5"/>
        <v>15.813717104595376</v>
      </c>
      <c r="H61" s="46">
        <f t="shared" si="6"/>
        <v>0.37224575143450889</v>
      </c>
      <c r="I61" s="126">
        <v>78</v>
      </c>
      <c r="J61" s="137">
        <v>36.853000000000002</v>
      </c>
      <c r="K61" s="137">
        <v>-19.501999999999999</v>
      </c>
      <c r="L61" s="44">
        <f t="shared" si="7"/>
        <v>65.598340000000007</v>
      </c>
      <c r="M61" s="37">
        <f t="shared" si="8"/>
        <v>-15.360093753446654</v>
      </c>
      <c r="N61" s="47">
        <f t="shared" si="11"/>
        <v>-13.618357423408243</v>
      </c>
      <c r="O61" s="46">
        <f t="shared" si="12"/>
        <v>1.0907655056852046</v>
      </c>
    </row>
    <row r="62" spans="1:15" x14ac:dyDescent="0.2">
      <c r="A62" s="114" t="s">
        <v>119</v>
      </c>
      <c r="B62" s="114" t="s">
        <v>108</v>
      </c>
      <c r="C62" s="115"/>
      <c r="D62" s="137">
        <v>14.484</v>
      </c>
      <c r="E62" s="137">
        <v>13.516</v>
      </c>
      <c r="F62" s="37">
        <f t="shared" ref="F62:F65" si="13">+((D62*E62)-(B$39*C$39))/(D62-B$39)</f>
        <v>13.516</v>
      </c>
      <c r="G62" s="45">
        <f t="shared" ref="G62:G65" si="14">((F62-$B$31)/($C$31-$B$31))*($C$33-$B$33)+$B$33</f>
        <v>13.887500253757301</v>
      </c>
      <c r="H62" s="46">
        <f t="shared" ref="H62:H65" si="15">+(100/((271.872114/(1+(G62/1000)))+1))</f>
        <v>0.37154251030821539</v>
      </c>
      <c r="I62" s="126">
        <v>79</v>
      </c>
      <c r="J62" s="137">
        <v>62.572000000000003</v>
      </c>
      <c r="K62" s="137">
        <v>-18.164000000000001</v>
      </c>
      <c r="L62" s="44">
        <f t="shared" ref="L62:L65" si="16">+J62*(1+((I62/100)))</f>
        <v>112.00388000000001</v>
      </c>
      <c r="M62" s="37">
        <f t="shared" ref="M62:M65" si="17">+((L62*K62)-(F$39*G$39))/(L62-F$39)</f>
        <v>-15.747422376594365</v>
      </c>
      <c r="N62" s="47">
        <f t="shared" ref="N62:N65" si="18">((M62-$D$31)/($E$31-$D$31))*($E$33-$D$33)+$D$33</f>
        <v>-14.017953012787851</v>
      </c>
      <c r="O62" s="46">
        <f t="shared" si="12"/>
        <v>1.090328440856011</v>
      </c>
    </row>
    <row r="63" spans="1:15" x14ac:dyDescent="0.2">
      <c r="A63" s="114" t="s">
        <v>119</v>
      </c>
      <c r="B63" s="114" t="s">
        <v>107</v>
      </c>
      <c r="C63" s="115"/>
      <c r="D63" s="137">
        <v>2.419</v>
      </c>
      <c r="E63" s="138"/>
      <c r="F63" s="37">
        <f t="shared" si="13"/>
        <v>0</v>
      </c>
      <c r="G63" s="45">
        <f t="shared" si="14"/>
        <v>0.27811867721394989</v>
      </c>
      <c r="H63" s="46">
        <f t="shared" si="15"/>
        <v>0.36657358808295076</v>
      </c>
      <c r="I63" s="126">
        <v>0</v>
      </c>
      <c r="J63" s="137">
        <v>2.419</v>
      </c>
      <c r="K63" s="137">
        <v>-28.238</v>
      </c>
      <c r="L63" s="44">
        <f t="shared" si="16"/>
        <v>2.419</v>
      </c>
      <c r="M63" s="37">
        <f t="shared" si="17"/>
        <v>-955.0105585937506</v>
      </c>
      <c r="N63" s="47">
        <f t="shared" si="18"/>
        <v>-983.0282044346128</v>
      </c>
      <c r="O63" s="46">
        <f t="shared" si="12"/>
        <v>1.8971207173477313E-2</v>
      </c>
    </row>
    <row r="64" spans="1:15" x14ac:dyDescent="0.2">
      <c r="A64" s="114" t="s">
        <v>119</v>
      </c>
      <c r="B64" s="114" t="s">
        <v>106</v>
      </c>
      <c r="C64" s="115" t="s">
        <v>213</v>
      </c>
      <c r="D64" s="137">
        <v>28.504999999999999</v>
      </c>
      <c r="E64" s="137">
        <v>5.141</v>
      </c>
      <c r="F64" s="37">
        <f t="shared" si="13"/>
        <v>5.141</v>
      </c>
      <c r="G64" s="45">
        <f t="shared" si="14"/>
        <v>5.4546376684102622</v>
      </c>
      <c r="H64" s="46">
        <f t="shared" si="15"/>
        <v>0.36846364568847012</v>
      </c>
      <c r="I64" s="126">
        <v>57</v>
      </c>
      <c r="J64" s="137">
        <v>58.973999999999997</v>
      </c>
      <c r="K64" s="137">
        <v>-24.116</v>
      </c>
      <c r="L64" s="44">
        <f t="shared" si="16"/>
        <v>92.589179999999985</v>
      </c>
      <c r="M64" s="37">
        <f t="shared" si="17"/>
        <v>-21.354698890430853</v>
      </c>
      <c r="N64" s="47">
        <f t="shared" si="18"/>
        <v>-19.802815864264829</v>
      </c>
      <c r="O64" s="46">
        <f t="shared" si="12"/>
        <v>1.0840007108062613</v>
      </c>
    </row>
    <row r="65" spans="1:15" x14ac:dyDescent="0.2">
      <c r="A65" s="114" t="s">
        <v>119</v>
      </c>
      <c r="B65" s="114" t="s">
        <v>105</v>
      </c>
      <c r="C65" s="115" t="s">
        <v>213</v>
      </c>
      <c r="D65" s="137">
        <v>15.637</v>
      </c>
      <c r="E65" s="137">
        <v>4.9489999999999998</v>
      </c>
      <c r="F65" s="37">
        <f t="shared" si="13"/>
        <v>4.9489999999999998</v>
      </c>
      <c r="G65" s="45">
        <f t="shared" si="14"/>
        <v>5.2613111470506642</v>
      </c>
      <c r="H65" s="46">
        <f t="shared" si="15"/>
        <v>0.36839305933692984</v>
      </c>
      <c r="I65" s="126">
        <v>57</v>
      </c>
      <c r="J65" s="137">
        <v>32.228999999999999</v>
      </c>
      <c r="K65" s="137">
        <v>-23.742999999999999</v>
      </c>
      <c r="L65" s="44">
        <f t="shared" si="16"/>
        <v>50.599529999999994</v>
      </c>
      <c r="M65" s="37">
        <f t="shared" si="17"/>
        <v>-18.541532192177993</v>
      </c>
      <c r="N65" s="47">
        <f t="shared" si="18"/>
        <v>-16.900554224843624</v>
      </c>
      <c r="O65" s="46">
        <f t="shared" si="12"/>
        <v>1.0871754297381524</v>
      </c>
    </row>
  </sheetData>
  <mergeCells count="6">
    <mergeCell ref="A50:O50"/>
    <mergeCell ref="A1:Q1"/>
    <mergeCell ref="A24:E24"/>
    <mergeCell ref="B25:C25"/>
    <mergeCell ref="D25:E25"/>
    <mergeCell ref="A36:I3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82" workbookViewId="0">
      <selection activeCell="G114" activeCellId="3" sqref="F108 G108 F114 G114"/>
    </sheetView>
  </sheetViews>
  <sheetFormatPr defaultColWidth="8.7109375" defaultRowHeight="12.75" x14ac:dyDescent="0.2"/>
  <cols>
    <col min="1" max="5" width="8.7109375" style="124"/>
    <col min="6" max="6" width="8.7109375" style="132"/>
    <col min="7" max="7" width="8.7109375" style="134"/>
    <col min="8" max="8" width="8.7109375" style="136"/>
    <col min="9" max="16384" width="8.7109375" style="124"/>
  </cols>
  <sheetData>
    <row r="1" spans="1:15" x14ac:dyDescent="0.2">
      <c r="A1" s="125" t="s">
        <v>135</v>
      </c>
      <c r="B1" s="125" t="s">
        <v>134</v>
      </c>
      <c r="C1" s="125" t="s">
        <v>133</v>
      </c>
      <c r="D1" s="125" t="s">
        <v>132</v>
      </c>
      <c r="E1" s="125" t="s">
        <v>131</v>
      </c>
      <c r="F1" s="131" t="s">
        <v>130</v>
      </c>
      <c r="G1" s="133" t="s">
        <v>127</v>
      </c>
      <c r="H1" s="135" t="s">
        <v>122</v>
      </c>
      <c r="I1" s="125" t="s">
        <v>129</v>
      </c>
      <c r="J1" s="125" t="s">
        <v>128</v>
      </c>
      <c r="K1" s="125" t="s">
        <v>126</v>
      </c>
      <c r="L1" s="125" t="s">
        <v>125</v>
      </c>
      <c r="M1" s="125" t="s">
        <v>124</v>
      </c>
      <c r="N1" s="125" t="s">
        <v>123</v>
      </c>
      <c r="O1" s="125" t="s">
        <v>121</v>
      </c>
    </row>
    <row r="2" spans="1:15" x14ac:dyDescent="0.2">
      <c r="A2" s="125">
        <v>18</v>
      </c>
      <c r="B2" s="125" t="s">
        <v>120</v>
      </c>
      <c r="E2" s="125">
        <v>0</v>
      </c>
      <c r="F2" s="131">
        <v>11.009</v>
      </c>
      <c r="G2" s="133">
        <v>-1.125</v>
      </c>
      <c r="I2" s="125">
        <v>10.923999999999999</v>
      </c>
      <c r="J2" s="125">
        <v>0.08</v>
      </c>
      <c r="K2" s="125">
        <v>0.36606100000000003</v>
      </c>
    </row>
    <row r="3" spans="1:15" x14ac:dyDescent="0.2">
      <c r="A3" s="125">
        <v>18</v>
      </c>
      <c r="B3" s="125" t="s">
        <v>120</v>
      </c>
      <c r="E3" s="125">
        <v>0</v>
      </c>
      <c r="F3" s="131">
        <v>11.186999999999999</v>
      </c>
      <c r="G3" s="133">
        <v>-1.139</v>
      </c>
      <c r="I3" s="125">
        <v>11.1</v>
      </c>
      <c r="J3" s="125">
        <v>8.1000000000000003E-2</v>
      </c>
      <c r="K3" s="125">
        <v>0.36605599999999999</v>
      </c>
    </row>
    <row r="4" spans="1:15" x14ac:dyDescent="0.2">
      <c r="A4" s="125">
        <v>18</v>
      </c>
      <c r="B4" s="125" t="s">
        <v>120</v>
      </c>
      <c r="E4" s="125">
        <v>0</v>
      </c>
      <c r="F4" s="131">
        <v>11.353999999999999</v>
      </c>
      <c r="G4" s="133">
        <v>-1.1499999999999999</v>
      </c>
      <c r="I4" s="125">
        <v>11.266</v>
      </c>
      <c r="J4" s="125">
        <v>8.2000000000000003E-2</v>
      </c>
      <c r="K4" s="125">
        <v>0.36605199999999999</v>
      </c>
    </row>
    <row r="5" spans="1:15" x14ac:dyDescent="0.2">
      <c r="A5" s="125">
        <v>18</v>
      </c>
      <c r="B5" s="125" t="s">
        <v>120</v>
      </c>
      <c r="E5" s="125">
        <v>0</v>
      </c>
      <c r="F5" s="131">
        <v>2.6749999999999998</v>
      </c>
      <c r="H5" s="135">
        <v>-116.931</v>
      </c>
      <c r="L5" s="125">
        <v>2.6440000000000001</v>
      </c>
      <c r="M5" s="125">
        <v>2.7E-2</v>
      </c>
      <c r="N5" s="125">
        <v>4.0000000000000001E-3</v>
      </c>
      <c r="O5" s="125">
        <v>0.97763699999999998</v>
      </c>
    </row>
    <row r="6" spans="1:15" x14ac:dyDescent="0.2">
      <c r="A6" s="125">
        <v>18</v>
      </c>
      <c r="B6" s="125" t="s">
        <v>120</v>
      </c>
      <c r="E6" s="125">
        <v>0</v>
      </c>
      <c r="F6" s="131">
        <v>44.103000000000002</v>
      </c>
      <c r="H6" s="135">
        <v>-37.363</v>
      </c>
      <c r="L6" s="125">
        <v>43.415999999999997</v>
      </c>
      <c r="M6" s="125">
        <v>0.499</v>
      </c>
      <c r="N6" s="125">
        <v>0.188</v>
      </c>
      <c r="O6" s="125">
        <v>1.0647880000000001</v>
      </c>
    </row>
    <row r="7" spans="1:15" x14ac:dyDescent="0.2">
      <c r="A7" s="125">
        <v>19</v>
      </c>
      <c r="B7" s="125" t="s">
        <v>48</v>
      </c>
      <c r="E7" s="125">
        <v>0</v>
      </c>
      <c r="F7" s="131">
        <v>12.042</v>
      </c>
      <c r="G7" s="133">
        <v>-1.0580000000000001</v>
      </c>
      <c r="I7" s="125">
        <v>11.949</v>
      </c>
      <c r="J7" s="125">
        <v>8.6999999999999994E-2</v>
      </c>
      <c r="K7" s="125">
        <v>0.36608600000000002</v>
      </c>
    </row>
    <row r="8" spans="1:15" x14ac:dyDescent="0.2">
      <c r="A8" s="125">
        <v>19</v>
      </c>
      <c r="B8" s="125" t="s">
        <v>48</v>
      </c>
      <c r="E8" s="125">
        <v>0</v>
      </c>
      <c r="F8" s="131">
        <v>12.334</v>
      </c>
      <c r="G8" s="133">
        <v>-1.0229999999999999</v>
      </c>
      <c r="I8" s="125">
        <v>12.238</v>
      </c>
      <c r="J8" s="125">
        <v>0.09</v>
      </c>
      <c r="K8" s="125">
        <v>0.36609900000000001</v>
      </c>
    </row>
    <row r="9" spans="1:15" x14ac:dyDescent="0.2">
      <c r="A9" s="125">
        <v>19</v>
      </c>
      <c r="B9" s="125" t="s">
        <v>48</v>
      </c>
      <c r="E9" s="125">
        <v>0</v>
      </c>
      <c r="F9" s="131">
        <v>12.481</v>
      </c>
      <c r="G9" s="133">
        <v>-1.1499999999999999</v>
      </c>
      <c r="I9" s="125">
        <v>12.384</v>
      </c>
      <c r="J9" s="125">
        <v>9.0999999999999998E-2</v>
      </c>
      <c r="K9" s="125">
        <v>0.36605199999999999</v>
      </c>
    </row>
    <row r="10" spans="1:15" x14ac:dyDescent="0.2">
      <c r="A10" s="125">
        <v>19</v>
      </c>
      <c r="B10" s="125" t="s">
        <v>48</v>
      </c>
      <c r="E10" s="125">
        <v>78</v>
      </c>
      <c r="F10" s="131">
        <v>56.802</v>
      </c>
      <c r="H10" s="135">
        <v>-12.124000000000001</v>
      </c>
      <c r="L10" s="125">
        <v>55.91</v>
      </c>
      <c r="M10" s="125">
        <v>0.65700000000000003</v>
      </c>
      <c r="N10" s="125">
        <v>0.23400000000000001</v>
      </c>
      <c r="O10" s="125">
        <v>1.0924</v>
      </c>
    </row>
    <row r="11" spans="1:15" x14ac:dyDescent="0.2">
      <c r="A11" s="125">
        <v>19</v>
      </c>
      <c r="B11" s="125" t="s">
        <v>48</v>
      </c>
      <c r="E11" s="125">
        <v>78</v>
      </c>
      <c r="F11" s="131">
        <v>44.359000000000002</v>
      </c>
      <c r="H11" s="135">
        <v>-37.363</v>
      </c>
      <c r="L11" s="125">
        <v>43.668999999999997</v>
      </c>
      <c r="M11" s="125">
        <v>0.502</v>
      </c>
      <c r="N11" s="125">
        <v>0.189</v>
      </c>
      <c r="O11" s="125">
        <v>1.0647880000000001</v>
      </c>
    </row>
    <row r="12" spans="1:15" x14ac:dyDescent="0.2">
      <c r="A12" s="125">
        <v>20</v>
      </c>
      <c r="B12" s="125" t="s">
        <v>47</v>
      </c>
      <c r="E12" s="125">
        <v>0</v>
      </c>
      <c r="F12" s="131">
        <v>12.596</v>
      </c>
      <c r="G12" s="133">
        <v>-0.39800000000000002</v>
      </c>
      <c r="I12" s="125">
        <v>12.499000000000001</v>
      </c>
      <c r="J12" s="125">
        <v>9.0999999999999998E-2</v>
      </c>
      <c r="K12" s="125">
        <v>0.36632700000000001</v>
      </c>
    </row>
    <row r="13" spans="1:15" x14ac:dyDescent="0.2">
      <c r="A13" s="125">
        <v>20</v>
      </c>
      <c r="B13" s="125" t="s">
        <v>47</v>
      </c>
      <c r="E13" s="125">
        <v>0</v>
      </c>
      <c r="F13" s="131">
        <v>12.845000000000001</v>
      </c>
      <c r="G13" s="133">
        <v>-0.33700000000000002</v>
      </c>
      <c r="I13" s="125">
        <v>12.746</v>
      </c>
      <c r="J13" s="125">
        <v>9.2999999999999999E-2</v>
      </c>
      <c r="K13" s="125">
        <v>0.36634899999999998</v>
      </c>
    </row>
    <row r="14" spans="1:15" x14ac:dyDescent="0.2">
      <c r="A14" s="125">
        <v>20</v>
      </c>
      <c r="B14" s="125" t="s">
        <v>47</v>
      </c>
      <c r="E14" s="125">
        <v>57</v>
      </c>
      <c r="F14" s="131">
        <v>12.983000000000001</v>
      </c>
      <c r="G14" s="133">
        <v>-1.1499999999999999</v>
      </c>
      <c r="I14" s="125">
        <v>12.882</v>
      </c>
      <c r="J14" s="125">
        <v>9.4E-2</v>
      </c>
      <c r="K14" s="125">
        <v>0.36605199999999999</v>
      </c>
    </row>
    <row r="15" spans="1:15" x14ac:dyDescent="0.2">
      <c r="A15" s="125">
        <v>20</v>
      </c>
      <c r="B15" s="125" t="s">
        <v>47</v>
      </c>
      <c r="E15" s="125">
        <v>57</v>
      </c>
      <c r="F15" s="131">
        <v>7.125</v>
      </c>
      <c r="G15" s="133">
        <v>-9.3309999999999995</v>
      </c>
      <c r="I15" s="125">
        <v>7.0720000000000001</v>
      </c>
      <c r="J15" s="125">
        <v>5.0999999999999997E-2</v>
      </c>
      <c r="K15" s="125">
        <v>0.36306500000000003</v>
      </c>
    </row>
    <row r="16" spans="1:15" x14ac:dyDescent="0.2">
      <c r="A16" s="125">
        <v>20</v>
      </c>
      <c r="B16" s="125" t="s">
        <v>47</v>
      </c>
      <c r="E16" s="125">
        <v>89</v>
      </c>
      <c r="F16" s="131">
        <v>44.408999999999999</v>
      </c>
      <c r="H16" s="135">
        <v>-27.847999999999999</v>
      </c>
      <c r="L16" s="125">
        <v>43.72</v>
      </c>
      <c r="M16" s="125">
        <v>0.50600000000000001</v>
      </c>
      <c r="N16" s="125">
        <v>0.183</v>
      </c>
      <c r="O16" s="125">
        <v>1.075199</v>
      </c>
    </row>
    <row r="17" spans="1:15" x14ac:dyDescent="0.2">
      <c r="A17" s="125">
        <v>20</v>
      </c>
      <c r="B17" s="125" t="s">
        <v>47</v>
      </c>
      <c r="E17" s="125">
        <v>89</v>
      </c>
      <c r="F17" s="131">
        <v>43.853999999999999</v>
      </c>
      <c r="H17" s="135">
        <v>-37.363</v>
      </c>
      <c r="L17" s="125">
        <v>43.170999999999999</v>
      </c>
      <c r="M17" s="125">
        <v>0.496</v>
      </c>
      <c r="N17" s="125">
        <v>0.187</v>
      </c>
      <c r="O17" s="125">
        <v>1.0647880000000001</v>
      </c>
    </row>
    <row r="18" spans="1:15" x14ac:dyDescent="0.2">
      <c r="A18" s="125">
        <v>21</v>
      </c>
      <c r="B18" s="125" t="s">
        <v>68</v>
      </c>
      <c r="E18" s="125">
        <v>0</v>
      </c>
      <c r="F18" s="131">
        <v>12.978</v>
      </c>
      <c r="G18" s="133">
        <v>-1.3080000000000001</v>
      </c>
      <c r="I18" s="125">
        <v>12.879</v>
      </c>
      <c r="J18" s="125">
        <v>9.4E-2</v>
      </c>
      <c r="K18" s="125">
        <v>0.36599500000000001</v>
      </c>
    </row>
    <row r="19" spans="1:15" x14ac:dyDescent="0.2">
      <c r="A19" s="125">
        <v>21</v>
      </c>
      <c r="B19" s="125" t="s">
        <v>68</v>
      </c>
      <c r="E19" s="125">
        <v>0</v>
      </c>
      <c r="F19" s="131">
        <v>13.286</v>
      </c>
      <c r="G19" s="133">
        <v>-1.155</v>
      </c>
      <c r="I19" s="125">
        <v>13.183999999999999</v>
      </c>
      <c r="J19" s="125">
        <v>9.6000000000000002E-2</v>
      </c>
      <c r="K19" s="125">
        <v>0.36604999999999999</v>
      </c>
    </row>
    <row r="20" spans="1:15" x14ac:dyDescent="0.2">
      <c r="A20" s="125">
        <v>21</v>
      </c>
      <c r="B20" s="125" t="s">
        <v>68</v>
      </c>
      <c r="E20" s="125">
        <v>0</v>
      </c>
      <c r="F20" s="131">
        <v>13.676</v>
      </c>
      <c r="G20" s="133">
        <v>-1.1499999999999999</v>
      </c>
      <c r="I20" s="125">
        <v>13.571</v>
      </c>
      <c r="J20" s="125">
        <v>9.9000000000000005E-2</v>
      </c>
      <c r="K20" s="125">
        <v>0.36605199999999999</v>
      </c>
    </row>
    <row r="21" spans="1:15" x14ac:dyDescent="0.2">
      <c r="A21" s="125">
        <v>21</v>
      </c>
      <c r="B21" s="125" t="s">
        <v>68</v>
      </c>
      <c r="E21" s="125">
        <v>0</v>
      </c>
      <c r="F21" s="131">
        <v>50.734999999999999</v>
      </c>
      <c r="G21" s="133">
        <v>19.931999999999999</v>
      </c>
      <c r="I21" s="125">
        <v>50.326000000000001</v>
      </c>
      <c r="J21" s="125">
        <v>0.376</v>
      </c>
      <c r="K21" s="125">
        <v>0.373749</v>
      </c>
    </row>
    <row r="22" spans="1:15" x14ac:dyDescent="0.2">
      <c r="A22" s="125">
        <v>21</v>
      </c>
      <c r="B22" s="125" t="s">
        <v>68</v>
      </c>
      <c r="E22" s="125">
        <v>57</v>
      </c>
      <c r="F22" s="131">
        <v>44.933</v>
      </c>
      <c r="H22" s="135">
        <v>-37.363</v>
      </c>
      <c r="L22" s="125">
        <v>44.234000000000002</v>
      </c>
      <c r="M22" s="125">
        <v>0.50800000000000001</v>
      </c>
      <c r="N22" s="125">
        <v>0.191</v>
      </c>
      <c r="O22" s="125">
        <v>1.0647880000000001</v>
      </c>
    </row>
    <row r="23" spans="1:15" x14ac:dyDescent="0.2">
      <c r="A23" s="125">
        <v>22</v>
      </c>
      <c r="B23" s="125" t="s">
        <v>47</v>
      </c>
      <c r="E23" s="125">
        <v>0</v>
      </c>
      <c r="F23" s="131">
        <v>14.013</v>
      </c>
      <c r="G23" s="133">
        <v>-1.331</v>
      </c>
      <c r="I23" s="125">
        <v>13.904999999999999</v>
      </c>
      <c r="J23" s="125">
        <v>0.10199999999999999</v>
      </c>
      <c r="K23" s="125">
        <v>0.36598599999999998</v>
      </c>
    </row>
    <row r="24" spans="1:15" x14ac:dyDescent="0.2">
      <c r="A24" s="125">
        <v>22</v>
      </c>
      <c r="B24" s="125" t="s">
        <v>47</v>
      </c>
      <c r="E24" s="125">
        <v>0</v>
      </c>
      <c r="F24" s="131">
        <v>14.342000000000001</v>
      </c>
      <c r="G24" s="133">
        <v>-1.202</v>
      </c>
      <c r="I24" s="125">
        <v>14.231999999999999</v>
      </c>
      <c r="J24" s="125">
        <v>0.104</v>
      </c>
      <c r="K24" s="125">
        <v>0.366033</v>
      </c>
    </row>
    <row r="25" spans="1:15" x14ac:dyDescent="0.2">
      <c r="A25" s="125">
        <v>22</v>
      </c>
      <c r="B25" s="125" t="s">
        <v>47</v>
      </c>
      <c r="E25" s="125">
        <v>0</v>
      </c>
      <c r="F25" s="131">
        <v>14.654</v>
      </c>
      <c r="G25" s="133">
        <v>-1.1499999999999999</v>
      </c>
      <c r="I25" s="125">
        <v>14.541</v>
      </c>
      <c r="J25" s="125">
        <v>0.106</v>
      </c>
      <c r="K25" s="125">
        <v>0.36605199999999999</v>
      </c>
    </row>
    <row r="26" spans="1:15" x14ac:dyDescent="0.2">
      <c r="A26" s="125">
        <v>22</v>
      </c>
      <c r="B26" s="125" t="s">
        <v>47</v>
      </c>
      <c r="E26" s="125">
        <v>0</v>
      </c>
      <c r="F26" s="131">
        <v>34.909999999999997</v>
      </c>
      <c r="G26" s="133">
        <v>-4.577</v>
      </c>
      <c r="I26" s="125">
        <v>34.634</v>
      </c>
      <c r="J26" s="125">
        <v>0.252</v>
      </c>
      <c r="K26" s="125">
        <v>0.36480099999999999</v>
      </c>
    </row>
    <row r="27" spans="1:15" x14ac:dyDescent="0.2">
      <c r="A27" s="125">
        <v>22</v>
      </c>
      <c r="B27" s="125" t="s">
        <v>47</v>
      </c>
      <c r="E27" s="125">
        <v>57</v>
      </c>
      <c r="F27" s="131">
        <v>218.48400000000001</v>
      </c>
      <c r="H27" s="135">
        <v>-27.603999999999999</v>
      </c>
      <c r="L27" s="125">
        <v>215.09200000000001</v>
      </c>
      <c r="M27" s="125">
        <v>2.4910000000000001</v>
      </c>
      <c r="N27" s="125">
        <v>0.90100000000000002</v>
      </c>
      <c r="O27" s="125">
        <v>1.075467</v>
      </c>
    </row>
    <row r="28" spans="1:15" x14ac:dyDescent="0.2">
      <c r="A28" s="125">
        <v>22</v>
      </c>
      <c r="B28" s="125" t="s">
        <v>47</v>
      </c>
      <c r="E28" s="125">
        <v>57</v>
      </c>
      <c r="F28" s="131">
        <v>45.683999999999997</v>
      </c>
      <c r="H28" s="135">
        <v>-37.363</v>
      </c>
      <c r="L28" s="125">
        <v>44.972999999999999</v>
      </c>
      <c r="M28" s="125">
        <v>0.51700000000000002</v>
      </c>
      <c r="N28" s="125">
        <v>0.19500000000000001</v>
      </c>
      <c r="O28" s="125">
        <v>1.0647880000000001</v>
      </c>
    </row>
    <row r="29" spans="1:15" x14ac:dyDescent="0.2">
      <c r="A29" s="125">
        <v>23</v>
      </c>
      <c r="B29" s="125" t="s">
        <v>119</v>
      </c>
      <c r="C29" s="125" t="s">
        <v>118</v>
      </c>
      <c r="E29" s="125">
        <v>0</v>
      </c>
      <c r="F29" s="131">
        <v>14.657999999999999</v>
      </c>
      <c r="G29" s="133">
        <v>-1.3720000000000001</v>
      </c>
      <c r="I29" s="125">
        <v>14.545999999999999</v>
      </c>
      <c r="J29" s="125">
        <v>0.106</v>
      </c>
      <c r="K29" s="125">
        <v>0.36597099999999999</v>
      </c>
    </row>
    <row r="30" spans="1:15" x14ac:dyDescent="0.2">
      <c r="A30" s="125">
        <v>23</v>
      </c>
      <c r="B30" s="125" t="s">
        <v>119</v>
      </c>
      <c r="C30" s="125" t="s">
        <v>118</v>
      </c>
      <c r="E30" s="125">
        <v>0</v>
      </c>
      <c r="F30" s="131">
        <v>15.007</v>
      </c>
      <c r="G30" s="133">
        <v>-1.208</v>
      </c>
      <c r="I30" s="125">
        <v>14.891999999999999</v>
      </c>
      <c r="J30" s="125">
        <v>0.109</v>
      </c>
      <c r="K30" s="125">
        <v>0.366031</v>
      </c>
    </row>
    <row r="31" spans="1:15" x14ac:dyDescent="0.2">
      <c r="A31" s="125">
        <v>23</v>
      </c>
      <c r="B31" s="125" t="s">
        <v>119</v>
      </c>
      <c r="C31" s="125" t="s">
        <v>118</v>
      </c>
      <c r="E31" s="125">
        <v>0</v>
      </c>
      <c r="F31" s="131">
        <v>15.435</v>
      </c>
      <c r="G31" s="133">
        <v>-1.1499999999999999</v>
      </c>
      <c r="I31" s="125">
        <v>15.317</v>
      </c>
      <c r="J31" s="125">
        <v>0.112</v>
      </c>
      <c r="K31" s="125">
        <v>0.36605199999999999</v>
      </c>
    </row>
    <row r="32" spans="1:15" x14ac:dyDescent="0.2">
      <c r="A32" s="125">
        <v>23</v>
      </c>
      <c r="B32" s="125" t="s">
        <v>119</v>
      </c>
      <c r="C32" s="125" t="s">
        <v>118</v>
      </c>
      <c r="E32" s="125">
        <v>0</v>
      </c>
      <c r="F32" s="131">
        <v>16.809000000000001</v>
      </c>
      <c r="G32" s="133">
        <v>4.9269999999999996</v>
      </c>
      <c r="I32" s="125">
        <v>16.677</v>
      </c>
      <c r="J32" s="125">
        <v>0.123</v>
      </c>
      <c r="K32" s="125">
        <v>0.36827100000000002</v>
      </c>
    </row>
    <row r="33" spans="1:15" x14ac:dyDescent="0.2">
      <c r="A33" s="125">
        <v>23</v>
      </c>
      <c r="B33" s="125" t="s">
        <v>119</v>
      </c>
      <c r="C33" s="125" t="s">
        <v>118</v>
      </c>
      <c r="E33" s="125">
        <v>57</v>
      </c>
      <c r="F33" s="131">
        <v>62.744</v>
      </c>
      <c r="H33" s="135">
        <v>-23.414999999999999</v>
      </c>
      <c r="L33" s="125">
        <v>61.765999999999998</v>
      </c>
      <c r="M33" s="125">
        <v>0.71899999999999997</v>
      </c>
      <c r="N33" s="125">
        <v>0.25900000000000001</v>
      </c>
      <c r="O33" s="125">
        <v>1.080049</v>
      </c>
    </row>
    <row r="34" spans="1:15" x14ac:dyDescent="0.2">
      <c r="A34" s="125">
        <v>23</v>
      </c>
      <c r="B34" s="125" t="s">
        <v>119</v>
      </c>
      <c r="C34" s="125" t="s">
        <v>118</v>
      </c>
      <c r="E34" s="125">
        <v>57</v>
      </c>
      <c r="F34" s="131">
        <v>45.975999999999999</v>
      </c>
      <c r="H34" s="135">
        <v>-37.363</v>
      </c>
      <c r="L34" s="125">
        <v>45.259</v>
      </c>
      <c r="M34" s="125">
        <v>0.52</v>
      </c>
      <c r="N34" s="125">
        <v>0.19600000000000001</v>
      </c>
      <c r="O34" s="125">
        <v>1.0647880000000001</v>
      </c>
    </row>
    <row r="35" spans="1:15" x14ac:dyDescent="0.2">
      <c r="A35" s="125">
        <v>24</v>
      </c>
      <c r="B35" s="125" t="s">
        <v>119</v>
      </c>
      <c r="C35" s="125" t="s">
        <v>117</v>
      </c>
      <c r="E35" s="125">
        <v>0</v>
      </c>
      <c r="F35" s="131">
        <v>16.658999999999999</v>
      </c>
      <c r="G35" s="133">
        <v>-1.2190000000000001</v>
      </c>
      <c r="I35" s="125">
        <v>16.530999999999999</v>
      </c>
      <c r="J35" s="125">
        <v>0.121</v>
      </c>
      <c r="K35" s="125">
        <v>0.36602699999999999</v>
      </c>
    </row>
    <row r="36" spans="1:15" x14ac:dyDescent="0.2">
      <c r="A36" s="125">
        <v>24</v>
      </c>
      <c r="B36" s="125" t="s">
        <v>119</v>
      </c>
      <c r="C36" s="125" t="s">
        <v>117</v>
      </c>
      <c r="E36" s="125">
        <v>0</v>
      </c>
      <c r="F36" s="131">
        <v>16.945</v>
      </c>
      <c r="G36" s="133">
        <v>-1.139</v>
      </c>
      <c r="I36" s="125">
        <v>16.815000000000001</v>
      </c>
      <c r="J36" s="125">
        <v>0.123</v>
      </c>
      <c r="K36" s="125">
        <v>0.36605599999999999</v>
      </c>
    </row>
    <row r="37" spans="1:15" x14ac:dyDescent="0.2">
      <c r="A37" s="125">
        <v>24</v>
      </c>
      <c r="B37" s="125" t="s">
        <v>119</v>
      </c>
      <c r="C37" s="125" t="s">
        <v>117</v>
      </c>
      <c r="E37" s="125">
        <v>0</v>
      </c>
      <c r="F37" s="131">
        <v>17.492000000000001</v>
      </c>
      <c r="G37" s="133">
        <v>-1.1499999999999999</v>
      </c>
      <c r="I37" s="125">
        <v>17.356999999999999</v>
      </c>
      <c r="J37" s="125">
        <v>0.127</v>
      </c>
      <c r="K37" s="125">
        <v>0.36605199999999999</v>
      </c>
    </row>
    <row r="38" spans="1:15" x14ac:dyDescent="0.2">
      <c r="A38" s="125">
        <v>24</v>
      </c>
      <c r="B38" s="125" t="s">
        <v>119</v>
      </c>
      <c r="C38" s="125" t="s">
        <v>117</v>
      </c>
      <c r="E38" s="125">
        <v>0</v>
      </c>
      <c r="F38" s="131">
        <v>42.786999999999999</v>
      </c>
      <c r="G38" s="133">
        <v>4.8970000000000002</v>
      </c>
      <c r="I38" s="125">
        <v>42.448</v>
      </c>
      <c r="J38" s="125">
        <v>0.312</v>
      </c>
      <c r="K38" s="125">
        <v>0.36825999999999998</v>
      </c>
    </row>
    <row r="39" spans="1:15" x14ac:dyDescent="0.2">
      <c r="A39" s="125">
        <v>24</v>
      </c>
      <c r="B39" s="125" t="s">
        <v>119</v>
      </c>
      <c r="C39" s="125" t="s">
        <v>117</v>
      </c>
      <c r="E39" s="125">
        <v>57</v>
      </c>
      <c r="F39" s="131">
        <v>144.49799999999999</v>
      </c>
      <c r="H39" s="135">
        <v>-23.555</v>
      </c>
      <c r="L39" s="125">
        <v>142.24799999999999</v>
      </c>
      <c r="M39" s="125">
        <v>1.6539999999999999</v>
      </c>
      <c r="N39" s="125">
        <v>0.59599999999999997</v>
      </c>
      <c r="O39" s="125">
        <v>1.079896</v>
      </c>
    </row>
    <row r="40" spans="1:15" x14ac:dyDescent="0.2">
      <c r="A40" s="125">
        <v>24</v>
      </c>
      <c r="B40" s="125" t="s">
        <v>119</v>
      </c>
      <c r="C40" s="125" t="s">
        <v>117</v>
      </c>
      <c r="E40" s="125">
        <v>57</v>
      </c>
      <c r="F40" s="131">
        <v>46.872999999999998</v>
      </c>
      <c r="H40" s="135">
        <v>-37.363</v>
      </c>
      <c r="L40" s="125">
        <v>46.143000000000001</v>
      </c>
      <c r="M40" s="125">
        <v>0.53</v>
      </c>
      <c r="N40" s="125">
        <v>0.2</v>
      </c>
      <c r="O40" s="125">
        <v>1.0647880000000001</v>
      </c>
    </row>
    <row r="41" spans="1:15" x14ac:dyDescent="0.2">
      <c r="A41" s="125">
        <v>25</v>
      </c>
      <c r="B41" s="125" t="s">
        <v>119</v>
      </c>
      <c r="C41" s="125" t="s">
        <v>116</v>
      </c>
      <c r="E41" s="125">
        <v>0</v>
      </c>
      <c r="F41" s="131">
        <v>18.315999999999999</v>
      </c>
      <c r="G41" s="133">
        <v>-1.196</v>
      </c>
      <c r="I41" s="125">
        <v>18.175999999999998</v>
      </c>
      <c r="J41" s="125">
        <v>0.13300000000000001</v>
      </c>
      <c r="K41" s="125">
        <v>0.366035</v>
      </c>
    </row>
    <row r="42" spans="1:15" x14ac:dyDescent="0.2">
      <c r="A42" s="125">
        <v>25</v>
      </c>
      <c r="B42" s="125" t="s">
        <v>119</v>
      </c>
      <c r="C42" s="125" t="s">
        <v>116</v>
      </c>
      <c r="E42" s="125">
        <v>0</v>
      </c>
      <c r="F42" s="131">
        <v>18.675000000000001</v>
      </c>
      <c r="G42" s="133">
        <v>-1.1100000000000001</v>
      </c>
      <c r="I42" s="125">
        <v>18.530999999999999</v>
      </c>
      <c r="J42" s="125">
        <v>0.13600000000000001</v>
      </c>
      <c r="K42" s="125">
        <v>0.36606699999999998</v>
      </c>
    </row>
    <row r="43" spans="1:15" x14ac:dyDescent="0.2">
      <c r="A43" s="125">
        <v>25</v>
      </c>
      <c r="B43" s="125" t="s">
        <v>119</v>
      </c>
      <c r="C43" s="125" t="s">
        <v>116</v>
      </c>
      <c r="E43" s="125">
        <v>0</v>
      </c>
      <c r="F43" s="131">
        <v>19.106000000000002</v>
      </c>
      <c r="G43" s="133">
        <v>-1.1499999999999999</v>
      </c>
      <c r="I43" s="125">
        <v>18.957999999999998</v>
      </c>
      <c r="J43" s="125">
        <v>0.13900000000000001</v>
      </c>
      <c r="K43" s="125">
        <v>0.36605199999999999</v>
      </c>
    </row>
    <row r="44" spans="1:15" x14ac:dyDescent="0.2">
      <c r="A44" s="125">
        <v>25</v>
      </c>
      <c r="B44" s="125" t="s">
        <v>119</v>
      </c>
      <c r="C44" s="125" t="s">
        <v>116</v>
      </c>
      <c r="E44" s="125">
        <v>0</v>
      </c>
      <c r="F44" s="131">
        <v>25.873999999999999</v>
      </c>
      <c r="G44" s="133">
        <v>4.8890000000000002</v>
      </c>
      <c r="I44" s="125">
        <v>25.669</v>
      </c>
      <c r="J44" s="125">
        <v>0.189</v>
      </c>
      <c r="K44" s="125">
        <v>0.368257</v>
      </c>
    </row>
    <row r="45" spans="1:15" x14ac:dyDescent="0.2">
      <c r="A45" s="125">
        <v>25</v>
      </c>
      <c r="B45" s="125" t="s">
        <v>119</v>
      </c>
      <c r="C45" s="125" t="s">
        <v>116</v>
      </c>
      <c r="E45" s="125">
        <v>57</v>
      </c>
      <c r="F45" s="131">
        <v>81.382999999999996</v>
      </c>
      <c r="H45" s="135">
        <v>-23.411999999999999</v>
      </c>
      <c r="L45" s="125">
        <v>80.116</v>
      </c>
      <c r="M45" s="125">
        <v>0.93100000000000005</v>
      </c>
      <c r="N45" s="125">
        <v>0.33600000000000002</v>
      </c>
      <c r="O45" s="125">
        <v>1.0800529999999999</v>
      </c>
    </row>
    <row r="46" spans="1:15" x14ac:dyDescent="0.2">
      <c r="A46" s="125">
        <v>25</v>
      </c>
      <c r="B46" s="125" t="s">
        <v>119</v>
      </c>
      <c r="C46" s="125" t="s">
        <v>116</v>
      </c>
      <c r="E46" s="125">
        <v>57</v>
      </c>
      <c r="F46" s="131">
        <v>47.354999999999997</v>
      </c>
      <c r="H46" s="135">
        <v>-37.363</v>
      </c>
      <c r="L46" s="125">
        <v>46.618000000000002</v>
      </c>
      <c r="M46" s="125">
        <v>0.53500000000000003</v>
      </c>
      <c r="N46" s="125">
        <v>0.20200000000000001</v>
      </c>
      <c r="O46" s="125">
        <v>1.0647880000000001</v>
      </c>
    </row>
    <row r="47" spans="1:15" x14ac:dyDescent="0.2">
      <c r="A47" s="125">
        <v>26</v>
      </c>
      <c r="B47" s="125" t="s">
        <v>119</v>
      </c>
      <c r="C47" s="125" t="s">
        <v>115</v>
      </c>
      <c r="E47" s="125">
        <v>0</v>
      </c>
      <c r="F47" s="131">
        <v>19.669</v>
      </c>
      <c r="G47" s="133">
        <v>-1.1060000000000001</v>
      </c>
      <c r="I47" s="125">
        <v>19.518000000000001</v>
      </c>
      <c r="J47" s="125">
        <v>0.14299999999999999</v>
      </c>
      <c r="K47" s="125">
        <v>0.366068</v>
      </c>
    </row>
    <row r="48" spans="1:15" x14ac:dyDescent="0.2">
      <c r="A48" s="125">
        <v>26</v>
      </c>
      <c r="B48" s="125" t="s">
        <v>119</v>
      </c>
      <c r="C48" s="125" t="s">
        <v>115</v>
      </c>
      <c r="E48" s="125">
        <v>0</v>
      </c>
      <c r="F48" s="131">
        <v>19.933</v>
      </c>
      <c r="G48" s="133">
        <v>-1.115</v>
      </c>
      <c r="I48" s="125">
        <v>19.777999999999999</v>
      </c>
      <c r="J48" s="125">
        <v>0.14499999999999999</v>
      </c>
      <c r="K48" s="125">
        <v>0.36606499999999997</v>
      </c>
    </row>
    <row r="49" spans="1:15" x14ac:dyDescent="0.2">
      <c r="A49" s="125">
        <v>26</v>
      </c>
      <c r="B49" s="125" t="s">
        <v>119</v>
      </c>
      <c r="C49" s="125" t="s">
        <v>115</v>
      </c>
      <c r="E49" s="125">
        <v>0</v>
      </c>
      <c r="F49" s="131">
        <v>20.509</v>
      </c>
      <c r="G49" s="133">
        <v>-1.1499999999999999</v>
      </c>
      <c r="I49" s="125">
        <v>20.350000000000001</v>
      </c>
      <c r="J49" s="125">
        <v>0.14899999999999999</v>
      </c>
      <c r="K49" s="125">
        <v>0.36605199999999999</v>
      </c>
    </row>
    <row r="50" spans="1:15" x14ac:dyDescent="0.2">
      <c r="A50" s="125">
        <v>26</v>
      </c>
      <c r="B50" s="125" t="s">
        <v>119</v>
      </c>
      <c r="C50" s="125" t="s">
        <v>115</v>
      </c>
      <c r="E50" s="125">
        <v>0</v>
      </c>
      <c r="F50" s="131">
        <v>16.795999999999999</v>
      </c>
      <c r="G50" s="133">
        <v>13.997999999999999</v>
      </c>
      <c r="I50" s="125">
        <v>16.658999999999999</v>
      </c>
      <c r="J50" s="125">
        <v>0.124</v>
      </c>
      <c r="K50" s="125">
        <v>0.371583</v>
      </c>
    </row>
    <row r="51" spans="1:15" x14ac:dyDescent="0.2">
      <c r="A51" s="125">
        <v>26</v>
      </c>
      <c r="B51" s="125" t="s">
        <v>119</v>
      </c>
      <c r="C51" s="125" t="s">
        <v>115</v>
      </c>
      <c r="E51" s="125">
        <v>57</v>
      </c>
      <c r="F51" s="131">
        <v>61.31</v>
      </c>
      <c r="H51" s="135">
        <v>-19.413</v>
      </c>
      <c r="L51" s="125">
        <v>60.353999999999999</v>
      </c>
      <c r="M51" s="125">
        <v>0.70399999999999996</v>
      </c>
      <c r="N51" s="125">
        <v>0.253</v>
      </c>
      <c r="O51" s="125">
        <v>1.084427</v>
      </c>
    </row>
    <row r="52" spans="1:15" x14ac:dyDescent="0.2">
      <c r="A52" s="125">
        <v>26</v>
      </c>
      <c r="B52" s="125" t="s">
        <v>119</v>
      </c>
      <c r="C52" s="125" t="s">
        <v>115</v>
      </c>
      <c r="E52" s="125">
        <v>57</v>
      </c>
      <c r="F52" s="131">
        <v>48.076000000000001</v>
      </c>
      <c r="H52" s="135">
        <v>-37.363</v>
      </c>
      <c r="L52" s="125">
        <v>47.328000000000003</v>
      </c>
      <c r="M52" s="125">
        <v>0.54300000000000004</v>
      </c>
      <c r="N52" s="125">
        <v>0.20499999999999999</v>
      </c>
      <c r="O52" s="125">
        <v>1.0647880000000001</v>
      </c>
    </row>
    <row r="53" spans="1:15" x14ac:dyDescent="0.2">
      <c r="A53" s="125">
        <v>27</v>
      </c>
      <c r="B53" s="125" t="s">
        <v>119</v>
      </c>
      <c r="C53" s="125" t="s">
        <v>114</v>
      </c>
      <c r="E53" s="125">
        <v>0</v>
      </c>
      <c r="F53" s="131">
        <v>21.004999999999999</v>
      </c>
      <c r="G53" s="133">
        <v>-0.78100000000000003</v>
      </c>
      <c r="I53" s="125">
        <v>20.843</v>
      </c>
      <c r="J53" s="125">
        <v>0.153</v>
      </c>
      <c r="K53" s="125">
        <v>0.36618699999999998</v>
      </c>
    </row>
    <row r="54" spans="1:15" x14ac:dyDescent="0.2">
      <c r="A54" s="125">
        <v>27</v>
      </c>
      <c r="B54" s="125" t="s">
        <v>119</v>
      </c>
      <c r="C54" s="125" t="s">
        <v>114</v>
      </c>
      <c r="E54" s="125">
        <v>0</v>
      </c>
      <c r="F54" s="131">
        <v>21.332000000000001</v>
      </c>
      <c r="G54" s="133">
        <v>-0.77900000000000003</v>
      </c>
      <c r="I54" s="125">
        <v>21.166</v>
      </c>
      <c r="J54" s="125">
        <v>0.155</v>
      </c>
      <c r="K54" s="125">
        <v>0.36618800000000001</v>
      </c>
    </row>
    <row r="55" spans="1:15" x14ac:dyDescent="0.2">
      <c r="A55" s="125">
        <v>27</v>
      </c>
      <c r="B55" s="125" t="s">
        <v>119</v>
      </c>
      <c r="C55" s="125" t="s">
        <v>114</v>
      </c>
      <c r="E55" s="125">
        <v>33</v>
      </c>
      <c r="F55" s="131">
        <v>21.420999999999999</v>
      </c>
      <c r="G55" s="133">
        <v>-1.1499999999999999</v>
      </c>
      <c r="I55" s="125">
        <v>21.256</v>
      </c>
      <c r="J55" s="125">
        <v>0.156</v>
      </c>
      <c r="K55" s="125">
        <v>0.36605199999999999</v>
      </c>
    </row>
    <row r="56" spans="1:15" x14ac:dyDescent="0.2">
      <c r="A56" s="125">
        <v>27</v>
      </c>
      <c r="B56" s="125" t="s">
        <v>119</v>
      </c>
      <c r="C56" s="125" t="s">
        <v>114</v>
      </c>
      <c r="E56" s="125">
        <v>33</v>
      </c>
      <c r="F56" s="131">
        <v>13.500999999999999</v>
      </c>
      <c r="G56" s="133">
        <v>13.981</v>
      </c>
      <c r="I56" s="125">
        <v>13.397</v>
      </c>
      <c r="J56" s="125">
        <v>9.9000000000000005E-2</v>
      </c>
      <c r="K56" s="125">
        <v>0.37157699999999999</v>
      </c>
    </row>
    <row r="57" spans="1:15" x14ac:dyDescent="0.2">
      <c r="A57" s="125">
        <v>27</v>
      </c>
      <c r="B57" s="125" t="s">
        <v>119</v>
      </c>
      <c r="C57" s="125" t="s">
        <v>114</v>
      </c>
      <c r="E57" s="125">
        <v>78</v>
      </c>
      <c r="F57" s="131">
        <v>41.55</v>
      </c>
      <c r="H57" s="135">
        <v>-18.724</v>
      </c>
      <c r="L57" s="125">
        <v>40.902000000000001</v>
      </c>
      <c r="M57" s="125">
        <v>0.47699999999999998</v>
      </c>
      <c r="N57" s="125">
        <v>0.17100000000000001</v>
      </c>
      <c r="O57" s="125">
        <v>1.085181</v>
      </c>
    </row>
    <row r="58" spans="1:15" x14ac:dyDescent="0.2">
      <c r="A58" s="125">
        <v>27</v>
      </c>
      <c r="B58" s="125" t="s">
        <v>119</v>
      </c>
      <c r="C58" s="125" t="s">
        <v>114</v>
      </c>
      <c r="E58" s="125">
        <v>78</v>
      </c>
      <c r="F58" s="131">
        <v>48.249000000000002</v>
      </c>
      <c r="H58" s="135">
        <v>-37.363</v>
      </c>
      <c r="L58" s="125">
        <v>47.499000000000002</v>
      </c>
      <c r="M58" s="125">
        <v>0.54500000000000004</v>
      </c>
      <c r="N58" s="125">
        <v>0.20599999999999999</v>
      </c>
      <c r="O58" s="125">
        <v>1.0647880000000001</v>
      </c>
    </row>
    <row r="59" spans="1:15" x14ac:dyDescent="0.2">
      <c r="A59" s="125">
        <v>28</v>
      </c>
      <c r="B59" s="125" t="s">
        <v>119</v>
      </c>
      <c r="C59" s="125" t="s">
        <v>113</v>
      </c>
      <c r="E59" s="125">
        <v>0</v>
      </c>
      <c r="F59" s="131">
        <v>21.846</v>
      </c>
      <c r="G59" s="133">
        <v>-1.0920000000000001</v>
      </c>
      <c r="I59" s="125">
        <v>21.678000000000001</v>
      </c>
      <c r="J59" s="125">
        <v>0.159</v>
      </c>
      <c r="K59" s="125">
        <v>0.36607299999999998</v>
      </c>
    </row>
    <row r="60" spans="1:15" x14ac:dyDescent="0.2">
      <c r="A60" s="125">
        <v>28</v>
      </c>
      <c r="B60" s="125" t="s">
        <v>119</v>
      </c>
      <c r="C60" s="125" t="s">
        <v>113</v>
      </c>
      <c r="E60" s="125">
        <v>0</v>
      </c>
      <c r="F60" s="131">
        <v>22.044</v>
      </c>
      <c r="G60" s="133">
        <v>-1.1020000000000001</v>
      </c>
      <c r="I60" s="125">
        <v>21.873000000000001</v>
      </c>
      <c r="J60" s="125">
        <v>0.16</v>
      </c>
      <c r="K60" s="125">
        <v>0.36607000000000001</v>
      </c>
    </row>
    <row r="61" spans="1:15" x14ac:dyDescent="0.2">
      <c r="A61" s="125">
        <v>28</v>
      </c>
      <c r="B61" s="125" t="s">
        <v>119</v>
      </c>
      <c r="C61" s="125" t="s">
        <v>113</v>
      </c>
      <c r="E61" s="125">
        <v>0</v>
      </c>
      <c r="F61" s="131">
        <v>22.608000000000001</v>
      </c>
      <c r="G61" s="133">
        <v>-1.1499999999999999</v>
      </c>
      <c r="I61" s="125">
        <v>22.433</v>
      </c>
      <c r="J61" s="125">
        <v>0.16400000000000001</v>
      </c>
      <c r="K61" s="125">
        <v>0.36605199999999999</v>
      </c>
    </row>
    <row r="62" spans="1:15" x14ac:dyDescent="0.2">
      <c r="A62" s="125">
        <v>28</v>
      </c>
      <c r="B62" s="125" t="s">
        <v>119</v>
      </c>
      <c r="C62" s="125" t="s">
        <v>113</v>
      </c>
      <c r="E62" s="125">
        <v>0</v>
      </c>
      <c r="F62" s="131">
        <v>19.87</v>
      </c>
      <c r="G62" s="133">
        <v>14.96</v>
      </c>
      <c r="I62" s="125">
        <v>19.709</v>
      </c>
      <c r="J62" s="125">
        <v>0.14699999999999999</v>
      </c>
      <c r="K62" s="125">
        <v>0.37193399999999999</v>
      </c>
    </row>
    <row r="63" spans="1:15" x14ac:dyDescent="0.2">
      <c r="A63" s="125">
        <v>28</v>
      </c>
      <c r="B63" s="125" t="s">
        <v>119</v>
      </c>
      <c r="C63" s="125" t="s">
        <v>113</v>
      </c>
      <c r="E63" s="125">
        <v>57</v>
      </c>
      <c r="F63" s="131">
        <v>66.001000000000005</v>
      </c>
      <c r="H63" s="135">
        <v>-18.815000000000001</v>
      </c>
      <c r="L63" s="125">
        <v>64.971000000000004</v>
      </c>
      <c r="M63" s="125">
        <v>0.75800000000000001</v>
      </c>
      <c r="N63" s="125">
        <v>0.27200000000000002</v>
      </c>
      <c r="O63" s="125">
        <v>1.085081</v>
      </c>
    </row>
    <row r="64" spans="1:15" x14ac:dyDescent="0.2">
      <c r="A64" s="125">
        <v>28</v>
      </c>
      <c r="B64" s="125" t="s">
        <v>119</v>
      </c>
      <c r="C64" s="125" t="s">
        <v>113</v>
      </c>
      <c r="E64" s="125">
        <v>57</v>
      </c>
      <c r="F64" s="131">
        <v>48.731999999999999</v>
      </c>
      <c r="H64" s="135">
        <v>-37.363</v>
      </c>
      <c r="L64" s="125">
        <v>47.973999999999997</v>
      </c>
      <c r="M64" s="125">
        <v>0.55000000000000004</v>
      </c>
      <c r="N64" s="125">
        <v>0.20799999999999999</v>
      </c>
      <c r="O64" s="125">
        <v>1.0647880000000001</v>
      </c>
    </row>
    <row r="65" spans="1:15" x14ac:dyDescent="0.2">
      <c r="A65" s="125">
        <v>29</v>
      </c>
      <c r="B65" s="125" t="s">
        <v>119</v>
      </c>
      <c r="C65" s="125" t="s">
        <v>112</v>
      </c>
      <c r="E65" s="125">
        <v>0</v>
      </c>
      <c r="F65" s="131">
        <v>23.155999999999999</v>
      </c>
      <c r="G65" s="133">
        <v>-1.054</v>
      </c>
      <c r="I65" s="125">
        <v>22.978000000000002</v>
      </c>
      <c r="J65" s="125">
        <v>0.16800000000000001</v>
      </c>
      <c r="K65" s="125">
        <v>0.366087</v>
      </c>
    </row>
    <row r="66" spans="1:15" x14ac:dyDescent="0.2">
      <c r="A66" s="125">
        <v>29</v>
      </c>
      <c r="B66" s="125" t="s">
        <v>119</v>
      </c>
      <c r="C66" s="125" t="s">
        <v>112</v>
      </c>
      <c r="E66" s="125">
        <v>0</v>
      </c>
      <c r="F66" s="131">
        <v>23.518999999999998</v>
      </c>
      <c r="G66" s="133">
        <v>-1.0669999999999999</v>
      </c>
      <c r="I66" s="125">
        <v>23.337</v>
      </c>
      <c r="J66" s="125">
        <v>0.17100000000000001</v>
      </c>
      <c r="K66" s="125">
        <v>0.36608200000000002</v>
      </c>
    </row>
    <row r="67" spans="1:15" x14ac:dyDescent="0.2">
      <c r="A67" s="125">
        <v>29</v>
      </c>
      <c r="B67" s="125" t="s">
        <v>119</v>
      </c>
      <c r="C67" s="125" t="s">
        <v>112</v>
      </c>
      <c r="E67" s="125">
        <v>0</v>
      </c>
      <c r="F67" s="131">
        <v>23.94</v>
      </c>
      <c r="G67" s="133">
        <v>-1.1499999999999999</v>
      </c>
      <c r="I67" s="125">
        <v>23.754999999999999</v>
      </c>
      <c r="J67" s="125">
        <v>0.17399999999999999</v>
      </c>
      <c r="K67" s="125">
        <v>0.36605199999999999</v>
      </c>
    </row>
    <row r="68" spans="1:15" x14ac:dyDescent="0.2">
      <c r="A68" s="125">
        <v>29</v>
      </c>
      <c r="B68" s="125" t="s">
        <v>119</v>
      </c>
      <c r="C68" s="125" t="s">
        <v>112</v>
      </c>
      <c r="E68" s="125">
        <v>0</v>
      </c>
      <c r="F68" s="131">
        <v>23.867999999999999</v>
      </c>
      <c r="G68" s="133">
        <v>13.105</v>
      </c>
      <c r="I68" s="125">
        <v>23.675999999999998</v>
      </c>
      <c r="J68" s="125">
        <v>0.17599999999999999</v>
      </c>
      <c r="K68" s="125">
        <v>0.371257</v>
      </c>
    </row>
    <row r="69" spans="1:15" x14ac:dyDescent="0.2">
      <c r="A69" s="125">
        <v>29</v>
      </c>
      <c r="B69" s="125" t="s">
        <v>119</v>
      </c>
      <c r="C69" s="125" t="s">
        <v>112</v>
      </c>
      <c r="E69" s="125">
        <v>57</v>
      </c>
      <c r="F69" s="131">
        <v>75.671999999999997</v>
      </c>
      <c r="H69" s="135">
        <v>-20.812000000000001</v>
      </c>
      <c r="L69" s="125">
        <v>74.495999999999995</v>
      </c>
      <c r="M69" s="125">
        <v>0.86699999999999999</v>
      </c>
      <c r="N69" s="125">
        <v>0.31</v>
      </c>
      <c r="O69" s="125">
        <v>1.082897</v>
      </c>
    </row>
    <row r="70" spans="1:15" x14ac:dyDescent="0.2">
      <c r="A70" s="125">
        <v>29</v>
      </c>
      <c r="B70" s="125" t="s">
        <v>119</v>
      </c>
      <c r="C70" s="125" t="s">
        <v>112</v>
      </c>
      <c r="E70" s="125">
        <v>57</v>
      </c>
      <c r="F70" s="131">
        <v>48.923000000000002</v>
      </c>
      <c r="H70" s="135">
        <v>-37.363</v>
      </c>
      <c r="L70" s="125">
        <v>48.161999999999999</v>
      </c>
      <c r="M70" s="125">
        <v>0.55200000000000005</v>
      </c>
      <c r="N70" s="125">
        <v>0.20799999999999999</v>
      </c>
      <c r="O70" s="125">
        <v>1.0647880000000001</v>
      </c>
    </row>
    <row r="71" spans="1:15" x14ac:dyDescent="0.2">
      <c r="A71" s="125">
        <v>30</v>
      </c>
      <c r="B71" s="125" t="s">
        <v>119</v>
      </c>
      <c r="C71" s="125" t="s">
        <v>111</v>
      </c>
      <c r="E71" s="125">
        <v>0</v>
      </c>
      <c r="F71" s="131">
        <v>24.442</v>
      </c>
      <c r="G71" s="133">
        <v>-1.1000000000000001</v>
      </c>
      <c r="I71" s="125">
        <v>24.254000000000001</v>
      </c>
      <c r="J71" s="125">
        <v>0.17699999999999999</v>
      </c>
      <c r="K71" s="125">
        <v>0.36607000000000001</v>
      </c>
    </row>
    <row r="72" spans="1:15" x14ac:dyDescent="0.2">
      <c r="A72" s="125">
        <v>30</v>
      </c>
      <c r="B72" s="125" t="s">
        <v>119</v>
      </c>
      <c r="C72" s="125" t="s">
        <v>111</v>
      </c>
      <c r="E72" s="125">
        <v>0</v>
      </c>
      <c r="F72" s="131">
        <v>24.806999999999999</v>
      </c>
      <c r="G72" s="133">
        <v>-1.1100000000000001</v>
      </c>
      <c r="I72" s="125">
        <v>24.614000000000001</v>
      </c>
      <c r="J72" s="125">
        <v>0.18</v>
      </c>
      <c r="K72" s="125">
        <v>0.36606699999999998</v>
      </c>
    </row>
    <row r="73" spans="1:15" x14ac:dyDescent="0.2">
      <c r="A73" s="125">
        <v>30</v>
      </c>
      <c r="B73" s="125" t="s">
        <v>119</v>
      </c>
      <c r="C73" s="125" t="s">
        <v>111</v>
      </c>
      <c r="E73" s="125">
        <v>0</v>
      </c>
      <c r="F73" s="131">
        <v>25.210999999999999</v>
      </c>
      <c r="G73" s="133">
        <v>-1.1499999999999999</v>
      </c>
      <c r="I73" s="125">
        <v>25.015000000000001</v>
      </c>
      <c r="J73" s="125">
        <v>0.183</v>
      </c>
      <c r="K73" s="125">
        <v>0.36605199999999999</v>
      </c>
    </row>
    <row r="74" spans="1:15" x14ac:dyDescent="0.2">
      <c r="A74" s="125">
        <v>30</v>
      </c>
      <c r="B74" s="125" t="s">
        <v>119</v>
      </c>
      <c r="C74" s="125" t="s">
        <v>111</v>
      </c>
      <c r="E74" s="125">
        <v>0</v>
      </c>
      <c r="F74" s="131">
        <v>26.88</v>
      </c>
      <c r="G74" s="133">
        <v>13.129</v>
      </c>
      <c r="I74" s="125">
        <v>26.664000000000001</v>
      </c>
      <c r="J74" s="125">
        <v>0.19800000000000001</v>
      </c>
      <c r="K74" s="125">
        <v>0.37126500000000001</v>
      </c>
    </row>
    <row r="75" spans="1:15" x14ac:dyDescent="0.2">
      <c r="A75" s="125">
        <v>30</v>
      </c>
      <c r="B75" s="125" t="s">
        <v>119</v>
      </c>
      <c r="C75" s="125" t="s">
        <v>111</v>
      </c>
      <c r="E75" s="125">
        <v>57</v>
      </c>
      <c r="F75" s="131">
        <v>81.311999999999998</v>
      </c>
      <c r="H75" s="135">
        <v>-18.149000000000001</v>
      </c>
      <c r="L75" s="125">
        <v>80.043000000000006</v>
      </c>
      <c r="M75" s="125">
        <v>0.93400000000000005</v>
      </c>
      <c r="N75" s="125">
        <v>0.33500000000000002</v>
      </c>
      <c r="O75" s="125">
        <v>1.085809</v>
      </c>
    </row>
    <row r="76" spans="1:15" x14ac:dyDescent="0.2">
      <c r="A76" s="125">
        <v>30</v>
      </c>
      <c r="B76" s="125" t="s">
        <v>119</v>
      </c>
      <c r="C76" s="125" t="s">
        <v>111</v>
      </c>
      <c r="E76" s="125">
        <v>57</v>
      </c>
      <c r="F76" s="131">
        <v>49.444000000000003</v>
      </c>
      <c r="H76" s="135">
        <v>-37.363</v>
      </c>
      <c r="L76" s="125">
        <v>48.676000000000002</v>
      </c>
      <c r="M76" s="125">
        <v>0.55800000000000005</v>
      </c>
      <c r="N76" s="125">
        <v>0.21</v>
      </c>
      <c r="O76" s="125">
        <v>1.0647880000000001</v>
      </c>
    </row>
    <row r="77" spans="1:15" x14ac:dyDescent="0.2">
      <c r="A77" s="125">
        <v>31</v>
      </c>
      <c r="B77" s="125" t="s">
        <v>119</v>
      </c>
      <c r="C77" s="125" t="s">
        <v>110</v>
      </c>
      <c r="E77" s="125">
        <v>0</v>
      </c>
      <c r="F77" s="131">
        <v>25.702000000000002</v>
      </c>
      <c r="G77" s="133">
        <v>-1.056</v>
      </c>
      <c r="I77" s="125">
        <v>25.504000000000001</v>
      </c>
      <c r="J77" s="125">
        <v>0.187</v>
      </c>
      <c r="K77" s="125">
        <v>0.36608600000000002</v>
      </c>
    </row>
    <row r="78" spans="1:15" x14ac:dyDescent="0.2">
      <c r="A78" s="125">
        <v>31</v>
      </c>
      <c r="B78" s="125" t="s">
        <v>119</v>
      </c>
      <c r="C78" s="125" t="s">
        <v>110</v>
      </c>
      <c r="E78" s="125">
        <v>0</v>
      </c>
      <c r="F78" s="131">
        <v>26.071999999999999</v>
      </c>
      <c r="G78" s="133">
        <v>-1.107</v>
      </c>
      <c r="I78" s="125">
        <v>25.869</v>
      </c>
      <c r="J78" s="125">
        <v>0.189</v>
      </c>
      <c r="K78" s="125">
        <v>0.366068</v>
      </c>
    </row>
    <row r="79" spans="1:15" x14ac:dyDescent="0.2">
      <c r="A79" s="125">
        <v>31</v>
      </c>
      <c r="B79" s="125" t="s">
        <v>119</v>
      </c>
      <c r="C79" s="125" t="s">
        <v>110</v>
      </c>
      <c r="E79" s="125">
        <v>0</v>
      </c>
      <c r="F79" s="131">
        <v>26.443000000000001</v>
      </c>
      <c r="G79" s="133">
        <v>-1.1499999999999999</v>
      </c>
      <c r="I79" s="125">
        <v>26.236999999999998</v>
      </c>
      <c r="J79" s="125">
        <v>0.192</v>
      </c>
      <c r="K79" s="125">
        <v>0.36605199999999999</v>
      </c>
    </row>
    <row r="80" spans="1:15" x14ac:dyDescent="0.2">
      <c r="A80" s="125">
        <v>31</v>
      </c>
      <c r="B80" s="125" t="s">
        <v>119</v>
      </c>
      <c r="C80" s="125" t="s">
        <v>110</v>
      </c>
      <c r="E80" s="125">
        <v>0</v>
      </c>
      <c r="F80" s="131">
        <v>30.48</v>
      </c>
      <c r="G80" s="133">
        <v>15.522</v>
      </c>
      <c r="I80" s="125">
        <v>30.234000000000002</v>
      </c>
      <c r="J80" s="125">
        <v>0.22500000000000001</v>
      </c>
      <c r="K80" s="125">
        <v>0.372139</v>
      </c>
    </row>
    <row r="81" spans="1:15" x14ac:dyDescent="0.2">
      <c r="A81" s="125">
        <v>31</v>
      </c>
      <c r="B81" s="125" t="s">
        <v>119</v>
      </c>
      <c r="C81" s="125" t="s">
        <v>110</v>
      </c>
      <c r="E81" s="125">
        <v>78</v>
      </c>
      <c r="F81" s="131">
        <v>32.972999999999999</v>
      </c>
      <c r="H81" s="135">
        <v>-19.609000000000002</v>
      </c>
      <c r="L81" s="125">
        <v>32.459000000000003</v>
      </c>
      <c r="M81" s="125">
        <v>0.378</v>
      </c>
      <c r="N81" s="125">
        <v>0.13600000000000001</v>
      </c>
      <c r="O81" s="125">
        <v>1.0842130000000001</v>
      </c>
    </row>
    <row r="82" spans="1:15" x14ac:dyDescent="0.2">
      <c r="A82" s="125">
        <v>31</v>
      </c>
      <c r="B82" s="125" t="s">
        <v>119</v>
      </c>
      <c r="C82" s="125" t="s">
        <v>110</v>
      </c>
      <c r="E82" s="125">
        <v>78</v>
      </c>
      <c r="F82" s="131">
        <v>49.807000000000002</v>
      </c>
      <c r="H82" s="135">
        <v>-37.363</v>
      </c>
      <c r="L82" s="125">
        <v>49.033000000000001</v>
      </c>
      <c r="M82" s="125">
        <v>0.56200000000000006</v>
      </c>
      <c r="N82" s="125">
        <v>0.21199999999999999</v>
      </c>
      <c r="O82" s="125">
        <v>1.0647880000000001</v>
      </c>
    </row>
    <row r="83" spans="1:15" x14ac:dyDescent="0.2">
      <c r="A83" s="125">
        <v>32</v>
      </c>
      <c r="B83" s="125" t="s">
        <v>119</v>
      </c>
      <c r="C83" s="125" t="s">
        <v>109</v>
      </c>
      <c r="E83" s="125">
        <v>0</v>
      </c>
      <c r="F83" s="131">
        <v>26.8</v>
      </c>
      <c r="G83" s="133">
        <v>-1.032</v>
      </c>
      <c r="I83" s="125">
        <v>26.597999999999999</v>
      </c>
      <c r="J83" s="125">
        <v>0.19500000000000001</v>
      </c>
      <c r="K83" s="125">
        <v>0.366095</v>
      </c>
    </row>
    <row r="84" spans="1:15" x14ac:dyDescent="0.2">
      <c r="A84" s="125">
        <v>32</v>
      </c>
      <c r="B84" s="125" t="s">
        <v>119</v>
      </c>
      <c r="C84" s="125" t="s">
        <v>109</v>
      </c>
      <c r="E84" s="125">
        <v>0</v>
      </c>
      <c r="F84" s="131">
        <v>27.120999999999999</v>
      </c>
      <c r="G84" s="133">
        <v>-1.012</v>
      </c>
      <c r="I84" s="125">
        <v>26.914999999999999</v>
      </c>
      <c r="J84" s="125">
        <v>0.19700000000000001</v>
      </c>
      <c r="K84" s="125">
        <v>0.36610300000000001</v>
      </c>
    </row>
    <row r="85" spans="1:15" x14ac:dyDescent="0.2">
      <c r="A85" s="125">
        <v>32</v>
      </c>
      <c r="B85" s="125" t="s">
        <v>119</v>
      </c>
      <c r="C85" s="125" t="s">
        <v>109</v>
      </c>
      <c r="E85" s="125">
        <v>0</v>
      </c>
      <c r="F85" s="131">
        <v>27.491</v>
      </c>
      <c r="G85" s="133">
        <v>-1.1499999999999999</v>
      </c>
      <c r="I85" s="125">
        <v>27.282</v>
      </c>
      <c r="J85" s="125">
        <v>0.2</v>
      </c>
      <c r="K85" s="125">
        <v>0.36605199999999999</v>
      </c>
    </row>
    <row r="86" spans="1:15" x14ac:dyDescent="0.2">
      <c r="A86" s="125">
        <v>32</v>
      </c>
      <c r="B86" s="125" t="s">
        <v>119</v>
      </c>
      <c r="C86" s="125" t="s">
        <v>109</v>
      </c>
      <c r="E86" s="125">
        <v>0</v>
      </c>
      <c r="F86" s="131">
        <v>35.112000000000002</v>
      </c>
      <c r="G86" s="133">
        <v>15.429</v>
      </c>
      <c r="I86" s="125">
        <v>34.840000000000003</v>
      </c>
      <c r="J86" s="125">
        <v>0.25900000000000001</v>
      </c>
      <c r="K86" s="125">
        <v>0.37210500000000002</v>
      </c>
    </row>
    <row r="87" spans="1:15" x14ac:dyDescent="0.2">
      <c r="A87" s="125">
        <v>32</v>
      </c>
      <c r="B87" s="125" t="s">
        <v>119</v>
      </c>
      <c r="C87" s="125" t="s">
        <v>109</v>
      </c>
      <c r="E87" s="125">
        <v>78</v>
      </c>
      <c r="F87" s="131">
        <v>36.853000000000002</v>
      </c>
      <c r="H87" s="135">
        <v>-19.501999999999999</v>
      </c>
      <c r="L87" s="125">
        <v>36.279000000000003</v>
      </c>
      <c r="M87" s="125">
        <v>0.42199999999999999</v>
      </c>
      <c r="N87" s="125">
        <v>0.152</v>
      </c>
      <c r="O87" s="125">
        <v>1.08433</v>
      </c>
    </row>
    <row r="88" spans="1:15" x14ac:dyDescent="0.2">
      <c r="A88" s="125">
        <v>32</v>
      </c>
      <c r="B88" s="125" t="s">
        <v>119</v>
      </c>
      <c r="C88" s="125" t="s">
        <v>109</v>
      </c>
      <c r="E88" s="125">
        <v>78</v>
      </c>
      <c r="F88" s="131">
        <v>49.969000000000001</v>
      </c>
      <c r="H88" s="135">
        <v>-37.363</v>
      </c>
      <c r="L88" s="125">
        <v>49.192</v>
      </c>
      <c r="M88" s="125">
        <v>0.56399999999999995</v>
      </c>
      <c r="N88" s="125">
        <v>0.21299999999999999</v>
      </c>
      <c r="O88" s="125">
        <v>1.0647880000000001</v>
      </c>
    </row>
    <row r="89" spans="1:15" x14ac:dyDescent="0.2">
      <c r="A89" s="125">
        <v>33</v>
      </c>
      <c r="B89" s="125" t="s">
        <v>119</v>
      </c>
      <c r="C89" s="125" t="s">
        <v>108</v>
      </c>
      <c r="E89" s="125">
        <v>0</v>
      </c>
      <c r="F89" s="131">
        <v>27.84</v>
      </c>
      <c r="G89" s="133">
        <v>-0.56899999999999995</v>
      </c>
      <c r="I89" s="125">
        <v>27.625</v>
      </c>
      <c r="J89" s="125">
        <v>0.20200000000000001</v>
      </c>
      <c r="K89" s="125">
        <v>0.36626399999999998</v>
      </c>
    </row>
    <row r="90" spans="1:15" x14ac:dyDescent="0.2">
      <c r="A90" s="125">
        <v>33</v>
      </c>
      <c r="B90" s="125" t="s">
        <v>119</v>
      </c>
      <c r="C90" s="125" t="s">
        <v>108</v>
      </c>
      <c r="E90" s="125">
        <v>0</v>
      </c>
      <c r="F90" s="131">
        <v>28.196999999999999</v>
      </c>
      <c r="G90" s="133">
        <v>-0.63200000000000001</v>
      </c>
      <c r="I90" s="125">
        <v>27.978000000000002</v>
      </c>
      <c r="J90" s="125">
        <v>0.20499999999999999</v>
      </c>
      <c r="K90" s="125">
        <v>0.36624099999999998</v>
      </c>
    </row>
    <row r="91" spans="1:15" x14ac:dyDescent="0.2">
      <c r="A91" s="125">
        <v>33</v>
      </c>
      <c r="B91" s="125" t="s">
        <v>119</v>
      </c>
      <c r="C91" s="125" t="s">
        <v>108</v>
      </c>
      <c r="E91" s="125">
        <v>57</v>
      </c>
      <c r="F91" s="131">
        <v>28.44</v>
      </c>
      <c r="G91" s="133">
        <v>-1.1499999999999999</v>
      </c>
      <c r="I91" s="125">
        <v>28.221</v>
      </c>
      <c r="J91" s="125">
        <v>0.20599999999999999</v>
      </c>
      <c r="K91" s="125">
        <v>0.36605199999999999</v>
      </c>
    </row>
    <row r="92" spans="1:15" x14ac:dyDescent="0.2">
      <c r="A92" s="125">
        <v>33</v>
      </c>
      <c r="B92" s="125" t="s">
        <v>119</v>
      </c>
      <c r="C92" s="125" t="s">
        <v>108</v>
      </c>
      <c r="E92" s="125">
        <v>57</v>
      </c>
      <c r="F92" s="131">
        <v>14.484</v>
      </c>
      <c r="G92" s="133">
        <v>13.516</v>
      </c>
      <c r="I92" s="125">
        <v>14.375</v>
      </c>
      <c r="J92" s="125">
        <v>0.107</v>
      </c>
      <c r="K92" s="125">
        <v>0.37140699999999999</v>
      </c>
    </row>
    <row r="93" spans="1:15" x14ac:dyDescent="0.2">
      <c r="A93" s="125">
        <v>33</v>
      </c>
      <c r="B93" s="125" t="s">
        <v>119</v>
      </c>
      <c r="C93" s="125" t="s">
        <v>108</v>
      </c>
      <c r="E93" s="125">
        <v>79</v>
      </c>
      <c r="F93" s="131">
        <v>62.572000000000003</v>
      </c>
      <c r="H93" s="135">
        <v>-18.164000000000001</v>
      </c>
      <c r="L93" s="125">
        <v>61.595999999999997</v>
      </c>
      <c r="M93" s="125">
        <v>0.71799999999999997</v>
      </c>
      <c r="N93" s="125">
        <v>0.25800000000000001</v>
      </c>
      <c r="O93" s="125">
        <v>1.085793</v>
      </c>
    </row>
    <row r="94" spans="1:15" x14ac:dyDescent="0.2">
      <c r="A94" s="125">
        <v>33</v>
      </c>
      <c r="B94" s="125" t="s">
        <v>119</v>
      </c>
      <c r="C94" s="125" t="s">
        <v>108</v>
      </c>
      <c r="E94" s="125">
        <v>79</v>
      </c>
      <c r="F94" s="131">
        <v>50.433999999999997</v>
      </c>
      <c r="H94" s="135">
        <v>-37.363</v>
      </c>
      <c r="L94" s="125">
        <v>49.651000000000003</v>
      </c>
      <c r="M94" s="125">
        <v>0.56899999999999995</v>
      </c>
      <c r="N94" s="125">
        <v>0.214</v>
      </c>
      <c r="O94" s="125">
        <v>1.0647880000000001</v>
      </c>
    </row>
    <row r="95" spans="1:15" x14ac:dyDescent="0.2">
      <c r="A95" s="125">
        <v>34</v>
      </c>
      <c r="B95" s="125" t="s">
        <v>119</v>
      </c>
      <c r="C95" s="125" t="s">
        <v>107</v>
      </c>
      <c r="E95" s="125">
        <v>0</v>
      </c>
      <c r="F95" s="131">
        <v>28.5</v>
      </c>
      <c r="G95" s="133">
        <v>-1.054</v>
      </c>
      <c r="I95" s="125">
        <v>28.280999999999999</v>
      </c>
      <c r="J95" s="125">
        <v>0.20699999999999999</v>
      </c>
      <c r="K95" s="125">
        <v>0.366087</v>
      </c>
    </row>
    <row r="96" spans="1:15" x14ac:dyDescent="0.2">
      <c r="A96" s="125">
        <v>34</v>
      </c>
      <c r="B96" s="125" t="s">
        <v>119</v>
      </c>
      <c r="C96" s="125" t="s">
        <v>107</v>
      </c>
      <c r="E96" s="125">
        <v>0</v>
      </c>
      <c r="F96" s="131">
        <v>28.853999999999999</v>
      </c>
      <c r="G96" s="133">
        <v>-1.0900000000000001</v>
      </c>
      <c r="I96" s="125">
        <v>28.63</v>
      </c>
      <c r="J96" s="125">
        <v>0.20899999999999999</v>
      </c>
      <c r="K96" s="125">
        <v>0.36607400000000001</v>
      </c>
    </row>
    <row r="97" spans="1:15" x14ac:dyDescent="0.2">
      <c r="A97" s="125">
        <v>34</v>
      </c>
      <c r="B97" s="125" t="s">
        <v>119</v>
      </c>
      <c r="C97" s="125" t="s">
        <v>107</v>
      </c>
      <c r="E97" s="125">
        <v>0</v>
      </c>
      <c r="F97" s="131">
        <v>29.198</v>
      </c>
      <c r="G97" s="133">
        <v>-1.1499999999999999</v>
      </c>
      <c r="I97" s="125">
        <v>28.972000000000001</v>
      </c>
      <c r="J97" s="125">
        <v>0.21199999999999999</v>
      </c>
      <c r="K97" s="125">
        <v>0.36605199999999999</v>
      </c>
    </row>
    <row r="98" spans="1:15" x14ac:dyDescent="0.2">
      <c r="A98" s="125">
        <v>34</v>
      </c>
      <c r="B98" s="125" t="s">
        <v>119</v>
      </c>
      <c r="C98" s="125" t="s">
        <v>107</v>
      </c>
      <c r="E98" s="125">
        <v>0</v>
      </c>
      <c r="F98" s="131">
        <v>2.419</v>
      </c>
      <c r="H98" s="135">
        <v>-28.238</v>
      </c>
      <c r="L98" s="125">
        <v>2.3809999999999998</v>
      </c>
      <c r="M98" s="125">
        <v>2.7E-2</v>
      </c>
      <c r="N98" s="125">
        <v>0.01</v>
      </c>
      <c r="O98" s="125">
        <v>1.074773</v>
      </c>
    </row>
    <row r="99" spans="1:15" x14ac:dyDescent="0.2">
      <c r="A99" s="125">
        <v>34</v>
      </c>
      <c r="B99" s="125" t="s">
        <v>119</v>
      </c>
      <c r="C99" s="125" t="s">
        <v>107</v>
      </c>
      <c r="E99" s="125">
        <v>0</v>
      </c>
      <c r="F99" s="131">
        <v>50.886000000000003</v>
      </c>
      <c r="H99" s="135">
        <v>-37.363</v>
      </c>
      <c r="L99" s="125">
        <v>50.094999999999999</v>
      </c>
      <c r="M99" s="125">
        <v>0.57399999999999995</v>
      </c>
      <c r="N99" s="125">
        <v>0.216</v>
      </c>
      <c r="O99" s="125">
        <v>1.0647880000000001</v>
      </c>
    </row>
    <row r="100" spans="1:15" x14ac:dyDescent="0.2">
      <c r="A100" s="125">
        <v>35</v>
      </c>
      <c r="B100" s="125" t="s">
        <v>48</v>
      </c>
      <c r="E100" s="125">
        <v>0</v>
      </c>
      <c r="F100" s="131">
        <v>30.623000000000001</v>
      </c>
      <c r="G100" s="133">
        <v>-0.97599999999999998</v>
      </c>
      <c r="I100" s="125">
        <v>30.388000000000002</v>
      </c>
      <c r="J100" s="125">
        <v>0.222</v>
      </c>
      <c r="K100" s="125">
        <v>0.366116</v>
      </c>
    </row>
    <row r="101" spans="1:15" x14ac:dyDescent="0.2">
      <c r="A101" s="125">
        <v>35</v>
      </c>
      <c r="B101" s="125" t="s">
        <v>48</v>
      </c>
      <c r="E101" s="125">
        <v>0</v>
      </c>
      <c r="F101" s="131">
        <v>30.692</v>
      </c>
      <c r="G101" s="133">
        <v>-1.069</v>
      </c>
      <c r="I101" s="125">
        <v>30.454000000000001</v>
      </c>
      <c r="J101" s="125">
        <v>0.223</v>
      </c>
      <c r="K101" s="125">
        <v>0.36608200000000002</v>
      </c>
    </row>
    <row r="102" spans="1:15" x14ac:dyDescent="0.2">
      <c r="A102" s="125">
        <v>35</v>
      </c>
      <c r="B102" s="125" t="s">
        <v>48</v>
      </c>
      <c r="E102" s="125">
        <v>0</v>
      </c>
      <c r="F102" s="131">
        <v>31.152000000000001</v>
      </c>
      <c r="G102" s="133">
        <v>-1.1499999999999999</v>
      </c>
      <c r="I102" s="125">
        <v>30.911000000000001</v>
      </c>
      <c r="J102" s="125">
        <v>0.22600000000000001</v>
      </c>
      <c r="K102" s="125">
        <v>0.36605199999999999</v>
      </c>
    </row>
    <row r="103" spans="1:15" x14ac:dyDescent="0.2">
      <c r="A103" s="125">
        <v>35</v>
      </c>
      <c r="B103" s="125" t="s">
        <v>48</v>
      </c>
      <c r="E103" s="125">
        <v>78</v>
      </c>
      <c r="F103" s="131">
        <v>39.366999999999997</v>
      </c>
      <c r="H103" s="135">
        <v>-12.454000000000001</v>
      </c>
      <c r="L103" s="125">
        <v>38.75</v>
      </c>
      <c r="M103" s="125">
        <v>0.45400000000000001</v>
      </c>
      <c r="N103" s="125">
        <v>0.16200000000000001</v>
      </c>
      <c r="O103" s="125">
        <v>1.092039</v>
      </c>
    </row>
    <row r="104" spans="1:15" x14ac:dyDescent="0.2">
      <c r="A104" s="125">
        <v>35</v>
      </c>
      <c r="B104" s="125" t="s">
        <v>48</v>
      </c>
      <c r="E104" s="125">
        <v>78</v>
      </c>
      <c r="F104" s="131">
        <v>50.807000000000002</v>
      </c>
      <c r="H104" s="135">
        <v>-37.363</v>
      </c>
      <c r="L104" s="125">
        <v>50.018000000000001</v>
      </c>
      <c r="M104" s="125">
        <v>0.57299999999999995</v>
      </c>
      <c r="N104" s="125">
        <v>0.216</v>
      </c>
      <c r="O104" s="125">
        <v>1.0647880000000001</v>
      </c>
    </row>
    <row r="105" spans="1:15" x14ac:dyDescent="0.2">
      <c r="A105" s="125">
        <v>36</v>
      </c>
      <c r="B105" s="125" t="s">
        <v>119</v>
      </c>
      <c r="C105" s="125" t="s">
        <v>106</v>
      </c>
      <c r="E105" s="125">
        <v>0</v>
      </c>
      <c r="F105" s="131">
        <v>31.21</v>
      </c>
      <c r="G105" s="133">
        <v>-1.093</v>
      </c>
      <c r="I105" s="125">
        <v>30.969000000000001</v>
      </c>
      <c r="J105" s="125">
        <v>0.22700000000000001</v>
      </c>
      <c r="K105" s="125">
        <v>0.36607299999999998</v>
      </c>
    </row>
    <row r="106" spans="1:15" x14ac:dyDescent="0.2">
      <c r="A106" s="125">
        <v>36</v>
      </c>
      <c r="B106" s="125" t="s">
        <v>119</v>
      </c>
      <c r="C106" s="125" t="s">
        <v>106</v>
      </c>
      <c r="E106" s="125">
        <v>0</v>
      </c>
      <c r="F106" s="131">
        <v>31.538</v>
      </c>
      <c r="G106" s="133">
        <v>-1.1299999999999999</v>
      </c>
      <c r="I106" s="125">
        <v>31.295999999999999</v>
      </c>
      <c r="J106" s="125">
        <v>0.22900000000000001</v>
      </c>
      <c r="K106" s="125">
        <v>0.36605900000000002</v>
      </c>
    </row>
    <row r="107" spans="1:15" x14ac:dyDescent="0.2">
      <c r="A107" s="125">
        <v>36</v>
      </c>
      <c r="B107" s="125" t="s">
        <v>119</v>
      </c>
      <c r="C107" s="125" t="s">
        <v>106</v>
      </c>
      <c r="E107" s="125">
        <v>0</v>
      </c>
      <c r="F107" s="131">
        <v>31.948</v>
      </c>
      <c r="G107" s="133">
        <v>-1.1499999999999999</v>
      </c>
      <c r="I107" s="125">
        <v>31.702000000000002</v>
      </c>
      <c r="J107" s="125">
        <v>0.23200000000000001</v>
      </c>
      <c r="K107" s="125">
        <v>0.36605199999999999</v>
      </c>
    </row>
    <row r="108" spans="1:15" x14ac:dyDescent="0.2">
      <c r="A108" s="125">
        <v>36</v>
      </c>
      <c r="B108" s="125" t="s">
        <v>119</v>
      </c>
      <c r="C108" s="125" t="s">
        <v>106</v>
      </c>
      <c r="E108" s="125">
        <v>0</v>
      </c>
      <c r="F108" s="131">
        <v>28.504999999999999</v>
      </c>
      <c r="G108" s="133">
        <v>5.141</v>
      </c>
      <c r="I108" s="125">
        <v>28.279</v>
      </c>
      <c r="J108" s="125">
        <v>0.20799999999999999</v>
      </c>
      <c r="K108" s="125">
        <v>0.36834899999999998</v>
      </c>
    </row>
    <row r="109" spans="1:15" x14ac:dyDescent="0.2">
      <c r="A109" s="125">
        <v>36</v>
      </c>
      <c r="B109" s="125" t="s">
        <v>119</v>
      </c>
      <c r="C109" s="125" t="s">
        <v>106</v>
      </c>
      <c r="E109" s="125">
        <v>57</v>
      </c>
      <c r="F109" s="131">
        <v>58.973999999999997</v>
      </c>
      <c r="H109" s="135">
        <v>-24.116</v>
      </c>
      <c r="L109" s="125">
        <v>58.058</v>
      </c>
      <c r="M109" s="125">
        <v>0.67300000000000004</v>
      </c>
      <c r="N109" s="125">
        <v>0.24299999999999999</v>
      </c>
      <c r="O109" s="125">
        <v>1.0792820000000001</v>
      </c>
    </row>
    <row r="110" spans="1:15" x14ac:dyDescent="0.2">
      <c r="A110" s="125">
        <v>36</v>
      </c>
      <c r="B110" s="125" t="s">
        <v>119</v>
      </c>
      <c r="C110" s="125" t="s">
        <v>106</v>
      </c>
      <c r="E110" s="125">
        <v>57</v>
      </c>
      <c r="F110" s="131">
        <v>50.536000000000001</v>
      </c>
      <c r="H110" s="135">
        <v>-37.363</v>
      </c>
      <c r="L110" s="125">
        <v>49.752000000000002</v>
      </c>
      <c r="M110" s="125">
        <v>0.56999999999999995</v>
      </c>
      <c r="N110" s="125">
        <v>0.215</v>
      </c>
      <c r="O110" s="125">
        <v>1.0647880000000001</v>
      </c>
    </row>
    <row r="111" spans="1:15" x14ac:dyDescent="0.2">
      <c r="A111" s="125">
        <v>37</v>
      </c>
      <c r="B111" s="125" t="s">
        <v>119</v>
      </c>
      <c r="C111" s="125" t="s">
        <v>105</v>
      </c>
      <c r="E111" s="125">
        <v>0</v>
      </c>
      <c r="F111" s="131">
        <v>32.384999999999998</v>
      </c>
      <c r="G111" s="133">
        <v>-1.1359999999999999</v>
      </c>
      <c r="I111" s="125">
        <v>32.134999999999998</v>
      </c>
      <c r="J111" s="125">
        <v>0.23499999999999999</v>
      </c>
      <c r="K111" s="125">
        <v>0.36605700000000002</v>
      </c>
    </row>
    <row r="112" spans="1:15" x14ac:dyDescent="0.2">
      <c r="A112" s="125">
        <v>37</v>
      </c>
      <c r="B112" s="125" t="s">
        <v>119</v>
      </c>
      <c r="C112" s="125" t="s">
        <v>105</v>
      </c>
      <c r="E112" s="125">
        <v>0</v>
      </c>
      <c r="F112" s="131">
        <v>32.590000000000003</v>
      </c>
      <c r="G112" s="133">
        <v>-1.1419999999999999</v>
      </c>
      <c r="I112" s="125">
        <v>32.338999999999999</v>
      </c>
      <c r="J112" s="125">
        <v>0.23699999999999999</v>
      </c>
      <c r="K112" s="125">
        <v>0.36605500000000002</v>
      </c>
    </row>
    <row r="113" spans="1:15" x14ac:dyDescent="0.2">
      <c r="A113" s="125">
        <v>37</v>
      </c>
      <c r="B113" s="125" t="s">
        <v>119</v>
      </c>
      <c r="C113" s="125" t="s">
        <v>105</v>
      </c>
      <c r="E113" s="125">
        <v>0</v>
      </c>
      <c r="F113" s="131">
        <v>33.106000000000002</v>
      </c>
      <c r="G113" s="133">
        <v>-1.1499999999999999</v>
      </c>
      <c r="I113" s="125">
        <v>32.85</v>
      </c>
      <c r="J113" s="125">
        <v>0.24</v>
      </c>
      <c r="K113" s="125">
        <v>0.36605199999999999</v>
      </c>
    </row>
    <row r="114" spans="1:15" x14ac:dyDescent="0.2">
      <c r="A114" s="125">
        <v>37</v>
      </c>
      <c r="B114" s="125" t="s">
        <v>119</v>
      </c>
      <c r="C114" s="125" t="s">
        <v>105</v>
      </c>
      <c r="E114" s="125">
        <v>0</v>
      </c>
      <c r="F114" s="131">
        <v>15.637</v>
      </c>
      <c r="G114" s="133">
        <v>4.9489999999999998</v>
      </c>
      <c r="I114" s="125">
        <v>15.513999999999999</v>
      </c>
      <c r="J114" s="125">
        <v>0.114</v>
      </c>
      <c r="K114" s="125">
        <v>0.36827900000000002</v>
      </c>
    </row>
    <row r="115" spans="1:15" x14ac:dyDescent="0.2">
      <c r="A115" s="125">
        <v>37</v>
      </c>
      <c r="B115" s="125" t="s">
        <v>119</v>
      </c>
      <c r="C115" s="125" t="s">
        <v>105</v>
      </c>
      <c r="E115" s="125">
        <v>57</v>
      </c>
      <c r="F115" s="131">
        <v>32.228999999999999</v>
      </c>
      <c r="H115" s="135">
        <v>-23.742999999999999</v>
      </c>
      <c r="L115" s="125">
        <v>31.728999999999999</v>
      </c>
      <c r="M115" s="125">
        <v>0.36799999999999999</v>
      </c>
      <c r="N115" s="125">
        <v>0.13300000000000001</v>
      </c>
      <c r="O115" s="125">
        <v>1.07969</v>
      </c>
    </row>
    <row r="116" spans="1:15" x14ac:dyDescent="0.2">
      <c r="A116" s="125">
        <v>37</v>
      </c>
      <c r="B116" s="125" t="s">
        <v>119</v>
      </c>
      <c r="C116" s="125" t="s">
        <v>105</v>
      </c>
      <c r="E116" s="125">
        <v>57</v>
      </c>
      <c r="F116" s="131">
        <v>51.006</v>
      </c>
      <c r="H116" s="135">
        <v>-37.363</v>
      </c>
      <c r="L116" s="125">
        <v>50.213999999999999</v>
      </c>
      <c r="M116" s="125">
        <v>0.57499999999999996</v>
      </c>
      <c r="N116" s="125">
        <v>0.217</v>
      </c>
      <c r="O116" s="125">
        <v>1.0647880000000001</v>
      </c>
    </row>
    <row r="117" spans="1:15" x14ac:dyDescent="0.2">
      <c r="A117" s="125">
        <v>38</v>
      </c>
      <c r="B117" s="125" t="s">
        <v>77</v>
      </c>
      <c r="C117" s="125" t="s">
        <v>118</v>
      </c>
      <c r="E117" s="125">
        <v>0</v>
      </c>
      <c r="F117" s="131">
        <v>33.235999999999997</v>
      </c>
      <c r="G117" s="133">
        <v>-1.129</v>
      </c>
      <c r="I117" s="125">
        <v>32.979999999999997</v>
      </c>
      <c r="J117" s="125">
        <v>0.24099999999999999</v>
      </c>
      <c r="K117" s="125">
        <v>0.36606</v>
      </c>
    </row>
    <row r="118" spans="1:15" x14ac:dyDescent="0.2">
      <c r="A118" s="125">
        <v>38</v>
      </c>
      <c r="B118" s="125" t="s">
        <v>77</v>
      </c>
      <c r="C118" s="125" t="s">
        <v>118</v>
      </c>
      <c r="E118" s="125">
        <v>0</v>
      </c>
      <c r="F118" s="131">
        <v>33.561</v>
      </c>
      <c r="G118" s="133">
        <v>-1.1459999999999999</v>
      </c>
      <c r="I118" s="125">
        <v>33.302999999999997</v>
      </c>
      <c r="J118" s="125">
        <v>0.24399999999999999</v>
      </c>
      <c r="K118" s="125">
        <v>0.36605399999999999</v>
      </c>
    </row>
    <row r="119" spans="1:15" x14ac:dyDescent="0.2">
      <c r="A119" s="125">
        <v>38</v>
      </c>
      <c r="B119" s="125" t="s">
        <v>77</v>
      </c>
      <c r="C119" s="125" t="s">
        <v>118</v>
      </c>
      <c r="E119" s="125">
        <v>0</v>
      </c>
      <c r="F119" s="131">
        <v>34.076999999999998</v>
      </c>
      <c r="G119" s="133">
        <v>-1.1499999999999999</v>
      </c>
      <c r="I119" s="125">
        <v>33.814</v>
      </c>
      <c r="J119" s="125">
        <v>0.248</v>
      </c>
      <c r="K119" s="125">
        <v>0.36605199999999999</v>
      </c>
    </row>
    <row r="120" spans="1:15" x14ac:dyDescent="0.2">
      <c r="A120" s="125">
        <v>38</v>
      </c>
      <c r="B120" s="125" t="s">
        <v>77</v>
      </c>
      <c r="C120" s="125" t="s">
        <v>118</v>
      </c>
      <c r="E120" s="125">
        <v>0</v>
      </c>
      <c r="F120" s="131">
        <v>43.499000000000002</v>
      </c>
      <c r="G120" s="133">
        <v>4.899</v>
      </c>
      <c r="I120" s="125">
        <v>43.154000000000003</v>
      </c>
      <c r="J120" s="125">
        <v>0.318</v>
      </c>
      <c r="K120" s="125">
        <v>0.36826100000000001</v>
      </c>
    </row>
    <row r="121" spans="1:15" x14ac:dyDescent="0.2">
      <c r="A121" s="125">
        <v>38</v>
      </c>
      <c r="B121" s="125" t="s">
        <v>77</v>
      </c>
      <c r="C121" s="125" t="s">
        <v>118</v>
      </c>
      <c r="E121" s="125">
        <v>57</v>
      </c>
      <c r="F121" s="131">
        <v>84.501000000000005</v>
      </c>
      <c r="H121" s="135">
        <v>-24.036000000000001</v>
      </c>
      <c r="L121" s="125">
        <v>83.19</v>
      </c>
      <c r="M121" s="125">
        <v>0.96299999999999997</v>
      </c>
      <c r="N121" s="125">
        <v>0.34799999999999998</v>
      </c>
      <c r="O121" s="125">
        <v>1.079369</v>
      </c>
    </row>
    <row r="122" spans="1:15" x14ac:dyDescent="0.2">
      <c r="A122" s="125">
        <v>38</v>
      </c>
      <c r="B122" s="125" t="s">
        <v>77</v>
      </c>
      <c r="C122" s="125" t="s">
        <v>118</v>
      </c>
      <c r="E122" s="125">
        <v>57</v>
      </c>
      <c r="F122" s="131">
        <v>51.451000000000001</v>
      </c>
      <c r="H122" s="135">
        <v>-37.363</v>
      </c>
      <c r="L122" s="125">
        <v>50.652000000000001</v>
      </c>
      <c r="M122" s="125">
        <v>0.57999999999999996</v>
      </c>
      <c r="N122" s="125">
        <v>0.219</v>
      </c>
      <c r="O122" s="125">
        <v>1.0647880000000001</v>
      </c>
    </row>
    <row r="123" spans="1:15" x14ac:dyDescent="0.2">
      <c r="A123" s="125">
        <v>39</v>
      </c>
      <c r="B123" s="125" t="s">
        <v>77</v>
      </c>
      <c r="C123" s="125" t="s">
        <v>117</v>
      </c>
      <c r="E123" s="125">
        <v>0</v>
      </c>
      <c r="F123" s="131">
        <v>34.470999999999997</v>
      </c>
      <c r="G123" s="133">
        <v>-1.1359999999999999</v>
      </c>
      <c r="I123" s="125">
        <v>34.206000000000003</v>
      </c>
      <c r="J123" s="125">
        <v>0.25</v>
      </c>
      <c r="K123" s="125">
        <v>0.36605700000000002</v>
      </c>
    </row>
    <row r="124" spans="1:15" x14ac:dyDescent="0.2">
      <c r="A124" s="125">
        <v>39</v>
      </c>
      <c r="B124" s="125" t="s">
        <v>77</v>
      </c>
      <c r="C124" s="125" t="s">
        <v>117</v>
      </c>
      <c r="E124" s="125">
        <v>0</v>
      </c>
      <c r="F124" s="131">
        <v>34.841999999999999</v>
      </c>
      <c r="G124" s="133">
        <v>-1.1459999999999999</v>
      </c>
      <c r="I124" s="125">
        <v>34.573999999999998</v>
      </c>
      <c r="J124" s="125">
        <v>0.253</v>
      </c>
      <c r="K124" s="125">
        <v>0.36605399999999999</v>
      </c>
    </row>
    <row r="125" spans="1:15" x14ac:dyDescent="0.2">
      <c r="A125" s="125">
        <v>39</v>
      </c>
      <c r="B125" s="125" t="s">
        <v>77</v>
      </c>
      <c r="C125" s="125" t="s">
        <v>117</v>
      </c>
      <c r="E125" s="125">
        <v>0</v>
      </c>
      <c r="F125" s="131">
        <v>35.283999999999999</v>
      </c>
      <c r="G125" s="133">
        <v>-1.1499999999999999</v>
      </c>
      <c r="I125" s="125">
        <v>35.011000000000003</v>
      </c>
      <c r="J125" s="125">
        <v>0.25600000000000001</v>
      </c>
      <c r="K125" s="125">
        <v>0.36605199999999999</v>
      </c>
    </row>
    <row r="126" spans="1:15" x14ac:dyDescent="0.2">
      <c r="A126" s="125">
        <v>39</v>
      </c>
      <c r="B126" s="125" t="s">
        <v>77</v>
      </c>
      <c r="C126" s="125" t="s">
        <v>117</v>
      </c>
      <c r="E126" s="125">
        <v>0</v>
      </c>
      <c r="F126" s="131">
        <v>88.465999999999994</v>
      </c>
      <c r="G126" s="133">
        <v>4.9329999999999998</v>
      </c>
      <c r="I126" s="125">
        <v>87.762</v>
      </c>
      <c r="J126" s="125">
        <v>0.64700000000000002</v>
      </c>
      <c r="K126" s="125">
        <v>0.36827300000000002</v>
      </c>
    </row>
    <row r="127" spans="1:15" x14ac:dyDescent="0.2">
      <c r="A127" s="125">
        <v>39</v>
      </c>
      <c r="B127" s="125" t="s">
        <v>77</v>
      </c>
      <c r="C127" s="125" t="s">
        <v>117</v>
      </c>
      <c r="E127" s="125">
        <v>57</v>
      </c>
      <c r="F127" s="131">
        <v>165.85300000000001</v>
      </c>
      <c r="H127" s="135">
        <v>-23.681999999999999</v>
      </c>
      <c r="L127" s="125">
        <v>163.279</v>
      </c>
      <c r="M127" s="125">
        <v>1.891</v>
      </c>
      <c r="N127" s="125">
        <v>0.68200000000000005</v>
      </c>
      <c r="O127" s="125">
        <v>1.0797570000000001</v>
      </c>
    </row>
    <row r="128" spans="1:15" x14ac:dyDescent="0.2">
      <c r="A128" s="125">
        <v>39</v>
      </c>
      <c r="B128" s="125" t="s">
        <v>77</v>
      </c>
      <c r="C128" s="125" t="s">
        <v>117</v>
      </c>
      <c r="E128" s="125">
        <v>57</v>
      </c>
      <c r="F128" s="131">
        <v>51.566000000000003</v>
      </c>
      <c r="H128" s="135">
        <v>-37.363</v>
      </c>
      <c r="L128" s="125">
        <v>50.765999999999998</v>
      </c>
      <c r="M128" s="125">
        <v>0.58099999999999996</v>
      </c>
      <c r="N128" s="125">
        <v>0.219</v>
      </c>
      <c r="O128" s="125">
        <v>1.0647880000000001</v>
      </c>
    </row>
    <row r="129" spans="1:15" x14ac:dyDescent="0.2">
      <c r="A129" s="125">
        <v>40</v>
      </c>
      <c r="B129" s="125" t="s">
        <v>77</v>
      </c>
      <c r="C129" s="125" t="s">
        <v>116</v>
      </c>
      <c r="E129" s="125">
        <v>0</v>
      </c>
      <c r="F129" s="131">
        <v>35.613999999999997</v>
      </c>
      <c r="G129" s="133">
        <v>-1.1080000000000001</v>
      </c>
      <c r="I129" s="125">
        <v>35.338999999999999</v>
      </c>
      <c r="J129" s="125">
        <v>0.25900000000000001</v>
      </c>
      <c r="K129" s="125">
        <v>0.366068</v>
      </c>
    </row>
    <row r="130" spans="1:15" x14ac:dyDescent="0.2">
      <c r="A130" s="125">
        <v>40</v>
      </c>
      <c r="B130" s="125" t="s">
        <v>77</v>
      </c>
      <c r="C130" s="125" t="s">
        <v>116</v>
      </c>
      <c r="E130" s="125">
        <v>0</v>
      </c>
      <c r="F130" s="131">
        <v>36.008000000000003</v>
      </c>
      <c r="G130" s="133">
        <v>-1.141</v>
      </c>
      <c r="I130" s="125">
        <v>35.729999999999997</v>
      </c>
      <c r="J130" s="125">
        <v>0.26200000000000001</v>
      </c>
      <c r="K130" s="125">
        <v>0.36605599999999999</v>
      </c>
    </row>
    <row r="131" spans="1:15" x14ac:dyDescent="0.2">
      <c r="A131" s="125">
        <v>40</v>
      </c>
      <c r="B131" s="125" t="s">
        <v>77</v>
      </c>
      <c r="C131" s="125" t="s">
        <v>116</v>
      </c>
      <c r="E131" s="125">
        <v>0</v>
      </c>
      <c r="F131" s="131">
        <v>36.439</v>
      </c>
      <c r="G131" s="133">
        <v>-1.1499999999999999</v>
      </c>
      <c r="I131" s="125">
        <v>36.158000000000001</v>
      </c>
      <c r="J131" s="125">
        <v>0.26500000000000001</v>
      </c>
      <c r="K131" s="125">
        <v>0.36605199999999999</v>
      </c>
    </row>
    <row r="132" spans="1:15" x14ac:dyDescent="0.2">
      <c r="A132" s="125">
        <v>40</v>
      </c>
      <c r="B132" s="125" t="s">
        <v>77</v>
      </c>
      <c r="C132" s="125" t="s">
        <v>116</v>
      </c>
      <c r="E132" s="125">
        <v>0</v>
      </c>
      <c r="F132" s="131">
        <v>30.544</v>
      </c>
      <c r="G132" s="133">
        <v>5.0570000000000004</v>
      </c>
      <c r="I132" s="125">
        <v>30.302</v>
      </c>
      <c r="J132" s="125">
        <v>0.223</v>
      </c>
      <c r="K132" s="125">
        <v>0.36831799999999998</v>
      </c>
    </row>
    <row r="133" spans="1:15" x14ac:dyDescent="0.2">
      <c r="A133" s="125">
        <v>40</v>
      </c>
      <c r="B133" s="125" t="s">
        <v>77</v>
      </c>
      <c r="C133" s="125" t="s">
        <v>116</v>
      </c>
      <c r="E133" s="125">
        <v>57</v>
      </c>
      <c r="F133" s="131">
        <v>57.106000000000002</v>
      </c>
      <c r="H133" s="135">
        <v>-23.751999999999999</v>
      </c>
      <c r="L133" s="125">
        <v>56.22</v>
      </c>
      <c r="M133" s="125">
        <v>0.65100000000000002</v>
      </c>
      <c r="N133" s="125">
        <v>0.23499999999999999</v>
      </c>
      <c r="O133" s="125">
        <v>1.0796809999999999</v>
      </c>
    </row>
    <row r="134" spans="1:15" x14ac:dyDescent="0.2">
      <c r="A134" s="125">
        <v>40</v>
      </c>
      <c r="B134" s="125" t="s">
        <v>77</v>
      </c>
      <c r="C134" s="125" t="s">
        <v>116</v>
      </c>
      <c r="E134" s="125">
        <v>57</v>
      </c>
      <c r="F134" s="131">
        <v>51.487000000000002</v>
      </c>
      <c r="H134" s="135">
        <v>-37.363</v>
      </c>
      <c r="L134" s="125">
        <v>50.689</v>
      </c>
      <c r="M134" s="125">
        <v>0.57999999999999996</v>
      </c>
      <c r="N134" s="125">
        <v>0.219</v>
      </c>
      <c r="O134" s="125">
        <v>1.0647880000000001</v>
      </c>
    </row>
    <row r="135" spans="1:15" x14ac:dyDescent="0.2">
      <c r="A135" s="125">
        <v>41</v>
      </c>
      <c r="B135" s="125" t="s">
        <v>77</v>
      </c>
      <c r="C135" s="125" t="s">
        <v>115</v>
      </c>
      <c r="E135" s="125">
        <v>0</v>
      </c>
      <c r="F135" s="131">
        <v>36.737000000000002</v>
      </c>
      <c r="G135" s="133">
        <v>-0.88300000000000001</v>
      </c>
      <c r="I135" s="125">
        <v>36.454000000000001</v>
      </c>
      <c r="J135" s="125">
        <v>0.26700000000000002</v>
      </c>
      <c r="K135" s="125">
        <v>0.36614999999999998</v>
      </c>
    </row>
    <row r="136" spans="1:15" x14ac:dyDescent="0.2">
      <c r="A136" s="125">
        <v>41</v>
      </c>
      <c r="B136" s="125" t="s">
        <v>77</v>
      </c>
      <c r="C136" s="125" t="s">
        <v>115</v>
      </c>
      <c r="E136" s="125">
        <v>0</v>
      </c>
      <c r="F136" s="131">
        <v>37.301000000000002</v>
      </c>
      <c r="G136" s="133">
        <v>-0.88500000000000001</v>
      </c>
      <c r="I136" s="125">
        <v>37.011000000000003</v>
      </c>
      <c r="J136" s="125">
        <v>0.27100000000000002</v>
      </c>
      <c r="K136" s="125">
        <v>0.366149</v>
      </c>
    </row>
    <row r="137" spans="1:15" x14ac:dyDescent="0.2">
      <c r="A137" s="125">
        <v>41</v>
      </c>
      <c r="B137" s="125" t="s">
        <v>77</v>
      </c>
      <c r="C137" s="125" t="s">
        <v>115</v>
      </c>
      <c r="E137" s="125">
        <v>33</v>
      </c>
      <c r="F137" s="131">
        <v>37.438000000000002</v>
      </c>
      <c r="G137" s="133">
        <v>-1.1499999999999999</v>
      </c>
      <c r="I137" s="125">
        <v>37.149000000000001</v>
      </c>
      <c r="J137" s="125">
        <v>0.27200000000000002</v>
      </c>
      <c r="K137" s="125">
        <v>0.36605199999999999</v>
      </c>
    </row>
    <row r="138" spans="1:15" x14ac:dyDescent="0.2">
      <c r="A138" s="125">
        <v>41</v>
      </c>
      <c r="B138" s="125" t="s">
        <v>77</v>
      </c>
      <c r="C138" s="125" t="s">
        <v>115</v>
      </c>
      <c r="E138" s="125">
        <v>33</v>
      </c>
      <c r="F138" s="131">
        <v>29.614000000000001</v>
      </c>
      <c r="G138" s="133">
        <v>12.644</v>
      </c>
      <c r="I138" s="125">
        <v>29.384</v>
      </c>
      <c r="J138" s="125">
        <v>0.218</v>
      </c>
      <c r="K138" s="125">
        <v>0.371089</v>
      </c>
    </row>
    <row r="139" spans="1:15" x14ac:dyDescent="0.2">
      <c r="A139" s="125">
        <v>41</v>
      </c>
      <c r="B139" s="125" t="s">
        <v>77</v>
      </c>
      <c r="C139" s="125" t="s">
        <v>115</v>
      </c>
      <c r="E139" s="125">
        <v>78</v>
      </c>
      <c r="F139" s="131">
        <v>52.802</v>
      </c>
      <c r="H139" s="135">
        <v>-16.527000000000001</v>
      </c>
      <c r="L139" s="125">
        <v>51.98</v>
      </c>
      <c r="M139" s="125">
        <v>0.60599999999999998</v>
      </c>
      <c r="N139" s="125">
        <v>0.217</v>
      </c>
      <c r="O139" s="125">
        <v>1.0875840000000001</v>
      </c>
    </row>
    <row r="140" spans="1:15" x14ac:dyDescent="0.2">
      <c r="A140" s="125">
        <v>41</v>
      </c>
      <c r="B140" s="125" t="s">
        <v>77</v>
      </c>
      <c r="C140" s="125" t="s">
        <v>115</v>
      </c>
      <c r="E140" s="125">
        <v>78</v>
      </c>
      <c r="F140" s="131">
        <v>51.851999999999997</v>
      </c>
      <c r="H140" s="135">
        <v>-37.363</v>
      </c>
      <c r="L140" s="125">
        <v>51.048000000000002</v>
      </c>
      <c r="M140" s="125">
        <v>0.58399999999999996</v>
      </c>
      <c r="N140" s="125">
        <v>0.22</v>
      </c>
      <c r="O140" s="125">
        <v>1.0647880000000001</v>
      </c>
    </row>
    <row r="141" spans="1:15" x14ac:dyDescent="0.2">
      <c r="A141" s="125">
        <v>42</v>
      </c>
      <c r="B141" s="125" t="s">
        <v>77</v>
      </c>
      <c r="C141" s="125" t="s">
        <v>114</v>
      </c>
      <c r="E141" s="125">
        <v>0</v>
      </c>
      <c r="F141" s="131">
        <v>37.331000000000003</v>
      </c>
      <c r="G141" s="133">
        <v>-0.91300000000000003</v>
      </c>
      <c r="I141" s="125">
        <v>37.042999999999999</v>
      </c>
      <c r="J141" s="125">
        <v>0.27100000000000002</v>
      </c>
      <c r="K141" s="125">
        <v>0.36613899999999999</v>
      </c>
    </row>
    <row r="142" spans="1:15" x14ac:dyDescent="0.2">
      <c r="A142" s="125">
        <v>42</v>
      </c>
      <c r="B142" s="125" t="s">
        <v>77</v>
      </c>
      <c r="C142" s="125" t="s">
        <v>114</v>
      </c>
      <c r="E142" s="125">
        <v>0</v>
      </c>
      <c r="F142" s="131">
        <v>37.79</v>
      </c>
      <c r="G142" s="133">
        <v>-0.89700000000000002</v>
      </c>
      <c r="I142" s="125">
        <v>37.496000000000002</v>
      </c>
      <c r="J142" s="125">
        <v>0.27500000000000002</v>
      </c>
      <c r="K142" s="125">
        <v>0.366145</v>
      </c>
    </row>
    <row r="143" spans="1:15" x14ac:dyDescent="0.2">
      <c r="A143" s="125">
        <v>42</v>
      </c>
      <c r="B143" s="125" t="s">
        <v>77</v>
      </c>
      <c r="C143" s="125" t="s">
        <v>114</v>
      </c>
      <c r="E143" s="125">
        <v>33</v>
      </c>
      <c r="F143" s="131">
        <v>37.993000000000002</v>
      </c>
      <c r="G143" s="133">
        <v>-1.1499999999999999</v>
      </c>
      <c r="I143" s="125">
        <v>37.698999999999998</v>
      </c>
      <c r="J143" s="125">
        <v>0.27600000000000002</v>
      </c>
      <c r="K143" s="125">
        <v>0.36605199999999999</v>
      </c>
    </row>
    <row r="144" spans="1:15" x14ac:dyDescent="0.2">
      <c r="A144" s="125">
        <v>42</v>
      </c>
      <c r="B144" s="125" t="s">
        <v>77</v>
      </c>
      <c r="C144" s="125" t="s">
        <v>114</v>
      </c>
      <c r="E144" s="125">
        <v>33</v>
      </c>
      <c r="F144" s="131">
        <v>26.826000000000001</v>
      </c>
      <c r="G144" s="133">
        <v>12.972</v>
      </c>
      <c r="I144" s="125">
        <v>26.619</v>
      </c>
      <c r="J144" s="125">
        <v>0.19800000000000001</v>
      </c>
      <c r="K144" s="125">
        <v>0.37120799999999998</v>
      </c>
    </row>
    <row r="145" spans="1:15" x14ac:dyDescent="0.2">
      <c r="A145" s="125">
        <v>42</v>
      </c>
      <c r="B145" s="125" t="s">
        <v>77</v>
      </c>
      <c r="C145" s="125" t="s">
        <v>114</v>
      </c>
      <c r="E145" s="125">
        <v>78</v>
      </c>
      <c r="F145" s="131">
        <v>47.529000000000003</v>
      </c>
      <c r="H145" s="135">
        <v>-16.919</v>
      </c>
      <c r="L145" s="125">
        <v>46.789000000000001</v>
      </c>
      <c r="M145" s="125">
        <v>0.54500000000000004</v>
      </c>
      <c r="N145" s="125">
        <v>0.19600000000000001</v>
      </c>
      <c r="O145" s="125">
        <v>1.087156</v>
      </c>
    </row>
    <row r="146" spans="1:15" x14ac:dyDescent="0.2">
      <c r="A146" s="125">
        <v>42</v>
      </c>
      <c r="B146" s="125" t="s">
        <v>77</v>
      </c>
      <c r="C146" s="125" t="s">
        <v>114</v>
      </c>
      <c r="E146" s="125">
        <v>78</v>
      </c>
      <c r="F146" s="131">
        <v>52.009</v>
      </c>
      <c r="H146" s="135">
        <v>-37.363</v>
      </c>
      <c r="L146" s="125">
        <v>51.203000000000003</v>
      </c>
      <c r="M146" s="125">
        <v>0.58599999999999997</v>
      </c>
      <c r="N146" s="125">
        <v>0.221</v>
      </c>
      <c r="O146" s="125">
        <v>1.0647880000000001</v>
      </c>
    </row>
    <row r="147" spans="1:15" x14ac:dyDescent="0.2">
      <c r="A147" s="125">
        <v>43</v>
      </c>
      <c r="B147" s="125" t="s">
        <v>77</v>
      </c>
      <c r="C147" s="125" t="s">
        <v>113</v>
      </c>
      <c r="E147" s="125">
        <v>0</v>
      </c>
      <c r="F147" s="131">
        <v>38.048999999999999</v>
      </c>
      <c r="G147" s="133">
        <v>-0.84199999999999997</v>
      </c>
      <c r="I147" s="125">
        <v>37.756999999999998</v>
      </c>
      <c r="J147" s="125">
        <v>0.27600000000000002</v>
      </c>
      <c r="K147" s="125">
        <v>0.36616500000000002</v>
      </c>
    </row>
    <row r="148" spans="1:15" x14ac:dyDescent="0.2">
      <c r="A148" s="125">
        <v>43</v>
      </c>
      <c r="B148" s="125" t="s">
        <v>77</v>
      </c>
      <c r="C148" s="125" t="s">
        <v>113</v>
      </c>
      <c r="E148" s="125">
        <v>0</v>
      </c>
      <c r="F148" s="131">
        <v>38.396000000000001</v>
      </c>
      <c r="G148" s="133">
        <v>-0.88400000000000001</v>
      </c>
      <c r="I148" s="125">
        <v>38.097999999999999</v>
      </c>
      <c r="J148" s="125">
        <v>0.27900000000000003</v>
      </c>
      <c r="K148" s="125">
        <v>0.366149</v>
      </c>
    </row>
    <row r="149" spans="1:15" x14ac:dyDescent="0.2">
      <c r="A149" s="125">
        <v>43</v>
      </c>
      <c r="B149" s="125" t="s">
        <v>77</v>
      </c>
      <c r="C149" s="125" t="s">
        <v>113</v>
      </c>
      <c r="E149" s="125">
        <v>33</v>
      </c>
      <c r="F149" s="131">
        <v>38.655999999999999</v>
      </c>
      <c r="G149" s="133">
        <v>-1.1499999999999999</v>
      </c>
      <c r="I149" s="125">
        <v>38.357999999999997</v>
      </c>
      <c r="J149" s="125">
        <v>0.28100000000000003</v>
      </c>
      <c r="K149" s="125">
        <v>0.36605199999999999</v>
      </c>
    </row>
    <row r="150" spans="1:15" x14ac:dyDescent="0.2">
      <c r="A150" s="125">
        <v>43</v>
      </c>
      <c r="B150" s="125" t="s">
        <v>77</v>
      </c>
      <c r="C150" s="125" t="s">
        <v>113</v>
      </c>
      <c r="E150" s="125">
        <v>33</v>
      </c>
      <c r="F150" s="131">
        <v>29.757999999999999</v>
      </c>
      <c r="G150" s="133">
        <v>13.082000000000001</v>
      </c>
      <c r="I150" s="125">
        <v>29.527999999999999</v>
      </c>
      <c r="J150" s="125">
        <v>0.219</v>
      </c>
      <c r="K150" s="125">
        <v>0.37124800000000002</v>
      </c>
    </row>
    <row r="151" spans="1:15" x14ac:dyDescent="0.2">
      <c r="A151" s="125">
        <v>43</v>
      </c>
      <c r="B151" s="125" t="s">
        <v>77</v>
      </c>
      <c r="C151" s="125" t="s">
        <v>113</v>
      </c>
      <c r="E151" s="125">
        <v>78</v>
      </c>
      <c r="F151" s="131">
        <v>51.22</v>
      </c>
      <c r="H151" s="135">
        <v>-16.963999999999999</v>
      </c>
      <c r="L151" s="125">
        <v>50.420999999999999</v>
      </c>
      <c r="M151" s="125">
        <v>0.58699999999999997</v>
      </c>
      <c r="N151" s="125">
        <v>0.21099999999999999</v>
      </c>
      <c r="O151" s="125">
        <v>1.0871059999999999</v>
      </c>
    </row>
    <row r="152" spans="1:15" x14ac:dyDescent="0.2">
      <c r="A152" s="125">
        <v>43</v>
      </c>
      <c r="B152" s="125" t="s">
        <v>77</v>
      </c>
      <c r="C152" s="125" t="s">
        <v>113</v>
      </c>
      <c r="E152" s="125">
        <v>78</v>
      </c>
      <c r="F152" s="131">
        <v>51.890999999999998</v>
      </c>
      <c r="H152" s="135">
        <v>-37.363</v>
      </c>
      <c r="L152" s="125">
        <v>51.085999999999999</v>
      </c>
      <c r="M152" s="125">
        <v>0.58399999999999996</v>
      </c>
      <c r="N152" s="125">
        <v>0.22</v>
      </c>
      <c r="O152" s="125">
        <v>1.0647880000000001</v>
      </c>
    </row>
    <row r="153" spans="1:15" x14ac:dyDescent="0.2">
      <c r="A153" s="125">
        <v>44</v>
      </c>
      <c r="B153" s="125" t="s">
        <v>77</v>
      </c>
      <c r="C153" s="125" t="s">
        <v>112</v>
      </c>
      <c r="E153" s="125">
        <v>0</v>
      </c>
      <c r="F153" s="131">
        <v>38.841000000000001</v>
      </c>
      <c r="G153" s="133">
        <v>-0.90900000000000003</v>
      </c>
      <c r="I153" s="125">
        <v>38.542000000000002</v>
      </c>
      <c r="J153" s="125">
        <v>0.28199999999999997</v>
      </c>
      <c r="K153" s="125">
        <v>0.36614000000000002</v>
      </c>
    </row>
    <row r="154" spans="1:15" x14ac:dyDescent="0.2">
      <c r="A154" s="125">
        <v>44</v>
      </c>
      <c r="B154" s="125" t="s">
        <v>77</v>
      </c>
      <c r="C154" s="125" t="s">
        <v>112</v>
      </c>
      <c r="E154" s="125">
        <v>0</v>
      </c>
      <c r="F154" s="131">
        <v>39.305999999999997</v>
      </c>
      <c r="G154" s="133">
        <v>-0.88400000000000001</v>
      </c>
      <c r="I154" s="125">
        <v>39</v>
      </c>
      <c r="J154" s="125">
        <v>0.28599999999999998</v>
      </c>
      <c r="K154" s="125">
        <v>0.366149</v>
      </c>
    </row>
    <row r="155" spans="1:15" x14ac:dyDescent="0.2">
      <c r="A155" s="125">
        <v>44</v>
      </c>
      <c r="B155" s="125" t="s">
        <v>77</v>
      </c>
      <c r="C155" s="125" t="s">
        <v>112</v>
      </c>
      <c r="E155" s="125">
        <v>33</v>
      </c>
      <c r="F155" s="131">
        <v>39.469000000000001</v>
      </c>
      <c r="G155" s="133">
        <v>-1.1499999999999999</v>
      </c>
      <c r="I155" s="125">
        <v>39.162999999999997</v>
      </c>
      <c r="J155" s="125">
        <v>0.28699999999999998</v>
      </c>
      <c r="K155" s="125">
        <v>0.36605199999999999</v>
      </c>
    </row>
    <row r="156" spans="1:15" x14ac:dyDescent="0.2">
      <c r="A156" s="125">
        <v>44</v>
      </c>
      <c r="B156" s="125" t="s">
        <v>77</v>
      </c>
      <c r="C156" s="125" t="s">
        <v>112</v>
      </c>
      <c r="E156" s="125">
        <v>33</v>
      </c>
      <c r="F156" s="131">
        <v>28.757000000000001</v>
      </c>
      <c r="G156" s="133">
        <v>12.81</v>
      </c>
      <c r="I156" s="125">
        <v>28.533999999999999</v>
      </c>
      <c r="J156" s="125">
        <v>0.21199999999999999</v>
      </c>
      <c r="K156" s="125">
        <v>0.37114900000000001</v>
      </c>
    </row>
    <row r="157" spans="1:15" x14ac:dyDescent="0.2">
      <c r="A157" s="125">
        <v>44</v>
      </c>
      <c r="B157" s="125" t="s">
        <v>77</v>
      </c>
      <c r="C157" s="125" t="s">
        <v>112</v>
      </c>
      <c r="E157" s="125">
        <v>78</v>
      </c>
      <c r="F157" s="131">
        <v>48.768000000000001</v>
      </c>
      <c r="H157" s="135">
        <v>-16.018999999999998</v>
      </c>
      <c r="L157" s="125">
        <v>48.006999999999998</v>
      </c>
      <c r="M157" s="125">
        <v>0.56000000000000005</v>
      </c>
      <c r="N157" s="125">
        <v>0.20100000000000001</v>
      </c>
      <c r="O157" s="125">
        <v>1.0881400000000001</v>
      </c>
    </row>
    <row r="158" spans="1:15" x14ac:dyDescent="0.2">
      <c r="A158" s="125">
        <v>44</v>
      </c>
      <c r="B158" s="125" t="s">
        <v>77</v>
      </c>
      <c r="C158" s="125" t="s">
        <v>112</v>
      </c>
      <c r="E158" s="125">
        <v>78</v>
      </c>
      <c r="F158" s="131">
        <v>52.42</v>
      </c>
      <c r="H158" s="135">
        <v>-37.363</v>
      </c>
      <c r="L158" s="125">
        <v>51.606999999999999</v>
      </c>
      <c r="M158" s="125">
        <v>0.59</v>
      </c>
      <c r="N158" s="125">
        <v>0.223</v>
      </c>
      <c r="O158" s="125">
        <v>1.0647880000000001</v>
      </c>
    </row>
    <row r="159" spans="1:15" x14ac:dyDescent="0.2">
      <c r="A159" s="125">
        <v>45</v>
      </c>
      <c r="B159" s="125" t="s">
        <v>77</v>
      </c>
      <c r="C159" s="125" t="s">
        <v>111</v>
      </c>
      <c r="E159" s="125">
        <v>0</v>
      </c>
      <c r="F159" s="131">
        <v>39.506</v>
      </c>
      <c r="G159" s="133">
        <v>-0.88800000000000001</v>
      </c>
      <c r="I159" s="125">
        <v>39.201999999999998</v>
      </c>
      <c r="J159" s="125">
        <v>0.28699999999999998</v>
      </c>
      <c r="K159" s="125">
        <v>0.36614799999999997</v>
      </c>
    </row>
    <row r="160" spans="1:15" x14ac:dyDescent="0.2">
      <c r="A160" s="125">
        <v>45</v>
      </c>
      <c r="B160" s="125" t="s">
        <v>77</v>
      </c>
      <c r="C160" s="125" t="s">
        <v>111</v>
      </c>
      <c r="E160" s="125">
        <v>0</v>
      </c>
      <c r="F160" s="131">
        <v>39.904000000000003</v>
      </c>
      <c r="G160" s="133">
        <v>-0.878</v>
      </c>
      <c r="I160" s="125">
        <v>39.594000000000001</v>
      </c>
      <c r="J160" s="125">
        <v>0.28999999999999998</v>
      </c>
      <c r="K160" s="125">
        <v>0.36615199999999998</v>
      </c>
    </row>
    <row r="161" spans="1:15" x14ac:dyDescent="0.2">
      <c r="A161" s="125">
        <v>45</v>
      </c>
      <c r="B161" s="125" t="s">
        <v>77</v>
      </c>
      <c r="C161" s="125" t="s">
        <v>111</v>
      </c>
      <c r="E161" s="125">
        <v>33</v>
      </c>
      <c r="F161" s="131">
        <v>40.098999999999997</v>
      </c>
      <c r="G161" s="133">
        <v>-1.1499999999999999</v>
      </c>
      <c r="I161" s="125">
        <v>39.789000000000001</v>
      </c>
      <c r="J161" s="125">
        <v>0.29099999999999998</v>
      </c>
      <c r="K161" s="125">
        <v>0.36605199999999999</v>
      </c>
    </row>
    <row r="162" spans="1:15" x14ac:dyDescent="0.2">
      <c r="A162" s="125">
        <v>45</v>
      </c>
      <c r="B162" s="125" t="s">
        <v>77</v>
      </c>
      <c r="C162" s="125" t="s">
        <v>111</v>
      </c>
      <c r="E162" s="125">
        <v>33</v>
      </c>
      <c r="F162" s="131">
        <v>30.826000000000001</v>
      </c>
      <c r="G162" s="133">
        <v>11.337</v>
      </c>
      <c r="I162" s="125">
        <v>30.587</v>
      </c>
      <c r="J162" s="125">
        <v>0.22700000000000001</v>
      </c>
      <c r="K162" s="125">
        <v>0.37061100000000002</v>
      </c>
    </row>
    <row r="163" spans="1:15" x14ac:dyDescent="0.2">
      <c r="A163" s="125">
        <v>45</v>
      </c>
      <c r="B163" s="125" t="s">
        <v>77</v>
      </c>
      <c r="C163" s="125" t="s">
        <v>111</v>
      </c>
      <c r="E163" s="125">
        <v>78</v>
      </c>
      <c r="F163" s="131">
        <v>51.454999999999998</v>
      </c>
      <c r="H163" s="135">
        <v>-16.971</v>
      </c>
      <c r="L163" s="125">
        <v>50.652999999999999</v>
      </c>
      <c r="M163" s="125">
        <v>0.59</v>
      </c>
      <c r="N163" s="125">
        <v>0.21199999999999999</v>
      </c>
      <c r="O163" s="125">
        <v>1.0870979999999999</v>
      </c>
    </row>
    <row r="164" spans="1:15" x14ac:dyDescent="0.2">
      <c r="A164" s="125">
        <v>45</v>
      </c>
      <c r="B164" s="125" t="s">
        <v>77</v>
      </c>
      <c r="C164" s="125" t="s">
        <v>111</v>
      </c>
      <c r="E164" s="125">
        <v>78</v>
      </c>
      <c r="F164" s="131">
        <v>52.146000000000001</v>
      </c>
      <c r="H164" s="135">
        <v>-37.363</v>
      </c>
      <c r="L164" s="125">
        <v>51.337000000000003</v>
      </c>
      <c r="M164" s="125">
        <v>0.58699999999999997</v>
      </c>
      <c r="N164" s="125">
        <v>0.221</v>
      </c>
      <c r="O164" s="125">
        <v>1.0647880000000001</v>
      </c>
    </row>
    <row r="165" spans="1:15" x14ac:dyDescent="0.2">
      <c r="A165" s="125">
        <v>46</v>
      </c>
      <c r="B165" s="125" t="s">
        <v>77</v>
      </c>
      <c r="C165" s="125" t="s">
        <v>110</v>
      </c>
      <c r="E165" s="125">
        <v>0</v>
      </c>
      <c r="F165" s="131">
        <v>40.713000000000001</v>
      </c>
      <c r="G165" s="133">
        <v>-0.84099999999999997</v>
      </c>
      <c r="I165" s="125">
        <v>40.4</v>
      </c>
      <c r="J165" s="125">
        <v>0.29599999999999999</v>
      </c>
      <c r="K165" s="125">
        <v>0.36616500000000002</v>
      </c>
    </row>
    <row r="166" spans="1:15" x14ac:dyDescent="0.2">
      <c r="A166" s="125">
        <v>46</v>
      </c>
      <c r="B166" s="125" t="s">
        <v>77</v>
      </c>
      <c r="C166" s="125" t="s">
        <v>110</v>
      </c>
      <c r="E166" s="125">
        <v>0</v>
      </c>
      <c r="F166" s="131">
        <v>40.722000000000001</v>
      </c>
      <c r="G166" s="133">
        <v>-0.874</v>
      </c>
      <c r="I166" s="125">
        <v>40.405999999999999</v>
      </c>
      <c r="J166" s="125">
        <v>0.29599999999999999</v>
      </c>
      <c r="K166" s="125">
        <v>0.36615300000000001</v>
      </c>
    </row>
    <row r="167" spans="1:15" x14ac:dyDescent="0.2">
      <c r="A167" s="125">
        <v>46</v>
      </c>
      <c r="B167" s="125" t="s">
        <v>77</v>
      </c>
      <c r="C167" s="125" t="s">
        <v>110</v>
      </c>
      <c r="E167" s="125">
        <v>33</v>
      </c>
      <c r="F167" s="131">
        <v>40.707999999999998</v>
      </c>
      <c r="G167" s="133">
        <v>-1.1499999999999999</v>
      </c>
      <c r="I167" s="125">
        <v>40.393000000000001</v>
      </c>
      <c r="J167" s="125">
        <v>0.29599999999999999</v>
      </c>
      <c r="K167" s="125">
        <v>0.36605199999999999</v>
      </c>
    </row>
    <row r="168" spans="1:15" x14ac:dyDescent="0.2">
      <c r="A168" s="125">
        <v>46</v>
      </c>
      <c r="B168" s="125" t="s">
        <v>77</v>
      </c>
      <c r="C168" s="125" t="s">
        <v>110</v>
      </c>
      <c r="E168" s="125">
        <v>33</v>
      </c>
      <c r="F168" s="131">
        <v>30.716000000000001</v>
      </c>
      <c r="G168" s="133">
        <v>11.335000000000001</v>
      </c>
      <c r="I168" s="125">
        <v>30.478000000000002</v>
      </c>
      <c r="J168" s="125">
        <v>0.22600000000000001</v>
      </c>
      <c r="K168" s="125">
        <v>0.37061100000000002</v>
      </c>
    </row>
    <row r="169" spans="1:15" x14ac:dyDescent="0.2">
      <c r="A169" s="125">
        <v>46</v>
      </c>
      <c r="B169" s="125" t="s">
        <v>77</v>
      </c>
      <c r="C169" s="125" t="s">
        <v>110</v>
      </c>
      <c r="E169" s="125">
        <v>78</v>
      </c>
      <c r="F169" s="131">
        <v>51.595999999999997</v>
      </c>
      <c r="H169" s="135">
        <v>-17.329000000000001</v>
      </c>
      <c r="L169" s="125">
        <v>50.792000000000002</v>
      </c>
      <c r="M169" s="125">
        <v>0.59099999999999997</v>
      </c>
      <c r="N169" s="125">
        <v>0.21199999999999999</v>
      </c>
      <c r="O169" s="125">
        <v>1.0867070000000001</v>
      </c>
    </row>
    <row r="170" spans="1:15" x14ac:dyDescent="0.2">
      <c r="A170" s="125">
        <v>46</v>
      </c>
      <c r="B170" s="125" t="s">
        <v>77</v>
      </c>
      <c r="C170" s="125" t="s">
        <v>110</v>
      </c>
      <c r="E170" s="125">
        <v>78</v>
      </c>
      <c r="F170" s="131">
        <v>52.488</v>
      </c>
      <c r="H170" s="135">
        <v>-37.363</v>
      </c>
      <c r="L170" s="125">
        <v>51.674999999999997</v>
      </c>
      <c r="M170" s="125">
        <v>0.59099999999999997</v>
      </c>
      <c r="N170" s="125">
        <v>0.223</v>
      </c>
      <c r="O170" s="125">
        <v>1.0647880000000001</v>
      </c>
    </row>
    <row r="171" spans="1:15" x14ac:dyDescent="0.2">
      <c r="A171" s="125">
        <v>47</v>
      </c>
      <c r="B171" s="125" t="s">
        <v>77</v>
      </c>
      <c r="C171" s="125" t="s">
        <v>109</v>
      </c>
      <c r="E171" s="125">
        <v>0</v>
      </c>
      <c r="F171" s="131">
        <v>40.966999999999999</v>
      </c>
      <c r="G171" s="133">
        <v>-0.88100000000000001</v>
      </c>
      <c r="I171" s="125">
        <v>40.652000000000001</v>
      </c>
      <c r="J171" s="125">
        <v>0.29799999999999999</v>
      </c>
      <c r="K171" s="125">
        <v>0.366151</v>
      </c>
    </row>
    <row r="172" spans="1:15" x14ac:dyDescent="0.2">
      <c r="A172" s="125">
        <v>47</v>
      </c>
      <c r="B172" s="125" t="s">
        <v>77</v>
      </c>
      <c r="C172" s="125" t="s">
        <v>109</v>
      </c>
      <c r="E172" s="125">
        <v>0</v>
      </c>
      <c r="F172" s="131">
        <v>41.241999999999997</v>
      </c>
      <c r="G172" s="133">
        <v>-0.90500000000000003</v>
      </c>
      <c r="I172" s="125">
        <v>40.921999999999997</v>
      </c>
      <c r="J172" s="125">
        <v>0.3</v>
      </c>
      <c r="K172" s="125">
        <v>0.36614200000000002</v>
      </c>
    </row>
    <row r="173" spans="1:15" x14ac:dyDescent="0.2">
      <c r="A173" s="125">
        <v>47</v>
      </c>
      <c r="B173" s="125" t="s">
        <v>77</v>
      </c>
      <c r="C173" s="125" t="s">
        <v>109</v>
      </c>
      <c r="E173" s="125">
        <v>33</v>
      </c>
      <c r="F173" s="131">
        <v>41.49</v>
      </c>
      <c r="G173" s="133">
        <v>-1.1499999999999999</v>
      </c>
      <c r="I173" s="125">
        <v>41.168999999999997</v>
      </c>
      <c r="J173" s="125">
        <v>0.30099999999999999</v>
      </c>
      <c r="K173" s="125">
        <v>0.36605199999999999</v>
      </c>
    </row>
    <row r="174" spans="1:15" x14ac:dyDescent="0.2">
      <c r="A174" s="125">
        <v>47</v>
      </c>
      <c r="B174" s="125" t="s">
        <v>77</v>
      </c>
      <c r="C174" s="125" t="s">
        <v>109</v>
      </c>
      <c r="E174" s="125">
        <v>33</v>
      </c>
      <c r="F174" s="131">
        <v>26.916</v>
      </c>
      <c r="G174" s="133">
        <v>11.106</v>
      </c>
      <c r="I174" s="125">
        <v>26.707999999999998</v>
      </c>
      <c r="J174" s="125">
        <v>0.19800000000000001</v>
      </c>
      <c r="K174" s="125">
        <v>0.370527</v>
      </c>
    </row>
    <row r="175" spans="1:15" x14ac:dyDescent="0.2">
      <c r="A175" s="125">
        <v>47</v>
      </c>
      <c r="B175" s="125" t="s">
        <v>77</v>
      </c>
      <c r="C175" s="125" t="s">
        <v>109</v>
      </c>
      <c r="E175" s="125">
        <v>78</v>
      </c>
      <c r="F175" s="131">
        <v>43.649000000000001</v>
      </c>
      <c r="H175" s="135">
        <v>-16.861999999999998</v>
      </c>
      <c r="L175" s="125">
        <v>42.969000000000001</v>
      </c>
      <c r="M175" s="125">
        <v>0.5</v>
      </c>
      <c r="N175" s="125">
        <v>0.18</v>
      </c>
      <c r="O175" s="125">
        <v>1.087218</v>
      </c>
    </row>
    <row r="176" spans="1:15" x14ac:dyDescent="0.2">
      <c r="A176" s="125">
        <v>47</v>
      </c>
      <c r="B176" s="125" t="s">
        <v>77</v>
      </c>
      <c r="C176" s="125" t="s">
        <v>109</v>
      </c>
      <c r="E176" s="125">
        <v>78</v>
      </c>
      <c r="F176" s="131">
        <v>52.094000000000001</v>
      </c>
      <c r="H176" s="135">
        <v>-37.363</v>
      </c>
      <c r="L176" s="125">
        <v>51.286999999999999</v>
      </c>
      <c r="M176" s="125">
        <v>0.58599999999999997</v>
      </c>
      <c r="N176" s="125">
        <v>0.221</v>
      </c>
      <c r="O176" s="125">
        <v>1.0647880000000001</v>
      </c>
    </row>
    <row r="177" spans="1:15" x14ac:dyDescent="0.2">
      <c r="A177" s="125">
        <v>48</v>
      </c>
      <c r="B177" s="125" t="s">
        <v>77</v>
      </c>
      <c r="C177" s="125" t="s">
        <v>108</v>
      </c>
      <c r="E177" s="125">
        <v>0</v>
      </c>
      <c r="F177" s="131">
        <v>41.491999999999997</v>
      </c>
      <c r="G177" s="133">
        <v>-0.81799999999999995</v>
      </c>
      <c r="I177" s="125">
        <v>41.177999999999997</v>
      </c>
      <c r="J177" s="125">
        <v>0.30199999999999999</v>
      </c>
      <c r="K177" s="125">
        <v>0.36617300000000003</v>
      </c>
    </row>
    <row r="178" spans="1:15" x14ac:dyDescent="0.2">
      <c r="A178" s="125">
        <v>48</v>
      </c>
      <c r="B178" s="125" t="s">
        <v>77</v>
      </c>
      <c r="C178" s="125" t="s">
        <v>108</v>
      </c>
      <c r="E178" s="125">
        <v>0</v>
      </c>
      <c r="F178" s="131">
        <v>41.88</v>
      </c>
      <c r="G178" s="133">
        <v>-0.86099999999999999</v>
      </c>
      <c r="I178" s="125">
        <v>41.56</v>
      </c>
      <c r="J178" s="125">
        <v>0.30399999999999999</v>
      </c>
      <c r="K178" s="125">
        <v>0.36615799999999998</v>
      </c>
    </row>
    <row r="179" spans="1:15" x14ac:dyDescent="0.2">
      <c r="A179" s="125">
        <v>48</v>
      </c>
      <c r="B179" s="125" t="s">
        <v>77</v>
      </c>
      <c r="C179" s="125" t="s">
        <v>108</v>
      </c>
      <c r="E179" s="125">
        <v>33</v>
      </c>
      <c r="F179" s="131">
        <v>42.125999999999998</v>
      </c>
      <c r="G179" s="133">
        <v>-1.1499999999999999</v>
      </c>
      <c r="I179" s="125">
        <v>41.805999999999997</v>
      </c>
      <c r="J179" s="125">
        <v>0.30599999999999999</v>
      </c>
      <c r="K179" s="125">
        <v>0.36605199999999999</v>
      </c>
    </row>
    <row r="180" spans="1:15" x14ac:dyDescent="0.2">
      <c r="A180" s="125">
        <v>48</v>
      </c>
      <c r="B180" s="125" t="s">
        <v>77</v>
      </c>
      <c r="C180" s="125" t="s">
        <v>108</v>
      </c>
      <c r="E180" s="125">
        <v>33</v>
      </c>
      <c r="F180" s="131">
        <v>32.162999999999997</v>
      </c>
      <c r="G180" s="133">
        <v>15.041</v>
      </c>
      <c r="I180" s="125">
        <v>31.922000000000001</v>
      </c>
      <c r="J180" s="125">
        <v>0.23699999999999999</v>
      </c>
      <c r="K180" s="125">
        <v>0.37196400000000002</v>
      </c>
    </row>
    <row r="181" spans="1:15" x14ac:dyDescent="0.2">
      <c r="A181" s="125">
        <v>48</v>
      </c>
      <c r="B181" s="125" t="s">
        <v>77</v>
      </c>
      <c r="C181" s="125" t="s">
        <v>108</v>
      </c>
      <c r="E181" s="125">
        <v>78</v>
      </c>
      <c r="F181" s="131">
        <v>51.420999999999999</v>
      </c>
      <c r="H181" s="135">
        <v>-16.690000000000001</v>
      </c>
      <c r="L181" s="125">
        <v>50.62</v>
      </c>
      <c r="M181" s="125">
        <v>0.58899999999999997</v>
      </c>
      <c r="N181" s="125">
        <v>0.21199999999999999</v>
      </c>
      <c r="O181" s="125">
        <v>1.0874060000000001</v>
      </c>
    </row>
    <row r="182" spans="1:15" x14ac:dyDescent="0.2">
      <c r="A182" s="125">
        <v>48</v>
      </c>
      <c r="B182" s="125" t="s">
        <v>77</v>
      </c>
      <c r="C182" s="125" t="s">
        <v>108</v>
      </c>
      <c r="E182" s="125">
        <v>78</v>
      </c>
      <c r="F182" s="131">
        <v>52.476999999999997</v>
      </c>
      <c r="H182" s="135">
        <v>-37.363</v>
      </c>
      <c r="L182" s="125">
        <v>51.664000000000001</v>
      </c>
      <c r="M182" s="125">
        <v>0.59</v>
      </c>
      <c r="N182" s="125">
        <v>0.223</v>
      </c>
      <c r="O182" s="125">
        <v>1.0647880000000001</v>
      </c>
    </row>
    <row r="183" spans="1:15" x14ac:dyDescent="0.2">
      <c r="A183" s="125">
        <v>49</v>
      </c>
      <c r="B183" s="125" t="s">
        <v>77</v>
      </c>
      <c r="C183" s="125" t="s">
        <v>107</v>
      </c>
      <c r="E183" s="125">
        <v>0</v>
      </c>
      <c r="F183" s="131">
        <v>42.286000000000001</v>
      </c>
      <c r="G183" s="133">
        <v>-0.85399999999999998</v>
      </c>
      <c r="I183" s="125">
        <v>41.960999999999999</v>
      </c>
      <c r="J183" s="125">
        <v>0.307</v>
      </c>
      <c r="K183" s="125">
        <v>0.36615999999999999</v>
      </c>
    </row>
    <row r="184" spans="1:15" x14ac:dyDescent="0.2">
      <c r="A184" s="125">
        <v>49</v>
      </c>
      <c r="B184" s="125" t="s">
        <v>77</v>
      </c>
      <c r="C184" s="125" t="s">
        <v>107</v>
      </c>
      <c r="E184" s="125">
        <v>0</v>
      </c>
      <c r="F184" s="131">
        <v>42.619</v>
      </c>
      <c r="G184" s="133">
        <v>-0.879</v>
      </c>
      <c r="I184" s="125">
        <v>42.289000000000001</v>
      </c>
      <c r="J184" s="125">
        <v>0.31</v>
      </c>
      <c r="K184" s="125">
        <v>0.366151</v>
      </c>
    </row>
    <row r="185" spans="1:15" x14ac:dyDescent="0.2">
      <c r="A185" s="125">
        <v>49</v>
      </c>
      <c r="B185" s="125" t="s">
        <v>77</v>
      </c>
      <c r="C185" s="125" t="s">
        <v>107</v>
      </c>
      <c r="E185" s="125">
        <v>33</v>
      </c>
      <c r="F185" s="131">
        <v>42.926000000000002</v>
      </c>
      <c r="G185" s="133">
        <v>-1.1499999999999999</v>
      </c>
      <c r="I185" s="125">
        <v>42.594999999999999</v>
      </c>
      <c r="J185" s="125">
        <v>0.312</v>
      </c>
      <c r="K185" s="125">
        <v>0.36605199999999999</v>
      </c>
    </row>
    <row r="186" spans="1:15" x14ac:dyDescent="0.2">
      <c r="A186" s="125">
        <v>49</v>
      </c>
      <c r="B186" s="125" t="s">
        <v>77</v>
      </c>
      <c r="C186" s="125" t="s">
        <v>107</v>
      </c>
      <c r="E186" s="125">
        <v>33</v>
      </c>
      <c r="F186" s="131">
        <v>33.755000000000003</v>
      </c>
      <c r="G186" s="133">
        <v>14.95</v>
      </c>
      <c r="I186" s="125">
        <v>33.493000000000002</v>
      </c>
      <c r="J186" s="125">
        <v>0.249</v>
      </c>
      <c r="K186" s="125">
        <v>0.37193100000000001</v>
      </c>
    </row>
    <row r="187" spans="1:15" x14ac:dyDescent="0.2">
      <c r="A187" s="125">
        <v>49</v>
      </c>
      <c r="B187" s="125" t="s">
        <v>77</v>
      </c>
      <c r="C187" s="125" t="s">
        <v>107</v>
      </c>
      <c r="E187" s="125">
        <v>78</v>
      </c>
      <c r="F187" s="131">
        <v>53.125</v>
      </c>
      <c r="H187" s="135">
        <v>-16.524000000000001</v>
      </c>
      <c r="L187" s="125">
        <v>52.296999999999997</v>
      </c>
      <c r="M187" s="125">
        <v>0.60899999999999999</v>
      </c>
      <c r="N187" s="125">
        <v>0.219</v>
      </c>
      <c r="O187" s="125">
        <v>1.0875870000000001</v>
      </c>
    </row>
    <row r="188" spans="1:15" x14ac:dyDescent="0.2">
      <c r="A188" s="125">
        <v>49</v>
      </c>
      <c r="B188" s="125" t="s">
        <v>77</v>
      </c>
      <c r="C188" s="125" t="s">
        <v>107</v>
      </c>
      <c r="E188" s="125">
        <v>78</v>
      </c>
      <c r="F188" s="131">
        <v>52.521000000000001</v>
      </c>
      <c r="H188" s="135">
        <v>-37.363</v>
      </c>
      <c r="L188" s="125">
        <v>51.707000000000001</v>
      </c>
      <c r="M188" s="125">
        <v>0.59099999999999997</v>
      </c>
      <c r="N188" s="125">
        <v>0.223</v>
      </c>
      <c r="O188" s="125">
        <v>1.0647880000000001</v>
      </c>
    </row>
    <row r="189" spans="1:15" x14ac:dyDescent="0.2">
      <c r="A189" s="125">
        <v>50</v>
      </c>
      <c r="B189" s="125" t="s">
        <v>47</v>
      </c>
      <c r="E189" s="125">
        <v>0</v>
      </c>
      <c r="F189" s="131">
        <v>42.863</v>
      </c>
      <c r="G189" s="133">
        <v>-1.149</v>
      </c>
      <c r="I189" s="125">
        <v>42.533000000000001</v>
      </c>
      <c r="J189" s="125">
        <v>0.311</v>
      </c>
      <c r="K189" s="125">
        <v>0.36605300000000002</v>
      </c>
    </row>
    <row r="190" spans="1:15" x14ac:dyDescent="0.2">
      <c r="A190" s="125">
        <v>50</v>
      </c>
      <c r="B190" s="125" t="s">
        <v>47</v>
      </c>
      <c r="E190" s="125">
        <v>0</v>
      </c>
      <c r="F190" s="131">
        <v>43.191000000000003</v>
      </c>
      <c r="G190" s="133">
        <v>-1.1519999999999999</v>
      </c>
      <c r="I190" s="125">
        <v>42.857999999999997</v>
      </c>
      <c r="J190" s="125">
        <v>0.314</v>
      </c>
      <c r="K190" s="125">
        <v>0.36605100000000002</v>
      </c>
    </row>
    <row r="191" spans="1:15" x14ac:dyDescent="0.2">
      <c r="A191" s="125">
        <v>50</v>
      </c>
      <c r="B191" s="125" t="s">
        <v>47</v>
      </c>
      <c r="E191" s="125">
        <v>0</v>
      </c>
      <c r="F191" s="131">
        <v>43.67</v>
      </c>
      <c r="G191" s="133">
        <v>-1.1499999999999999</v>
      </c>
      <c r="I191" s="125">
        <v>43.332999999999998</v>
      </c>
      <c r="J191" s="125">
        <v>0.317</v>
      </c>
      <c r="K191" s="125">
        <v>0.36605199999999999</v>
      </c>
    </row>
    <row r="192" spans="1:15" x14ac:dyDescent="0.2">
      <c r="A192" s="125">
        <v>50</v>
      </c>
      <c r="B192" s="125" t="s">
        <v>47</v>
      </c>
      <c r="E192" s="125">
        <v>0</v>
      </c>
      <c r="F192" s="131">
        <v>142.334</v>
      </c>
      <c r="G192" s="133">
        <v>-4.7380000000000004</v>
      </c>
      <c r="I192" s="125">
        <v>141.208</v>
      </c>
      <c r="J192" s="125">
        <v>1.03</v>
      </c>
      <c r="K192" s="125">
        <v>0.36474200000000001</v>
      </c>
    </row>
    <row r="193" spans="1:15" x14ac:dyDescent="0.2">
      <c r="A193" s="125">
        <v>50</v>
      </c>
      <c r="B193" s="125" t="s">
        <v>47</v>
      </c>
      <c r="E193" s="125">
        <v>57</v>
      </c>
      <c r="F193" s="131">
        <v>363.63099999999997</v>
      </c>
      <c r="H193" s="135">
        <v>-27.738</v>
      </c>
      <c r="L193" s="125">
        <v>358.00700000000001</v>
      </c>
      <c r="M193" s="125">
        <v>4.1239999999999997</v>
      </c>
      <c r="N193" s="125">
        <v>1.5</v>
      </c>
      <c r="O193" s="125">
        <v>1.0753200000000001</v>
      </c>
    </row>
    <row r="194" spans="1:15" x14ac:dyDescent="0.2">
      <c r="A194" s="125">
        <v>50</v>
      </c>
      <c r="B194" s="125" t="s">
        <v>47</v>
      </c>
      <c r="E194" s="125">
        <v>57</v>
      </c>
      <c r="F194" s="131">
        <v>53.23</v>
      </c>
      <c r="H194" s="135">
        <v>-37.363</v>
      </c>
      <c r="L194" s="125">
        <v>52.405000000000001</v>
      </c>
      <c r="M194" s="125">
        <v>0.59899999999999998</v>
      </c>
      <c r="N194" s="125">
        <v>0.22600000000000001</v>
      </c>
      <c r="O194" s="125">
        <v>1.0647880000000001</v>
      </c>
    </row>
    <row r="195" spans="1:15" x14ac:dyDescent="0.2">
      <c r="A195" s="125">
        <v>51</v>
      </c>
      <c r="B195" s="125" t="s">
        <v>77</v>
      </c>
      <c r="C195" s="125" t="s">
        <v>106</v>
      </c>
      <c r="E195" s="125">
        <v>0</v>
      </c>
      <c r="F195" s="131">
        <v>43.807000000000002</v>
      </c>
      <c r="G195" s="133">
        <v>-1.1439999999999999</v>
      </c>
      <c r="I195" s="125">
        <v>43.469000000000001</v>
      </c>
      <c r="J195" s="125">
        <v>0.318</v>
      </c>
      <c r="K195" s="125">
        <v>0.36605399999999999</v>
      </c>
    </row>
    <row r="196" spans="1:15" x14ac:dyDescent="0.2">
      <c r="A196" s="125">
        <v>51</v>
      </c>
      <c r="B196" s="125" t="s">
        <v>77</v>
      </c>
      <c r="C196" s="125" t="s">
        <v>106</v>
      </c>
      <c r="E196" s="125">
        <v>0</v>
      </c>
      <c r="F196" s="131">
        <v>44.011000000000003</v>
      </c>
      <c r="G196" s="133">
        <v>-1.1399999999999999</v>
      </c>
      <c r="I196" s="125">
        <v>43.671999999999997</v>
      </c>
      <c r="J196" s="125">
        <v>0.32</v>
      </c>
      <c r="K196" s="125">
        <v>0.36605599999999999</v>
      </c>
    </row>
    <row r="197" spans="1:15" x14ac:dyDescent="0.2">
      <c r="A197" s="125">
        <v>51</v>
      </c>
      <c r="B197" s="125" t="s">
        <v>77</v>
      </c>
      <c r="C197" s="125" t="s">
        <v>106</v>
      </c>
      <c r="E197" s="125">
        <v>0</v>
      </c>
      <c r="F197" s="131">
        <v>44.627000000000002</v>
      </c>
      <c r="G197" s="133">
        <v>-1.1499999999999999</v>
      </c>
      <c r="I197" s="125">
        <v>44.281999999999996</v>
      </c>
      <c r="J197" s="125">
        <v>0.32400000000000001</v>
      </c>
      <c r="K197" s="125">
        <v>0.36605199999999999</v>
      </c>
    </row>
    <row r="198" spans="1:15" x14ac:dyDescent="0.2">
      <c r="A198" s="125">
        <v>51</v>
      </c>
      <c r="B198" s="125" t="s">
        <v>77</v>
      </c>
      <c r="C198" s="125" t="s">
        <v>106</v>
      </c>
      <c r="E198" s="125">
        <v>0</v>
      </c>
      <c r="F198" s="131">
        <v>59.877000000000002</v>
      </c>
      <c r="G198" s="133">
        <v>4.9710000000000001</v>
      </c>
      <c r="I198" s="125">
        <v>59.401000000000003</v>
      </c>
      <c r="J198" s="125">
        <v>0.438</v>
      </c>
      <c r="K198" s="125">
        <v>0.36828699999999998</v>
      </c>
    </row>
    <row r="199" spans="1:15" x14ac:dyDescent="0.2">
      <c r="A199" s="125">
        <v>51</v>
      </c>
      <c r="B199" s="125" t="s">
        <v>77</v>
      </c>
      <c r="C199" s="125" t="s">
        <v>106</v>
      </c>
      <c r="E199" s="125">
        <v>57</v>
      </c>
      <c r="F199" s="131">
        <v>91.947999999999993</v>
      </c>
      <c r="H199" s="135">
        <v>-24.285</v>
      </c>
      <c r="L199" s="125">
        <v>90.522000000000006</v>
      </c>
      <c r="M199" s="125">
        <v>1.046</v>
      </c>
      <c r="N199" s="125">
        <v>0.38</v>
      </c>
      <c r="O199" s="125">
        <v>1.0790979999999999</v>
      </c>
    </row>
    <row r="200" spans="1:15" x14ac:dyDescent="0.2">
      <c r="A200" s="125">
        <v>51</v>
      </c>
      <c r="B200" s="125" t="s">
        <v>77</v>
      </c>
      <c r="C200" s="125" t="s">
        <v>106</v>
      </c>
      <c r="E200" s="125">
        <v>57</v>
      </c>
      <c r="F200" s="131">
        <v>53.593000000000004</v>
      </c>
      <c r="H200" s="135">
        <v>-37.363</v>
      </c>
      <c r="L200" s="125">
        <v>52.762999999999998</v>
      </c>
      <c r="M200" s="125">
        <v>0.60299999999999998</v>
      </c>
      <c r="N200" s="125">
        <v>0.22700000000000001</v>
      </c>
      <c r="O200" s="125">
        <v>1.0647880000000001</v>
      </c>
    </row>
    <row r="201" spans="1:15" x14ac:dyDescent="0.2">
      <c r="A201" s="125">
        <v>52</v>
      </c>
      <c r="B201" s="125" t="s">
        <v>77</v>
      </c>
      <c r="C201" s="125" t="s">
        <v>105</v>
      </c>
      <c r="E201" s="125">
        <v>0</v>
      </c>
      <c r="F201" s="131">
        <v>44.601999999999997</v>
      </c>
      <c r="G201" s="133">
        <v>-1.125</v>
      </c>
      <c r="I201" s="125">
        <v>44.258000000000003</v>
      </c>
      <c r="J201" s="125">
        <v>0.32400000000000001</v>
      </c>
      <c r="K201" s="125">
        <v>0.36606100000000003</v>
      </c>
    </row>
    <row r="202" spans="1:15" x14ac:dyDescent="0.2">
      <c r="A202" s="125">
        <v>52</v>
      </c>
      <c r="B202" s="125" t="s">
        <v>77</v>
      </c>
      <c r="C202" s="125" t="s">
        <v>105</v>
      </c>
      <c r="E202" s="125">
        <v>0</v>
      </c>
      <c r="F202" s="131">
        <v>44.756</v>
      </c>
      <c r="G202" s="133">
        <v>-1.1679999999999999</v>
      </c>
      <c r="I202" s="125">
        <v>44.41</v>
      </c>
      <c r="J202" s="125">
        <v>0.32500000000000001</v>
      </c>
      <c r="K202" s="125">
        <v>0.36604599999999998</v>
      </c>
    </row>
    <row r="203" spans="1:15" x14ac:dyDescent="0.2">
      <c r="A203" s="125">
        <v>52</v>
      </c>
      <c r="B203" s="125" t="s">
        <v>77</v>
      </c>
      <c r="C203" s="125" t="s">
        <v>105</v>
      </c>
      <c r="E203" s="125">
        <v>0</v>
      </c>
      <c r="F203" s="131">
        <v>45.363</v>
      </c>
      <c r="G203" s="133">
        <v>-1.1499999999999999</v>
      </c>
      <c r="I203" s="125">
        <v>45.012</v>
      </c>
      <c r="J203" s="125">
        <v>0.33</v>
      </c>
      <c r="K203" s="125">
        <v>0.36605199999999999</v>
      </c>
    </row>
    <row r="204" spans="1:15" x14ac:dyDescent="0.2">
      <c r="A204" s="125">
        <v>52</v>
      </c>
      <c r="B204" s="125" t="s">
        <v>77</v>
      </c>
      <c r="C204" s="125" t="s">
        <v>105</v>
      </c>
      <c r="E204" s="125">
        <v>0</v>
      </c>
      <c r="F204" s="131">
        <v>16.285</v>
      </c>
      <c r="G204" s="133">
        <v>4.9349999999999996</v>
      </c>
      <c r="I204" s="125">
        <v>16.157</v>
      </c>
      <c r="J204" s="125">
        <v>0.11899999999999999</v>
      </c>
      <c r="K204" s="125">
        <v>0.36827399999999999</v>
      </c>
    </row>
    <row r="205" spans="1:15" x14ac:dyDescent="0.2">
      <c r="A205" s="125">
        <v>52</v>
      </c>
      <c r="B205" s="125" t="s">
        <v>77</v>
      </c>
      <c r="C205" s="125" t="s">
        <v>105</v>
      </c>
      <c r="E205" s="125">
        <v>57</v>
      </c>
      <c r="F205" s="131">
        <v>25.431000000000001</v>
      </c>
      <c r="H205" s="135">
        <v>-24.331</v>
      </c>
      <c r="L205" s="125">
        <v>25.036000000000001</v>
      </c>
      <c r="M205" s="125">
        <v>0.28899999999999998</v>
      </c>
      <c r="N205" s="125">
        <v>0.105</v>
      </c>
      <c r="O205" s="125">
        <v>1.0790470000000001</v>
      </c>
    </row>
    <row r="206" spans="1:15" x14ac:dyDescent="0.2">
      <c r="A206" s="125">
        <v>52</v>
      </c>
      <c r="B206" s="125" t="s">
        <v>77</v>
      </c>
      <c r="C206" s="125" t="s">
        <v>105</v>
      </c>
      <c r="E206" s="125">
        <v>57</v>
      </c>
      <c r="F206" s="131">
        <v>52.718000000000004</v>
      </c>
      <c r="H206" s="135">
        <v>-37.363</v>
      </c>
      <c r="L206" s="125">
        <v>51.901000000000003</v>
      </c>
      <c r="M206" s="125">
        <v>0.59299999999999997</v>
      </c>
      <c r="N206" s="125">
        <v>0.224</v>
      </c>
      <c r="O206" s="125">
        <v>1.0647880000000001</v>
      </c>
    </row>
    <row r="207" spans="1:15" x14ac:dyDescent="0.2">
      <c r="A207" s="125">
        <v>53</v>
      </c>
      <c r="B207" s="125" t="s">
        <v>77</v>
      </c>
      <c r="C207" s="125" t="s">
        <v>104</v>
      </c>
      <c r="E207" s="125">
        <v>0</v>
      </c>
      <c r="F207" s="131">
        <v>44.722999999999999</v>
      </c>
      <c r="G207" s="133">
        <v>-0.83099999999999996</v>
      </c>
      <c r="I207" s="125">
        <v>44.378999999999998</v>
      </c>
      <c r="J207" s="125">
        <v>0.32500000000000001</v>
      </c>
      <c r="K207" s="125">
        <v>0.36616900000000002</v>
      </c>
    </row>
    <row r="208" spans="1:15" x14ac:dyDescent="0.2">
      <c r="A208" s="125">
        <v>53</v>
      </c>
      <c r="B208" s="125" t="s">
        <v>77</v>
      </c>
      <c r="C208" s="125" t="s">
        <v>104</v>
      </c>
      <c r="E208" s="125">
        <v>0</v>
      </c>
      <c r="F208" s="131">
        <v>45.524999999999999</v>
      </c>
      <c r="G208" s="133">
        <v>-0.877</v>
      </c>
      <c r="I208" s="125">
        <v>45.170999999999999</v>
      </c>
      <c r="J208" s="125">
        <v>0.33100000000000002</v>
      </c>
      <c r="K208" s="125">
        <v>0.36615199999999998</v>
      </c>
    </row>
    <row r="209" spans="1:15" x14ac:dyDescent="0.2">
      <c r="A209" s="125">
        <v>53</v>
      </c>
      <c r="B209" s="125" t="s">
        <v>77</v>
      </c>
      <c r="C209" s="125" t="s">
        <v>104</v>
      </c>
      <c r="E209" s="125">
        <v>50</v>
      </c>
      <c r="F209" s="131">
        <v>45.625</v>
      </c>
      <c r="G209" s="133">
        <v>-1.1499999999999999</v>
      </c>
      <c r="I209" s="125">
        <v>45.273000000000003</v>
      </c>
      <c r="J209" s="125">
        <v>0.33100000000000002</v>
      </c>
      <c r="K209" s="125">
        <v>0.36605199999999999</v>
      </c>
    </row>
    <row r="210" spans="1:15" x14ac:dyDescent="0.2">
      <c r="A210" s="125">
        <v>53</v>
      </c>
      <c r="B210" s="125" t="s">
        <v>77</v>
      </c>
      <c r="C210" s="125" t="s">
        <v>104</v>
      </c>
      <c r="E210" s="125">
        <v>50</v>
      </c>
      <c r="F210" s="131">
        <v>22.292000000000002</v>
      </c>
      <c r="G210" s="133">
        <v>14.67</v>
      </c>
      <c r="I210" s="125">
        <v>22.123000000000001</v>
      </c>
      <c r="J210" s="125">
        <v>0.16400000000000001</v>
      </c>
      <c r="K210" s="125">
        <v>0.37182799999999999</v>
      </c>
    </row>
    <row r="211" spans="1:15" x14ac:dyDescent="0.2">
      <c r="A211" s="125">
        <v>53</v>
      </c>
      <c r="B211" s="125" t="s">
        <v>77</v>
      </c>
      <c r="C211" s="125" t="s">
        <v>104</v>
      </c>
      <c r="E211" s="125">
        <v>78</v>
      </c>
      <c r="F211" s="131">
        <v>60.781999999999996</v>
      </c>
      <c r="H211" s="135">
        <v>-16.582999999999998</v>
      </c>
      <c r="L211" s="125">
        <v>59.835000000000001</v>
      </c>
      <c r="M211" s="125">
        <v>0.69599999999999995</v>
      </c>
      <c r="N211" s="125">
        <v>0.25</v>
      </c>
      <c r="O211" s="125">
        <v>1.087523</v>
      </c>
    </row>
    <row r="212" spans="1:15" x14ac:dyDescent="0.2">
      <c r="A212" s="125">
        <v>53</v>
      </c>
      <c r="B212" s="125" t="s">
        <v>77</v>
      </c>
      <c r="C212" s="125" t="s">
        <v>104</v>
      </c>
      <c r="E212" s="125">
        <v>78</v>
      </c>
      <c r="F212" s="131">
        <v>52.841999999999999</v>
      </c>
      <c r="H212" s="135">
        <v>-37.363</v>
      </c>
      <c r="L212" s="125">
        <v>52.023000000000003</v>
      </c>
      <c r="M212" s="125">
        <v>0.59399999999999997</v>
      </c>
      <c r="N212" s="125">
        <v>0.224</v>
      </c>
      <c r="O212" s="125">
        <v>1.0647880000000001</v>
      </c>
    </row>
    <row r="213" spans="1:15" x14ac:dyDescent="0.2">
      <c r="A213" s="125">
        <v>54</v>
      </c>
      <c r="B213" s="125" t="s">
        <v>77</v>
      </c>
      <c r="C213" s="125" t="s">
        <v>103</v>
      </c>
      <c r="E213" s="125">
        <v>0</v>
      </c>
      <c r="F213" s="131">
        <v>45.874000000000002</v>
      </c>
      <c r="G213" s="133">
        <v>-0.84899999999999998</v>
      </c>
      <c r="I213" s="125">
        <v>45.521000000000001</v>
      </c>
      <c r="J213" s="125">
        <v>0.33300000000000002</v>
      </c>
      <c r="K213" s="125">
        <v>0.36616199999999999</v>
      </c>
    </row>
    <row r="214" spans="1:15" x14ac:dyDescent="0.2">
      <c r="A214" s="125">
        <v>54</v>
      </c>
      <c r="B214" s="125" t="s">
        <v>77</v>
      </c>
      <c r="C214" s="125" t="s">
        <v>103</v>
      </c>
      <c r="E214" s="125">
        <v>0</v>
      </c>
      <c r="F214" s="131">
        <v>45.988999999999997</v>
      </c>
      <c r="G214" s="133">
        <v>-0.93700000000000006</v>
      </c>
      <c r="I214" s="125">
        <v>45.631999999999998</v>
      </c>
      <c r="J214" s="125">
        <v>0.33400000000000002</v>
      </c>
      <c r="K214" s="125">
        <v>0.36613000000000001</v>
      </c>
    </row>
    <row r="215" spans="1:15" x14ac:dyDescent="0.2">
      <c r="A215" s="125">
        <v>54</v>
      </c>
      <c r="B215" s="125" t="s">
        <v>77</v>
      </c>
      <c r="C215" s="125" t="s">
        <v>103</v>
      </c>
      <c r="E215" s="125">
        <v>33</v>
      </c>
      <c r="F215" s="131">
        <v>46.265000000000001</v>
      </c>
      <c r="G215" s="133">
        <v>-1.1499999999999999</v>
      </c>
      <c r="I215" s="125">
        <v>45.906999999999996</v>
      </c>
      <c r="J215" s="125">
        <v>0.33600000000000002</v>
      </c>
      <c r="K215" s="125">
        <v>0.36605199999999999</v>
      </c>
    </row>
    <row r="216" spans="1:15" x14ac:dyDescent="0.2">
      <c r="A216" s="125">
        <v>54</v>
      </c>
      <c r="B216" s="125" t="s">
        <v>77</v>
      </c>
      <c r="C216" s="125" t="s">
        <v>103</v>
      </c>
      <c r="E216" s="125">
        <v>33</v>
      </c>
      <c r="F216" s="131">
        <v>40.871000000000002</v>
      </c>
      <c r="G216" s="133">
        <v>13.048999999999999</v>
      </c>
      <c r="I216" s="125">
        <v>40.552999999999997</v>
      </c>
      <c r="J216" s="125">
        <v>0.30099999999999999</v>
      </c>
      <c r="K216" s="125">
        <v>0.37123600000000001</v>
      </c>
    </row>
    <row r="217" spans="1:15" x14ac:dyDescent="0.2">
      <c r="A217" s="125">
        <v>54</v>
      </c>
      <c r="B217" s="125" t="s">
        <v>77</v>
      </c>
      <c r="C217" s="125" t="s">
        <v>103</v>
      </c>
      <c r="E217" s="125">
        <v>78</v>
      </c>
      <c r="F217" s="131">
        <v>58.435000000000002</v>
      </c>
      <c r="H217" s="135">
        <v>-17.306999999999999</v>
      </c>
      <c r="L217" s="125">
        <v>57.524999999999999</v>
      </c>
      <c r="M217" s="125">
        <v>0.66900000000000004</v>
      </c>
      <c r="N217" s="125">
        <v>0.24099999999999999</v>
      </c>
      <c r="O217" s="125">
        <v>1.0867309999999999</v>
      </c>
    </row>
    <row r="218" spans="1:15" x14ac:dyDescent="0.2">
      <c r="A218" s="125">
        <v>54</v>
      </c>
      <c r="B218" s="125" t="s">
        <v>77</v>
      </c>
      <c r="C218" s="125" t="s">
        <v>103</v>
      </c>
      <c r="E218" s="125">
        <v>78</v>
      </c>
      <c r="F218" s="131">
        <v>52.822000000000003</v>
      </c>
      <c r="H218" s="135">
        <v>-37.363</v>
      </c>
      <c r="L218" s="125">
        <v>52.003999999999998</v>
      </c>
      <c r="M218" s="125">
        <v>0.59399999999999997</v>
      </c>
      <c r="N218" s="125">
        <v>0.224</v>
      </c>
      <c r="O218" s="125">
        <v>1.0647880000000001</v>
      </c>
    </row>
    <row r="219" spans="1:15" x14ac:dyDescent="0.2">
      <c r="A219" s="125">
        <v>55</v>
      </c>
      <c r="B219" s="125" t="s">
        <v>77</v>
      </c>
      <c r="C219" s="125" t="s">
        <v>102</v>
      </c>
      <c r="E219" s="125">
        <v>0</v>
      </c>
      <c r="F219" s="131">
        <v>46.179000000000002</v>
      </c>
      <c r="G219" s="133">
        <v>-0.871</v>
      </c>
      <c r="I219" s="125">
        <v>45.823</v>
      </c>
      <c r="J219" s="125">
        <v>0.33600000000000002</v>
      </c>
      <c r="K219" s="125">
        <v>0.36615399999999998</v>
      </c>
    </row>
    <row r="220" spans="1:15" x14ac:dyDescent="0.2">
      <c r="A220" s="125">
        <v>55</v>
      </c>
      <c r="B220" s="125" t="s">
        <v>77</v>
      </c>
      <c r="C220" s="125" t="s">
        <v>102</v>
      </c>
      <c r="E220" s="125">
        <v>0</v>
      </c>
      <c r="F220" s="131">
        <v>46.368000000000002</v>
      </c>
      <c r="G220" s="133">
        <v>-0.89400000000000002</v>
      </c>
      <c r="I220" s="125">
        <v>46.006999999999998</v>
      </c>
      <c r="J220" s="125">
        <v>0.33700000000000002</v>
      </c>
      <c r="K220" s="125">
        <v>0.366145</v>
      </c>
    </row>
    <row r="221" spans="1:15" x14ac:dyDescent="0.2">
      <c r="A221" s="125">
        <v>55</v>
      </c>
      <c r="B221" s="125" t="s">
        <v>77</v>
      </c>
      <c r="C221" s="125" t="s">
        <v>102</v>
      </c>
      <c r="E221" s="125">
        <v>33</v>
      </c>
      <c r="F221" s="131">
        <v>46.591000000000001</v>
      </c>
      <c r="G221" s="133">
        <v>-1.1499999999999999</v>
      </c>
      <c r="I221" s="125">
        <v>46.231000000000002</v>
      </c>
      <c r="J221" s="125">
        <v>0.33800000000000002</v>
      </c>
      <c r="K221" s="125">
        <v>0.36605199999999999</v>
      </c>
    </row>
    <row r="222" spans="1:15" x14ac:dyDescent="0.2">
      <c r="A222" s="125">
        <v>55</v>
      </c>
      <c r="B222" s="125" t="s">
        <v>77</v>
      </c>
      <c r="C222" s="125" t="s">
        <v>102</v>
      </c>
      <c r="E222" s="125">
        <v>33</v>
      </c>
      <c r="F222" s="131">
        <v>40.524000000000001</v>
      </c>
      <c r="G222" s="133">
        <v>13.725</v>
      </c>
      <c r="I222" s="125">
        <v>40.207999999999998</v>
      </c>
      <c r="J222" s="125">
        <v>0.29899999999999999</v>
      </c>
      <c r="K222" s="125">
        <v>0.37148300000000001</v>
      </c>
    </row>
    <row r="223" spans="1:15" x14ac:dyDescent="0.2">
      <c r="A223" s="125">
        <v>55</v>
      </c>
      <c r="B223" s="125" t="s">
        <v>77</v>
      </c>
      <c r="C223" s="125" t="s">
        <v>102</v>
      </c>
      <c r="E223" s="125">
        <v>78</v>
      </c>
      <c r="F223" s="131">
        <v>57.94</v>
      </c>
      <c r="H223" s="135">
        <v>-17.012</v>
      </c>
      <c r="L223" s="125">
        <v>57.037999999999997</v>
      </c>
      <c r="M223" s="125">
        <v>0.66300000000000003</v>
      </c>
      <c r="N223" s="125">
        <v>0.23899999999999999</v>
      </c>
      <c r="O223" s="125">
        <v>1.087054</v>
      </c>
    </row>
    <row r="224" spans="1:15" x14ac:dyDescent="0.2">
      <c r="A224" s="125">
        <v>55</v>
      </c>
      <c r="B224" s="125" t="s">
        <v>77</v>
      </c>
      <c r="C224" s="125" t="s">
        <v>102</v>
      </c>
      <c r="E224" s="125">
        <v>78</v>
      </c>
      <c r="F224" s="131">
        <v>53.021999999999998</v>
      </c>
      <c r="H224" s="135">
        <v>-37.363</v>
      </c>
      <c r="L224" s="125">
        <v>52.201000000000001</v>
      </c>
      <c r="M224" s="125">
        <v>0.59599999999999997</v>
      </c>
      <c r="N224" s="125">
        <v>0.22500000000000001</v>
      </c>
      <c r="O224" s="125">
        <v>1.0647880000000001</v>
      </c>
    </row>
    <row r="225" spans="1:15" x14ac:dyDescent="0.2">
      <c r="A225" s="125">
        <v>56</v>
      </c>
      <c r="B225" s="125" t="s">
        <v>77</v>
      </c>
      <c r="C225" s="125" t="s">
        <v>101</v>
      </c>
      <c r="E225" s="125">
        <v>0</v>
      </c>
      <c r="F225" s="131">
        <v>46.755000000000003</v>
      </c>
      <c r="G225" s="133">
        <v>-0.84199999999999997</v>
      </c>
      <c r="I225" s="125">
        <v>46.396999999999998</v>
      </c>
      <c r="J225" s="125">
        <v>0.34</v>
      </c>
      <c r="K225" s="125">
        <v>0.36616500000000002</v>
      </c>
    </row>
    <row r="226" spans="1:15" x14ac:dyDescent="0.2">
      <c r="A226" s="125">
        <v>56</v>
      </c>
      <c r="B226" s="125" t="s">
        <v>77</v>
      </c>
      <c r="C226" s="125" t="s">
        <v>101</v>
      </c>
      <c r="E226" s="125">
        <v>0</v>
      </c>
      <c r="F226" s="131">
        <v>47.174999999999997</v>
      </c>
      <c r="G226" s="133">
        <v>-0.88800000000000001</v>
      </c>
      <c r="I226" s="125">
        <v>46.811</v>
      </c>
      <c r="J226" s="125">
        <v>0.34300000000000003</v>
      </c>
      <c r="K226" s="125">
        <v>0.36614799999999997</v>
      </c>
    </row>
    <row r="227" spans="1:15" x14ac:dyDescent="0.2">
      <c r="A227" s="125">
        <v>56</v>
      </c>
      <c r="B227" s="125" t="s">
        <v>77</v>
      </c>
      <c r="C227" s="125" t="s">
        <v>101</v>
      </c>
      <c r="E227" s="125">
        <v>33</v>
      </c>
      <c r="F227" s="131">
        <v>47.109000000000002</v>
      </c>
      <c r="G227" s="133">
        <v>-1.1499999999999999</v>
      </c>
      <c r="I227" s="125">
        <v>46.747999999999998</v>
      </c>
      <c r="J227" s="125">
        <v>0.34200000000000003</v>
      </c>
      <c r="K227" s="125">
        <v>0.36605199999999999</v>
      </c>
    </row>
    <row r="228" spans="1:15" x14ac:dyDescent="0.2">
      <c r="A228" s="125">
        <v>56</v>
      </c>
      <c r="B228" s="125" t="s">
        <v>77</v>
      </c>
      <c r="C228" s="125" t="s">
        <v>101</v>
      </c>
      <c r="E228" s="125">
        <v>33</v>
      </c>
      <c r="F228" s="131">
        <v>39.186</v>
      </c>
      <c r="G228" s="133">
        <v>13.691000000000001</v>
      </c>
      <c r="I228" s="125">
        <v>38.887</v>
      </c>
      <c r="J228" s="125">
        <v>0.28899999999999998</v>
      </c>
      <c r="K228" s="125">
        <v>0.371471</v>
      </c>
    </row>
    <row r="229" spans="1:15" x14ac:dyDescent="0.2">
      <c r="A229" s="125">
        <v>56</v>
      </c>
      <c r="B229" s="125" t="s">
        <v>77</v>
      </c>
      <c r="C229" s="125" t="s">
        <v>101</v>
      </c>
      <c r="E229" s="125">
        <v>78</v>
      </c>
      <c r="F229" s="131">
        <v>55.874000000000002</v>
      </c>
      <c r="H229" s="135">
        <v>-17.164999999999999</v>
      </c>
      <c r="L229" s="125">
        <v>55.003999999999998</v>
      </c>
      <c r="M229" s="125">
        <v>0.63900000000000001</v>
      </c>
      <c r="N229" s="125">
        <v>0.23</v>
      </c>
      <c r="O229" s="125">
        <v>1.086886</v>
      </c>
    </row>
    <row r="230" spans="1:15" x14ac:dyDescent="0.2">
      <c r="A230" s="125">
        <v>56</v>
      </c>
      <c r="B230" s="125" t="s">
        <v>77</v>
      </c>
      <c r="C230" s="125" t="s">
        <v>101</v>
      </c>
      <c r="E230" s="125">
        <v>78</v>
      </c>
      <c r="F230" s="131">
        <v>53.423999999999999</v>
      </c>
      <c r="H230" s="135">
        <v>-37.363</v>
      </c>
      <c r="L230" s="125">
        <v>52.597000000000001</v>
      </c>
      <c r="M230" s="125">
        <v>0.6</v>
      </c>
      <c r="N230" s="125">
        <v>0.22700000000000001</v>
      </c>
      <c r="O230" s="125">
        <v>1.0647880000000001</v>
      </c>
    </row>
    <row r="231" spans="1:15" x14ac:dyDescent="0.2">
      <c r="A231" s="125">
        <v>57</v>
      </c>
      <c r="B231" s="125" t="s">
        <v>77</v>
      </c>
      <c r="C231" s="125" t="s">
        <v>100</v>
      </c>
      <c r="E231" s="125">
        <v>0</v>
      </c>
      <c r="F231" s="131">
        <v>47.493000000000002</v>
      </c>
      <c r="G231" s="133">
        <v>-0.88200000000000001</v>
      </c>
      <c r="I231" s="125">
        <v>47.127000000000002</v>
      </c>
      <c r="J231" s="125">
        <v>0.34499999999999997</v>
      </c>
      <c r="K231" s="125">
        <v>0.36614999999999998</v>
      </c>
    </row>
    <row r="232" spans="1:15" x14ac:dyDescent="0.2">
      <c r="A232" s="125">
        <v>57</v>
      </c>
      <c r="B232" s="125" t="s">
        <v>77</v>
      </c>
      <c r="C232" s="125" t="s">
        <v>100</v>
      </c>
      <c r="E232" s="125">
        <v>0</v>
      </c>
      <c r="F232" s="131">
        <v>47.67</v>
      </c>
      <c r="G232" s="133">
        <v>-0.91900000000000004</v>
      </c>
      <c r="I232" s="125">
        <v>47.3</v>
      </c>
      <c r="J232" s="125">
        <v>0.34599999999999997</v>
      </c>
      <c r="K232" s="125">
        <v>0.36613699999999999</v>
      </c>
    </row>
    <row r="233" spans="1:15" x14ac:dyDescent="0.2">
      <c r="A233" s="125">
        <v>57</v>
      </c>
      <c r="B233" s="125" t="s">
        <v>77</v>
      </c>
      <c r="C233" s="125" t="s">
        <v>100</v>
      </c>
      <c r="E233" s="125">
        <v>33</v>
      </c>
      <c r="F233" s="131">
        <v>47.856000000000002</v>
      </c>
      <c r="G233" s="133">
        <v>-1.1499999999999999</v>
      </c>
      <c r="I233" s="125">
        <v>47.485999999999997</v>
      </c>
      <c r="J233" s="125">
        <v>0.34799999999999998</v>
      </c>
      <c r="K233" s="125">
        <v>0.36605199999999999</v>
      </c>
    </row>
    <row r="234" spans="1:15" x14ac:dyDescent="0.2">
      <c r="A234" s="125">
        <v>57</v>
      </c>
      <c r="B234" s="125" t="s">
        <v>77</v>
      </c>
      <c r="C234" s="125" t="s">
        <v>100</v>
      </c>
      <c r="E234" s="125">
        <v>33</v>
      </c>
      <c r="F234" s="131">
        <v>37.633000000000003</v>
      </c>
      <c r="G234" s="133">
        <v>14.147</v>
      </c>
      <c r="I234" s="125">
        <v>37.341000000000001</v>
      </c>
      <c r="J234" s="125">
        <v>0.27800000000000002</v>
      </c>
      <c r="K234" s="125">
        <v>0.371637</v>
      </c>
    </row>
    <row r="235" spans="1:15" x14ac:dyDescent="0.2">
      <c r="A235" s="125">
        <v>57</v>
      </c>
      <c r="B235" s="125" t="s">
        <v>77</v>
      </c>
      <c r="C235" s="125" t="s">
        <v>100</v>
      </c>
      <c r="E235" s="125">
        <v>78</v>
      </c>
      <c r="F235" s="131">
        <v>52.866999999999997</v>
      </c>
      <c r="H235" s="135">
        <v>-17.298999999999999</v>
      </c>
      <c r="L235" s="125">
        <v>52.043999999999997</v>
      </c>
      <c r="M235" s="125">
        <v>0.60499999999999998</v>
      </c>
      <c r="N235" s="125">
        <v>0.218</v>
      </c>
      <c r="O235" s="125">
        <v>1.08674</v>
      </c>
    </row>
    <row r="236" spans="1:15" x14ac:dyDescent="0.2">
      <c r="A236" s="125">
        <v>57</v>
      </c>
      <c r="B236" s="125" t="s">
        <v>77</v>
      </c>
      <c r="C236" s="125" t="s">
        <v>100</v>
      </c>
      <c r="E236" s="125">
        <v>78</v>
      </c>
      <c r="F236" s="131">
        <v>53.066000000000003</v>
      </c>
      <c r="H236" s="135">
        <v>-37.363</v>
      </c>
      <c r="L236" s="125">
        <v>52.244999999999997</v>
      </c>
      <c r="M236" s="125">
        <v>0.59699999999999998</v>
      </c>
      <c r="N236" s="125">
        <v>0.22500000000000001</v>
      </c>
      <c r="O236" s="125">
        <v>1.0647880000000001</v>
      </c>
    </row>
    <row r="237" spans="1:15" x14ac:dyDescent="0.2">
      <c r="A237" s="125">
        <v>58</v>
      </c>
      <c r="B237" s="125" t="s">
        <v>77</v>
      </c>
      <c r="C237" s="125" t="s">
        <v>99</v>
      </c>
      <c r="E237" s="125">
        <v>0</v>
      </c>
      <c r="F237" s="131">
        <v>47.570999999999998</v>
      </c>
      <c r="G237" s="133">
        <v>-0.82299999999999995</v>
      </c>
      <c r="I237" s="125">
        <v>47.204999999999998</v>
      </c>
      <c r="J237" s="125">
        <v>0.34599999999999997</v>
      </c>
      <c r="K237" s="125">
        <v>0.366172</v>
      </c>
    </row>
    <row r="238" spans="1:15" x14ac:dyDescent="0.2">
      <c r="A238" s="125">
        <v>58</v>
      </c>
      <c r="B238" s="125" t="s">
        <v>77</v>
      </c>
      <c r="C238" s="125" t="s">
        <v>99</v>
      </c>
      <c r="E238" s="125">
        <v>0</v>
      </c>
      <c r="F238" s="131">
        <v>47.912999999999997</v>
      </c>
      <c r="G238" s="133">
        <v>-0.85599999999999998</v>
      </c>
      <c r="I238" s="125">
        <v>47.540999999999997</v>
      </c>
      <c r="J238" s="125">
        <v>0.34799999999999998</v>
      </c>
      <c r="K238" s="125">
        <v>0.36615999999999999</v>
      </c>
    </row>
    <row r="239" spans="1:15" x14ac:dyDescent="0.2">
      <c r="A239" s="125">
        <v>58</v>
      </c>
      <c r="B239" s="125" t="s">
        <v>77</v>
      </c>
      <c r="C239" s="125" t="s">
        <v>99</v>
      </c>
      <c r="E239" s="125">
        <v>50</v>
      </c>
      <c r="F239" s="131">
        <v>47.975999999999999</v>
      </c>
      <c r="G239" s="133">
        <v>-1.1499999999999999</v>
      </c>
      <c r="I239" s="125">
        <v>47.606000000000002</v>
      </c>
      <c r="J239" s="125">
        <v>0.34899999999999998</v>
      </c>
      <c r="K239" s="125">
        <v>0.36605199999999999</v>
      </c>
    </row>
    <row r="240" spans="1:15" x14ac:dyDescent="0.2">
      <c r="A240" s="125">
        <v>58</v>
      </c>
      <c r="B240" s="125" t="s">
        <v>77</v>
      </c>
      <c r="C240" s="125" t="s">
        <v>99</v>
      </c>
      <c r="E240" s="125">
        <v>50</v>
      </c>
      <c r="F240" s="131">
        <v>24.620999999999999</v>
      </c>
      <c r="G240" s="133">
        <v>15.992000000000001</v>
      </c>
      <c r="I240" s="125">
        <v>24.434000000000001</v>
      </c>
      <c r="J240" s="125">
        <v>0.182</v>
      </c>
      <c r="K240" s="125">
        <v>0.372311</v>
      </c>
    </row>
    <row r="241" spans="1:15" x14ac:dyDescent="0.2">
      <c r="A241" s="125">
        <v>58</v>
      </c>
      <c r="B241" s="125" t="s">
        <v>77</v>
      </c>
      <c r="C241" s="125" t="s">
        <v>99</v>
      </c>
      <c r="E241" s="125">
        <v>78</v>
      </c>
      <c r="F241" s="131">
        <v>57.926000000000002</v>
      </c>
      <c r="H241" s="135">
        <v>-18.581</v>
      </c>
      <c r="L241" s="125">
        <v>57.024999999999999</v>
      </c>
      <c r="M241" s="125">
        <v>0.66200000000000003</v>
      </c>
      <c r="N241" s="125">
        <v>0.23899999999999999</v>
      </c>
      <c r="O241" s="125">
        <v>1.085337</v>
      </c>
    </row>
    <row r="242" spans="1:15" x14ac:dyDescent="0.2">
      <c r="A242" s="125">
        <v>58</v>
      </c>
      <c r="B242" s="125" t="s">
        <v>77</v>
      </c>
      <c r="C242" s="125" t="s">
        <v>99</v>
      </c>
      <c r="E242" s="125">
        <v>78</v>
      </c>
      <c r="F242" s="131">
        <v>53.209000000000003</v>
      </c>
      <c r="H242" s="135">
        <v>-37.363</v>
      </c>
      <c r="L242" s="125">
        <v>52.384999999999998</v>
      </c>
      <c r="M242" s="125">
        <v>0.59799999999999998</v>
      </c>
      <c r="N242" s="125">
        <v>0.22600000000000001</v>
      </c>
      <c r="O242" s="125">
        <v>1.0647880000000001</v>
      </c>
    </row>
    <row r="243" spans="1:15" x14ac:dyDescent="0.2">
      <c r="A243" s="125">
        <v>59</v>
      </c>
      <c r="B243" s="125" t="s">
        <v>77</v>
      </c>
      <c r="C243" s="125" t="s">
        <v>98</v>
      </c>
      <c r="E243" s="125">
        <v>0</v>
      </c>
      <c r="F243" s="131">
        <v>47.887</v>
      </c>
      <c r="G243" s="133">
        <v>-0.84199999999999997</v>
      </c>
      <c r="I243" s="125">
        <v>47.518000000000001</v>
      </c>
      <c r="J243" s="125">
        <v>0.34799999999999998</v>
      </c>
      <c r="K243" s="125">
        <v>0.36616500000000002</v>
      </c>
    </row>
    <row r="244" spans="1:15" x14ac:dyDescent="0.2">
      <c r="A244" s="125">
        <v>59</v>
      </c>
      <c r="B244" s="125" t="s">
        <v>77</v>
      </c>
      <c r="C244" s="125" t="s">
        <v>98</v>
      </c>
      <c r="E244" s="125">
        <v>0</v>
      </c>
      <c r="F244" s="131">
        <v>48.137999999999998</v>
      </c>
      <c r="G244" s="133">
        <v>-0.90700000000000003</v>
      </c>
      <c r="I244" s="125">
        <v>47.764000000000003</v>
      </c>
      <c r="J244" s="125">
        <v>0.35</v>
      </c>
      <c r="K244" s="125">
        <v>0.36614099999999999</v>
      </c>
    </row>
    <row r="245" spans="1:15" x14ac:dyDescent="0.2">
      <c r="A245" s="125">
        <v>59</v>
      </c>
      <c r="B245" s="125" t="s">
        <v>77</v>
      </c>
      <c r="C245" s="125" t="s">
        <v>98</v>
      </c>
      <c r="E245" s="125">
        <v>33</v>
      </c>
      <c r="F245" s="131">
        <v>48.351999999999997</v>
      </c>
      <c r="G245" s="133">
        <v>-1.1499999999999999</v>
      </c>
      <c r="I245" s="125">
        <v>47.978000000000002</v>
      </c>
      <c r="J245" s="125">
        <v>0.35099999999999998</v>
      </c>
      <c r="K245" s="125">
        <v>0.36605199999999999</v>
      </c>
    </row>
    <row r="246" spans="1:15" x14ac:dyDescent="0.2">
      <c r="A246" s="125">
        <v>59</v>
      </c>
      <c r="B246" s="125" t="s">
        <v>77</v>
      </c>
      <c r="C246" s="125" t="s">
        <v>98</v>
      </c>
      <c r="E246" s="125">
        <v>33</v>
      </c>
      <c r="F246" s="131">
        <v>36.734000000000002</v>
      </c>
      <c r="G246" s="133">
        <v>16.831</v>
      </c>
      <c r="I246" s="125">
        <v>36.448</v>
      </c>
      <c r="J246" s="125">
        <v>0.27200000000000002</v>
      </c>
      <c r="K246" s="125">
        <v>0.37261699999999998</v>
      </c>
    </row>
    <row r="247" spans="1:15" x14ac:dyDescent="0.2">
      <c r="A247" s="125">
        <v>59</v>
      </c>
      <c r="B247" s="125" t="s">
        <v>77</v>
      </c>
      <c r="C247" s="125" t="s">
        <v>98</v>
      </c>
      <c r="E247" s="125">
        <v>78</v>
      </c>
      <c r="F247" s="131">
        <v>48.197000000000003</v>
      </c>
      <c r="H247" s="135">
        <v>-18.72</v>
      </c>
      <c r="L247" s="125">
        <v>47.447000000000003</v>
      </c>
      <c r="M247" s="125">
        <v>0.55100000000000005</v>
      </c>
      <c r="N247" s="125">
        <v>0.19900000000000001</v>
      </c>
      <c r="O247" s="125">
        <v>1.0851850000000001</v>
      </c>
    </row>
    <row r="248" spans="1:15" x14ac:dyDescent="0.2">
      <c r="A248" s="125">
        <v>59</v>
      </c>
      <c r="B248" s="125" t="s">
        <v>77</v>
      </c>
      <c r="C248" s="125" t="s">
        <v>98</v>
      </c>
      <c r="E248" s="125">
        <v>78</v>
      </c>
      <c r="F248" s="131">
        <v>53.758000000000003</v>
      </c>
      <c r="H248" s="135">
        <v>-37.363</v>
      </c>
      <c r="L248" s="125">
        <v>52.924999999999997</v>
      </c>
      <c r="M248" s="125">
        <v>0.60399999999999998</v>
      </c>
      <c r="N248" s="125">
        <v>0.22800000000000001</v>
      </c>
      <c r="O248" s="125">
        <v>1.0647880000000001</v>
      </c>
    </row>
    <row r="249" spans="1:15" x14ac:dyDescent="0.2">
      <c r="A249" s="125">
        <v>60</v>
      </c>
      <c r="B249" s="125" t="s">
        <v>77</v>
      </c>
      <c r="C249" s="125" t="s">
        <v>97</v>
      </c>
      <c r="E249" s="125">
        <v>0</v>
      </c>
      <c r="F249" s="131">
        <v>48.268999999999998</v>
      </c>
      <c r="G249" s="133">
        <v>-0.79700000000000004</v>
      </c>
      <c r="I249" s="125">
        <v>47.898000000000003</v>
      </c>
      <c r="J249" s="125">
        <v>0.35099999999999998</v>
      </c>
      <c r="K249" s="125">
        <v>0.36618099999999998</v>
      </c>
    </row>
    <row r="250" spans="1:15" x14ac:dyDescent="0.2">
      <c r="A250" s="125">
        <v>60</v>
      </c>
      <c r="B250" s="125" t="s">
        <v>77</v>
      </c>
      <c r="C250" s="125" t="s">
        <v>97</v>
      </c>
      <c r="E250" s="125">
        <v>0</v>
      </c>
      <c r="F250" s="131">
        <v>48.783999999999999</v>
      </c>
      <c r="G250" s="133">
        <v>-0.84799999999999998</v>
      </c>
      <c r="I250" s="125">
        <v>48.405000000000001</v>
      </c>
      <c r="J250" s="125">
        <v>0.35399999999999998</v>
      </c>
      <c r="K250" s="125">
        <v>0.36616199999999999</v>
      </c>
    </row>
    <row r="251" spans="1:15" x14ac:dyDescent="0.2">
      <c r="A251" s="125">
        <v>60</v>
      </c>
      <c r="B251" s="125" t="s">
        <v>77</v>
      </c>
      <c r="C251" s="125" t="s">
        <v>97</v>
      </c>
      <c r="E251" s="125">
        <v>50</v>
      </c>
      <c r="F251" s="131">
        <v>48.743000000000002</v>
      </c>
      <c r="G251" s="133">
        <v>-1.1499999999999999</v>
      </c>
      <c r="I251" s="125">
        <v>48.366999999999997</v>
      </c>
      <c r="J251" s="125">
        <v>0.35399999999999998</v>
      </c>
      <c r="K251" s="125">
        <v>0.36605199999999999</v>
      </c>
    </row>
    <row r="252" spans="1:15" x14ac:dyDescent="0.2">
      <c r="A252" s="125">
        <v>60</v>
      </c>
      <c r="B252" s="125" t="s">
        <v>77</v>
      </c>
      <c r="C252" s="125" t="s">
        <v>97</v>
      </c>
      <c r="E252" s="125">
        <v>50</v>
      </c>
      <c r="F252" s="131">
        <v>25.504000000000001</v>
      </c>
      <c r="G252" s="133">
        <v>16.315000000000001</v>
      </c>
      <c r="I252" s="125">
        <v>25.309000000000001</v>
      </c>
      <c r="J252" s="125">
        <v>0.189</v>
      </c>
      <c r="K252" s="125">
        <v>0.37242900000000001</v>
      </c>
    </row>
    <row r="253" spans="1:15" x14ac:dyDescent="0.2">
      <c r="A253" s="125">
        <v>60</v>
      </c>
      <c r="B253" s="125" t="s">
        <v>77</v>
      </c>
      <c r="C253" s="125" t="s">
        <v>97</v>
      </c>
      <c r="E253" s="125">
        <v>78</v>
      </c>
      <c r="F253" s="131">
        <v>59.302999999999997</v>
      </c>
      <c r="H253" s="135">
        <v>-18.565000000000001</v>
      </c>
      <c r="L253" s="125">
        <v>58.381</v>
      </c>
      <c r="M253" s="125">
        <v>0.67800000000000005</v>
      </c>
      <c r="N253" s="125">
        <v>0.245</v>
      </c>
      <c r="O253" s="125">
        <v>1.0853550000000001</v>
      </c>
    </row>
    <row r="254" spans="1:15" x14ac:dyDescent="0.2">
      <c r="A254" s="125">
        <v>60</v>
      </c>
      <c r="B254" s="125" t="s">
        <v>77</v>
      </c>
      <c r="C254" s="125" t="s">
        <v>97</v>
      </c>
      <c r="E254" s="125">
        <v>78</v>
      </c>
      <c r="F254" s="131">
        <v>53.685000000000002</v>
      </c>
      <c r="H254" s="135">
        <v>-37.363</v>
      </c>
      <c r="L254" s="125">
        <v>52.853999999999999</v>
      </c>
      <c r="M254" s="125">
        <v>0.60299999999999998</v>
      </c>
      <c r="N254" s="125">
        <v>0.22800000000000001</v>
      </c>
      <c r="O254" s="125">
        <v>1.0647880000000001</v>
      </c>
    </row>
    <row r="255" spans="1:15" x14ac:dyDescent="0.2">
      <c r="A255" s="125">
        <v>61</v>
      </c>
      <c r="B255" s="125" t="s">
        <v>77</v>
      </c>
      <c r="C255" s="125" t="s">
        <v>96</v>
      </c>
      <c r="E255" s="125">
        <v>0</v>
      </c>
      <c r="F255" s="131">
        <v>48.463999999999999</v>
      </c>
      <c r="G255" s="133">
        <v>-0.88100000000000001</v>
      </c>
      <c r="I255" s="125">
        <v>48.091000000000001</v>
      </c>
      <c r="J255" s="125">
        <v>0.35199999999999998</v>
      </c>
      <c r="K255" s="125">
        <v>0.36614999999999998</v>
      </c>
    </row>
    <row r="256" spans="1:15" x14ac:dyDescent="0.2">
      <c r="A256" s="125">
        <v>61</v>
      </c>
      <c r="B256" s="125" t="s">
        <v>77</v>
      </c>
      <c r="C256" s="125" t="s">
        <v>96</v>
      </c>
      <c r="E256" s="125">
        <v>0</v>
      </c>
      <c r="F256" s="131">
        <v>49.094000000000001</v>
      </c>
      <c r="G256" s="133">
        <v>-0.90300000000000002</v>
      </c>
      <c r="I256" s="125">
        <v>48.713000000000001</v>
      </c>
      <c r="J256" s="125">
        <v>0.35699999999999998</v>
      </c>
      <c r="K256" s="125">
        <v>0.36614200000000002</v>
      </c>
    </row>
    <row r="257" spans="1:15" x14ac:dyDescent="0.2">
      <c r="A257" s="125">
        <v>61</v>
      </c>
      <c r="B257" s="125" t="s">
        <v>77</v>
      </c>
      <c r="C257" s="125" t="s">
        <v>96</v>
      </c>
      <c r="E257" s="125">
        <v>33</v>
      </c>
      <c r="F257" s="131">
        <v>49.093000000000004</v>
      </c>
      <c r="G257" s="133">
        <v>-1.1499999999999999</v>
      </c>
      <c r="I257" s="125">
        <v>48.713999999999999</v>
      </c>
      <c r="J257" s="125">
        <v>0.35699999999999998</v>
      </c>
      <c r="K257" s="125">
        <v>0.36605199999999999</v>
      </c>
    </row>
    <row r="258" spans="1:15" x14ac:dyDescent="0.2">
      <c r="A258" s="125">
        <v>61</v>
      </c>
      <c r="B258" s="125" t="s">
        <v>77</v>
      </c>
      <c r="C258" s="125" t="s">
        <v>96</v>
      </c>
      <c r="E258" s="125">
        <v>33</v>
      </c>
      <c r="F258" s="131">
        <v>36.929000000000002</v>
      </c>
      <c r="G258" s="133">
        <v>16.649000000000001</v>
      </c>
      <c r="I258" s="125">
        <v>36.640999999999998</v>
      </c>
      <c r="J258" s="125">
        <v>0.27300000000000002</v>
      </c>
      <c r="K258" s="125">
        <v>0.37255100000000002</v>
      </c>
    </row>
    <row r="259" spans="1:15" x14ac:dyDescent="0.2">
      <c r="A259" s="125">
        <v>61</v>
      </c>
      <c r="B259" s="125" t="s">
        <v>77</v>
      </c>
      <c r="C259" s="125" t="s">
        <v>96</v>
      </c>
      <c r="E259" s="125">
        <v>78</v>
      </c>
      <c r="F259" s="131">
        <v>48.713000000000001</v>
      </c>
      <c r="H259" s="135">
        <v>-18.777000000000001</v>
      </c>
      <c r="L259" s="125">
        <v>47.956000000000003</v>
      </c>
      <c r="M259" s="125">
        <v>0.55700000000000005</v>
      </c>
      <c r="N259" s="125">
        <v>0.20100000000000001</v>
      </c>
      <c r="O259" s="125">
        <v>1.0851230000000001</v>
      </c>
    </row>
    <row r="260" spans="1:15" x14ac:dyDescent="0.2">
      <c r="A260" s="125">
        <v>61</v>
      </c>
      <c r="B260" s="125" t="s">
        <v>77</v>
      </c>
      <c r="C260" s="125" t="s">
        <v>96</v>
      </c>
      <c r="E260" s="125">
        <v>78</v>
      </c>
      <c r="F260" s="131">
        <v>53.326999999999998</v>
      </c>
      <c r="H260" s="135">
        <v>-37.363</v>
      </c>
      <c r="L260" s="125">
        <v>52.502000000000002</v>
      </c>
      <c r="M260" s="125">
        <v>0.59899999999999998</v>
      </c>
      <c r="N260" s="125">
        <v>0.22600000000000001</v>
      </c>
      <c r="O260" s="125">
        <v>1.0647880000000001</v>
      </c>
    </row>
    <row r="261" spans="1:15" x14ac:dyDescent="0.2">
      <c r="A261" s="125">
        <v>62</v>
      </c>
      <c r="B261" s="125" t="s">
        <v>77</v>
      </c>
      <c r="C261" s="125" t="s">
        <v>95</v>
      </c>
      <c r="E261" s="125">
        <v>0</v>
      </c>
      <c r="F261" s="131">
        <v>49.067999999999998</v>
      </c>
      <c r="G261" s="133">
        <v>-0.86699999999999999</v>
      </c>
      <c r="I261" s="125">
        <v>48.69</v>
      </c>
      <c r="J261" s="125">
        <v>0.35699999999999998</v>
      </c>
      <c r="K261" s="125">
        <v>0.36615500000000001</v>
      </c>
    </row>
    <row r="262" spans="1:15" x14ac:dyDescent="0.2">
      <c r="A262" s="125">
        <v>62</v>
      </c>
      <c r="B262" s="125" t="s">
        <v>77</v>
      </c>
      <c r="C262" s="125" t="s">
        <v>95</v>
      </c>
      <c r="E262" s="125">
        <v>0</v>
      </c>
      <c r="F262" s="131">
        <v>49.337000000000003</v>
      </c>
      <c r="G262" s="133">
        <v>-0.91300000000000003</v>
      </c>
      <c r="I262" s="125">
        <v>48.954000000000001</v>
      </c>
      <c r="J262" s="125">
        <v>0.35799999999999998</v>
      </c>
      <c r="K262" s="125">
        <v>0.36613899999999999</v>
      </c>
    </row>
    <row r="263" spans="1:15" x14ac:dyDescent="0.2">
      <c r="A263" s="125">
        <v>62</v>
      </c>
      <c r="B263" s="125" t="s">
        <v>77</v>
      </c>
      <c r="C263" s="125" t="s">
        <v>95</v>
      </c>
      <c r="E263" s="125">
        <v>33</v>
      </c>
      <c r="F263" s="131">
        <v>49.515000000000001</v>
      </c>
      <c r="G263" s="133">
        <v>-1.1499999999999999</v>
      </c>
      <c r="I263" s="125">
        <v>49.131999999999998</v>
      </c>
      <c r="J263" s="125">
        <v>0.36</v>
      </c>
      <c r="K263" s="125">
        <v>0.36605199999999999</v>
      </c>
    </row>
    <row r="264" spans="1:15" x14ac:dyDescent="0.2">
      <c r="A264" s="125">
        <v>62</v>
      </c>
      <c r="B264" s="125" t="s">
        <v>77</v>
      </c>
      <c r="C264" s="125" t="s">
        <v>95</v>
      </c>
      <c r="E264" s="125">
        <v>33</v>
      </c>
      <c r="F264" s="131">
        <v>39.273000000000003</v>
      </c>
      <c r="G264" s="133">
        <v>16.760000000000002</v>
      </c>
      <c r="I264" s="125">
        <v>38.966999999999999</v>
      </c>
      <c r="J264" s="125">
        <v>0.28999999999999998</v>
      </c>
      <c r="K264" s="125">
        <v>0.37259100000000001</v>
      </c>
    </row>
    <row r="265" spans="1:15" x14ac:dyDescent="0.2">
      <c r="A265" s="125">
        <v>62</v>
      </c>
      <c r="B265" s="125" t="s">
        <v>77</v>
      </c>
      <c r="C265" s="125" t="s">
        <v>95</v>
      </c>
      <c r="E265" s="125">
        <v>78</v>
      </c>
      <c r="F265" s="131">
        <v>49.744999999999997</v>
      </c>
      <c r="H265" s="135">
        <v>-18.600000000000001</v>
      </c>
      <c r="L265" s="125">
        <v>48.970999999999997</v>
      </c>
      <c r="M265" s="125">
        <v>0.56799999999999995</v>
      </c>
      <c r="N265" s="125">
        <v>0.20499999999999999</v>
      </c>
      <c r="O265" s="125">
        <v>1.0853170000000001</v>
      </c>
    </row>
    <row r="266" spans="1:15" x14ac:dyDescent="0.2">
      <c r="A266" s="125">
        <v>62</v>
      </c>
      <c r="B266" s="125" t="s">
        <v>77</v>
      </c>
      <c r="C266" s="125" t="s">
        <v>95</v>
      </c>
      <c r="E266" s="125">
        <v>78</v>
      </c>
      <c r="F266" s="131">
        <v>53.314999999999998</v>
      </c>
      <c r="H266" s="135">
        <v>-37.363</v>
      </c>
      <c r="L266" s="125">
        <v>52.49</v>
      </c>
      <c r="M266" s="125">
        <v>0.59899999999999998</v>
      </c>
      <c r="N266" s="125">
        <v>0.22600000000000001</v>
      </c>
      <c r="O266" s="125">
        <v>1.0647880000000001</v>
      </c>
    </row>
    <row r="267" spans="1:15" x14ac:dyDescent="0.2">
      <c r="A267" s="125">
        <v>63</v>
      </c>
      <c r="B267" s="125" t="s">
        <v>68</v>
      </c>
      <c r="E267" s="125">
        <v>0</v>
      </c>
      <c r="F267" s="131">
        <v>49.68</v>
      </c>
      <c r="G267" s="133">
        <v>-1.1759999999999999</v>
      </c>
      <c r="I267" s="125">
        <v>49.296999999999997</v>
      </c>
      <c r="J267" s="125">
        <v>0.36099999999999999</v>
      </c>
      <c r="K267" s="125">
        <v>0.36604199999999998</v>
      </c>
    </row>
    <row r="268" spans="1:15" x14ac:dyDescent="0.2">
      <c r="A268" s="125">
        <v>63</v>
      </c>
      <c r="B268" s="125" t="s">
        <v>68</v>
      </c>
      <c r="E268" s="125">
        <v>0</v>
      </c>
      <c r="F268" s="131">
        <v>49.877000000000002</v>
      </c>
      <c r="G268" s="133">
        <v>-1.1399999999999999</v>
      </c>
      <c r="I268" s="125">
        <v>49.493000000000002</v>
      </c>
      <c r="J268" s="125">
        <v>0.36199999999999999</v>
      </c>
      <c r="K268" s="125">
        <v>0.36605599999999999</v>
      </c>
    </row>
    <row r="269" spans="1:15" x14ac:dyDescent="0.2">
      <c r="A269" s="125">
        <v>63</v>
      </c>
      <c r="B269" s="125" t="s">
        <v>68</v>
      </c>
      <c r="E269" s="125">
        <v>0</v>
      </c>
      <c r="F269" s="131">
        <v>50.253</v>
      </c>
      <c r="G269" s="133">
        <v>-1.1499999999999999</v>
      </c>
      <c r="I269" s="125">
        <v>49.865000000000002</v>
      </c>
      <c r="J269" s="125">
        <v>0.36499999999999999</v>
      </c>
      <c r="K269" s="125">
        <v>0.36605199999999999</v>
      </c>
    </row>
    <row r="270" spans="1:15" x14ac:dyDescent="0.2">
      <c r="A270" s="125">
        <v>63</v>
      </c>
      <c r="B270" s="125" t="s">
        <v>68</v>
      </c>
      <c r="E270" s="125">
        <v>0</v>
      </c>
      <c r="F270" s="131">
        <v>99.872</v>
      </c>
      <c r="G270" s="133">
        <v>19.837</v>
      </c>
      <c r="I270" s="125">
        <v>99.066000000000003</v>
      </c>
      <c r="J270" s="125">
        <v>0.74099999999999999</v>
      </c>
      <c r="K270" s="125">
        <v>0.37371500000000002</v>
      </c>
    </row>
    <row r="271" spans="1:15" x14ac:dyDescent="0.2">
      <c r="A271" s="125">
        <v>63</v>
      </c>
      <c r="B271" s="125" t="s">
        <v>68</v>
      </c>
      <c r="E271" s="125">
        <v>57</v>
      </c>
      <c r="F271" s="131">
        <v>0.504</v>
      </c>
      <c r="H271" s="135">
        <v>-28.814</v>
      </c>
      <c r="L271" s="125">
        <v>0.496</v>
      </c>
      <c r="M271" s="125">
        <v>6.0000000000000001E-3</v>
      </c>
      <c r="N271" s="125">
        <v>2E-3</v>
      </c>
      <c r="O271" s="125">
        <v>1.0741419999999999</v>
      </c>
    </row>
    <row r="272" spans="1:15" x14ac:dyDescent="0.2">
      <c r="A272" s="125">
        <v>63</v>
      </c>
      <c r="B272" s="125" t="s">
        <v>68</v>
      </c>
      <c r="E272" s="125">
        <v>57</v>
      </c>
      <c r="F272" s="131">
        <v>53.475999999999999</v>
      </c>
      <c r="H272" s="135">
        <v>-37.363</v>
      </c>
      <c r="L272" s="125">
        <v>52.649000000000001</v>
      </c>
      <c r="M272" s="125">
        <v>0.60099999999999998</v>
      </c>
      <c r="N272" s="125">
        <v>0.22700000000000001</v>
      </c>
      <c r="O272" s="125">
        <v>1.0647880000000001</v>
      </c>
    </row>
    <row r="273" spans="1:15" x14ac:dyDescent="0.2">
      <c r="A273" s="125">
        <v>64</v>
      </c>
      <c r="B273" s="125" t="s">
        <v>77</v>
      </c>
      <c r="C273" s="125" t="s">
        <v>94</v>
      </c>
      <c r="E273" s="125">
        <v>0</v>
      </c>
      <c r="F273" s="131">
        <v>49.984999999999999</v>
      </c>
      <c r="G273" s="133">
        <v>-1.081</v>
      </c>
      <c r="I273" s="125">
        <v>49.6</v>
      </c>
      <c r="J273" s="125">
        <v>0.36299999999999999</v>
      </c>
      <c r="K273" s="125">
        <v>0.36607800000000001</v>
      </c>
    </row>
    <row r="274" spans="1:15" x14ac:dyDescent="0.2">
      <c r="A274" s="125">
        <v>64</v>
      </c>
      <c r="B274" s="125" t="s">
        <v>77</v>
      </c>
      <c r="C274" s="125" t="s">
        <v>94</v>
      </c>
      <c r="E274" s="125">
        <v>0</v>
      </c>
      <c r="F274" s="131">
        <v>50.215000000000003</v>
      </c>
      <c r="G274" s="133">
        <v>-1.161</v>
      </c>
      <c r="I274" s="125">
        <v>49.828000000000003</v>
      </c>
      <c r="J274" s="125">
        <v>0.36499999999999999</v>
      </c>
      <c r="K274" s="125">
        <v>0.36604799999999998</v>
      </c>
    </row>
    <row r="275" spans="1:15" x14ac:dyDescent="0.2">
      <c r="A275" s="125">
        <v>64</v>
      </c>
      <c r="B275" s="125" t="s">
        <v>77</v>
      </c>
      <c r="C275" s="125" t="s">
        <v>94</v>
      </c>
      <c r="E275" s="125">
        <v>0</v>
      </c>
      <c r="F275" s="131">
        <v>50.514000000000003</v>
      </c>
      <c r="G275" s="133">
        <v>-1.1499999999999999</v>
      </c>
      <c r="I275" s="125">
        <v>50.124000000000002</v>
      </c>
      <c r="J275" s="125">
        <v>0.36699999999999999</v>
      </c>
      <c r="K275" s="125">
        <v>0.36605199999999999</v>
      </c>
    </row>
    <row r="276" spans="1:15" x14ac:dyDescent="0.2">
      <c r="A276" s="125">
        <v>64</v>
      </c>
      <c r="B276" s="125" t="s">
        <v>77</v>
      </c>
      <c r="C276" s="125" t="s">
        <v>94</v>
      </c>
      <c r="E276" s="125">
        <v>0</v>
      </c>
      <c r="F276" s="131">
        <v>64.245000000000005</v>
      </c>
      <c r="G276" s="133">
        <v>4.6589999999999998</v>
      </c>
      <c r="I276" s="125">
        <v>63.734999999999999</v>
      </c>
      <c r="J276" s="125">
        <v>0.46899999999999997</v>
      </c>
      <c r="K276" s="125">
        <v>0.36817299999999997</v>
      </c>
    </row>
    <row r="277" spans="1:15" x14ac:dyDescent="0.2">
      <c r="A277" s="125">
        <v>64</v>
      </c>
      <c r="B277" s="125" t="s">
        <v>77</v>
      </c>
      <c r="C277" s="125" t="s">
        <v>94</v>
      </c>
      <c r="E277" s="125">
        <v>57</v>
      </c>
      <c r="F277" s="131">
        <v>88.088999999999999</v>
      </c>
      <c r="H277" s="135">
        <v>-24.184999999999999</v>
      </c>
      <c r="L277" s="125">
        <v>86.724000000000004</v>
      </c>
      <c r="M277" s="125">
        <v>1.0009999999999999</v>
      </c>
      <c r="N277" s="125">
        <v>0.36399999999999999</v>
      </c>
      <c r="O277" s="125">
        <v>1.079207</v>
      </c>
    </row>
    <row r="278" spans="1:15" x14ac:dyDescent="0.2">
      <c r="A278" s="125">
        <v>64</v>
      </c>
      <c r="B278" s="125" t="s">
        <v>77</v>
      </c>
      <c r="C278" s="125" t="s">
        <v>94</v>
      </c>
      <c r="E278" s="125">
        <v>57</v>
      </c>
      <c r="F278" s="131">
        <v>53.506</v>
      </c>
      <c r="H278" s="135">
        <v>-37.363</v>
      </c>
      <c r="L278" s="125">
        <v>52.677999999999997</v>
      </c>
      <c r="M278" s="125">
        <v>0.60099999999999998</v>
      </c>
      <c r="N278" s="125">
        <v>0.22700000000000001</v>
      </c>
      <c r="O278" s="125">
        <v>1.0647880000000001</v>
      </c>
    </row>
    <row r="279" spans="1:15" x14ac:dyDescent="0.2">
      <c r="A279" s="125">
        <v>65</v>
      </c>
      <c r="B279" s="125" t="s">
        <v>77</v>
      </c>
      <c r="C279" s="125" t="s">
        <v>93</v>
      </c>
      <c r="E279" s="125">
        <v>0</v>
      </c>
      <c r="F279" s="131">
        <v>50.457999999999998</v>
      </c>
      <c r="G279" s="133">
        <v>-1.1040000000000001</v>
      </c>
      <c r="I279" s="125">
        <v>50.069000000000003</v>
      </c>
      <c r="J279" s="125">
        <v>0.36699999999999999</v>
      </c>
      <c r="K279" s="125">
        <v>0.36606899999999998</v>
      </c>
    </row>
    <row r="280" spans="1:15" x14ac:dyDescent="0.2">
      <c r="A280" s="125">
        <v>65</v>
      </c>
      <c r="B280" s="125" t="s">
        <v>77</v>
      </c>
      <c r="C280" s="125" t="s">
        <v>93</v>
      </c>
      <c r="E280" s="125">
        <v>0</v>
      </c>
      <c r="F280" s="131">
        <v>50.792999999999999</v>
      </c>
      <c r="G280" s="133">
        <v>-1.097</v>
      </c>
      <c r="I280" s="125">
        <v>50.401000000000003</v>
      </c>
      <c r="J280" s="125">
        <v>0.36899999999999999</v>
      </c>
      <c r="K280" s="125">
        <v>0.36607099999999998</v>
      </c>
    </row>
    <row r="281" spans="1:15" x14ac:dyDescent="0.2">
      <c r="A281" s="125">
        <v>65</v>
      </c>
      <c r="B281" s="125" t="s">
        <v>77</v>
      </c>
      <c r="C281" s="125" t="s">
        <v>93</v>
      </c>
      <c r="E281" s="125">
        <v>0</v>
      </c>
      <c r="F281" s="131">
        <v>50.790999999999997</v>
      </c>
      <c r="G281" s="133">
        <v>-1.1499999999999999</v>
      </c>
      <c r="I281" s="125">
        <v>50.398000000000003</v>
      </c>
      <c r="J281" s="125">
        <v>0.36899999999999999</v>
      </c>
      <c r="K281" s="125">
        <v>0.36605199999999999</v>
      </c>
    </row>
    <row r="282" spans="1:15" x14ac:dyDescent="0.2">
      <c r="A282" s="125">
        <v>65</v>
      </c>
      <c r="B282" s="125" t="s">
        <v>77</v>
      </c>
      <c r="C282" s="125" t="s">
        <v>93</v>
      </c>
      <c r="E282" s="125">
        <v>0</v>
      </c>
      <c r="F282" s="131">
        <v>89.888999999999996</v>
      </c>
      <c r="G282" s="133">
        <v>4.6950000000000003</v>
      </c>
      <c r="I282" s="125">
        <v>89.173000000000002</v>
      </c>
      <c r="J282" s="125">
        <v>0.65700000000000003</v>
      </c>
      <c r="K282" s="125">
        <v>0.36818600000000001</v>
      </c>
    </row>
    <row r="283" spans="1:15" x14ac:dyDescent="0.2">
      <c r="A283" s="125">
        <v>65</v>
      </c>
      <c r="B283" s="125" t="s">
        <v>77</v>
      </c>
      <c r="C283" s="125" t="s">
        <v>93</v>
      </c>
      <c r="E283" s="125">
        <v>57</v>
      </c>
      <c r="F283" s="131">
        <v>123.211</v>
      </c>
      <c r="H283" s="135">
        <v>-24.379000000000001</v>
      </c>
      <c r="L283" s="125">
        <v>121.30200000000001</v>
      </c>
      <c r="M283" s="125">
        <v>1.401</v>
      </c>
      <c r="N283" s="125">
        <v>0.50800000000000001</v>
      </c>
      <c r="O283" s="125">
        <v>1.0789949999999999</v>
      </c>
    </row>
    <row r="284" spans="1:15" x14ac:dyDescent="0.2">
      <c r="A284" s="125">
        <v>65</v>
      </c>
      <c r="B284" s="125" t="s">
        <v>77</v>
      </c>
      <c r="C284" s="125" t="s">
        <v>93</v>
      </c>
      <c r="E284" s="125">
        <v>57</v>
      </c>
      <c r="F284" s="131">
        <v>54.201000000000001</v>
      </c>
      <c r="H284" s="135">
        <v>-37.363</v>
      </c>
      <c r="L284" s="125">
        <v>53.362000000000002</v>
      </c>
      <c r="M284" s="125">
        <v>0.60899999999999999</v>
      </c>
      <c r="N284" s="125">
        <v>0.23</v>
      </c>
      <c r="O284" s="125">
        <v>1.0647880000000001</v>
      </c>
    </row>
    <row r="285" spans="1:15" x14ac:dyDescent="0.2">
      <c r="A285" s="125">
        <v>66</v>
      </c>
      <c r="B285" s="125" t="s">
        <v>77</v>
      </c>
      <c r="C285" s="125" t="s">
        <v>92</v>
      </c>
      <c r="E285" s="125">
        <v>0</v>
      </c>
      <c r="F285" s="131">
        <v>50.665999999999997</v>
      </c>
      <c r="G285" s="133">
        <v>-1.0640000000000001</v>
      </c>
      <c r="I285" s="125">
        <v>50.274999999999999</v>
      </c>
      <c r="J285" s="125">
        <v>0.36799999999999999</v>
      </c>
      <c r="K285" s="125">
        <v>0.36608299999999999</v>
      </c>
    </row>
    <row r="286" spans="1:15" x14ac:dyDescent="0.2">
      <c r="A286" s="125">
        <v>66</v>
      </c>
      <c r="B286" s="125" t="s">
        <v>77</v>
      </c>
      <c r="C286" s="125" t="s">
        <v>92</v>
      </c>
      <c r="E286" s="125">
        <v>0</v>
      </c>
      <c r="F286" s="131">
        <v>51.56</v>
      </c>
      <c r="G286" s="133">
        <v>-1.115</v>
      </c>
      <c r="I286" s="125">
        <v>51.161999999999999</v>
      </c>
      <c r="J286" s="125">
        <v>0.375</v>
      </c>
      <c r="K286" s="125">
        <v>0.36606499999999997</v>
      </c>
    </row>
    <row r="287" spans="1:15" x14ac:dyDescent="0.2">
      <c r="A287" s="125">
        <v>66</v>
      </c>
      <c r="B287" s="125" t="s">
        <v>77</v>
      </c>
      <c r="C287" s="125" t="s">
        <v>92</v>
      </c>
      <c r="E287" s="125">
        <v>0</v>
      </c>
      <c r="F287" s="131">
        <v>51.225999999999999</v>
      </c>
      <c r="G287" s="133">
        <v>-1.1499999999999999</v>
      </c>
      <c r="I287" s="125">
        <v>50.829000000000001</v>
      </c>
      <c r="J287" s="125">
        <v>0.372</v>
      </c>
      <c r="K287" s="125">
        <v>0.36605199999999999</v>
      </c>
    </row>
    <row r="288" spans="1:15" x14ac:dyDescent="0.2">
      <c r="A288" s="125">
        <v>66</v>
      </c>
      <c r="B288" s="125" t="s">
        <v>77</v>
      </c>
      <c r="C288" s="125" t="s">
        <v>92</v>
      </c>
      <c r="E288" s="125">
        <v>0</v>
      </c>
      <c r="F288" s="131">
        <v>54.268999999999998</v>
      </c>
      <c r="G288" s="133">
        <v>4.7130000000000001</v>
      </c>
      <c r="I288" s="125">
        <v>53.838000000000001</v>
      </c>
      <c r="J288" s="125">
        <v>0.39700000000000002</v>
      </c>
      <c r="K288" s="125">
        <v>0.36819299999999999</v>
      </c>
    </row>
    <row r="289" spans="1:15" x14ac:dyDescent="0.2">
      <c r="A289" s="125">
        <v>66</v>
      </c>
      <c r="B289" s="125" t="s">
        <v>77</v>
      </c>
      <c r="C289" s="125" t="s">
        <v>92</v>
      </c>
      <c r="E289" s="125">
        <v>57</v>
      </c>
      <c r="F289" s="131">
        <v>74.159000000000006</v>
      </c>
      <c r="H289" s="135">
        <v>-24.135999999999999</v>
      </c>
      <c r="L289" s="125">
        <v>73.010000000000005</v>
      </c>
      <c r="M289" s="125">
        <v>0.84299999999999997</v>
      </c>
      <c r="N289" s="125">
        <v>0.30599999999999999</v>
      </c>
      <c r="O289" s="125">
        <v>1.0792600000000001</v>
      </c>
    </row>
    <row r="290" spans="1:15" x14ac:dyDescent="0.2">
      <c r="A290" s="125">
        <v>66</v>
      </c>
      <c r="B290" s="125" t="s">
        <v>77</v>
      </c>
      <c r="C290" s="125" t="s">
        <v>92</v>
      </c>
      <c r="E290" s="125">
        <v>57</v>
      </c>
      <c r="F290" s="131">
        <v>53.817999999999998</v>
      </c>
      <c r="H290" s="135">
        <v>-37.363</v>
      </c>
      <c r="L290" s="125">
        <v>52.984999999999999</v>
      </c>
      <c r="M290" s="125">
        <v>0.60499999999999998</v>
      </c>
      <c r="N290" s="125">
        <v>0.22800000000000001</v>
      </c>
      <c r="O290" s="125">
        <v>1.0647880000000001</v>
      </c>
    </row>
    <row r="291" spans="1:15" x14ac:dyDescent="0.2">
      <c r="A291" s="125">
        <v>67</v>
      </c>
      <c r="B291" s="125" t="s">
        <v>77</v>
      </c>
      <c r="C291" s="125" t="s">
        <v>91</v>
      </c>
      <c r="E291" s="125">
        <v>0</v>
      </c>
      <c r="F291" s="131">
        <v>51.250999999999998</v>
      </c>
      <c r="G291" s="133">
        <v>-0.90400000000000003</v>
      </c>
      <c r="I291" s="125">
        <v>50.854999999999997</v>
      </c>
      <c r="J291" s="125">
        <v>0.372</v>
      </c>
      <c r="K291" s="125">
        <v>0.36614200000000002</v>
      </c>
    </row>
    <row r="292" spans="1:15" x14ac:dyDescent="0.2">
      <c r="A292" s="125">
        <v>67</v>
      </c>
      <c r="B292" s="125" t="s">
        <v>77</v>
      </c>
      <c r="C292" s="125" t="s">
        <v>91</v>
      </c>
      <c r="E292" s="125">
        <v>0</v>
      </c>
      <c r="F292" s="131">
        <v>51.734999999999999</v>
      </c>
      <c r="G292" s="133">
        <v>-0.94399999999999995</v>
      </c>
      <c r="I292" s="125">
        <v>51.332999999999998</v>
      </c>
      <c r="J292" s="125">
        <v>0.376</v>
      </c>
      <c r="K292" s="125">
        <v>0.36612699999999998</v>
      </c>
    </row>
    <row r="293" spans="1:15" x14ac:dyDescent="0.2">
      <c r="A293" s="125">
        <v>67</v>
      </c>
      <c r="B293" s="125" t="s">
        <v>77</v>
      </c>
      <c r="C293" s="125" t="s">
        <v>91</v>
      </c>
      <c r="E293" s="125">
        <v>33</v>
      </c>
      <c r="F293" s="131">
        <v>51.423999999999999</v>
      </c>
      <c r="G293" s="133">
        <v>-1.1499999999999999</v>
      </c>
      <c r="I293" s="125">
        <v>51.026000000000003</v>
      </c>
      <c r="J293" s="125">
        <v>0.374</v>
      </c>
      <c r="K293" s="125">
        <v>0.36605199999999999</v>
      </c>
    </row>
    <row r="294" spans="1:15" x14ac:dyDescent="0.2">
      <c r="A294" s="125">
        <v>67</v>
      </c>
      <c r="B294" s="125" t="s">
        <v>77</v>
      </c>
      <c r="C294" s="125" t="s">
        <v>91</v>
      </c>
      <c r="E294" s="125">
        <v>33</v>
      </c>
      <c r="F294" s="131">
        <v>38.646999999999998</v>
      </c>
      <c r="G294" s="133">
        <v>16.774999999999999</v>
      </c>
      <c r="I294" s="125">
        <v>38.345999999999997</v>
      </c>
      <c r="J294" s="125">
        <v>0.28599999999999998</v>
      </c>
      <c r="K294" s="125">
        <v>0.37259700000000001</v>
      </c>
    </row>
    <row r="295" spans="1:15" x14ac:dyDescent="0.2">
      <c r="A295" s="125">
        <v>67</v>
      </c>
      <c r="B295" s="125" t="s">
        <v>77</v>
      </c>
      <c r="C295" s="125" t="s">
        <v>91</v>
      </c>
      <c r="E295" s="125">
        <v>78</v>
      </c>
      <c r="F295" s="131">
        <v>47.756999999999998</v>
      </c>
      <c r="H295" s="135">
        <v>-18.61</v>
      </c>
      <c r="L295" s="125">
        <v>47.014000000000003</v>
      </c>
      <c r="M295" s="125">
        <v>0.54600000000000004</v>
      </c>
      <c r="N295" s="125">
        <v>0.19700000000000001</v>
      </c>
      <c r="O295" s="125">
        <v>1.0853060000000001</v>
      </c>
    </row>
    <row r="296" spans="1:15" x14ac:dyDescent="0.2">
      <c r="A296" s="125">
        <v>67</v>
      </c>
      <c r="B296" s="125" t="s">
        <v>77</v>
      </c>
      <c r="C296" s="125" t="s">
        <v>91</v>
      </c>
      <c r="E296" s="125">
        <v>78</v>
      </c>
      <c r="F296" s="131">
        <v>53.722000000000001</v>
      </c>
      <c r="H296" s="135">
        <v>-37.363</v>
      </c>
      <c r="L296" s="125">
        <v>52.890999999999998</v>
      </c>
      <c r="M296" s="125">
        <v>0.60399999999999998</v>
      </c>
      <c r="N296" s="125">
        <v>0.22800000000000001</v>
      </c>
      <c r="O296" s="125">
        <v>1.0647880000000001</v>
      </c>
    </row>
    <row r="297" spans="1:15" x14ac:dyDescent="0.2">
      <c r="A297" s="125">
        <v>68</v>
      </c>
      <c r="B297" s="125" t="s">
        <v>77</v>
      </c>
      <c r="C297" s="125" t="s">
        <v>90</v>
      </c>
      <c r="E297" s="125">
        <v>0</v>
      </c>
      <c r="F297" s="131">
        <v>51.433</v>
      </c>
      <c r="G297" s="133">
        <v>-0.83799999999999997</v>
      </c>
      <c r="I297" s="125">
        <v>51.036999999999999</v>
      </c>
      <c r="J297" s="125">
        <v>0.374</v>
      </c>
      <c r="K297" s="125">
        <v>0.36616599999999999</v>
      </c>
    </row>
    <row r="298" spans="1:15" x14ac:dyDescent="0.2">
      <c r="A298" s="125">
        <v>68</v>
      </c>
      <c r="B298" s="125" t="s">
        <v>77</v>
      </c>
      <c r="C298" s="125" t="s">
        <v>90</v>
      </c>
      <c r="E298" s="125">
        <v>0</v>
      </c>
      <c r="F298" s="131">
        <v>51.792999999999999</v>
      </c>
      <c r="G298" s="133">
        <v>-0.86399999999999999</v>
      </c>
      <c r="I298" s="125">
        <v>51.390999999999998</v>
      </c>
      <c r="J298" s="125">
        <v>0.376</v>
      </c>
      <c r="K298" s="125">
        <v>0.36615599999999998</v>
      </c>
    </row>
    <row r="299" spans="1:15" x14ac:dyDescent="0.2">
      <c r="A299" s="125">
        <v>68</v>
      </c>
      <c r="B299" s="125" t="s">
        <v>77</v>
      </c>
      <c r="C299" s="125" t="s">
        <v>90</v>
      </c>
      <c r="E299" s="125">
        <v>50</v>
      </c>
      <c r="F299" s="131">
        <v>51.972000000000001</v>
      </c>
      <c r="G299" s="133">
        <v>-1.1499999999999999</v>
      </c>
      <c r="I299" s="125">
        <v>51.570999999999998</v>
      </c>
      <c r="J299" s="125">
        <v>0.377</v>
      </c>
      <c r="K299" s="125">
        <v>0.36605199999999999</v>
      </c>
    </row>
    <row r="300" spans="1:15" x14ac:dyDescent="0.2">
      <c r="A300" s="125">
        <v>68</v>
      </c>
      <c r="B300" s="125" t="s">
        <v>77</v>
      </c>
      <c r="C300" s="125" t="s">
        <v>90</v>
      </c>
      <c r="E300" s="125">
        <v>50</v>
      </c>
      <c r="F300" s="131">
        <v>30.635999999999999</v>
      </c>
      <c r="G300" s="133">
        <v>16.736000000000001</v>
      </c>
      <c r="I300" s="125">
        <v>30.402000000000001</v>
      </c>
      <c r="J300" s="125">
        <v>0.22700000000000001</v>
      </c>
      <c r="K300" s="125">
        <v>0.37258200000000002</v>
      </c>
    </row>
    <row r="301" spans="1:15" x14ac:dyDescent="0.2">
      <c r="A301" s="125">
        <v>68</v>
      </c>
      <c r="B301" s="125" t="s">
        <v>77</v>
      </c>
      <c r="C301" s="125" t="s">
        <v>90</v>
      </c>
      <c r="E301" s="125">
        <v>79</v>
      </c>
      <c r="F301" s="131">
        <v>66.268000000000001</v>
      </c>
      <c r="H301" s="135">
        <v>-18.895</v>
      </c>
      <c r="L301" s="125">
        <v>65.238</v>
      </c>
      <c r="M301" s="125">
        <v>0.75700000000000001</v>
      </c>
      <c r="N301" s="125">
        <v>0.27300000000000002</v>
      </c>
      <c r="O301" s="125">
        <v>1.0849930000000001</v>
      </c>
    </row>
    <row r="302" spans="1:15" x14ac:dyDescent="0.2">
      <c r="A302" s="125">
        <v>68</v>
      </c>
      <c r="B302" s="125" t="s">
        <v>77</v>
      </c>
      <c r="C302" s="125" t="s">
        <v>90</v>
      </c>
      <c r="E302" s="125">
        <v>79</v>
      </c>
      <c r="F302" s="131">
        <v>54.023000000000003</v>
      </c>
      <c r="H302" s="135">
        <v>-37.363</v>
      </c>
      <c r="L302" s="125">
        <v>53.186999999999998</v>
      </c>
      <c r="M302" s="125">
        <v>0.60699999999999998</v>
      </c>
      <c r="N302" s="125">
        <v>0.22900000000000001</v>
      </c>
      <c r="O302" s="125">
        <v>1.0647880000000001</v>
      </c>
    </row>
    <row r="303" spans="1:15" x14ac:dyDescent="0.2">
      <c r="A303" s="125">
        <v>69</v>
      </c>
      <c r="B303" s="125" t="s">
        <v>77</v>
      </c>
      <c r="C303" s="125" t="s">
        <v>89</v>
      </c>
      <c r="E303" s="125">
        <v>0</v>
      </c>
      <c r="F303" s="131">
        <v>51.378999999999998</v>
      </c>
      <c r="G303" s="133">
        <v>-0.80700000000000005</v>
      </c>
      <c r="I303" s="125">
        <v>50.982999999999997</v>
      </c>
      <c r="J303" s="125">
        <v>0.373</v>
      </c>
      <c r="K303" s="125">
        <v>0.36617699999999997</v>
      </c>
    </row>
    <row r="304" spans="1:15" x14ac:dyDescent="0.2">
      <c r="A304" s="125">
        <v>69</v>
      </c>
      <c r="B304" s="125" t="s">
        <v>77</v>
      </c>
      <c r="C304" s="125" t="s">
        <v>89</v>
      </c>
      <c r="E304" s="125">
        <v>0</v>
      </c>
      <c r="F304" s="131">
        <v>51.970999999999997</v>
      </c>
      <c r="G304" s="133">
        <v>-0.879</v>
      </c>
      <c r="I304" s="125">
        <v>51.567</v>
      </c>
      <c r="J304" s="125">
        <v>0.378</v>
      </c>
      <c r="K304" s="125">
        <v>0.366151</v>
      </c>
    </row>
    <row r="305" spans="1:15" x14ac:dyDescent="0.2">
      <c r="A305" s="125">
        <v>69</v>
      </c>
      <c r="B305" s="125" t="s">
        <v>77</v>
      </c>
      <c r="C305" s="125" t="s">
        <v>89</v>
      </c>
      <c r="E305" s="125">
        <v>33</v>
      </c>
      <c r="F305" s="131">
        <v>52.017000000000003</v>
      </c>
      <c r="G305" s="133">
        <v>-1.1499999999999999</v>
      </c>
      <c r="I305" s="125">
        <v>51.613999999999997</v>
      </c>
      <c r="J305" s="125">
        <v>0.378</v>
      </c>
      <c r="K305" s="125">
        <v>0.36605199999999999</v>
      </c>
    </row>
    <row r="306" spans="1:15" x14ac:dyDescent="0.2">
      <c r="A306" s="125">
        <v>69</v>
      </c>
      <c r="B306" s="125" t="s">
        <v>77</v>
      </c>
      <c r="C306" s="125" t="s">
        <v>89</v>
      </c>
      <c r="E306" s="125">
        <v>33</v>
      </c>
      <c r="F306" s="131">
        <v>37.795999999999999</v>
      </c>
      <c r="G306" s="133">
        <v>16.617999999999999</v>
      </c>
      <c r="I306" s="125">
        <v>37.502000000000002</v>
      </c>
      <c r="J306" s="125">
        <v>0.27900000000000003</v>
      </c>
      <c r="K306" s="125">
        <v>0.37253999999999998</v>
      </c>
    </row>
    <row r="307" spans="1:15" x14ac:dyDescent="0.2">
      <c r="A307" s="125">
        <v>69</v>
      </c>
      <c r="B307" s="125" t="s">
        <v>77</v>
      </c>
      <c r="C307" s="125" t="s">
        <v>89</v>
      </c>
      <c r="E307" s="125">
        <v>78</v>
      </c>
      <c r="F307" s="131">
        <v>49.308999999999997</v>
      </c>
      <c r="H307" s="135">
        <v>-18.872</v>
      </c>
      <c r="L307" s="125">
        <v>48.542000000000002</v>
      </c>
      <c r="M307" s="125">
        <v>0.56299999999999994</v>
      </c>
      <c r="N307" s="125">
        <v>0.20399999999999999</v>
      </c>
      <c r="O307" s="125">
        <v>1.085019</v>
      </c>
    </row>
    <row r="308" spans="1:15" x14ac:dyDescent="0.2">
      <c r="A308" s="125">
        <v>69</v>
      </c>
      <c r="B308" s="125" t="s">
        <v>77</v>
      </c>
      <c r="C308" s="125" t="s">
        <v>89</v>
      </c>
      <c r="E308" s="125">
        <v>78</v>
      </c>
      <c r="F308" s="131">
        <v>53.582999999999998</v>
      </c>
      <c r="H308" s="135">
        <v>-37.363</v>
      </c>
      <c r="L308" s="125">
        <v>52.753999999999998</v>
      </c>
      <c r="M308" s="125">
        <v>0.60199999999999998</v>
      </c>
      <c r="N308" s="125">
        <v>0.22700000000000001</v>
      </c>
      <c r="O308" s="125">
        <v>1.0647880000000001</v>
      </c>
    </row>
    <row r="309" spans="1:15" x14ac:dyDescent="0.2">
      <c r="A309" s="125">
        <v>70</v>
      </c>
      <c r="B309" s="125" t="s">
        <v>77</v>
      </c>
      <c r="C309" s="125" t="s">
        <v>88</v>
      </c>
      <c r="E309" s="125">
        <v>0</v>
      </c>
      <c r="F309" s="131">
        <v>51.883000000000003</v>
      </c>
      <c r="G309" s="133">
        <v>-0.81499999999999995</v>
      </c>
      <c r="I309" s="125">
        <v>51.484000000000002</v>
      </c>
      <c r="J309" s="125">
        <v>0.377</v>
      </c>
      <c r="K309" s="125">
        <v>0.366174</v>
      </c>
    </row>
    <row r="310" spans="1:15" x14ac:dyDescent="0.2">
      <c r="A310" s="125">
        <v>70</v>
      </c>
      <c r="B310" s="125" t="s">
        <v>77</v>
      </c>
      <c r="C310" s="125" t="s">
        <v>88</v>
      </c>
      <c r="E310" s="125">
        <v>0</v>
      </c>
      <c r="F310" s="131">
        <v>51.884</v>
      </c>
      <c r="G310" s="133">
        <v>-0.86099999999999999</v>
      </c>
      <c r="I310" s="125">
        <v>51.481999999999999</v>
      </c>
      <c r="J310" s="125">
        <v>0.377</v>
      </c>
      <c r="K310" s="125">
        <v>0.36615799999999998</v>
      </c>
    </row>
    <row r="311" spans="1:15" x14ac:dyDescent="0.2">
      <c r="A311" s="125">
        <v>70</v>
      </c>
      <c r="B311" s="125" t="s">
        <v>77</v>
      </c>
      <c r="C311" s="125" t="s">
        <v>88</v>
      </c>
      <c r="E311" s="125">
        <v>33</v>
      </c>
      <c r="F311" s="131">
        <v>52.287999999999997</v>
      </c>
      <c r="G311" s="133">
        <v>-1.1499999999999999</v>
      </c>
      <c r="I311" s="125">
        <v>51.884</v>
      </c>
      <c r="J311" s="125">
        <v>0.38</v>
      </c>
      <c r="K311" s="125">
        <v>0.36605199999999999</v>
      </c>
    </row>
    <row r="312" spans="1:15" x14ac:dyDescent="0.2">
      <c r="A312" s="125">
        <v>70</v>
      </c>
      <c r="B312" s="125" t="s">
        <v>77</v>
      </c>
      <c r="C312" s="125" t="s">
        <v>88</v>
      </c>
      <c r="E312" s="125">
        <v>33</v>
      </c>
      <c r="F312" s="131">
        <v>45.8</v>
      </c>
      <c r="G312" s="133">
        <v>17.247</v>
      </c>
      <c r="I312" s="125">
        <v>45.445</v>
      </c>
      <c r="J312" s="125">
        <v>0.33900000000000002</v>
      </c>
      <c r="K312" s="125">
        <v>0.37276900000000002</v>
      </c>
    </row>
    <row r="313" spans="1:15" x14ac:dyDescent="0.2">
      <c r="A313" s="125">
        <v>70</v>
      </c>
      <c r="B313" s="125" t="s">
        <v>77</v>
      </c>
      <c r="C313" s="125" t="s">
        <v>88</v>
      </c>
      <c r="E313" s="125">
        <v>78</v>
      </c>
      <c r="F313" s="131">
        <v>58.439</v>
      </c>
      <c r="H313" s="135">
        <v>-18.983000000000001</v>
      </c>
      <c r="L313" s="125">
        <v>57.530999999999999</v>
      </c>
      <c r="M313" s="125">
        <v>0.66700000000000004</v>
      </c>
      <c r="N313" s="125">
        <v>0.24099999999999999</v>
      </c>
      <c r="O313" s="125">
        <v>1.0848979999999999</v>
      </c>
    </row>
    <row r="314" spans="1:15" x14ac:dyDescent="0.2">
      <c r="A314" s="125">
        <v>70</v>
      </c>
      <c r="B314" s="125" t="s">
        <v>77</v>
      </c>
      <c r="C314" s="125" t="s">
        <v>88</v>
      </c>
      <c r="E314" s="125">
        <v>78</v>
      </c>
      <c r="F314" s="131">
        <v>53.927999999999997</v>
      </c>
      <c r="H314" s="135">
        <v>-37.363</v>
      </c>
      <c r="L314" s="125">
        <v>53.094000000000001</v>
      </c>
      <c r="M314" s="125">
        <v>0.60599999999999998</v>
      </c>
      <c r="N314" s="125">
        <v>0.22900000000000001</v>
      </c>
      <c r="O314" s="125">
        <v>1.0647880000000001</v>
      </c>
    </row>
    <row r="315" spans="1:15" x14ac:dyDescent="0.2">
      <c r="A315" s="125">
        <v>71</v>
      </c>
      <c r="B315" s="125" t="s">
        <v>77</v>
      </c>
      <c r="C315" s="125" t="s">
        <v>87</v>
      </c>
      <c r="E315" s="125">
        <v>0</v>
      </c>
      <c r="F315" s="131">
        <v>52.323</v>
      </c>
      <c r="G315" s="133">
        <v>-0.83</v>
      </c>
      <c r="I315" s="125">
        <v>51.926000000000002</v>
      </c>
      <c r="J315" s="125">
        <v>0.38</v>
      </c>
      <c r="K315" s="125">
        <v>0.36616900000000002</v>
      </c>
    </row>
    <row r="316" spans="1:15" x14ac:dyDescent="0.2">
      <c r="A316" s="125">
        <v>71</v>
      </c>
      <c r="B316" s="125" t="s">
        <v>77</v>
      </c>
      <c r="C316" s="125" t="s">
        <v>87</v>
      </c>
      <c r="E316" s="125">
        <v>0</v>
      </c>
      <c r="F316" s="131">
        <v>53.02</v>
      </c>
      <c r="G316" s="133">
        <v>-0.86</v>
      </c>
      <c r="I316" s="125">
        <v>52.615000000000002</v>
      </c>
      <c r="J316" s="125">
        <v>0.38500000000000001</v>
      </c>
      <c r="K316" s="125">
        <v>0.36615799999999998</v>
      </c>
    </row>
    <row r="317" spans="1:15" x14ac:dyDescent="0.2">
      <c r="A317" s="125">
        <v>71</v>
      </c>
      <c r="B317" s="125" t="s">
        <v>77</v>
      </c>
      <c r="C317" s="125" t="s">
        <v>87</v>
      </c>
      <c r="E317" s="125">
        <v>33</v>
      </c>
      <c r="F317" s="131">
        <v>52.709000000000003</v>
      </c>
      <c r="G317" s="133">
        <v>-1.1499999999999999</v>
      </c>
      <c r="I317" s="125">
        <v>52.308</v>
      </c>
      <c r="J317" s="125">
        <v>0.38300000000000001</v>
      </c>
      <c r="K317" s="125">
        <v>0.36605199999999999</v>
      </c>
    </row>
    <row r="318" spans="1:15" x14ac:dyDescent="0.2">
      <c r="A318" s="125">
        <v>71</v>
      </c>
      <c r="B318" s="125" t="s">
        <v>77</v>
      </c>
      <c r="C318" s="125" t="s">
        <v>87</v>
      </c>
      <c r="E318" s="125">
        <v>33</v>
      </c>
      <c r="F318" s="131">
        <v>38.136000000000003</v>
      </c>
      <c r="G318" s="133">
        <v>16.812000000000001</v>
      </c>
      <c r="I318" s="125">
        <v>37.85</v>
      </c>
      <c r="J318" s="125">
        <v>0.28199999999999997</v>
      </c>
      <c r="K318" s="125">
        <v>0.37261</v>
      </c>
    </row>
    <row r="319" spans="1:15" x14ac:dyDescent="0.2">
      <c r="A319" s="125">
        <v>71</v>
      </c>
      <c r="B319" s="125" t="s">
        <v>77</v>
      </c>
      <c r="C319" s="125" t="s">
        <v>87</v>
      </c>
      <c r="E319" s="125">
        <v>78</v>
      </c>
      <c r="F319" s="131">
        <v>48.418999999999997</v>
      </c>
      <c r="H319" s="135">
        <v>-18.707000000000001</v>
      </c>
      <c r="L319" s="125">
        <v>47.667000000000002</v>
      </c>
      <c r="M319" s="125">
        <v>0.55300000000000005</v>
      </c>
      <c r="N319" s="125">
        <v>0.2</v>
      </c>
      <c r="O319" s="125">
        <v>1.0851999999999999</v>
      </c>
    </row>
    <row r="320" spans="1:15" x14ac:dyDescent="0.2">
      <c r="A320" s="125">
        <v>71</v>
      </c>
      <c r="B320" s="125" t="s">
        <v>77</v>
      </c>
      <c r="C320" s="125" t="s">
        <v>87</v>
      </c>
      <c r="E320" s="125">
        <v>78</v>
      </c>
      <c r="F320" s="131">
        <v>54.143000000000001</v>
      </c>
      <c r="H320" s="135">
        <v>-37.363</v>
      </c>
      <c r="L320" s="125">
        <v>53.305</v>
      </c>
      <c r="M320" s="125">
        <v>0.60799999999999998</v>
      </c>
      <c r="N320" s="125">
        <v>0.22900000000000001</v>
      </c>
      <c r="O320" s="125">
        <v>1.0647880000000001</v>
      </c>
    </row>
    <row r="321" spans="1:15" x14ac:dyDescent="0.2">
      <c r="A321" s="125">
        <v>72</v>
      </c>
      <c r="B321" s="125" t="s">
        <v>77</v>
      </c>
      <c r="C321" s="125" t="s">
        <v>86</v>
      </c>
      <c r="E321" s="125">
        <v>0</v>
      </c>
      <c r="F321" s="131">
        <v>52.585000000000001</v>
      </c>
      <c r="G321" s="133">
        <v>-0.88800000000000001</v>
      </c>
      <c r="I321" s="125">
        <v>52.18</v>
      </c>
      <c r="J321" s="125">
        <v>0.38200000000000001</v>
      </c>
      <c r="K321" s="125">
        <v>0.36614799999999997</v>
      </c>
    </row>
    <row r="322" spans="1:15" x14ac:dyDescent="0.2">
      <c r="A322" s="125">
        <v>72</v>
      </c>
      <c r="B322" s="125" t="s">
        <v>77</v>
      </c>
      <c r="C322" s="125" t="s">
        <v>86</v>
      </c>
      <c r="E322" s="125">
        <v>0</v>
      </c>
      <c r="F322" s="131">
        <v>53.215000000000003</v>
      </c>
      <c r="G322" s="133">
        <v>-0.95499999999999996</v>
      </c>
      <c r="I322" s="125">
        <v>52.801000000000002</v>
      </c>
      <c r="J322" s="125">
        <v>0.38700000000000001</v>
      </c>
      <c r="K322" s="125">
        <v>0.36612299999999998</v>
      </c>
    </row>
    <row r="323" spans="1:15" x14ac:dyDescent="0.2">
      <c r="A323" s="125">
        <v>72</v>
      </c>
      <c r="B323" s="125" t="s">
        <v>77</v>
      </c>
      <c r="C323" s="125" t="s">
        <v>86</v>
      </c>
      <c r="E323" s="125">
        <v>33</v>
      </c>
      <c r="F323" s="131">
        <v>52.848999999999997</v>
      </c>
      <c r="G323" s="133">
        <v>-1.1499999999999999</v>
      </c>
      <c r="I323" s="125">
        <v>52.44</v>
      </c>
      <c r="J323" s="125">
        <v>0.38400000000000001</v>
      </c>
      <c r="K323" s="125">
        <v>0.36605199999999999</v>
      </c>
    </row>
    <row r="324" spans="1:15" x14ac:dyDescent="0.2">
      <c r="A324" s="125">
        <v>72</v>
      </c>
      <c r="B324" s="125" t="s">
        <v>77</v>
      </c>
      <c r="C324" s="125" t="s">
        <v>86</v>
      </c>
      <c r="E324" s="125">
        <v>33</v>
      </c>
      <c r="F324" s="131">
        <v>39.911000000000001</v>
      </c>
      <c r="G324" s="133">
        <v>16.574000000000002</v>
      </c>
      <c r="I324" s="125">
        <v>39.6</v>
      </c>
      <c r="J324" s="125">
        <v>0.29499999999999998</v>
      </c>
      <c r="K324" s="125">
        <v>0.37252299999999999</v>
      </c>
    </row>
    <row r="325" spans="1:15" x14ac:dyDescent="0.2">
      <c r="A325" s="125">
        <v>72</v>
      </c>
      <c r="B325" s="125" t="s">
        <v>77</v>
      </c>
      <c r="C325" s="125" t="s">
        <v>86</v>
      </c>
      <c r="E325" s="125">
        <v>78</v>
      </c>
      <c r="F325" s="131">
        <v>52.003999999999998</v>
      </c>
      <c r="H325" s="135">
        <v>-18.940999999999999</v>
      </c>
      <c r="L325" s="125">
        <v>51.195999999999998</v>
      </c>
      <c r="M325" s="125">
        <v>0.59299999999999997</v>
      </c>
      <c r="N325" s="125">
        <v>0.215</v>
      </c>
      <c r="O325" s="125">
        <v>1.0849439999999999</v>
      </c>
    </row>
    <row r="326" spans="1:15" x14ac:dyDescent="0.2">
      <c r="A326" s="125">
        <v>72</v>
      </c>
      <c r="B326" s="125" t="s">
        <v>77</v>
      </c>
      <c r="C326" s="125" t="s">
        <v>86</v>
      </c>
      <c r="E326" s="125">
        <v>78</v>
      </c>
      <c r="F326" s="131">
        <v>54.055</v>
      </c>
      <c r="H326" s="135">
        <v>-37.363</v>
      </c>
      <c r="L326" s="125">
        <v>53.219000000000001</v>
      </c>
      <c r="M326" s="125">
        <v>0.60699999999999998</v>
      </c>
      <c r="N326" s="125">
        <v>0.22900000000000001</v>
      </c>
      <c r="O326" s="125">
        <v>1.0647880000000001</v>
      </c>
    </row>
    <row r="327" spans="1:15" x14ac:dyDescent="0.2">
      <c r="A327" s="125">
        <v>73</v>
      </c>
      <c r="B327" s="125" t="s">
        <v>77</v>
      </c>
      <c r="C327" s="125" t="s">
        <v>85</v>
      </c>
      <c r="E327" s="125">
        <v>0</v>
      </c>
      <c r="F327" s="131">
        <v>52.777000000000001</v>
      </c>
      <c r="G327" s="133">
        <v>-0.86199999999999999</v>
      </c>
      <c r="I327" s="125">
        <v>52.37</v>
      </c>
      <c r="J327" s="125">
        <v>0.38300000000000001</v>
      </c>
      <c r="K327" s="125">
        <v>0.36615700000000001</v>
      </c>
    </row>
    <row r="328" spans="1:15" x14ac:dyDescent="0.2">
      <c r="A328" s="125">
        <v>73</v>
      </c>
      <c r="B328" s="125" t="s">
        <v>77</v>
      </c>
      <c r="C328" s="125" t="s">
        <v>85</v>
      </c>
      <c r="E328" s="125">
        <v>0</v>
      </c>
      <c r="F328" s="131">
        <v>53.008000000000003</v>
      </c>
      <c r="G328" s="133">
        <v>-0.91900000000000004</v>
      </c>
      <c r="I328" s="125">
        <v>52.595999999999997</v>
      </c>
      <c r="J328" s="125">
        <v>0.38500000000000001</v>
      </c>
      <c r="K328" s="125">
        <v>0.36613600000000002</v>
      </c>
    </row>
    <row r="329" spans="1:15" x14ac:dyDescent="0.2">
      <c r="A329" s="125">
        <v>73</v>
      </c>
      <c r="B329" s="125" t="s">
        <v>77</v>
      </c>
      <c r="C329" s="125" t="s">
        <v>85</v>
      </c>
      <c r="E329" s="125">
        <v>50</v>
      </c>
      <c r="F329" s="131">
        <v>52.933</v>
      </c>
      <c r="G329" s="133">
        <v>-1.1499999999999999</v>
      </c>
      <c r="I329" s="125">
        <v>52.524000000000001</v>
      </c>
      <c r="J329" s="125">
        <v>0.38400000000000001</v>
      </c>
      <c r="K329" s="125">
        <v>0.36605199999999999</v>
      </c>
    </row>
    <row r="330" spans="1:15" x14ac:dyDescent="0.2">
      <c r="A330" s="125">
        <v>73</v>
      </c>
      <c r="B330" s="125" t="s">
        <v>77</v>
      </c>
      <c r="C330" s="125" t="s">
        <v>85</v>
      </c>
      <c r="E330" s="125">
        <v>50</v>
      </c>
      <c r="F330" s="131">
        <v>27.74</v>
      </c>
      <c r="G330" s="133">
        <v>16.706</v>
      </c>
      <c r="I330" s="125">
        <v>27.529</v>
      </c>
      <c r="J330" s="125">
        <v>0.20499999999999999</v>
      </c>
      <c r="K330" s="125">
        <v>0.37257099999999999</v>
      </c>
    </row>
    <row r="331" spans="1:15" x14ac:dyDescent="0.2">
      <c r="A331" s="125">
        <v>73</v>
      </c>
      <c r="B331" s="125" t="s">
        <v>77</v>
      </c>
      <c r="C331" s="125" t="s">
        <v>85</v>
      </c>
      <c r="E331" s="125">
        <v>78</v>
      </c>
      <c r="F331" s="131">
        <v>64.69</v>
      </c>
      <c r="H331" s="135">
        <v>-18.954000000000001</v>
      </c>
      <c r="L331" s="125">
        <v>63.683999999999997</v>
      </c>
      <c r="M331" s="125">
        <v>0.73899999999999999</v>
      </c>
      <c r="N331" s="125">
        <v>0.26700000000000002</v>
      </c>
      <c r="O331" s="125">
        <v>1.0849299999999999</v>
      </c>
    </row>
    <row r="332" spans="1:15" x14ac:dyDescent="0.2">
      <c r="A332" s="125">
        <v>73</v>
      </c>
      <c r="B332" s="125" t="s">
        <v>77</v>
      </c>
      <c r="C332" s="125" t="s">
        <v>85</v>
      </c>
      <c r="E332" s="125">
        <v>78</v>
      </c>
      <c r="F332" s="131">
        <v>54.061999999999998</v>
      </c>
      <c r="H332" s="135">
        <v>-37.363</v>
      </c>
      <c r="L332" s="125">
        <v>53.225999999999999</v>
      </c>
      <c r="M332" s="125">
        <v>0.60699999999999998</v>
      </c>
      <c r="N332" s="125">
        <v>0.22900000000000001</v>
      </c>
      <c r="O332" s="125">
        <v>1.0647880000000001</v>
      </c>
    </row>
    <row r="333" spans="1:15" x14ac:dyDescent="0.2">
      <c r="A333" s="125">
        <v>74</v>
      </c>
      <c r="B333" s="125" t="s">
        <v>77</v>
      </c>
      <c r="C333" s="125" t="s">
        <v>84</v>
      </c>
      <c r="E333" s="125">
        <v>0</v>
      </c>
      <c r="F333" s="131">
        <v>53.036000000000001</v>
      </c>
      <c r="G333" s="133">
        <v>-0.871</v>
      </c>
      <c r="I333" s="125">
        <v>52.628</v>
      </c>
      <c r="J333" s="125">
        <v>0.38500000000000001</v>
      </c>
      <c r="K333" s="125">
        <v>0.36615399999999998</v>
      </c>
    </row>
    <row r="334" spans="1:15" x14ac:dyDescent="0.2">
      <c r="A334" s="125">
        <v>74</v>
      </c>
      <c r="B334" s="125" t="s">
        <v>77</v>
      </c>
      <c r="C334" s="125" t="s">
        <v>84</v>
      </c>
      <c r="E334" s="125">
        <v>0</v>
      </c>
      <c r="F334" s="131">
        <v>53.381</v>
      </c>
      <c r="G334" s="133">
        <v>-0.97699999999999998</v>
      </c>
      <c r="I334" s="125">
        <v>52.966999999999999</v>
      </c>
      <c r="J334" s="125">
        <v>0.38800000000000001</v>
      </c>
      <c r="K334" s="125">
        <v>0.36611500000000002</v>
      </c>
    </row>
    <row r="335" spans="1:15" x14ac:dyDescent="0.2">
      <c r="A335" s="125">
        <v>74</v>
      </c>
      <c r="B335" s="125" t="s">
        <v>77</v>
      </c>
      <c r="C335" s="125" t="s">
        <v>84</v>
      </c>
      <c r="E335" s="125">
        <v>33</v>
      </c>
      <c r="F335" s="131">
        <v>53.351999999999997</v>
      </c>
      <c r="G335" s="133">
        <v>-1.1499999999999999</v>
      </c>
      <c r="I335" s="125">
        <v>52.94</v>
      </c>
      <c r="J335" s="125">
        <v>0.38800000000000001</v>
      </c>
      <c r="K335" s="125">
        <v>0.36605199999999999</v>
      </c>
    </row>
    <row r="336" spans="1:15" x14ac:dyDescent="0.2">
      <c r="A336" s="125">
        <v>74</v>
      </c>
      <c r="B336" s="125" t="s">
        <v>77</v>
      </c>
      <c r="C336" s="125" t="s">
        <v>84</v>
      </c>
      <c r="E336" s="125">
        <v>33</v>
      </c>
      <c r="F336" s="131">
        <v>39.418999999999997</v>
      </c>
      <c r="G336" s="133">
        <v>13.116</v>
      </c>
      <c r="I336" s="125">
        <v>39.115000000000002</v>
      </c>
      <c r="J336" s="125">
        <v>0.28999999999999998</v>
      </c>
      <c r="K336" s="125">
        <v>0.37126100000000001</v>
      </c>
    </row>
    <row r="337" spans="1:15" x14ac:dyDescent="0.2">
      <c r="A337" s="125">
        <v>74</v>
      </c>
      <c r="B337" s="125" t="s">
        <v>77</v>
      </c>
      <c r="C337" s="125" t="s">
        <v>84</v>
      </c>
      <c r="E337" s="125">
        <v>78</v>
      </c>
      <c r="F337" s="131">
        <v>50.898000000000003</v>
      </c>
      <c r="H337" s="135">
        <v>-19.215</v>
      </c>
      <c r="L337" s="125">
        <v>50.106999999999999</v>
      </c>
      <c r="M337" s="125">
        <v>0.58099999999999996</v>
      </c>
      <c r="N337" s="125">
        <v>0.21</v>
      </c>
      <c r="O337" s="125">
        <v>1.0846439999999999</v>
      </c>
    </row>
    <row r="338" spans="1:15" x14ac:dyDescent="0.2">
      <c r="A338" s="125">
        <v>74</v>
      </c>
      <c r="B338" s="125" t="s">
        <v>77</v>
      </c>
      <c r="C338" s="125" t="s">
        <v>84</v>
      </c>
      <c r="E338" s="125">
        <v>78</v>
      </c>
      <c r="F338" s="131">
        <v>54.430999999999997</v>
      </c>
      <c r="H338" s="135">
        <v>-37.363</v>
      </c>
      <c r="L338" s="125">
        <v>53.588999999999999</v>
      </c>
      <c r="M338" s="125">
        <v>0.61099999999999999</v>
      </c>
      <c r="N338" s="125">
        <v>0.23100000000000001</v>
      </c>
      <c r="O338" s="125">
        <v>1.0647880000000001</v>
      </c>
    </row>
    <row r="339" spans="1:15" x14ac:dyDescent="0.2">
      <c r="A339" s="125">
        <v>75</v>
      </c>
      <c r="B339" s="125" t="s">
        <v>77</v>
      </c>
      <c r="C339" s="125" t="s">
        <v>83</v>
      </c>
      <c r="E339" s="125">
        <v>0</v>
      </c>
      <c r="F339" s="131">
        <v>53.201000000000001</v>
      </c>
      <c r="G339" s="133">
        <v>-1.052</v>
      </c>
      <c r="I339" s="125">
        <v>52.790999999999997</v>
      </c>
      <c r="J339" s="125">
        <v>0.38700000000000001</v>
      </c>
      <c r="K339" s="125">
        <v>0.36608800000000002</v>
      </c>
    </row>
    <row r="340" spans="1:15" x14ac:dyDescent="0.2">
      <c r="A340" s="125">
        <v>75</v>
      </c>
      <c r="B340" s="125" t="s">
        <v>77</v>
      </c>
      <c r="C340" s="125" t="s">
        <v>83</v>
      </c>
      <c r="E340" s="125">
        <v>0</v>
      </c>
      <c r="F340" s="131">
        <v>53.526000000000003</v>
      </c>
      <c r="G340" s="133">
        <v>-1.0660000000000001</v>
      </c>
      <c r="I340" s="125">
        <v>53.11</v>
      </c>
      <c r="J340" s="125">
        <v>0.38900000000000001</v>
      </c>
      <c r="K340" s="125">
        <v>0.36608299999999999</v>
      </c>
    </row>
    <row r="341" spans="1:15" x14ac:dyDescent="0.2">
      <c r="A341" s="125">
        <v>75</v>
      </c>
      <c r="B341" s="125" t="s">
        <v>77</v>
      </c>
      <c r="C341" s="125" t="s">
        <v>83</v>
      </c>
      <c r="E341" s="125">
        <v>0</v>
      </c>
      <c r="F341" s="131">
        <v>53.731999999999999</v>
      </c>
      <c r="G341" s="133">
        <v>-1.1499999999999999</v>
      </c>
      <c r="I341" s="125">
        <v>53.314</v>
      </c>
      <c r="J341" s="125">
        <v>0.39</v>
      </c>
      <c r="K341" s="125">
        <v>0.36605199999999999</v>
      </c>
    </row>
    <row r="342" spans="1:15" x14ac:dyDescent="0.2">
      <c r="A342" s="125">
        <v>75</v>
      </c>
      <c r="B342" s="125" t="s">
        <v>77</v>
      </c>
      <c r="C342" s="125" t="s">
        <v>83</v>
      </c>
      <c r="E342" s="125">
        <v>0</v>
      </c>
      <c r="F342" s="131">
        <v>74.212000000000003</v>
      </c>
      <c r="G342" s="133">
        <v>14.271000000000001</v>
      </c>
      <c r="I342" s="125">
        <v>73.613</v>
      </c>
      <c r="J342" s="125">
        <v>0.54700000000000004</v>
      </c>
      <c r="K342" s="125">
        <v>0.37168299999999999</v>
      </c>
    </row>
    <row r="343" spans="1:15" x14ac:dyDescent="0.2">
      <c r="A343" s="125">
        <v>75</v>
      </c>
      <c r="B343" s="125" t="s">
        <v>77</v>
      </c>
      <c r="C343" s="125" t="s">
        <v>83</v>
      </c>
      <c r="E343" s="125">
        <v>78</v>
      </c>
      <c r="F343" s="131">
        <v>40.984999999999999</v>
      </c>
      <c r="H343" s="135">
        <v>-19.059000000000001</v>
      </c>
      <c r="L343" s="125">
        <v>40.347999999999999</v>
      </c>
      <c r="M343" s="125">
        <v>0.46800000000000003</v>
      </c>
      <c r="N343" s="125">
        <v>0.16900000000000001</v>
      </c>
      <c r="O343" s="125">
        <v>1.0848139999999999</v>
      </c>
    </row>
    <row r="344" spans="1:15" x14ac:dyDescent="0.2">
      <c r="A344" s="125">
        <v>75</v>
      </c>
      <c r="B344" s="125" t="s">
        <v>77</v>
      </c>
      <c r="C344" s="125" t="s">
        <v>83</v>
      </c>
      <c r="E344" s="125">
        <v>78</v>
      </c>
      <c r="F344" s="131">
        <v>53.960999999999999</v>
      </c>
      <c r="H344" s="135">
        <v>-37.363</v>
      </c>
      <c r="L344" s="125">
        <v>53.125999999999998</v>
      </c>
      <c r="M344" s="125">
        <v>0.60599999999999998</v>
      </c>
      <c r="N344" s="125">
        <v>0.22900000000000001</v>
      </c>
      <c r="O344" s="125">
        <v>1.0647880000000001</v>
      </c>
    </row>
    <row r="345" spans="1:15" x14ac:dyDescent="0.2">
      <c r="A345" s="125">
        <v>76</v>
      </c>
      <c r="B345" s="125" t="s">
        <v>47</v>
      </c>
      <c r="E345" s="125">
        <v>0</v>
      </c>
      <c r="F345" s="131">
        <v>53.212000000000003</v>
      </c>
      <c r="G345" s="133">
        <v>-1.054</v>
      </c>
      <c r="I345" s="125">
        <v>52.801000000000002</v>
      </c>
      <c r="J345" s="125">
        <v>0.38700000000000001</v>
      </c>
      <c r="K345" s="125">
        <v>0.366087</v>
      </c>
    </row>
    <row r="346" spans="1:15" x14ac:dyDescent="0.2">
      <c r="A346" s="125">
        <v>76</v>
      </c>
      <c r="B346" s="125" t="s">
        <v>47</v>
      </c>
      <c r="E346" s="125">
        <v>0</v>
      </c>
      <c r="F346" s="131">
        <v>53.424999999999997</v>
      </c>
      <c r="G346" s="133">
        <v>-1.1160000000000001</v>
      </c>
      <c r="I346" s="125">
        <v>53.012999999999998</v>
      </c>
      <c r="J346" s="125">
        <v>0.38800000000000001</v>
      </c>
      <c r="K346" s="125">
        <v>0.36606499999999997</v>
      </c>
    </row>
    <row r="347" spans="1:15" x14ac:dyDescent="0.2">
      <c r="A347" s="125">
        <v>76</v>
      </c>
      <c r="B347" s="125" t="s">
        <v>47</v>
      </c>
      <c r="E347" s="125">
        <v>0</v>
      </c>
      <c r="F347" s="131">
        <v>54.112000000000002</v>
      </c>
      <c r="G347" s="133">
        <v>-1.1499999999999999</v>
      </c>
      <c r="I347" s="125">
        <v>53.692999999999998</v>
      </c>
      <c r="J347" s="125">
        <v>0.39300000000000002</v>
      </c>
      <c r="K347" s="125">
        <v>0.36605199999999999</v>
      </c>
    </row>
    <row r="348" spans="1:15" x14ac:dyDescent="0.2">
      <c r="A348" s="125">
        <v>76</v>
      </c>
      <c r="B348" s="125" t="s">
        <v>47</v>
      </c>
      <c r="E348" s="125">
        <v>0</v>
      </c>
      <c r="F348" s="131">
        <v>151.91</v>
      </c>
      <c r="G348" s="133">
        <v>-4.9210000000000003</v>
      </c>
      <c r="I348" s="125">
        <v>150.70500000000001</v>
      </c>
      <c r="J348" s="125">
        <v>1.099</v>
      </c>
      <c r="K348" s="125">
        <v>0.36467500000000003</v>
      </c>
    </row>
    <row r="349" spans="1:15" x14ac:dyDescent="0.2">
      <c r="A349" s="125">
        <v>76</v>
      </c>
      <c r="B349" s="125" t="s">
        <v>47</v>
      </c>
      <c r="E349" s="125">
        <v>57</v>
      </c>
      <c r="F349" s="131">
        <v>328.11500000000001</v>
      </c>
      <c r="H349" s="135">
        <v>-27.876999999999999</v>
      </c>
      <c r="L349" s="125">
        <v>323.04300000000001</v>
      </c>
      <c r="M349" s="125">
        <v>3.7160000000000002</v>
      </c>
      <c r="N349" s="125">
        <v>1.357</v>
      </c>
      <c r="O349" s="125">
        <v>1.075167</v>
      </c>
    </row>
    <row r="350" spans="1:15" x14ac:dyDescent="0.2">
      <c r="A350" s="125">
        <v>76</v>
      </c>
      <c r="B350" s="125" t="s">
        <v>47</v>
      </c>
      <c r="E350" s="125">
        <v>57</v>
      </c>
      <c r="F350" s="131">
        <v>54.640999999999998</v>
      </c>
      <c r="H350" s="135">
        <v>-37.363</v>
      </c>
      <c r="L350" s="125">
        <v>53.795999999999999</v>
      </c>
      <c r="M350" s="125">
        <v>0.61399999999999999</v>
      </c>
      <c r="N350" s="125">
        <v>0.23200000000000001</v>
      </c>
      <c r="O350" s="125">
        <v>1.0647880000000001</v>
      </c>
    </row>
    <row r="351" spans="1:15" x14ac:dyDescent="0.2">
      <c r="A351" s="125">
        <v>77</v>
      </c>
      <c r="B351" s="125" t="s">
        <v>77</v>
      </c>
      <c r="C351" s="125" t="s">
        <v>82</v>
      </c>
      <c r="E351" s="125">
        <v>0</v>
      </c>
      <c r="F351" s="131">
        <v>53.712000000000003</v>
      </c>
      <c r="G351" s="133">
        <v>-1.1339999999999999</v>
      </c>
      <c r="I351" s="125">
        <v>53.296999999999997</v>
      </c>
      <c r="J351" s="125">
        <v>0.39</v>
      </c>
      <c r="K351" s="125">
        <v>0.36605799999999999</v>
      </c>
    </row>
    <row r="352" spans="1:15" x14ac:dyDescent="0.2">
      <c r="A352" s="125">
        <v>77</v>
      </c>
      <c r="B352" s="125" t="s">
        <v>77</v>
      </c>
      <c r="C352" s="125" t="s">
        <v>82</v>
      </c>
      <c r="E352" s="125">
        <v>0</v>
      </c>
      <c r="F352" s="131">
        <v>54.215000000000003</v>
      </c>
      <c r="G352" s="133">
        <v>-1.173</v>
      </c>
      <c r="I352" s="125">
        <v>53.795999999999999</v>
      </c>
      <c r="J352" s="125">
        <v>0.39400000000000002</v>
      </c>
      <c r="K352" s="125">
        <v>0.36604399999999998</v>
      </c>
    </row>
    <row r="353" spans="1:15" x14ac:dyDescent="0.2">
      <c r="A353" s="125">
        <v>77</v>
      </c>
      <c r="B353" s="125" t="s">
        <v>77</v>
      </c>
      <c r="C353" s="125" t="s">
        <v>82</v>
      </c>
      <c r="E353" s="125">
        <v>0</v>
      </c>
      <c r="F353" s="131">
        <v>54.462000000000003</v>
      </c>
      <c r="G353" s="133">
        <v>-1.1499999999999999</v>
      </c>
      <c r="I353" s="125">
        <v>54.04</v>
      </c>
      <c r="J353" s="125">
        <v>0.39600000000000002</v>
      </c>
      <c r="K353" s="125">
        <v>0.36605199999999999</v>
      </c>
    </row>
    <row r="354" spans="1:15" x14ac:dyDescent="0.2">
      <c r="A354" s="125">
        <v>77</v>
      </c>
      <c r="B354" s="125" t="s">
        <v>77</v>
      </c>
      <c r="C354" s="125" t="s">
        <v>82</v>
      </c>
      <c r="E354" s="125">
        <v>0</v>
      </c>
      <c r="F354" s="131">
        <v>58.878999999999998</v>
      </c>
      <c r="G354" s="133">
        <v>4.5999999999999996</v>
      </c>
      <c r="I354" s="125">
        <v>58.411000000000001</v>
      </c>
      <c r="J354" s="125">
        <v>0.43</v>
      </c>
      <c r="K354" s="125">
        <v>0.36815199999999998</v>
      </c>
    </row>
    <row r="355" spans="1:15" x14ac:dyDescent="0.2">
      <c r="A355" s="125">
        <v>77</v>
      </c>
      <c r="B355" s="125" t="s">
        <v>77</v>
      </c>
      <c r="C355" s="125" t="s">
        <v>82</v>
      </c>
      <c r="E355" s="125">
        <v>57</v>
      </c>
      <c r="F355" s="131">
        <v>77.19</v>
      </c>
      <c r="H355" s="135">
        <v>-24.472999999999999</v>
      </c>
      <c r="L355" s="125">
        <v>75.992999999999995</v>
      </c>
      <c r="M355" s="125">
        <v>0.877</v>
      </c>
      <c r="N355" s="125">
        <v>0.32</v>
      </c>
      <c r="O355" s="125">
        <v>1.078892</v>
      </c>
    </row>
    <row r="356" spans="1:15" x14ac:dyDescent="0.2">
      <c r="A356" s="125">
        <v>77</v>
      </c>
      <c r="B356" s="125" t="s">
        <v>77</v>
      </c>
      <c r="C356" s="125" t="s">
        <v>82</v>
      </c>
      <c r="E356" s="125">
        <v>57</v>
      </c>
      <c r="F356" s="131">
        <v>54.497999999999998</v>
      </c>
      <c r="H356" s="135">
        <v>-37.363</v>
      </c>
      <c r="L356" s="125">
        <v>53.655000000000001</v>
      </c>
      <c r="M356" s="125">
        <v>0.61199999999999999</v>
      </c>
      <c r="N356" s="125">
        <v>0.23100000000000001</v>
      </c>
      <c r="O356" s="125">
        <v>1.0647880000000001</v>
      </c>
    </row>
    <row r="357" spans="1:15" x14ac:dyDescent="0.2">
      <c r="A357" s="125">
        <v>78</v>
      </c>
      <c r="B357" s="125" t="s">
        <v>77</v>
      </c>
      <c r="C357" s="125" t="s">
        <v>81</v>
      </c>
      <c r="E357" s="125">
        <v>0</v>
      </c>
      <c r="F357" s="131">
        <v>54.024999999999999</v>
      </c>
      <c r="G357" s="133">
        <v>-1.0609999999999999</v>
      </c>
      <c r="I357" s="125">
        <v>53.607999999999997</v>
      </c>
      <c r="J357" s="125">
        <v>0.39300000000000002</v>
      </c>
      <c r="K357" s="125">
        <v>0.36608499999999999</v>
      </c>
    </row>
    <row r="358" spans="1:15" x14ac:dyDescent="0.2">
      <c r="A358" s="125">
        <v>78</v>
      </c>
      <c r="B358" s="125" t="s">
        <v>77</v>
      </c>
      <c r="C358" s="125" t="s">
        <v>81</v>
      </c>
      <c r="E358" s="125">
        <v>0</v>
      </c>
      <c r="F358" s="131">
        <v>54.192</v>
      </c>
      <c r="G358" s="133">
        <v>-1.117</v>
      </c>
      <c r="I358" s="125">
        <v>53.773000000000003</v>
      </c>
      <c r="J358" s="125">
        <v>0.39400000000000002</v>
      </c>
      <c r="K358" s="125">
        <v>0.366064</v>
      </c>
    </row>
    <row r="359" spans="1:15" x14ac:dyDescent="0.2">
      <c r="A359" s="125">
        <v>78</v>
      </c>
      <c r="B359" s="125" t="s">
        <v>77</v>
      </c>
      <c r="C359" s="125" t="s">
        <v>81</v>
      </c>
      <c r="E359" s="125">
        <v>0</v>
      </c>
      <c r="F359" s="131">
        <v>54.491</v>
      </c>
      <c r="G359" s="133">
        <v>-1.1499999999999999</v>
      </c>
      <c r="I359" s="125">
        <v>54.069000000000003</v>
      </c>
      <c r="J359" s="125">
        <v>0.39600000000000002</v>
      </c>
      <c r="K359" s="125">
        <v>0.36605199999999999</v>
      </c>
    </row>
    <row r="360" spans="1:15" x14ac:dyDescent="0.2">
      <c r="A360" s="125">
        <v>78</v>
      </c>
      <c r="B360" s="125" t="s">
        <v>77</v>
      </c>
      <c r="C360" s="125" t="s">
        <v>81</v>
      </c>
      <c r="E360" s="125">
        <v>0</v>
      </c>
      <c r="F360" s="131">
        <v>39.826999999999998</v>
      </c>
      <c r="G360" s="133">
        <v>4.6849999999999996</v>
      </c>
      <c r="I360" s="125">
        <v>39.511000000000003</v>
      </c>
      <c r="J360" s="125">
        <v>0.29099999999999998</v>
      </c>
      <c r="K360" s="125">
        <v>0.36818299999999998</v>
      </c>
    </row>
    <row r="361" spans="1:15" x14ac:dyDescent="0.2">
      <c r="A361" s="125">
        <v>78</v>
      </c>
      <c r="B361" s="125" t="s">
        <v>77</v>
      </c>
      <c r="C361" s="125" t="s">
        <v>81</v>
      </c>
      <c r="E361" s="125">
        <v>57</v>
      </c>
      <c r="F361" s="131">
        <v>52.183</v>
      </c>
      <c r="H361" s="135">
        <v>-27.39</v>
      </c>
      <c r="L361" s="125">
        <v>51.377000000000002</v>
      </c>
      <c r="M361" s="125">
        <v>0.59099999999999997</v>
      </c>
      <c r="N361" s="125">
        <v>0.214</v>
      </c>
      <c r="O361" s="125">
        <v>1.0757000000000001</v>
      </c>
    </row>
    <row r="362" spans="1:15" x14ac:dyDescent="0.2">
      <c r="A362" s="125">
        <v>78</v>
      </c>
      <c r="B362" s="125" t="s">
        <v>77</v>
      </c>
      <c r="C362" s="125" t="s">
        <v>81</v>
      </c>
      <c r="E362" s="125">
        <v>57</v>
      </c>
      <c r="F362" s="131">
        <v>54.277000000000001</v>
      </c>
      <c r="H362" s="135">
        <v>-37.363</v>
      </c>
      <c r="L362" s="125">
        <v>53.436999999999998</v>
      </c>
      <c r="M362" s="125">
        <v>0.61</v>
      </c>
      <c r="N362" s="125">
        <v>0.23</v>
      </c>
      <c r="O362" s="125">
        <v>1.0647880000000001</v>
      </c>
    </row>
    <row r="363" spans="1:15" x14ac:dyDescent="0.2">
      <c r="A363" s="125">
        <v>79</v>
      </c>
      <c r="B363" s="125" t="s">
        <v>77</v>
      </c>
      <c r="C363" s="125" t="s">
        <v>80</v>
      </c>
      <c r="E363" s="125">
        <v>0</v>
      </c>
      <c r="F363" s="131">
        <v>54.158000000000001</v>
      </c>
      <c r="G363" s="133">
        <v>-0.98399999999999999</v>
      </c>
      <c r="I363" s="125">
        <v>53.744999999999997</v>
      </c>
      <c r="J363" s="125">
        <v>0.39400000000000002</v>
      </c>
      <c r="K363" s="125">
        <v>0.36611300000000002</v>
      </c>
    </row>
    <row r="364" spans="1:15" x14ac:dyDescent="0.2">
      <c r="A364" s="125">
        <v>79</v>
      </c>
      <c r="B364" s="125" t="s">
        <v>77</v>
      </c>
      <c r="C364" s="125" t="s">
        <v>80</v>
      </c>
      <c r="E364" s="125">
        <v>0</v>
      </c>
      <c r="F364" s="131">
        <v>54.392000000000003</v>
      </c>
      <c r="G364" s="133">
        <v>-1.075</v>
      </c>
      <c r="I364" s="125">
        <v>53.972999999999999</v>
      </c>
      <c r="J364" s="125">
        <v>0.39500000000000002</v>
      </c>
      <c r="K364" s="125">
        <v>0.36607899999999999</v>
      </c>
    </row>
    <row r="365" spans="1:15" x14ac:dyDescent="0.2">
      <c r="A365" s="125">
        <v>79</v>
      </c>
      <c r="B365" s="125" t="s">
        <v>77</v>
      </c>
      <c r="C365" s="125" t="s">
        <v>80</v>
      </c>
      <c r="E365" s="125">
        <v>0</v>
      </c>
      <c r="F365" s="131">
        <v>54.610999999999997</v>
      </c>
      <c r="G365" s="133">
        <v>-1.1499999999999999</v>
      </c>
      <c r="I365" s="125">
        <v>54.191000000000003</v>
      </c>
      <c r="J365" s="125">
        <v>0.39700000000000002</v>
      </c>
      <c r="K365" s="125">
        <v>0.36605199999999999</v>
      </c>
    </row>
    <row r="366" spans="1:15" x14ac:dyDescent="0.2">
      <c r="A366" s="125">
        <v>79</v>
      </c>
      <c r="B366" s="125" t="s">
        <v>77</v>
      </c>
      <c r="C366" s="125" t="s">
        <v>80</v>
      </c>
      <c r="E366" s="125">
        <v>0</v>
      </c>
      <c r="F366" s="131">
        <v>27.283000000000001</v>
      </c>
      <c r="G366" s="133">
        <v>14.108000000000001</v>
      </c>
      <c r="I366" s="125">
        <v>27.077000000000002</v>
      </c>
      <c r="J366" s="125">
        <v>0.20100000000000001</v>
      </c>
      <c r="K366" s="125">
        <v>0.37162299999999998</v>
      </c>
    </row>
    <row r="367" spans="1:15" x14ac:dyDescent="0.2">
      <c r="A367" s="125">
        <v>79</v>
      </c>
      <c r="B367" s="125" t="s">
        <v>77</v>
      </c>
      <c r="C367" s="125" t="s">
        <v>80</v>
      </c>
      <c r="E367" s="125">
        <v>57</v>
      </c>
      <c r="F367" s="131">
        <v>40.118000000000002</v>
      </c>
      <c r="H367" s="135">
        <v>-19.238</v>
      </c>
      <c r="L367" s="125">
        <v>39.494</v>
      </c>
      <c r="M367" s="125">
        <v>0.45800000000000002</v>
      </c>
      <c r="N367" s="125">
        <v>0.16600000000000001</v>
      </c>
      <c r="O367" s="125">
        <v>1.084619</v>
      </c>
    </row>
    <row r="368" spans="1:15" x14ac:dyDescent="0.2">
      <c r="A368" s="125">
        <v>79</v>
      </c>
      <c r="B368" s="125" t="s">
        <v>77</v>
      </c>
      <c r="C368" s="125" t="s">
        <v>80</v>
      </c>
      <c r="E368" s="125">
        <v>57</v>
      </c>
      <c r="F368" s="131">
        <v>54.192999999999998</v>
      </c>
      <c r="H368" s="135">
        <v>-37.363</v>
      </c>
      <c r="L368" s="125">
        <v>53.353999999999999</v>
      </c>
      <c r="M368" s="125">
        <v>0.60899999999999999</v>
      </c>
      <c r="N368" s="125">
        <v>0.23</v>
      </c>
      <c r="O368" s="125">
        <v>1.0647880000000001</v>
      </c>
    </row>
    <row r="369" spans="1:15" x14ac:dyDescent="0.2">
      <c r="A369" s="125">
        <v>80</v>
      </c>
      <c r="B369" s="125" t="s">
        <v>77</v>
      </c>
      <c r="C369" s="125" t="s">
        <v>79</v>
      </c>
      <c r="E369" s="125">
        <v>0</v>
      </c>
      <c r="F369" s="131">
        <v>54.622999999999998</v>
      </c>
      <c r="G369" s="133">
        <v>-0.85199999999999998</v>
      </c>
      <c r="I369" s="125">
        <v>54.210999999999999</v>
      </c>
      <c r="J369" s="125">
        <v>0.39700000000000002</v>
      </c>
      <c r="K369" s="125">
        <v>0.36616100000000001</v>
      </c>
    </row>
    <row r="370" spans="1:15" x14ac:dyDescent="0.2">
      <c r="A370" s="125">
        <v>80</v>
      </c>
      <c r="B370" s="125" t="s">
        <v>77</v>
      </c>
      <c r="C370" s="125" t="s">
        <v>79</v>
      </c>
      <c r="E370" s="125">
        <v>0</v>
      </c>
      <c r="F370" s="131">
        <v>54.845999999999997</v>
      </c>
      <c r="G370" s="133">
        <v>-0.89300000000000002</v>
      </c>
      <c r="I370" s="125">
        <v>54.429000000000002</v>
      </c>
      <c r="J370" s="125">
        <v>0.39900000000000002</v>
      </c>
      <c r="K370" s="125">
        <v>0.36614600000000003</v>
      </c>
    </row>
    <row r="371" spans="1:15" x14ac:dyDescent="0.2">
      <c r="A371" s="125">
        <v>80</v>
      </c>
      <c r="B371" s="125" t="s">
        <v>77</v>
      </c>
      <c r="C371" s="125" t="s">
        <v>79</v>
      </c>
      <c r="E371" s="125">
        <v>57</v>
      </c>
      <c r="F371" s="131">
        <v>54.98</v>
      </c>
      <c r="G371" s="133">
        <v>-1.1499999999999999</v>
      </c>
      <c r="I371" s="125">
        <v>54.564999999999998</v>
      </c>
      <c r="J371" s="125">
        <v>0.39900000000000002</v>
      </c>
      <c r="K371" s="125">
        <v>0.36605199999999999</v>
      </c>
    </row>
    <row r="372" spans="1:15" x14ac:dyDescent="0.2">
      <c r="A372" s="125">
        <v>80</v>
      </c>
      <c r="B372" s="125" t="s">
        <v>77</v>
      </c>
      <c r="C372" s="125" t="s">
        <v>79</v>
      </c>
      <c r="E372" s="125">
        <v>57</v>
      </c>
      <c r="F372" s="131">
        <v>27.125</v>
      </c>
      <c r="G372" s="133">
        <v>11.413</v>
      </c>
      <c r="I372" s="125">
        <v>26.925000000000001</v>
      </c>
      <c r="J372" s="125">
        <v>0.2</v>
      </c>
      <c r="K372" s="125">
        <v>0.370639</v>
      </c>
    </row>
    <row r="373" spans="1:15" x14ac:dyDescent="0.2">
      <c r="A373" s="125">
        <v>80</v>
      </c>
      <c r="B373" s="125" t="s">
        <v>77</v>
      </c>
      <c r="C373" s="125" t="s">
        <v>79</v>
      </c>
      <c r="E373" s="125">
        <v>79</v>
      </c>
      <c r="F373" s="131">
        <v>69.924000000000007</v>
      </c>
      <c r="H373" s="135">
        <v>-17.597000000000001</v>
      </c>
      <c r="L373" s="125">
        <v>68.835999999999999</v>
      </c>
      <c r="M373" s="125">
        <v>0.79900000000000004</v>
      </c>
      <c r="N373" s="125">
        <v>0.28899999999999998</v>
      </c>
      <c r="O373" s="125">
        <v>1.086414</v>
      </c>
    </row>
    <row r="374" spans="1:15" x14ac:dyDescent="0.2">
      <c r="A374" s="125">
        <v>80</v>
      </c>
      <c r="B374" s="125" t="s">
        <v>77</v>
      </c>
      <c r="C374" s="125" t="s">
        <v>79</v>
      </c>
      <c r="E374" s="125">
        <v>79</v>
      </c>
      <c r="F374" s="131">
        <v>54.262999999999998</v>
      </c>
      <c r="H374" s="135">
        <v>-37.363</v>
      </c>
      <c r="L374" s="125">
        <v>53.423000000000002</v>
      </c>
      <c r="M374" s="125">
        <v>0.60899999999999999</v>
      </c>
      <c r="N374" s="125">
        <v>0.23</v>
      </c>
      <c r="O374" s="125">
        <v>1.0647880000000001</v>
      </c>
    </row>
    <row r="375" spans="1:15" x14ac:dyDescent="0.2">
      <c r="A375" s="125">
        <v>81</v>
      </c>
      <c r="B375" s="125" t="s">
        <v>77</v>
      </c>
      <c r="C375" s="125" t="s">
        <v>78</v>
      </c>
      <c r="E375" s="125">
        <v>0</v>
      </c>
      <c r="F375" s="131">
        <v>55.161000000000001</v>
      </c>
      <c r="G375" s="133">
        <v>0.42499999999999999</v>
      </c>
      <c r="I375" s="125">
        <v>54.741999999999997</v>
      </c>
      <c r="J375" s="125">
        <v>0.40100000000000002</v>
      </c>
      <c r="K375" s="125">
        <v>0.36662699999999998</v>
      </c>
    </row>
    <row r="376" spans="1:15" x14ac:dyDescent="0.2">
      <c r="A376" s="125">
        <v>81</v>
      </c>
      <c r="B376" s="125" t="s">
        <v>77</v>
      </c>
      <c r="C376" s="125" t="s">
        <v>78</v>
      </c>
      <c r="E376" s="125">
        <v>0</v>
      </c>
      <c r="F376" s="131">
        <v>56.719000000000001</v>
      </c>
      <c r="G376" s="133">
        <v>0.309</v>
      </c>
      <c r="I376" s="125">
        <v>56.283000000000001</v>
      </c>
      <c r="J376" s="125">
        <v>0.41199999999999998</v>
      </c>
      <c r="K376" s="125">
        <v>0.36658499999999999</v>
      </c>
    </row>
    <row r="377" spans="1:15" x14ac:dyDescent="0.2">
      <c r="A377" s="125">
        <v>81</v>
      </c>
      <c r="B377" s="125" t="s">
        <v>77</v>
      </c>
      <c r="C377" s="125" t="s">
        <v>78</v>
      </c>
      <c r="E377" s="125">
        <v>0</v>
      </c>
      <c r="F377" s="131">
        <v>63.762999999999998</v>
      </c>
      <c r="G377" s="133">
        <v>-1.1499999999999999</v>
      </c>
      <c r="I377" s="125">
        <v>63.262999999999998</v>
      </c>
      <c r="J377" s="125">
        <v>0.46300000000000002</v>
      </c>
      <c r="K377" s="125">
        <v>0.36605199999999999</v>
      </c>
    </row>
    <row r="378" spans="1:15" x14ac:dyDescent="0.2">
      <c r="A378" s="125">
        <v>81</v>
      </c>
      <c r="B378" s="125" t="s">
        <v>77</v>
      </c>
      <c r="C378" s="125" t="s">
        <v>78</v>
      </c>
      <c r="E378" s="125">
        <v>0</v>
      </c>
      <c r="F378" s="131">
        <v>35.368000000000002</v>
      </c>
      <c r="G378" s="133">
        <v>-14.973000000000001</v>
      </c>
      <c r="I378" s="125">
        <v>35.061999999999998</v>
      </c>
      <c r="J378" s="125">
        <v>0.253</v>
      </c>
      <c r="K378" s="125">
        <v>0.36100500000000002</v>
      </c>
    </row>
    <row r="379" spans="1:15" x14ac:dyDescent="0.2">
      <c r="A379" s="125">
        <v>81</v>
      </c>
      <c r="B379" s="125" t="s">
        <v>77</v>
      </c>
      <c r="C379" s="125" t="s">
        <v>78</v>
      </c>
      <c r="E379" s="125">
        <v>0</v>
      </c>
      <c r="F379" s="131">
        <v>55.466999999999999</v>
      </c>
      <c r="H379" s="135">
        <v>-37.363</v>
      </c>
      <c r="L379" s="125">
        <v>54.609000000000002</v>
      </c>
      <c r="M379" s="125">
        <v>0.623</v>
      </c>
      <c r="N379" s="125">
        <v>0.23499999999999999</v>
      </c>
      <c r="O379" s="125">
        <v>1.0647880000000001</v>
      </c>
    </row>
    <row r="380" spans="1:15" x14ac:dyDescent="0.2">
      <c r="A380" s="125">
        <v>82</v>
      </c>
      <c r="B380" s="125" t="s">
        <v>77</v>
      </c>
      <c r="C380" s="125" t="s">
        <v>76</v>
      </c>
      <c r="E380" s="125">
        <v>0</v>
      </c>
      <c r="F380" s="131">
        <v>75.376999999999995</v>
      </c>
      <c r="G380" s="133">
        <v>-3.8650000000000002</v>
      </c>
      <c r="I380" s="125">
        <v>74.795000000000002</v>
      </c>
      <c r="J380" s="125">
        <v>0.54600000000000004</v>
      </c>
      <c r="K380" s="125">
        <v>0.36506100000000002</v>
      </c>
    </row>
    <row r="381" spans="1:15" x14ac:dyDescent="0.2">
      <c r="A381" s="125">
        <v>82</v>
      </c>
      <c r="B381" s="125" t="s">
        <v>77</v>
      </c>
      <c r="C381" s="125" t="s">
        <v>76</v>
      </c>
      <c r="E381" s="125">
        <v>0</v>
      </c>
      <c r="F381" s="131">
        <v>64.460999999999999</v>
      </c>
      <c r="G381" s="133">
        <v>-1.966</v>
      </c>
      <c r="I381" s="125">
        <v>63.96</v>
      </c>
      <c r="J381" s="125">
        <v>0.46800000000000003</v>
      </c>
      <c r="K381" s="125">
        <v>0.36575400000000002</v>
      </c>
    </row>
    <row r="382" spans="1:15" x14ac:dyDescent="0.2">
      <c r="A382" s="125">
        <v>82</v>
      </c>
      <c r="B382" s="125" t="s">
        <v>77</v>
      </c>
      <c r="C382" s="125" t="s">
        <v>76</v>
      </c>
      <c r="E382" s="125">
        <v>0</v>
      </c>
      <c r="F382" s="131">
        <v>4.3209999999999997</v>
      </c>
      <c r="G382" s="133">
        <v>-18.582000000000001</v>
      </c>
      <c r="I382" s="125">
        <v>4.2869999999999999</v>
      </c>
      <c r="J382" s="125">
        <v>3.1E-2</v>
      </c>
      <c r="K382" s="125">
        <v>0.35968699999999998</v>
      </c>
    </row>
    <row r="383" spans="1:15" x14ac:dyDescent="0.2">
      <c r="A383" s="125">
        <v>82</v>
      </c>
      <c r="B383" s="125" t="s">
        <v>77</v>
      </c>
      <c r="C383" s="125" t="s">
        <v>76</v>
      </c>
      <c r="E383" s="125">
        <v>0</v>
      </c>
      <c r="F383" s="131">
        <v>60.081000000000003</v>
      </c>
      <c r="G383" s="133">
        <v>-1.1499999999999999</v>
      </c>
      <c r="I383" s="125">
        <v>59.616999999999997</v>
      </c>
      <c r="J383" s="125">
        <v>0.436</v>
      </c>
      <c r="K383" s="125">
        <v>0.36605199999999999</v>
      </c>
    </row>
    <row r="384" spans="1:15" x14ac:dyDescent="0.2">
      <c r="A384" s="125">
        <v>82</v>
      </c>
      <c r="B384" s="125" t="s">
        <v>77</v>
      </c>
      <c r="C384" s="125" t="s">
        <v>76</v>
      </c>
      <c r="E384" s="125">
        <v>0</v>
      </c>
      <c r="F384" s="131">
        <v>0.89500000000000002</v>
      </c>
      <c r="G384" s="133">
        <v>-21.678999999999998</v>
      </c>
      <c r="I384" s="125">
        <v>0.88800000000000001</v>
      </c>
      <c r="J384" s="125">
        <v>6.0000000000000001E-3</v>
      </c>
      <c r="K384" s="125">
        <v>0.35855599999999999</v>
      </c>
    </row>
    <row r="385" spans="1:15" x14ac:dyDescent="0.2">
      <c r="A385" s="125">
        <v>82</v>
      </c>
      <c r="B385" s="125" t="s">
        <v>77</v>
      </c>
      <c r="C385" s="125" t="s">
        <v>76</v>
      </c>
      <c r="E385" s="125">
        <v>0</v>
      </c>
      <c r="F385" s="131">
        <v>56.695999999999998</v>
      </c>
      <c r="H385" s="135">
        <v>-37.363</v>
      </c>
      <c r="L385" s="125">
        <v>55.817999999999998</v>
      </c>
      <c r="M385" s="125">
        <v>0.63700000000000001</v>
      </c>
      <c r="N385" s="125">
        <v>0.24</v>
      </c>
      <c r="O385" s="125">
        <v>1.0647880000000001</v>
      </c>
    </row>
    <row r="386" spans="1:15" x14ac:dyDescent="0.2">
      <c r="A386" s="125">
        <v>83</v>
      </c>
      <c r="B386" s="125" t="s">
        <v>48</v>
      </c>
      <c r="E386" s="125">
        <v>0</v>
      </c>
      <c r="F386" s="131">
        <v>58.265999999999998</v>
      </c>
      <c r="G386" s="133">
        <v>-59.085999999999999</v>
      </c>
      <c r="I386" s="125">
        <v>57.813000000000002</v>
      </c>
      <c r="J386" s="125">
        <v>0.42399999999999999</v>
      </c>
      <c r="K386" s="125">
        <v>0.34489300000000001</v>
      </c>
    </row>
    <row r="387" spans="1:15" x14ac:dyDescent="0.2">
      <c r="A387" s="125">
        <v>83</v>
      </c>
      <c r="B387" s="125" t="s">
        <v>48</v>
      </c>
      <c r="E387" s="125">
        <v>0</v>
      </c>
      <c r="F387" s="131">
        <v>69.552999999999997</v>
      </c>
      <c r="G387" s="133">
        <v>-60.021000000000001</v>
      </c>
      <c r="I387" s="125">
        <v>69.006</v>
      </c>
      <c r="J387" s="125">
        <v>0.505</v>
      </c>
      <c r="K387" s="125">
        <v>0.34455200000000002</v>
      </c>
    </row>
    <row r="388" spans="1:15" x14ac:dyDescent="0.2">
      <c r="A388" s="125">
        <v>83</v>
      </c>
      <c r="B388" s="125" t="s">
        <v>48</v>
      </c>
      <c r="E388" s="125">
        <v>0</v>
      </c>
      <c r="F388" s="131">
        <v>947.44100000000003</v>
      </c>
      <c r="G388" s="133">
        <v>-57.954999999999998</v>
      </c>
      <c r="I388" s="125">
        <v>939.68200000000002</v>
      </c>
      <c r="J388" s="125">
        <v>6.8929999999999998</v>
      </c>
      <c r="K388" s="125">
        <v>0.34530699999999998</v>
      </c>
    </row>
    <row r="389" spans="1:15" x14ac:dyDescent="0.2">
      <c r="A389" s="125">
        <v>83</v>
      </c>
      <c r="B389" s="125" t="s">
        <v>48</v>
      </c>
      <c r="E389" s="125">
        <v>0</v>
      </c>
      <c r="F389" s="131">
        <v>1168.72</v>
      </c>
      <c r="G389" s="133">
        <v>-1.1499999999999999</v>
      </c>
      <c r="I389" s="125">
        <v>1157.307</v>
      </c>
      <c r="J389" s="125">
        <v>9.0009999999999994</v>
      </c>
      <c r="K389" s="125">
        <v>0.36605199999999999</v>
      </c>
    </row>
    <row r="390" spans="1:15" x14ac:dyDescent="0.2">
      <c r="A390" s="125">
        <v>83</v>
      </c>
      <c r="B390" s="125" t="s">
        <v>48</v>
      </c>
      <c r="E390" s="125">
        <v>50</v>
      </c>
      <c r="F390" s="131">
        <v>0.16200000000000001</v>
      </c>
      <c r="H390" s="135">
        <v>3059.674</v>
      </c>
      <c r="L390" s="125">
        <v>0.155</v>
      </c>
      <c r="M390" s="125">
        <v>7.0000000000000001E-3</v>
      </c>
      <c r="N390" s="125">
        <v>0</v>
      </c>
      <c r="O390" s="125">
        <v>4.3417349999999999</v>
      </c>
    </row>
    <row r="391" spans="1:15" x14ac:dyDescent="0.2">
      <c r="A391" s="125">
        <v>83</v>
      </c>
      <c r="B391" s="125" t="s">
        <v>48</v>
      </c>
      <c r="E391" s="125">
        <v>50</v>
      </c>
      <c r="F391" s="131">
        <v>121.514</v>
      </c>
      <c r="H391" s="135">
        <v>-12.778</v>
      </c>
      <c r="L391" s="125">
        <v>119.616</v>
      </c>
      <c r="M391" s="125">
        <v>1.3959999999999999</v>
      </c>
      <c r="N391" s="125">
        <v>0.502</v>
      </c>
      <c r="O391" s="125">
        <v>1.0916840000000001</v>
      </c>
    </row>
    <row r="392" spans="1:15" x14ac:dyDescent="0.2">
      <c r="A392" s="125">
        <v>83</v>
      </c>
      <c r="B392" s="125" t="s">
        <v>48</v>
      </c>
      <c r="E392" s="125">
        <v>50</v>
      </c>
      <c r="F392" s="131">
        <v>55.529000000000003</v>
      </c>
      <c r="H392" s="135">
        <v>-37.363</v>
      </c>
      <c r="L392" s="125">
        <v>54.67</v>
      </c>
      <c r="M392" s="125">
        <v>0.624</v>
      </c>
      <c r="N392" s="125">
        <v>0.23499999999999999</v>
      </c>
      <c r="O392" s="125">
        <v>1.0647880000000001</v>
      </c>
    </row>
    <row r="393" spans="1:15" x14ac:dyDescent="0.2">
      <c r="A393" s="125">
        <v>84</v>
      </c>
      <c r="B393" s="125" t="s">
        <v>47</v>
      </c>
      <c r="E393" s="125">
        <v>0</v>
      </c>
      <c r="F393" s="131">
        <v>58.276000000000003</v>
      </c>
      <c r="G393" s="133">
        <v>0.40300000000000002</v>
      </c>
      <c r="I393" s="125">
        <v>57.83</v>
      </c>
      <c r="J393" s="125">
        <v>0.42399999999999999</v>
      </c>
      <c r="K393" s="125">
        <v>0.36661899999999997</v>
      </c>
    </row>
    <row r="394" spans="1:15" x14ac:dyDescent="0.2">
      <c r="A394" s="125">
        <v>84</v>
      </c>
      <c r="B394" s="125" t="s">
        <v>47</v>
      </c>
      <c r="E394" s="125">
        <v>0</v>
      </c>
      <c r="F394" s="131">
        <v>59.128</v>
      </c>
      <c r="G394" s="133">
        <v>0.316</v>
      </c>
      <c r="I394" s="125">
        <v>58.67</v>
      </c>
      <c r="J394" s="125">
        <v>0.43</v>
      </c>
      <c r="K394" s="125">
        <v>0.366587</v>
      </c>
    </row>
    <row r="395" spans="1:15" x14ac:dyDescent="0.2">
      <c r="A395" s="125">
        <v>84</v>
      </c>
      <c r="B395" s="125" t="s">
        <v>47</v>
      </c>
      <c r="E395" s="125">
        <v>0</v>
      </c>
      <c r="F395" s="131">
        <v>65.634</v>
      </c>
      <c r="G395" s="133">
        <v>-1.1499999999999999</v>
      </c>
      <c r="I395" s="125">
        <v>65.125</v>
      </c>
      <c r="J395" s="125">
        <v>0.47599999999999998</v>
      </c>
      <c r="K395" s="125">
        <v>0.36605199999999999</v>
      </c>
    </row>
    <row r="396" spans="1:15" x14ac:dyDescent="0.2">
      <c r="A396" s="125">
        <v>84</v>
      </c>
      <c r="B396" s="125" t="s">
        <v>47</v>
      </c>
      <c r="E396" s="125">
        <v>57</v>
      </c>
      <c r="F396" s="131">
        <v>55.17</v>
      </c>
      <c r="H396" s="135">
        <v>-37.363</v>
      </c>
      <c r="L396" s="125">
        <v>54.317</v>
      </c>
      <c r="M396" s="125">
        <v>0.62</v>
      </c>
      <c r="N396" s="125">
        <v>0.23400000000000001</v>
      </c>
      <c r="O396" s="125">
        <v>1.0647880000000001</v>
      </c>
    </row>
    <row r="397" spans="1:15" x14ac:dyDescent="0.2">
      <c r="A397" s="125">
        <v>85</v>
      </c>
      <c r="B397" s="125" t="s">
        <v>68</v>
      </c>
      <c r="E397" s="125">
        <v>0</v>
      </c>
      <c r="F397" s="131">
        <v>56.954000000000001</v>
      </c>
      <c r="G397" s="133">
        <v>-33.237000000000002</v>
      </c>
      <c r="I397" s="125">
        <v>56.506</v>
      </c>
      <c r="J397" s="125">
        <v>0.41399999999999998</v>
      </c>
      <c r="K397" s="125">
        <v>0.35433500000000001</v>
      </c>
    </row>
    <row r="398" spans="1:15" x14ac:dyDescent="0.2">
      <c r="A398" s="125">
        <v>85</v>
      </c>
      <c r="B398" s="125" t="s">
        <v>68</v>
      </c>
      <c r="E398" s="125">
        <v>0</v>
      </c>
      <c r="F398" s="131">
        <v>57.026000000000003</v>
      </c>
      <c r="G398" s="133">
        <v>-33.366999999999997</v>
      </c>
      <c r="I398" s="125">
        <v>56.578000000000003</v>
      </c>
      <c r="J398" s="125">
        <v>0.41399999999999998</v>
      </c>
      <c r="K398" s="125">
        <v>0.35428700000000002</v>
      </c>
    </row>
    <row r="399" spans="1:15" x14ac:dyDescent="0.2">
      <c r="A399" s="125">
        <v>85</v>
      </c>
      <c r="B399" s="125" t="s">
        <v>68</v>
      </c>
      <c r="E399" s="125">
        <v>0</v>
      </c>
      <c r="F399" s="131">
        <v>1281.1110000000001</v>
      </c>
      <c r="G399" s="133">
        <v>-1.1499999999999999</v>
      </c>
      <c r="I399" s="125">
        <v>1269.8</v>
      </c>
      <c r="J399" s="125">
        <v>9.61</v>
      </c>
      <c r="K399" s="125">
        <v>0.36605199999999999</v>
      </c>
    </row>
    <row r="400" spans="1:15" x14ac:dyDescent="0.2">
      <c r="A400" s="125">
        <v>85</v>
      </c>
      <c r="B400" s="125" t="s">
        <v>68</v>
      </c>
      <c r="E400" s="125">
        <v>0</v>
      </c>
      <c r="F400" s="131">
        <v>139.58600000000001</v>
      </c>
      <c r="G400" s="133">
        <v>-79.695999999999998</v>
      </c>
      <c r="I400" s="125">
        <v>138.57400000000001</v>
      </c>
      <c r="J400" s="125">
        <v>0.96599999999999997</v>
      </c>
      <c r="K400" s="125">
        <v>0.337364</v>
      </c>
    </row>
    <row r="401" spans="1:15" x14ac:dyDescent="0.2">
      <c r="A401" s="125">
        <v>85</v>
      </c>
      <c r="B401" s="125" t="s">
        <v>68</v>
      </c>
      <c r="E401" s="125">
        <v>57</v>
      </c>
      <c r="F401" s="131">
        <v>0.14499999999999999</v>
      </c>
      <c r="H401" s="135">
        <v>4276.018</v>
      </c>
      <c r="L401" s="125">
        <v>0.13700000000000001</v>
      </c>
      <c r="M401" s="125">
        <v>8.0000000000000002E-3</v>
      </c>
      <c r="N401" s="125">
        <v>0</v>
      </c>
      <c r="O401" s="125">
        <v>5.5701289999999997</v>
      </c>
    </row>
    <row r="402" spans="1:15" x14ac:dyDescent="0.2">
      <c r="A402" s="125">
        <v>85</v>
      </c>
      <c r="B402" s="125" t="s">
        <v>68</v>
      </c>
      <c r="E402" s="125">
        <v>57</v>
      </c>
      <c r="F402" s="131">
        <v>0.53700000000000003</v>
      </c>
      <c r="H402" s="135">
        <v>-26.832999999999998</v>
      </c>
      <c r="L402" s="125">
        <v>0.52800000000000002</v>
      </c>
      <c r="M402" s="125">
        <v>6.0000000000000001E-3</v>
      </c>
      <c r="N402" s="125">
        <v>2E-3</v>
      </c>
      <c r="O402" s="125">
        <v>1.0763100000000001</v>
      </c>
    </row>
    <row r="403" spans="1:15" x14ac:dyDescent="0.2">
      <c r="A403" s="125">
        <v>85</v>
      </c>
      <c r="B403" s="125" t="s">
        <v>68</v>
      </c>
      <c r="E403" s="125">
        <v>57</v>
      </c>
      <c r="F403" s="131">
        <v>55.338999999999999</v>
      </c>
      <c r="H403" s="135">
        <v>-37.363</v>
      </c>
      <c r="L403" s="125">
        <v>54.482999999999997</v>
      </c>
      <c r="M403" s="125">
        <v>0.621</v>
      </c>
      <c r="N403" s="125">
        <v>0.23499999999999999</v>
      </c>
      <c r="O403" s="125">
        <v>1.0647880000000001</v>
      </c>
    </row>
  </sheetData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180205_TCD.wke</vt:lpstr>
      <vt:lpstr>180205_Quant results Gel A st</vt:lpstr>
      <vt:lpstr>180205_isotope data </vt:lpstr>
      <vt:lpstr>180205_CN_EA.wke</vt:lpstr>
      <vt:lpstr>CN_EA.wke</vt:lpstr>
      <vt:lpstr>TCD.wke</vt:lpstr>
    </vt:vector>
  </TitlesOfParts>
  <Company>NFIT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Bomholt Henriksen</dc:creator>
  <cp:lastModifiedBy>Susanne Vase Petersen</cp:lastModifiedBy>
  <dcterms:created xsi:type="dcterms:W3CDTF">2016-05-30T11:20:12Z</dcterms:created>
  <dcterms:modified xsi:type="dcterms:W3CDTF">2018-02-21T10:32:50Z</dcterms:modified>
</cp:coreProperties>
</file>