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cegibeau_etu_cvm_qc_ca/Documents/"/>
    </mc:Choice>
  </mc:AlternateContent>
  <xr:revisionPtr revIDLastSave="72" documentId="8_{25D12744-7287-4A9C-996A-597AB92DC3BE}" xr6:coauthVersionLast="47" xr6:coauthVersionMax="47" xr10:uidLastSave="{5644531D-4AC0-4504-BDF8-67AF4025110D}"/>
  <bookViews>
    <workbookView xWindow="-120" yWindow="-120" windowWidth="25440" windowHeight="15390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7" l="1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W9" i="7"/>
  <c r="X9" i="7" s="1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R9" i="7"/>
  <c r="S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S26" i="7"/>
  <c r="R26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O26" i="7"/>
  <c r="N26" i="7"/>
  <c r="J26" i="7"/>
  <c r="I26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9" i="7"/>
  <c r="AB9" i="6"/>
  <c r="AB17" i="6"/>
  <c r="AB18" i="6"/>
  <c r="AB20" i="6"/>
  <c r="AB21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F18" i="6" s="1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A18" i="6"/>
  <c r="AA19" i="6"/>
  <c r="AB19" i="6" s="1"/>
  <c r="AA20" i="6"/>
  <c r="AA21" i="6"/>
  <c r="AA22" i="6"/>
  <c r="AB22" i="6" s="1"/>
  <c r="AA23" i="6"/>
  <c r="AB23" i="6" s="1"/>
  <c r="AA24" i="6"/>
  <c r="AB24" i="6" s="1"/>
  <c r="AA25" i="6"/>
  <c r="AB25" i="6" s="1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S20" i="6"/>
  <c r="S24" i="6"/>
  <c r="S25" i="6"/>
  <c r="F9" i="6"/>
  <c r="S10" i="6"/>
  <c r="S18" i="6"/>
  <c r="AC12" i="6" l="1"/>
  <c r="AD12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<sst xmlns="http://schemas.openxmlformats.org/spreadsheetml/2006/main" count="185" uniqueCount="71">
  <si>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</si>
  <si>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</si>
  <si>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</si>
  <si>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</si>
  <si>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</si>
  <si>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</si>
  <si>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</si>
  <si>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</si>
  <si>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</si>
  <si>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</si>
  <si>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</si>
  <si>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</si>
  <si>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</si>
  <si>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</si>
  <si>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</si>
  <si>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</si>
  <si>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</si>
  <si>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</si>
  <si>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</si>
  <si>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</si>
  <si>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</si>
  <si>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</si>
  <si>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</si>
  <si>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</si>
  <si>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</si>
  <si>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</si>
  <si>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</si>
  <si>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</si>
  <si>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</si>
  <si>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</si>
  <si>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</si>
  <si>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</si>
  <si>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</si>
  <si>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</si>
  <si>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</si>
  <si>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</si>
  <si>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</si>
  <si>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</si>
  <si>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</si>
  <si>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</si>
  <si>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</si>
  <si>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</si>
  <si>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</si>
  <si>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</si>
  <si>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</si>
  <si>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</si>
  <si>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</si>
  <si>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</si>
  <si>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</si>
  <si>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</si>
  <si>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</si>
  <si>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</si>
  <si>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</si>
  <si>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</si>
  <si>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</si>
  <si>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</si>
  <si>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</si>
  <si>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</si>
  <si>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</si>
  <si>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</si>
  <si>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</si>
  <si>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</si>
  <si>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</si>
  <si>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</si>
  <si>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</si>
  <si>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</si>
  <si>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</si>
  <si>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</si>
  <si>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</si>
  <si>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01-01-2012</t>
  </si>
  <si>
    <t>Eligibilité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</si>
</sst>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65" fontId="4" fillId="0" borderId="0" xfId="0" applyNumberFormat="1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abSelected="1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09" t="s">
        <v>14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10" t="s">
        <v>10</v>
      </c>
      <c r="C5" s="110"/>
      <c r="D5" s="110"/>
      <c r="E5" s="110"/>
      <c r="F5" s="110"/>
      <c r="G5" s="110"/>
      <c r="H5" s="110"/>
      <c r="I5" s="110"/>
      <c r="J5" s="110"/>
      <c r="L5" s="111" t="s">
        <v>36</v>
      </c>
      <c r="M5" s="111"/>
      <c r="N5" s="111"/>
      <c r="O5" s="111"/>
      <c r="P5" s="111"/>
      <c r="R5" s="112" t="s">
        <v>11</v>
      </c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</row>
    <row r="6" spans="2:34" ht="3" customHeight="1" x14ac:dyDescent="0.2"/>
    <row r="7" spans="2:34" ht="10.15" customHeight="1" x14ac:dyDescent="0.2">
      <c r="B7" s="103" t="s">
        <v>1</v>
      </c>
      <c r="C7" s="119" t="s">
        <v>32</v>
      </c>
      <c r="D7" s="121" t="s">
        <v>35</v>
      </c>
      <c r="E7" s="113" t="s">
        <v>6</v>
      </c>
      <c r="F7" s="123" t="s">
        <v>37</v>
      </c>
      <c r="G7" s="115" t="s">
        <v>7</v>
      </c>
      <c r="H7" s="116"/>
      <c r="I7" s="96" t="s">
        <v>48</v>
      </c>
      <c r="J7" s="97"/>
      <c r="K7" s="4"/>
      <c r="L7" s="117" t="s">
        <v>2</v>
      </c>
      <c r="M7" s="118"/>
      <c r="N7" s="117" t="s">
        <v>0</v>
      </c>
      <c r="O7" s="118"/>
      <c r="P7" s="105" t="s">
        <v>42</v>
      </c>
      <c r="Q7" s="17"/>
      <c r="R7" s="98" t="s">
        <v>5</v>
      </c>
      <c r="S7" s="99"/>
      <c r="T7" s="13"/>
      <c r="U7" s="98" t="s">
        <v>38</v>
      </c>
      <c r="V7" s="99"/>
      <c r="W7" s="98" t="s">
        <v>41</v>
      </c>
      <c r="X7" s="99"/>
      <c r="Y7" s="98" t="s">
        <v>43</v>
      </c>
      <c r="Z7" s="99"/>
      <c r="AA7" s="98" t="s">
        <v>44</v>
      </c>
      <c r="AB7" s="99"/>
      <c r="AC7" s="98" t="s">
        <v>45</v>
      </c>
      <c r="AD7" s="99"/>
      <c r="AE7" s="98" t="s">
        <v>46</v>
      </c>
      <c r="AF7" s="99"/>
      <c r="AG7" s="13"/>
      <c r="AH7" s="107" t="s">
        <v>50</v>
      </c>
    </row>
    <row r="8" spans="2:34" ht="10.15" customHeight="1" thickBot="1" x14ac:dyDescent="0.25">
      <c r="B8" s="104"/>
      <c r="C8" s="120"/>
      <c r="D8" s="122"/>
      <c r="E8" s="114"/>
      <c r="F8" s="124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6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8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0" t="s">
        <v>12</v>
      </c>
      <c r="C29" s="101"/>
      <c r="D29" s="102"/>
      <c r="E29" s="100" t="s">
        <v>49</v>
      </c>
      <c r="F29" s="102"/>
      <c r="G29" s="100" t="s">
        <v>12</v>
      </c>
      <c r="H29" s="101"/>
      <c r="I29" s="101"/>
      <c r="J29" s="101"/>
      <c r="K29" s="101"/>
      <c r="L29" s="101"/>
      <c r="M29" s="101"/>
      <c r="N29" s="101"/>
      <c r="O29" s="101"/>
      <c r="P29" s="102"/>
      <c r="R29" s="100" t="s">
        <v>13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2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5"/>
  <sheetViews>
    <sheetView topLeftCell="D1" workbookViewId="0">
      <selection activeCell="V9" sqref="V9:V25"/>
    </sheetView>
  </sheetViews>
  <sheetFormatPr baseColWidth="10" defaultColWidth="10.6640625" defaultRowHeight="11.25" x14ac:dyDescent="0.2"/>
  <cols>
    <col min="1" max="3" width="10.6640625" style="92"/>
    <col min="4" max="4" width="11.5" style="92" bestFit="1" customWidth="1"/>
    <col min="5" max="16384" width="10.6640625" style="92"/>
  </cols>
  <sheetData>
    <row r="2" spans="2:34" ht="10.15" customHeight="1" x14ac:dyDescent="0.2">
      <c r="B2" s="92" t="s">
        <v>14</v>
      </c>
    </row>
    <row r="3" spans="2:34" ht="10.15" customHeight="1" x14ac:dyDescent="0.2">
      <c r="B3" s="92" t="s">
        <v>47</v>
      </c>
    </row>
    <row r="4" spans="2:34" ht="10.15" customHeight="1" x14ac:dyDescent="0.2"/>
    <row r="5" spans="2:34" ht="10.15" customHeight="1" x14ac:dyDescent="0.2">
      <c r="B5" s="125" t="s">
        <v>10</v>
      </c>
      <c r="C5" s="125"/>
      <c r="D5" s="125"/>
      <c r="E5" s="125"/>
      <c r="F5" s="125"/>
      <c r="G5" s="125"/>
      <c r="H5" s="125"/>
      <c r="I5" s="125"/>
      <c r="J5" s="125"/>
      <c r="L5" s="125" t="s">
        <v>36</v>
      </c>
      <c r="M5" s="125"/>
      <c r="N5" s="125"/>
      <c r="O5" s="125"/>
      <c r="P5" s="125"/>
      <c r="R5" s="126" t="s">
        <v>11</v>
      </c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</row>
    <row r="6" spans="2:34" ht="3.75" customHeight="1" x14ac:dyDescent="0.2"/>
    <row r="7" spans="2:34" ht="10.15" customHeight="1" x14ac:dyDescent="0.2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9.75" customHeight="1" x14ac:dyDescent="0.2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R8" s="92" t="s">
        <v>9</v>
      </c>
      <c r="S8" s="92" t="s">
        <v>8</v>
      </c>
      <c r="U8" s="92" t="s">
        <v>70</v>
      </c>
      <c r="V8" s="92" t="s">
        <v>40</v>
      </c>
      <c r="W8" s="92" t="s">
        <v>70</v>
      </c>
      <c r="X8" s="92" t="s">
        <v>40</v>
      </c>
      <c r="Y8" s="92" t="s">
        <v>70</v>
      </c>
      <c r="Z8" s="92" t="s">
        <v>40</v>
      </c>
      <c r="AA8" s="92" t="s">
        <v>70</v>
      </c>
      <c r="AB8" s="92" t="s">
        <v>40</v>
      </c>
      <c r="AC8" s="92" t="s">
        <v>70</v>
      </c>
      <c r="AD8" s="92" t="s">
        <v>40</v>
      </c>
      <c r="AE8" s="92" t="s">
        <v>70</v>
      </c>
      <c r="AF8" s="92" t="s">
        <v>40</v>
      </c>
      <c r="AH8" s="93"/>
    </row>
    <row r="9" spans="2:34" ht="10.15" customHeight="1" x14ac:dyDescent="0.2">
      <c r="B9" s="93" t="s">
        <v>15</v>
      </c>
      <c r="C9" s="93" t="s">
        <v>33</v>
      </c>
      <c r="D9" s="94">
        <v>38226</v>
      </c>
      <c r="E9" s="92">
        <f>YEARFRAC(D9, DATE(2013,1,10))</f>
        <v>8.3694444444444436</v>
      </c>
      <c r="F9" s="92">
        <f>2 + ROUNDDOWN(E9/5,)</f>
        <v>3</v>
      </c>
      <c r="G9" s="92">
        <v>21.68</v>
      </c>
      <c r="H9" s="92">
        <v>32.520000000000003</v>
      </c>
      <c r="I9" s="92">
        <v>86639.77</v>
      </c>
      <c r="J9" s="92">
        <v>138605.66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  <c r="R9" s="92">
        <f>G9*L9</f>
        <v>39837</v>
      </c>
      <c r="S9" s="92">
        <f>H9*M9</f>
        <v>413.00400000000002</v>
      </c>
      <c r="U9" s="92" t="str">
        <f>IF(F9&gt;0,"oui","non")</f>
        <v>oui</v>
      </c>
      <c r="V9" s="131">
        <f>IF(U9="oui",(N9*0.01)+(O9*0.015),0)</f>
        <v>2575.0774499999998</v>
      </c>
      <c r="W9" s="92" t="str">
        <f>IF(N9&gt;I9,"oui","non")</f>
        <v>oui</v>
      </c>
      <c r="X9" s="92">
        <f>IF(W9="oui",(N9-I9)/10,0)</f>
        <v>58.55599999999977</v>
      </c>
    </row>
    <row r="10" spans="2:34" ht="10.15" customHeight="1" x14ac:dyDescent="0.2">
      <c r="B10" s="93" t="s">
        <v>16</v>
      </c>
      <c r="C10" s="93" t="s">
        <v>33</v>
      </c>
      <c r="D10" s="93">
        <v>37601</v>
      </c>
      <c r="E10" s="92">
        <f t="shared" ref="E10:E25" si="0">YEARFRAC(D10, DATE(2013,1,10))</f>
        <v>10.080555555555556</v>
      </c>
      <c r="F10" s="92">
        <f t="shared" ref="F10:F25" si="1">2 + ROUNDDOWN(E10/5,)</f>
        <v>4</v>
      </c>
      <c r="G10" s="92">
        <v>23.05</v>
      </c>
      <c r="H10" s="92">
        <v>34.58</v>
      </c>
      <c r="I10" s="92">
        <v>86104.49</v>
      </c>
      <c r="J10" s="92">
        <v>141119.44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  <c r="R10" s="92">
        <f t="shared" ref="R10:R25" si="2">G10*L10</f>
        <v>41490</v>
      </c>
      <c r="S10" s="92">
        <f t="shared" ref="S10:S25" si="3">H10*M10</f>
        <v>871.41599999999994</v>
      </c>
      <c r="U10" s="92" t="str">
        <f t="shared" ref="U10:U25" si="4">IF(F10&gt;0,"oui","non")</f>
        <v>oui</v>
      </c>
      <c r="V10" s="131">
        <f t="shared" ref="V10:V25" si="5">IF(U10="oui",(N10*0.01)+(O10*0.015),0)</f>
        <v>3002.9853499999999</v>
      </c>
      <c r="W10" s="92" t="str">
        <f t="shared" ref="W10:W26" si="6">IF(N10&gt;I10,"oui","non")</f>
        <v>oui</v>
      </c>
      <c r="X10" s="92">
        <f t="shared" ref="X10:X26" si="7">IF(W10="oui",(N10-I10)/10,0)</f>
        <v>1438.9979999999996</v>
      </c>
    </row>
    <row r="11" spans="2:34" ht="10.15" customHeight="1" x14ac:dyDescent="0.2">
      <c r="B11" s="93" t="s">
        <v>17</v>
      </c>
      <c r="C11" s="93" t="s">
        <v>34</v>
      </c>
      <c r="D11" s="93">
        <v>35826</v>
      </c>
      <c r="E11" s="92">
        <f t="shared" si="0"/>
        <v>14.944444444444445</v>
      </c>
      <c r="F11" s="92">
        <f t="shared" si="1"/>
        <v>4</v>
      </c>
      <c r="G11" s="92">
        <v>26.94</v>
      </c>
      <c r="H11" s="92">
        <v>40.409999999999997</v>
      </c>
      <c r="I11" s="92">
        <v>89605.86</v>
      </c>
      <c r="J11" s="92">
        <v>156292.04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  <c r="R11" s="92">
        <f t="shared" si="2"/>
        <v>48492</v>
      </c>
      <c r="S11" s="92">
        <f t="shared" si="3"/>
        <v>0</v>
      </c>
      <c r="U11" s="92" t="str">
        <f t="shared" si="4"/>
        <v>oui</v>
      </c>
      <c r="V11" s="131">
        <f t="shared" si="5"/>
        <v>3149.1246500000002</v>
      </c>
      <c r="W11" s="92" t="str">
        <f t="shared" si="6"/>
        <v>non</v>
      </c>
      <c r="X11" s="92">
        <f t="shared" si="7"/>
        <v>0</v>
      </c>
    </row>
    <row r="12" spans="2:34" ht="10.15" customHeight="1" x14ac:dyDescent="0.2">
      <c r="B12" s="93" t="s">
        <v>18</v>
      </c>
      <c r="C12" s="93" t="s">
        <v>34</v>
      </c>
      <c r="D12" s="93">
        <v>35403</v>
      </c>
      <c r="E12" s="92">
        <f t="shared" si="0"/>
        <v>16.100000000000001</v>
      </c>
      <c r="F12" s="92">
        <f t="shared" si="1"/>
        <v>5</v>
      </c>
      <c r="G12" s="92">
        <v>27.87</v>
      </c>
      <c r="H12" s="92">
        <v>41.81</v>
      </c>
      <c r="I12" s="92">
        <v>88556.09</v>
      </c>
      <c r="J12" s="92">
        <v>156576.41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  <c r="R12" s="92">
        <f t="shared" si="2"/>
        <v>49120.875</v>
      </c>
      <c r="S12" s="92">
        <f t="shared" si="3"/>
        <v>0</v>
      </c>
      <c r="U12" s="92" t="str">
        <f t="shared" si="4"/>
        <v>oui</v>
      </c>
      <c r="V12" s="131">
        <f t="shared" si="5"/>
        <v>3336.7842500000002</v>
      </c>
      <c r="W12" s="92" t="str">
        <f t="shared" si="6"/>
        <v>non</v>
      </c>
      <c r="X12" s="92">
        <f t="shared" si="7"/>
        <v>0</v>
      </c>
    </row>
    <row r="13" spans="2:34" ht="10.15" customHeight="1" x14ac:dyDescent="0.2">
      <c r="B13" s="93" t="s">
        <v>19</v>
      </c>
      <c r="C13" s="93" t="s">
        <v>34</v>
      </c>
      <c r="D13" s="93">
        <v>33093</v>
      </c>
      <c r="E13" s="92">
        <f t="shared" si="0"/>
        <v>22.422222222222221</v>
      </c>
      <c r="F13" s="92">
        <f t="shared" si="1"/>
        <v>6</v>
      </c>
      <c r="G13" s="92">
        <v>32.93</v>
      </c>
      <c r="H13" s="92">
        <v>49.4</v>
      </c>
      <c r="I13" s="92">
        <v>91038.77</v>
      </c>
      <c r="J13" s="92">
        <v>172168.01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  <c r="R13" s="92">
        <f t="shared" si="2"/>
        <v>56804.25</v>
      </c>
      <c r="S13" s="92">
        <f t="shared" si="3"/>
        <v>1954.758</v>
      </c>
      <c r="U13" s="92" t="str">
        <f t="shared" si="4"/>
        <v>oui</v>
      </c>
      <c r="V13" s="131">
        <f t="shared" si="5"/>
        <v>3625.0093999999999</v>
      </c>
      <c r="W13" s="92" t="str">
        <f t="shared" si="6"/>
        <v>oui</v>
      </c>
      <c r="X13" s="92">
        <f t="shared" si="7"/>
        <v>519.7349999999991</v>
      </c>
    </row>
    <row r="14" spans="2:34" ht="10.15" customHeight="1" x14ac:dyDescent="0.2">
      <c r="B14" s="93" t="s">
        <v>20</v>
      </c>
      <c r="C14" s="93" t="s">
        <v>33</v>
      </c>
      <c r="D14" s="93">
        <v>37900</v>
      </c>
      <c r="E14" s="92">
        <f t="shared" si="0"/>
        <v>9.2611111111111111</v>
      </c>
      <c r="F14" s="92">
        <f t="shared" si="1"/>
        <v>3</v>
      </c>
      <c r="G14" s="92">
        <v>22.4</v>
      </c>
      <c r="H14" s="92">
        <v>33.6</v>
      </c>
      <c r="I14" s="92">
        <v>87296.23</v>
      </c>
      <c r="J14" s="92">
        <v>141450.34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  <c r="R14" s="92">
        <f t="shared" si="2"/>
        <v>41160</v>
      </c>
      <c r="S14" s="92">
        <f t="shared" si="3"/>
        <v>3299.5200000000004</v>
      </c>
      <c r="U14" s="92" t="str">
        <f t="shared" si="4"/>
        <v>oui</v>
      </c>
      <c r="V14" s="131">
        <f t="shared" si="5"/>
        <v>2672.39525</v>
      </c>
      <c r="W14" s="92" t="str">
        <f t="shared" si="6"/>
        <v>non</v>
      </c>
      <c r="X14" s="92">
        <f t="shared" si="7"/>
        <v>0</v>
      </c>
    </row>
    <row r="15" spans="2:34" ht="10.15" customHeight="1" x14ac:dyDescent="0.2">
      <c r="B15" s="93" t="s">
        <v>21</v>
      </c>
      <c r="C15" s="93" t="s">
        <v>33</v>
      </c>
      <c r="D15" s="93">
        <v>35590</v>
      </c>
      <c r="E15" s="92">
        <f t="shared" si="0"/>
        <v>15.58611111111111</v>
      </c>
      <c r="F15" s="92">
        <f t="shared" si="1"/>
        <v>5</v>
      </c>
      <c r="G15" s="92">
        <v>27.46</v>
      </c>
      <c r="H15" s="92">
        <v>41.19</v>
      </c>
      <c r="I15" s="92">
        <v>88194.9</v>
      </c>
      <c r="J15" s="92">
        <v>155011.24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  <c r="R15" s="92">
        <f t="shared" si="2"/>
        <v>48398.25</v>
      </c>
      <c r="S15" s="92">
        <f t="shared" si="3"/>
        <v>10056.1266</v>
      </c>
      <c r="U15" s="92" t="str">
        <f t="shared" si="4"/>
        <v>oui</v>
      </c>
      <c r="V15" s="131">
        <f t="shared" si="5"/>
        <v>2780.9497999999999</v>
      </c>
      <c r="W15" s="92" t="str">
        <f t="shared" si="6"/>
        <v>oui</v>
      </c>
      <c r="X15" s="92">
        <f t="shared" si="7"/>
        <v>1061.7529999999999</v>
      </c>
    </row>
    <row r="16" spans="2:34" ht="10.15" customHeight="1" x14ac:dyDescent="0.2">
      <c r="B16" s="93" t="s">
        <v>22</v>
      </c>
      <c r="C16" s="93" t="s">
        <v>33</v>
      </c>
      <c r="D16" s="93">
        <v>35192</v>
      </c>
      <c r="E16" s="92">
        <f t="shared" si="0"/>
        <v>16.675000000000001</v>
      </c>
      <c r="F16" s="92">
        <f t="shared" si="1"/>
        <v>5</v>
      </c>
      <c r="G16" s="92">
        <v>28.33</v>
      </c>
      <c r="H16" s="92">
        <v>42.5</v>
      </c>
      <c r="I16" s="92">
        <v>88963.64</v>
      </c>
      <c r="J16" s="92">
        <v>158342.45000000001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  <c r="R16" s="92">
        <f t="shared" si="2"/>
        <v>49931.625</v>
      </c>
      <c r="S16" s="92">
        <f t="shared" si="3"/>
        <v>4649.0749999999998</v>
      </c>
      <c r="U16" s="92" t="str">
        <f t="shared" si="4"/>
        <v>oui</v>
      </c>
      <c r="V16" s="131">
        <f t="shared" si="5"/>
        <v>3371.5443500000001</v>
      </c>
      <c r="W16" s="92" t="str">
        <f t="shared" si="6"/>
        <v>oui</v>
      </c>
      <c r="X16" s="92">
        <f t="shared" si="7"/>
        <v>91.553999999999363</v>
      </c>
    </row>
    <row r="17" spans="2:24" ht="10.15" customHeight="1" x14ac:dyDescent="0.2">
      <c r="B17" s="93" t="s">
        <v>23</v>
      </c>
      <c r="C17" s="93" t="s">
        <v>33</v>
      </c>
      <c r="D17" s="93">
        <v>36628</v>
      </c>
      <c r="E17" s="92">
        <f t="shared" si="0"/>
        <v>12.744444444444444</v>
      </c>
      <c r="F17" s="92">
        <f t="shared" si="1"/>
        <v>4</v>
      </c>
      <c r="G17" s="92">
        <v>25.19</v>
      </c>
      <c r="H17" s="92">
        <v>37.78</v>
      </c>
      <c r="I17" s="92">
        <v>88023.83</v>
      </c>
      <c r="J17" s="92">
        <v>149436.59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  <c r="R17" s="92">
        <f t="shared" si="2"/>
        <v>45342</v>
      </c>
      <c r="S17" s="92">
        <f t="shared" si="3"/>
        <v>0</v>
      </c>
      <c r="U17" s="92" t="str">
        <f t="shared" si="4"/>
        <v>oui</v>
      </c>
      <c r="V17" s="131">
        <f t="shared" si="5"/>
        <v>3172.6669999999999</v>
      </c>
      <c r="W17" s="92" t="str">
        <f t="shared" si="6"/>
        <v>oui</v>
      </c>
      <c r="X17" s="92">
        <f t="shared" si="7"/>
        <v>459.24599999999919</v>
      </c>
    </row>
    <row r="18" spans="2:24" ht="10.15" customHeight="1" x14ac:dyDescent="0.2">
      <c r="B18" s="93" t="s">
        <v>24</v>
      </c>
      <c r="C18" s="93" t="s">
        <v>33</v>
      </c>
      <c r="D18" s="93">
        <v>30115</v>
      </c>
      <c r="E18" s="92">
        <f t="shared" si="0"/>
        <v>30.574999999999999</v>
      </c>
      <c r="F18" s="92">
        <f t="shared" si="1"/>
        <v>8</v>
      </c>
      <c r="G18" s="92">
        <v>39.46</v>
      </c>
      <c r="H18" s="92">
        <v>59.19</v>
      </c>
      <c r="I18" s="92">
        <v>92465.44</v>
      </c>
      <c r="J18" s="92">
        <v>188016.91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  <c r="R18" s="92">
        <f t="shared" si="2"/>
        <v>65109</v>
      </c>
      <c r="S18" s="92">
        <f t="shared" si="3"/>
        <v>8480.1512999999995</v>
      </c>
      <c r="U18" s="92" t="str">
        <f t="shared" si="4"/>
        <v>oui</v>
      </c>
      <c r="V18" s="131">
        <f t="shared" si="5"/>
        <v>3392.9933000000001</v>
      </c>
      <c r="W18" s="92" t="str">
        <f t="shared" si="6"/>
        <v>non</v>
      </c>
      <c r="X18" s="92">
        <f t="shared" si="7"/>
        <v>0</v>
      </c>
    </row>
    <row r="19" spans="2:24" ht="10.15" customHeight="1" x14ac:dyDescent="0.2">
      <c r="B19" s="93" t="s">
        <v>25</v>
      </c>
      <c r="C19" s="93" t="s">
        <v>33</v>
      </c>
      <c r="D19" s="93">
        <v>41231</v>
      </c>
      <c r="E19" s="92">
        <f t="shared" si="0"/>
        <v>0.14444444444444443</v>
      </c>
      <c r="F19" s="92">
        <f t="shared" si="1"/>
        <v>2</v>
      </c>
      <c r="G19" s="92">
        <v>15.1</v>
      </c>
      <c r="H19" s="92">
        <v>22.64</v>
      </c>
      <c r="I19" s="92">
        <v>82233.27</v>
      </c>
      <c r="J19" s="92">
        <v>114677.5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  <c r="R19" s="92">
        <f t="shared" si="2"/>
        <v>28312.5</v>
      </c>
      <c r="S19" s="92">
        <f t="shared" si="3"/>
        <v>0</v>
      </c>
      <c r="U19" s="92" t="str">
        <f t="shared" si="4"/>
        <v>oui</v>
      </c>
      <c r="V19" s="131">
        <f t="shared" si="5"/>
        <v>2433.5099499999997</v>
      </c>
      <c r="W19" s="92" t="str">
        <f t="shared" si="6"/>
        <v>non</v>
      </c>
      <c r="X19" s="92">
        <f t="shared" si="7"/>
        <v>0</v>
      </c>
    </row>
    <row r="20" spans="2:24" ht="10.15" customHeight="1" x14ac:dyDescent="0.2">
      <c r="B20" s="93" t="s">
        <v>26</v>
      </c>
      <c r="C20" s="93" t="s">
        <v>34</v>
      </c>
      <c r="D20" s="93">
        <v>31824</v>
      </c>
      <c r="E20" s="92">
        <f t="shared" si="0"/>
        <v>25.9</v>
      </c>
      <c r="F20" s="92">
        <f t="shared" si="1"/>
        <v>7</v>
      </c>
      <c r="G20" s="92">
        <v>35.71</v>
      </c>
      <c r="H20" s="92">
        <v>53.57</v>
      </c>
      <c r="I20" s="92">
        <v>91406.45</v>
      </c>
      <c r="J20" s="92">
        <v>178594.61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  <c r="R20" s="92">
        <f t="shared" si="2"/>
        <v>60260.625</v>
      </c>
      <c r="S20" s="92">
        <f t="shared" si="3"/>
        <v>7774.6140999999998</v>
      </c>
      <c r="U20" s="92" t="str">
        <f t="shared" si="4"/>
        <v>oui</v>
      </c>
      <c r="V20" s="131">
        <f t="shared" si="5"/>
        <v>3610.70795</v>
      </c>
      <c r="W20" s="92" t="str">
        <f t="shared" si="6"/>
        <v>non</v>
      </c>
      <c r="X20" s="92">
        <f t="shared" si="7"/>
        <v>0</v>
      </c>
    </row>
    <row r="21" spans="2:24" ht="10.15" customHeight="1" x14ac:dyDescent="0.2">
      <c r="B21" s="93" t="s">
        <v>27</v>
      </c>
      <c r="C21" s="93" t="s">
        <v>34</v>
      </c>
      <c r="D21" s="93">
        <v>38150</v>
      </c>
      <c r="E21" s="92">
        <f t="shared" si="0"/>
        <v>8.5777777777777775</v>
      </c>
      <c r="F21" s="92">
        <f t="shared" si="1"/>
        <v>3</v>
      </c>
      <c r="G21" s="92">
        <v>21.85</v>
      </c>
      <c r="H21" s="92">
        <v>32.770000000000003</v>
      </c>
      <c r="I21" s="92">
        <v>86792.81</v>
      </c>
      <c r="J21" s="92">
        <v>139268.84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  <c r="R21" s="92">
        <f t="shared" si="2"/>
        <v>40149.375</v>
      </c>
      <c r="S21" s="92">
        <f t="shared" si="3"/>
        <v>6286.9245000000001</v>
      </c>
      <c r="U21" s="92" t="str">
        <f t="shared" si="4"/>
        <v>oui</v>
      </c>
      <c r="V21" s="131">
        <f t="shared" si="5"/>
        <v>3009.6405499999996</v>
      </c>
      <c r="W21" s="92" t="str">
        <f t="shared" si="6"/>
        <v>oui</v>
      </c>
      <c r="X21" s="92">
        <f t="shared" si="7"/>
        <v>548.50200000000041</v>
      </c>
    </row>
    <row r="22" spans="2:24" ht="10.15" customHeight="1" x14ac:dyDescent="0.2">
      <c r="B22" s="93" t="s">
        <v>28</v>
      </c>
      <c r="C22" s="93" t="s">
        <v>33</v>
      </c>
      <c r="D22" s="93">
        <v>32891</v>
      </c>
      <c r="E22" s="92">
        <f t="shared" si="0"/>
        <v>22.977777777777778</v>
      </c>
      <c r="F22" s="92">
        <f t="shared" si="1"/>
        <v>6</v>
      </c>
      <c r="G22" s="92">
        <v>33.380000000000003</v>
      </c>
      <c r="H22" s="92">
        <v>50.06</v>
      </c>
      <c r="I22" s="92">
        <v>91420.63</v>
      </c>
      <c r="J22" s="92">
        <v>173822.75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  <c r="R22" s="92">
        <f t="shared" si="2"/>
        <v>57580.500000000007</v>
      </c>
      <c r="S22" s="92">
        <f t="shared" si="3"/>
        <v>7545.0432000000001</v>
      </c>
      <c r="U22" s="92" t="str">
        <f t="shared" si="4"/>
        <v>oui</v>
      </c>
      <c r="V22" s="131">
        <f t="shared" si="5"/>
        <v>3528.4550999999997</v>
      </c>
      <c r="W22" s="92" t="str">
        <f t="shared" si="6"/>
        <v>non</v>
      </c>
      <c r="X22" s="92">
        <f t="shared" si="7"/>
        <v>0</v>
      </c>
    </row>
    <row r="23" spans="2:24" ht="10.15" customHeight="1" x14ac:dyDescent="0.2">
      <c r="B23" s="93" t="s">
        <v>29</v>
      </c>
      <c r="C23" s="93" t="s">
        <v>34</v>
      </c>
      <c r="D23" s="93">
        <v>41102</v>
      </c>
      <c r="E23" s="92">
        <f t="shared" si="0"/>
        <v>0.49444444444444446</v>
      </c>
      <c r="F23" s="92">
        <f t="shared" si="1"/>
        <v>2</v>
      </c>
      <c r="G23" s="92">
        <v>15.38</v>
      </c>
      <c r="H23" s="92">
        <v>23.07</v>
      </c>
      <c r="I23" s="92">
        <v>82498.34</v>
      </c>
      <c r="J23" s="92">
        <v>115826.13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  <c r="R23" s="92">
        <f t="shared" si="2"/>
        <v>28837.5</v>
      </c>
      <c r="S23" s="92">
        <f t="shared" si="3"/>
        <v>3672.0518999999999</v>
      </c>
      <c r="U23" s="92" t="str">
        <f t="shared" si="4"/>
        <v>oui</v>
      </c>
      <c r="V23" s="131">
        <f t="shared" si="5"/>
        <v>2620.8300999999997</v>
      </c>
      <c r="W23" s="92" t="str">
        <f t="shared" si="6"/>
        <v>non</v>
      </c>
      <c r="X23" s="92">
        <f t="shared" si="7"/>
        <v>0</v>
      </c>
    </row>
    <row r="24" spans="2:24" ht="10.15" customHeight="1" x14ac:dyDescent="0.2">
      <c r="B24" s="92" t="s">
        <v>30</v>
      </c>
      <c r="C24" s="92" t="s">
        <v>34</v>
      </c>
      <c r="D24" s="93">
        <v>29465</v>
      </c>
      <c r="E24" s="92">
        <f t="shared" si="0"/>
        <v>32.358333333333334</v>
      </c>
      <c r="F24" s="92">
        <f t="shared" si="1"/>
        <v>8</v>
      </c>
      <c r="G24" s="92">
        <v>40.880000000000003</v>
      </c>
      <c r="H24" s="92">
        <v>61.33</v>
      </c>
      <c r="I24" s="92">
        <v>93640.78</v>
      </c>
      <c r="J24" s="92">
        <v>193110.06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  <c r="R24" s="92">
        <f t="shared" si="2"/>
        <v>67452</v>
      </c>
      <c r="S24" s="92">
        <f t="shared" si="3"/>
        <v>0</v>
      </c>
      <c r="U24" s="92" t="str">
        <f t="shared" si="4"/>
        <v>oui</v>
      </c>
      <c r="V24" s="131">
        <f t="shared" si="5"/>
        <v>3971.6017000000002</v>
      </c>
      <c r="W24" s="92" t="str">
        <f t="shared" si="6"/>
        <v>non</v>
      </c>
      <c r="X24" s="92">
        <f t="shared" si="7"/>
        <v>0</v>
      </c>
    </row>
    <row r="25" spans="2:24" ht="10.15" customHeight="1" x14ac:dyDescent="0.2">
      <c r="B25" s="92" t="s">
        <v>31</v>
      </c>
      <c r="C25" s="92" t="s">
        <v>34</v>
      </c>
      <c r="D25" s="93">
        <v>30711</v>
      </c>
      <c r="E25" s="92">
        <f t="shared" si="0"/>
        <v>28.944444444444443</v>
      </c>
      <c r="F25" s="92">
        <f t="shared" si="1"/>
        <v>7</v>
      </c>
      <c r="G25" s="92">
        <v>38.15</v>
      </c>
      <c r="H25" s="92">
        <v>57.23</v>
      </c>
      <c r="I25" s="92">
        <v>93464.74</v>
      </c>
      <c r="J25" s="92">
        <v>187513.86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  <c r="R25" s="92">
        <f t="shared" si="2"/>
        <v>64378.125</v>
      </c>
      <c r="S25" s="92">
        <f t="shared" si="3"/>
        <v>12957.444299999999</v>
      </c>
      <c r="U25" s="92" t="str">
        <f t="shared" si="4"/>
        <v>oui</v>
      </c>
      <c r="V25" s="131">
        <f t="shared" si="5"/>
        <v>3552.8549500000004</v>
      </c>
      <c r="W25" s="92" t="str">
        <f t="shared" si="6"/>
        <v>oui</v>
      </c>
      <c r="X25" s="92">
        <f t="shared" si="7"/>
        <v>481.38899999999995</v>
      </c>
    </row>
    <row r="26" spans="2:24" ht="10.15" customHeight="1" x14ac:dyDescent="0.2">
      <c r="I26" s="92">
        <f>SUM(I9:I25)</f>
        <v>1508346.0400000003</v>
      </c>
      <c r="J26" s="92">
        <f>SUM(J9:J25)</f>
        <v>2659832.84</v>
      </c>
      <c r="N26" s="92">
        <f>SUM(N9:N25)</f>
        <v>1486480.73</v>
      </c>
      <c r="O26" s="92">
        <f>SUM(O9:O25)</f>
        <v>2596154.92</v>
      </c>
      <c r="R26" s="92">
        <f>SUM(R9:R25)</f>
        <v>832655.625</v>
      </c>
      <c r="S26" s="92">
        <f>SUM(S9:S25)</f>
        <v>67960.128899999996</v>
      </c>
      <c r="W26" s="92" t="str">
        <f t="shared" si="6"/>
        <v>non</v>
      </c>
      <c r="X26" s="92">
        <f t="shared" si="7"/>
        <v>0</v>
      </c>
    </row>
    <row r="27" spans="2:24" ht="10.15" customHeight="1" x14ac:dyDescent="0.2"/>
    <row r="28" spans="2:24" ht="10.15" customHeight="1" x14ac:dyDescent="0.2"/>
    <row r="29" spans="2:24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24" ht="10.15" customHeight="1" x14ac:dyDescent="0.2"/>
    <row r="31" spans="2:24" ht="10.15" customHeight="1" x14ac:dyDescent="0.2"/>
    <row r="32" spans="2:24" ht="10.15" customHeight="1" x14ac:dyDescent="0.2"/>
    <row r="33" spans="4:4" ht="10.15" customHeight="1" x14ac:dyDescent="0.2"/>
    <row r="35" spans="4:4" x14ac:dyDescent="0.2">
      <c r="D35" s="95" t="s">
        <v>69</v>
      </c>
    </row>
  </sheetData>
  <mergeCells count="3">
    <mergeCell ref="B5:J5"/>
    <mergeCell ref="L5:P5"/>
    <mergeCell ref="R5:A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27" t="s">
        <v>51</v>
      </c>
      <c r="C2" s="127"/>
      <c r="D2" s="127"/>
    </row>
    <row r="3" spans="2:4" ht="3" customHeight="1" thickBot="1" x14ac:dyDescent="0.25"/>
    <row r="4" spans="2:4" x14ac:dyDescent="0.2">
      <c r="C4" s="128" t="s">
        <v>59</v>
      </c>
      <c r="D4" s="88" t="s">
        <v>52</v>
      </c>
    </row>
    <row r="5" spans="2:4" x14ac:dyDescent="0.2">
      <c r="C5" s="129"/>
      <c r="D5" s="70" t="s">
        <v>53</v>
      </c>
    </row>
    <row r="6" spans="2:4" x14ac:dyDescent="0.2">
      <c r="C6" s="129"/>
      <c r="D6" s="71" t="s">
        <v>54</v>
      </c>
    </row>
    <row r="7" spans="2:4" x14ac:dyDescent="0.2">
      <c r="C7" s="129"/>
      <c r="D7" s="70" t="s">
        <v>55</v>
      </c>
    </row>
    <row r="8" spans="2:4" ht="12" thickBot="1" x14ac:dyDescent="0.25">
      <c r="C8" s="130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8" t="s">
        <v>57</v>
      </c>
      <c r="D12" s="88" t="s">
        <v>58</v>
      </c>
    </row>
    <row r="13" spans="2:4" x14ac:dyDescent="0.2">
      <c r="C13" s="129"/>
      <c r="D13" s="70" t="s">
        <v>66</v>
      </c>
    </row>
    <row r="14" spans="2:4" x14ac:dyDescent="0.2">
      <c r="C14" s="129"/>
      <c r="D14" s="68" t="s">
        <v>60</v>
      </c>
    </row>
    <row r="15" spans="2:4" x14ac:dyDescent="0.2">
      <c r="C15" s="129"/>
      <c r="D15" s="87" t="s">
        <v>63</v>
      </c>
    </row>
    <row r="16" spans="2:4" x14ac:dyDescent="0.2">
      <c r="C16" s="129"/>
      <c r="D16" s="68" t="s">
        <v>65</v>
      </c>
    </row>
    <row r="17" spans="3:4" x14ac:dyDescent="0.2">
      <c r="C17" s="129"/>
      <c r="D17" s="87" t="s">
        <v>62</v>
      </c>
    </row>
    <row r="18" spans="3:4" x14ac:dyDescent="0.2">
      <c r="C18" s="129"/>
      <c r="D18" s="68" t="s">
        <v>64</v>
      </c>
    </row>
    <row r="19" spans="3:4" ht="12" thickBot="1" x14ac:dyDescent="0.25">
      <c r="C19" s="130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09663B-0354-4E80-8FF5-AF943404E8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A95C6A-7188-4C30-A605-B3AAE23D1A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F433BC-15AF-48EB-999F-068986BDA452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9de94308-2297-4d04-a77d-26fce9df9395"/>
    <ds:schemaRef ds:uri="http://schemas.openxmlformats.org/package/2006/metadata/core-properties"/>
    <ds:schemaRef ds:uri="22375818-dcd7-42e4-9660-6b33e030de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Gibeau Charles-Edward</cp:lastModifiedBy>
  <dcterms:created xsi:type="dcterms:W3CDTF">2011-03-30T03:31:33Z</dcterms:created>
  <dcterms:modified xsi:type="dcterms:W3CDTF">2022-11-17T18:17:10Z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