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9ABE76D5-0A03-4786-B101-8F6EBE30D1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Schedule" sheetId="11" r:id="rId1"/>
  </sheets>
  <definedNames>
    <definedName name="hoy" localSheetId="0">TODAY()</definedName>
    <definedName name="Inicio_del_proyecto">ProjectSchedule!$E$3</definedName>
    <definedName name="Semana_para_mostrar">ProjectSchedule!$E$4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_xlnm.Print_Titles" localSheetId="0">ProjectSchedule!$4:$6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E11" i="11" s="1"/>
  <c r="E8" i="11" l="1"/>
  <c r="E9" i="11" l="1"/>
  <c r="F8" i="11"/>
  <c r="H5" i="11"/>
  <c r="F9" i="11" l="1"/>
  <c r="E10" i="11" s="1"/>
  <c r="H6" i="11"/>
  <c r="E13" i="11" l="1"/>
  <c r="E15" i="11" s="1"/>
  <c r="F10" i="11"/>
  <c r="F7" i="11" s="1"/>
  <c r="I5" i="11"/>
  <c r="J5" i="11" s="1"/>
  <c r="K5" i="11" s="1"/>
  <c r="L5" i="11" s="1"/>
  <c r="M5" i="11" s="1"/>
  <c r="N5" i="11" s="1"/>
  <c r="O5" i="11" s="1"/>
  <c r="H4" i="11"/>
  <c r="F15" i="11" l="1"/>
  <c r="E16" i="11"/>
  <c r="O4" i="11"/>
  <c r="P5" i="11"/>
  <c r="Q5" i="11" s="1"/>
  <c r="R5" i="11" s="1"/>
  <c r="S5" i="11" s="1"/>
  <c r="T5" i="11" s="1"/>
  <c r="U5" i="11" s="1"/>
  <c r="V5" i="11" s="1"/>
  <c r="I6" i="11"/>
  <c r="F16" i="11" l="1"/>
  <c r="E17" i="11"/>
  <c r="F13" i="11"/>
  <c r="F11" i="11" s="1"/>
  <c r="V4" i="11"/>
  <c r="W5" i="11"/>
  <c r="X5" i="11" s="1"/>
  <c r="Y5" i="11" s="1"/>
  <c r="Z5" i="11" s="1"/>
  <c r="AA5" i="11" s="1"/>
  <c r="AB5" i="11" s="1"/>
  <c r="AC5" i="11" s="1"/>
  <c r="J6" i="11"/>
  <c r="E18" i="11" l="1"/>
  <c r="F17" i="11"/>
  <c r="AD5" i="11"/>
  <c r="AE5" i="11" s="1"/>
  <c r="AF5" i="11" s="1"/>
  <c r="AG5" i="11" s="1"/>
  <c r="AH5" i="11" s="1"/>
  <c r="AI5" i="11" s="1"/>
  <c r="AC4" i="11"/>
  <c r="K6" i="11"/>
  <c r="E19" i="11" l="1"/>
  <c r="F18" i="11"/>
  <c r="AJ5" i="11"/>
  <c r="AK5" i="11" s="1"/>
  <c r="AL5" i="11" s="1"/>
  <c r="AM5" i="11" s="1"/>
  <c r="AN5" i="11" s="1"/>
  <c r="AO5" i="11" s="1"/>
  <c r="AP5" i="11" s="1"/>
  <c r="L6" i="11"/>
  <c r="E21" i="11" l="1"/>
  <c r="F19" i="11"/>
  <c r="AQ5" i="11"/>
  <c r="AR5" i="11" s="1"/>
  <c r="AJ4" i="11"/>
  <c r="M6" i="11"/>
  <c r="AS5" i="11" l="1"/>
  <c r="AR6" i="11"/>
  <c r="AQ4" i="11"/>
  <c r="N6" i="11"/>
  <c r="AS6" i="11" l="1"/>
  <c r="O6" i="11" l="1"/>
  <c r="Q6" i="11" l="1"/>
  <c r="R6" i="11" l="1"/>
  <c r="AQ6" i="11"/>
  <c r="AT5" i="11" s="1"/>
  <c r="AU5" i="11" s="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P6" i="11"/>
  <c r="AV5" i="11" l="1"/>
  <c r="AW5" i="11" s="1"/>
  <c r="AU6" i="11"/>
  <c r="AT6" i="11"/>
  <c r="AV6" i="11" l="1"/>
  <c r="AX5" i="11"/>
  <c r="AY5" i="11" l="1"/>
  <c r="AX6" i="11"/>
  <c r="AX4" i="11"/>
  <c r="AW6" i="11" s="1"/>
  <c r="AZ5" i="11" l="1"/>
  <c r="AY6" i="11"/>
  <c r="BA5" i="11" l="1"/>
  <c r="AZ6" i="11"/>
  <c r="BA6" i="11" l="1"/>
  <c r="BB5" i="11"/>
  <c r="BC5" i="11" l="1"/>
  <c r="BB6" i="11"/>
  <c r="BD5" i="11" l="1"/>
  <c r="BC6" i="11"/>
  <c r="BE5" i="11" l="1"/>
  <c r="BE4" i="11" l="1"/>
  <c r="BD6" i="11" s="1"/>
  <c r="BE6" i="11"/>
  <c r="BF5" i="11"/>
  <c r="BF6" i="11" l="1"/>
  <c r="BG5" i="11"/>
  <c r="BH5" i="11" l="1"/>
  <c r="BG6" i="11"/>
  <c r="BI5" i="11" l="1"/>
  <c r="BH6" i="11"/>
  <c r="BJ5" i="11" l="1"/>
  <c r="BI6" i="11"/>
  <c r="BK5" i="11" l="1"/>
  <c r="BK6" i="11" s="1"/>
  <c r="BJ6" i="11"/>
  <c r="E14" i="11"/>
  <c r="F14" i="11" l="1"/>
  <c r="E20" i="11" l="1"/>
  <c r="F21" i="11"/>
  <c r="E22" i="11"/>
  <c r="E23" i="11" l="1"/>
  <c r="F22" i="11"/>
  <c r="F23" i="11" l="1"/>
  <c r="F20" i="11" s="1"/>
  <c r="E25" i="11"/>
  <c r="E26" i="11" l="1"/>
  <c r="E24" i="11"/>
  <c r="F25" i="11"/>
  <c r="E27" i="11" l="1"/>
  <c r="F26" i="11"/>
  <c r="E29" i="11" l="1"/>
  <c r="F27" i="11"/>
  <c r="F24" i="11" s="1"/>
  <c r="E28" i="11" l="1"/>
  <c r="E30" i="11"/>
  <c r="F29" i="11"/>
  <c r="E31" i="11" l="1"/>
  <c r="F30" i="11"/>
  <c r="F31" i="11" l="1"/>
  <c r="F28" i="11" s="1"/>
  <c r="E33" i="11"/>
  <c r="F33" i="11" l="1"/>
  <c r="E34" i="11"/>
  <c r="F34" i="11" s="1"/>
  <c r="F32" i="11" s="1"/>
  <c r="E32" i="11"/>
</calcChain>
</file>

<file path=xl/sharedStrings.xml><?xml version="1.0" encoding="utf-8"?>
<sst xmlns="http://schemas.openxmlformats.org/spreadsheetml/2006/main" count="60" uniqueCount="41">
  <si>
    <t>Esta fila indica el final de la programación del proyecto. NO escriba nada en esta fila. 
Inserte nuevas filas encima de ésta para continuar creando la programación del proyecto.</t>
  </si>
  <si>
    <t>TAREA</t>
  </si>
  <si>
    <t>Inserte nuevas filas ENCIMA de ésta</t>
  </si>
  <si>
    <t>Inicio del proyecto:</t>
  </si>
  <si>
    <t>Semana para mostrar:</t>
  </si>
  <si>
    <t>ASIGNADO
A</t>
  </si>
  <si>
    <t>PROGRESO</t>
  </si>
  <si>
    <t>INICIO</t>
  </si>
  <si>
    <t>FIN</t>
  </si>
  <si>
    <t>Mejora de la Gestión de Inventario de Carne: Control y Trazabilidad</t>
  </si>
  <si>
    <t>Sigma Alimentos Centro S.A. de C.V.</t>
  </si>
  <si>
    <t>Definición de requisitos y alcance del proyecto</t>
  </si>
  <si>
    <t>Identificar y documentar los requisitos del sistema</t>
  </si>
  <si>
    <t>Carlos A. Fuentes M.</t>
  </si>
  <si>
    <t>Determinar el alcance del proyecto y establecer objetivos</t>
  </si>
  <si>
    <t xml:space="preserve">Diseño y arquitectura del sistema </t>
  </si>
  <si>
    <t xml:space="preserve">Desarrollo de módulos y funcionalidades </t>
  </si>
  <si>
    <t xml:space="preserve">Implementar el módulo de Interfaz de Login </t>
  </si>
  <si>
    <t xml:space="preserve">Pruebas y validación del sistema </t>
  </si>
  <si>
    <t>Ejecutar pruebas de integración</t>
  </si>
  <si>
    <t>Documentación y entregables finales</t>
  </si>
  <si>
    <t xml:space="preserve">Preparar documentación técnica </t>
  </si>
  <si>
    <t xml:space="preserve">Generar scripts de creación de tablas y datos de ejemplo </t>
  </si>
  <si>
    <t xml:space="preserve">Elaborar informe final del proyecto </t>
  </si>
  <si>
    <t xml:space="preserve">Implementación y despliegue </t>
  </si>
  <si>
    <t>Realizar pruebas de despliegue</t>
  </si>
  <si>
    <t>Configurar el despliegue de la aplicación</t>
  </si>
  <si>
    <t xml:space="preserve">Capacitación y soporte </t>
  </si>
  <si>
    <t>Capacitar a los usuarios finales</t>
  </si>
  <si>
    <t>Brindar soporte técnico inicial</t>
  </si>
  <si>
    <t>Carlos Fuentes</t>
  </si>
  <si>
    <t>Validar los requisitos con los stakeholders (Gerentes)</t>
  </si>
  <si>
    <t>Definir la estructura de la base de datos y crear los diagramas</t>
  </si>
  <si>
    <t>Diseñar la interfaz de usuario con la propuesta de diseño de interfaces</t>
  </si>
  <si>
    <t>Implementar el módulo de Recepción de Carne</t>
  </si>
  <si>
    <t>Desarrollar el módulo de Gestión de Inventarios</t>
  </si>
  <si>
    <t>Programar el módulo de Trazabilidad</t>
  </si>
  <si>
    <t>Crear el módulo de Administración de Usuarios y Roles</t>
  </si>
  <si>
    <t>Realizar pruebas unitarias para cada módulo desarrollado</t>
  </si>
  <si>
    <t xml:space="preserve">Realizar pruebas de aceptación  con usuarios finales </t>
  </si>
  <si>
    <t>Realizar la implementación del sistema en el entorno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</si>
</sst>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\-m\-yy;@"/>
    <numFmt numFmtId="169" formatCode="d"/>
    <numFmt numFmtId="170" formatCode="ddd\,\ yyyy\-mm\-dd;@"/>
    <numFmt numFmtId="171" formatCode="d\ &quot;de&quot;\ mmmm\ &quot;de&quot;\ yyyy"/>
    <numFmt numFmtId="172" formatCode="dd\-mm\-yy;@"/>
  </numFmts>
  <fonts count="3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6" fillId="0" borderId="0"/>
    <xf numFmtId="167" fontId="9" fillId="0" borderId="3" applyFont="0" applyFill="0" applyAlignment="0" applyProtection="0"/>
    <xf numFmtId="0" fontId="13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70" fontId="9" fillId="0" borderId="3">
      <alignment horizontal="center" vertical="center"/>
    </xf>
    <xf numFmtId="168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  <xf numFmtId="0" fontId="18" fillId="0" borderId="0" applyNumberForma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11" applyNumberFormat="0" applyAlignment="0" applyProtection="0"/>
    <xf numFmtId="0" fontId="24" fillId="18" borderId="12" applyNumberFormat="0" applyAlignment="0" applyProtection="0"/>
    <xf numFmtId="0" fontId="25" fillId="18" borderId="11" applyNumberFormat="0" applyAlignment="0" applyProtection="0"/>
    <xf numFmtId="0" fontId="26" fillId="0" borderId="13" applyNumberFormat="0" applyFill="0" applyAlignment="0" applyProtection="0"/>
    <xf numFmtId="0" fontId="27" fillId="19" borderId="14" applyNumberFormat="0" applyAlignment="0" applyProtection="0"/>
    <xf numFmtId="0" fontId="28" fillId="0" borderId="0" applyNumberFormat="0" applyFill="0" applyBorder="0" applyAlignment="0" applyProtection="0"/>
    <xf numFmtId="0" fontId="9" fillId="20" borderId="15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16" applyNumberFormat="0" applyFill="0" applyAlignment="0" applyProtection="0"/>
    <xf numFmtId="0" fontId="16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16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6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6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16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16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shrinkToFit="1"/>
    </xf>
    <xf numFmtId="0" fontId="14" fillId="0" borderId="0" xfId="0" applyFont="1"/>
    <xf numFmtId="0" fontId="15" fillId="0" borderId="0" xfId="1" applyFont="1" applyAlignment="1" applyProtection="1"/>
    <xf numFmtId="0" fontId="5" fillId="0" borderId="2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 indent="1"/>
    </xf>
    <xf numFmtId="9" fontId="5" fillId="3" borderId="2" xfId="2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9" fontId="5" fillId="4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9" fontId="5" fillId="11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9" fontId="5" fillId="10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2" borderId="9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6" fillId="0" borderId="0" xfId="3"/>
    <xf numFmtId="0" fontId="16" fillId="0" borderId="0" xfId="3" applyAlignment="1">
      <alignment wrapText="1"/>
    </xf>
    <xf numFmtId="0" fontId="16" fillId="0" borderId="0" xfId="0" applyFont="1" applyAlignment="1">
      <alignment horizontal="center"/>
    </xf>
    <xf numFmtId="0" fontId="13" fillId="0" borderId="0" xfId="5" applyAlignment="1">
      <alignment horizontal="left"/>
    </xf>
    <xf numFmtId="0" fontId="10" fillId="0" borderId="0" xfId="6"/>
    <xf numFmtId="0" fontId="9" fillId="8" borderId="2" xfId="11" applyFill="1">
      <alignment horizontal="center" vertical="center"/>
    </xf>
    <xf numFmtId="0" fontId="9" fillId="3" borderId="2" xfId="11" applyFill="1">
      <alignment horizontal="center" vertical="center"/>
    </xf>
    <xf numFmtId="0" fontId="9" fillId="9" borderId="2" xfId="11" applyFill="1">
      <alignment horizontal="center" vertical="center"/>
    </xf>
    <xf numFmtId="0" fontId="9" fillId="4" borderId="2" xfId="11" applyFill="1">
      <alignment horizontal="center" vertical="center"/>
    </xf>
    <xf numFmtId="0" fontId="9" fillId="6" borderId="2" xfId="11" applyFill="1">
      <alignment horizontal="center" vertical="center"/>
    </xf>
    <xf numFmtId="0" fontId="9" fillId="11" borderId="2" xfId="11" applyFill="1">
      <alignment horizontal="center" vertical="center"/>
    </xf>
    <xf numFmtId="0" fontId="9" fillId="5" borderId="2" xfId="11" applyFill="1">
      <alignment horizontal="center" vertical="center"/>
    </xf>
    <xf numFmtId="0" fontId="9" fillId="10" borderId="2" xfId="11" applyFill="1">
      <alignment horizontal="center" vertical="center"/>
    </xf>
    <xf numFmtId="0" fontId="0" fillId="0" borderId="10" xfId="0" applyBorder="1"/>
    <xf numFmtId="0" fontId="17" fillId="0" borderId="0" xfId="1" applyFont="1" applyProtection="1">
      <alignment vertical="top"/>
    </xf>
    <xf numFmtId="168" fontId="4" fillId="2" borderId="2" xfId="0" applyNumberFormat="1" applyFont="1" applyFill="1" applyBorder="1" applyAlignment="1">
      <alignment horizontal="left" vertical="center"/>
    </xf>
    <xf numFmtId="168" fontId="5" fillId="2" borderId="2" xfId="0" applyNumberFormat="1" applyFont="1" applyFill="1" applyBorder="1" applyAlignment="1">
      <alignment horizontal="center" vertical="center"/>
    </xf>
    <xf numFmtId="169" fontId="11" fillId="7" borderId="6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Alignment="1">
      <alignment horizontal="center" vertical="center"/>
    </xf>
    <xf numFmtId="169" fontId="11" fillId="7" borderId="7" xfId="0" applyNumberFormat="1" applyFont="1" applyFill="1" applyBorder="1" applyAlignment="1">
      <alignment horizontal="center" vertical="center"/>
    </xf>
    <xf numFmtId="0" fontId="9" fillId="3" borderId="2" xfId="12" applyFill="1" applyAlignment="1">
      <alignment horizontal="left" vertical="center" wrapText="1" indent="2"/>
    </xf>
    <xf numFmtId="0" fontId="9" fillId="45" borderId="2" xfId="11" applyFill="1">
      <alignment horizontal="center" vertical="center"/>
    </xf>
    <xf numFmtId="9" fontId="5" fillId="45" borderId="2" xfId="2" applyFont="1" applyFill="1" applyBorder="1" applyAlignment="1">
      <alignment horizontal="center" vertical="center"/>
    </xf>
    <xf numFmtId="0" fontId="9" fillId="0" borderId="2" xfId="12" applyFill="1">
      <alignment horizontal="left" vertical="center" indent="2"/>
    </xf>
    <xf numFmtId="0" fontId="9" fillId="0" borderId="2" xfId="11" applyFill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8" fontId="9" fillId="0" borderId="2" xfId="10" applyFill="1">
      <alignment horizontal="center" vertical="center"/>
    </xf>
    <xf numFmtId="0" fontId="6" fillId="46" borderId="2" xfId="0" applyFont="1" applyFill="1" applyBorder="1" applyAlignment="1">
      <alignment horizontal="left" vertical="center" indent="1"/>
    </xf>
    <xf numFmtId="0" fontId="9" fillId="46" borderId="2" xfId="11" applyFill="1">
      <alignment horizontal="center" vertical="center"/>
    </xf>
    <xf numFmtId="0" fontId="9" fillId="47" borderId="2" xfId="11" applyFill="1">
      <alignment horizontal="center" vertical="center"/>
    </xf>
    <xf numFmtId="9" fontId="5" fillId="47" borderId="2" xfId="2" applyFont="1" applyFill="1" applyBorder="1" applyAlignment="1">
      <alignment horizontal="center" vertical="center"/>
    </xf>
    <xf numFmtId="0" fontId="6" fillId="48" borderId="2" xfId="0" applyFont="1" applyFill="1" applyBorder="1" applyAlignment="1">
      <alignment horizontal="left" vertical="center" indent="1"/>
    </xf>
    <xf numFmtId="0" fontId="9" fillId="48" borderId="2" xfId="11" applyFill="1">
      <alignment horizontal="center" vertical="center"/>
    </xf>
    <xf numFmtId="0" fontId="9" fillId="49" borderId="2" xfId="11" applyFill="1">
      <alignment horizontal="center" vertical="center"/>
    </xf>
    <xf numFmtId="9" fontId="5" fillId="49" borderId="2" xfId="2" applyFont="1" applyFill="1" applyBorder="1" applyAlignment="1">
      <alignment horizontal="center" vertical="center"/>
    </xf>
    <xf numFmtId="0" fontId="6" fillId="50" borderId="2" xfId="0" applyFont="1" applyFill="1" applyBorder="1" applyAlignment="1">
      <alignment horizontal="left" vertical="center" indent="1"/>
    </xf>
    <xf numFmtId="0" fontId="9" fillId="50" borderId="2" xfId="11" applyFill="1">
      <alignment horizontal="center" vertical="center"/>
    </xf>
    <xf numFmtId="9" fontId="30" fillId="8" borderId="2" xfId="2" applyFont="1" applyFill="1" applyBorder="1" applyAlignment="1">
      <alignment horizontal="center" vertical="center"/>
    </xf>
    <xf numFmtId="172" fontId="6" fillId="8" borderId="2" xfId="0" applyNumberFormat="1" applyFont="1" applyFill="1" applyBorder="1" applyAlignment="1">
      <alignment horizontal="center" vertical="center"/>
    </xf>
    <xf numFmtId="172" fontId="30" fillId="8" borderId="2" xfId="0" applyNumberFormat="1" applyFont="1" applyFill="1" applyBorder="1" applyAlignment="1">
      <alignment horizontal="center" vertical="center"/>
    </xf>
    <xf numFmtId="172" fontId="9" fillId="3" borderId="2" xfId="10" applyNumberFormat="1" applyFill="1">
      <alignment horizontal="center" vertical="center"/>
    </xf>
    <xf numFmtId="172" fontId="9" fillId="4" borderId="2" xfId="10" applyNumberFormat="1" applyFill="1">
      <alignment horizontal="center" vertical="center"/>
    </xf>
    <xf numFmtId="172" fontId="9" fillId="11" borderId="2" xfId="10" applyNumberFormat="1" applyFill="1">
      <alignment horizontal="center" vertical="center"/>
    </xf>
    <xf numFmtId="172" fontId="9" fillId="10" borderId="2" xfId="10" applyNumberFormat="1" applyFill="1">
      <alignment horizontal="center" vertical="center"/>
    </xf>
    <xf numFmtId="172" fontId="9" fillId="45" borderId="2" xfId="10" applyNumberFormat="1" applyFill="1">
      <alignment horizontal="center" vertical="center"/>
    </xf>
    <xf numFmtId="172" fontId="9" fillId="47" borderId="2" xfId="10" applyNumberFormat="1" applyFill="1">
      <alignment horizontal="center" vertical="center"/>
    </xf>
    <xf numFmtId="172" fontId="9" fillId="49" borderId="2" xfId="10" applyNumberFormat="1" applyFill="1">
      <alignment horizontal="center" vertical="center"/>
    </xf>
    <xf numFmtId="9" fontId="30" fillId="9" borderId="2" xfId="2" applyFont="1" applyFill="1" applyBorder="1" applyAlignment="1">
      <alignment horizontal="center" vertical="center"/>
    </xf>
    <xf numFmtId="172" fontId="6" fillId="9" borderId="2" xfId="0" applyNumberFormat="1" applyFont="1" applyFill="1" applyBorder="1" applyAlignment="1">
      <alignment horizontal="center" vertical="center"/>
    </xf>
    <xf numFmtId="172" fontId="30" fillId="9" borderId="2" xfId="0" applyNumberFormat="1" applyFont="1" applyFill="1" applyBorder="1" applyAlignment="1">
      <alignment horizontal="center" vertical="center"/>
    </xf>
    <xf numFmtId="9" fontId="30" fillId="6" borderId="2" xfId="2" applyFont="1" applyFill="1" applyBorder="1" applyAlignment="1">
      <alignment horizontal="center" vertical="center"/>
    </xf>
    <xf numFmtId="172" fontId="6" fillId="6" borderId="2" xfId="0" applyNumberFormat="1" applyFont="1" applyFill="1" applyBorder="1" applyAlignment="1">
      <alignment horizontal="center" vertical="center"/>
    </xf>
    <xf numFmtId="172" fontId="30" fillId="6" borderId="2" xfId="0" applyNumberFormat="1" applyFont="1" applyFill="1" applyBorder="1" applyAlignment="1">
      <alignment horizontal="center" vertical="center"/>
    </xf>
    <xf numFmtId="9" fontId="30" fillId="5" borderId="2" xfId="2" applyFont="1" applyFill="1" applyBorder="1" applyAlignment="1">
      <alignment horizontal="center" vertical="center"/>
    </xf>
    <xf numFmtId="172" fontId="6" fillId="5" borderId="2" xfId="0" applyNumberFormat="1" applyFont="1" applyFill="1" applyBorder="1" applyAlignment="1">
      <alignment horizontal="center" vertical="center"/>
    </xf>
    <xf numFmtId="172" fontId="30" fillId="5" borderId="2" xfId="0" applyNumberFormat="1" applyFont="1" applyFill="1" applyBorder="1" applyAlignment="1">
      <alignment horizontal="center" vertical="center"/>
    </xf>
    <xf numFmtId="9" fontId="30" fillId="50" borderId="2" xfId="2" applyFont="1" applyFill="1" applyBorder="1" applyAlignment="1">
      <alignment horizontal="center" vertical="center"/>
    </xf>
    <xf numFmtId="172" fontId="6" fillId="50" borderId="2" xfId="0" applyNumberFormat="1" applyFont="1" applyFill="1" applyBorder="1" applyAlignment="1">
      <alignment horizontal="center" vertical="center"/>
    </xf>
    <xf numFmtId="172" fontId="30" fillId="50" borderId="2" xfId="0" applyNumberFormat="1" applyFont="1" applyFill="1" applyBorder="1" applyAlignment="1">
      <alignment horizontal="center" vertical="center"/>
    </xf>
    <xf numFmtId="9" fontId="30" fillId="48" borderId="2" xfId="2" applyFont="1" applyFill="1" applyBorder="1" applyAlignment="1">
      <alignment horizontal="center" vertical="center"/>
    </xf>
    <xf numFmtId="172" fontId="6" fillId="48" borderId="2" xfId="0" applyNumberFormat="1" applyFont="1" applyFill="1" applyBorder="1" applyAlignment="1">
      <alignment horizontal="center" vertical="center"/>
    </xf>
    <xf numFmtId="172" fontId="30" fillId="48" borderId="2" xfId="0" applyNumberFormat="1" applyFont="1" applyFill="1" applyBorder="1" applyAlignment="1">
      <alignment horizontal="center" vertical="center"/>
    </xf>
    <xf numFmtId="9" fontId="30" fillId="46" borderId="2" xfId="2" applyFont="1" applyFill="1" applyBorder="1" applyAlignment="1">
      <alignment horizontal="center" vertical="center"/>
    </xf>
    <xf numFmtId="172" fontId="6" fillId="46" borderId="2" xfId="0" applyNumberFormat="1" applyFont="1" applyFill="1" applyBorder="1" applyAlignment="1">
      <alignment horizontal="center" vertical="center"/>
    </xf>
    <xf numFmtId="172" fontId="30" fillId="46" borderId="2" xfId="0" applyNumberFormat="1" applyFont="1" applyFill="1" applyBorder="1" applyAlignment="1">
      <alignment horizontal="center" vertical="center"/>
    </xf>
    <xf numFmtId="171" fontId="0" fillId="7" borderId="4" xfId="0" applyNumberFormat="1" applyFill="1" applyBorder="1" applyAlignment="1">
      <alignment horizontal="left" vertical="center" wrapText="1" indent="1"/>
    </xf>
    <xf numFmtId="171" fontId="0" fillId="7" borderId="1" xfId="0" applyNumberFormat="1" applyFill="1" applyBorder="1" applyAlignment="1">
      <alignment horizontal="left" vertical="center" wrapText="1" indent="1"/>
    </xf>
    <xf numFmtId="171" fontId="0" fillId="7" borderId="5" xfId="0" applyNumberFormat="1" applyFill="1" applyBorder="1" applyAlignment="1">
      <alignment horizontal="left" vertical="center" wrapText="1" indent="1"/>
    </xf>
    <xf numFmtId="170" fontId="9" fillId="0" borderId="3" xfId="9">
      <alignment horizontal="center" vertical="center"/>
    </xf>
    <xf numFmtId="0" fontId="9" fillId="0" borderId="0" xfId="8">
      <alignment horizontal="right" indent="1"/>
    </xf>
    <xf numFmtId="0" fontId="9" fillId="0" borderId="7" xfId="8" applyBorder="1">
      <alignment horizontal="right" indent="1"/>
    </xf>
    <xf numFmtId="0" fontId="9" fillId="4" borderId="2" xfId="12" applyFill="1" applyAlignment="1">
      <alignment horizontal="left" vertical="center" wrapText="1" indent="2"/>
    </xf>
    <xf numFmtId="0" fontId="9" fillId="11" borderId="2" xfId="12" applyFill="1" applyAlignment="1">
      <alignment horizontal="left" vertical="center" wrapText="1" indent="2"/>
    </xf>
    <xf numFmtId="0" fontId="9" fillId="10" borderId="2" xfId="12" applyFill="1" applyAlignment="1">
      <alignment horizontal="left" vertical="center" wrapText="1" indent="2"/>
    </xf>
    <xf numFmtId="0" fontId="0" fillId="45" borderId="2" xfId="12" applyFont="1" applyFill="1" applyAlignment="1">
      <alignment horizontal="left" vertical="center" wrapText="1" indent="2"/>
    </xf>
    <xf numFmtId="0" fontId="9" fillId="45" borderId="2" xfId="12" applyFill="1" applyAlignment="1">
      <alignment horizontal="left" vertical="center" wrapText="1" indent="2"/>
    </xf>
    <xf numFmtId="0" fontId="0" fillId="47" borderId="2" xfId="12" applyFont="1" applyFill="1" applyAlignment="1">
      <alignment horizontal="left" vertical="center" wrapText="1" indent="2"/>
    </xf>
    <xf numFmtId="0" fontId="9" fillId="49" borderId="2" xfId="12" applyFill="1" applyAlignment="1">
      <alignment horizontal="left" vertical="center" wrapText="1" indent="2"/>
    </xf>
  </cellXfs>
  <cellStyles count="54">
    <cellStyle name="20% - Énfasis1" xfId="31" builtinId="30" customBuiltin="1"/>
    <cellStyle name="20% - Énfasis2" xfId="35" builtinId="34" customBuiltin="1"/>
    <cellStyle name="20% - Énfasis3" xfId="39" builtinId="38" customBuiltin="1"/>
    <cellStyle name="20% - Énfasis4" xfId="43" builtinId="42" customBuiltin="1"/>
    <cellStyle name="20% - Énfasis5" xfId="47" builtinId="46" customBuiltin="1"/>
    <cellStyle name="20% - Énfasis6" xfId="51" builtinId="50" customBuiltin="1"/>
    <cellStyle name="40% - Énfasis1" xfId="32" builtinId="31" customBuiltin="1"/>
    <cellStyle name="40% - Énfasis2" xfId="36" builtinId="35" customBuiltin="1"/>
    <cellStyle name="40% - Énfasis3" xfId="40" builtinId="39" customBuiltin="1"/>
    <cellStyle name="40% - Énfasis4" xfId="44" builtinId="43" customBuiltin="1"/>
    <cellStyle name="40% - Énfasis5" xfId="48" builtinId="47" customBuiltin="1"/>
    <cellStyle name="40% - Énfasis6" xfId="52" builtinId="51" customBuiltin="1"/>
    <cellStyle name="60% - Énfasis1" xfId="33" builtinId="32" customBuiltin="1"/>
    <cellStyle name="60% - Énfasis2" xfId="37" builtinId="36" customBuiltin="1"/>
    <cellStyle name="60% - Énfasis3" xfId="41" builtinId="40" customBuiltin="1"/>
    <cellStyle name="60% - Énfasis4" xfId="45" builtinId="44" customBuiltin="1"/>
    <cellStyle name="60% - Énfasis5" xfId="49" builtinId="48" customBuiltin="1"/>
    <cellStyle name="60% - Énfasis6" xfId="53" builtinId="52" customBuiltin="1"/>
    <cellStyle name="Bueno" xfId="18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Encabezado 1" xfId="6" builtinId="16" customBuiltin="1"/>
    <cellStyle name="Encabezado 4" xfId="17" builtinId="19" customBuiltin="1"/>
    <cellStyle name="Énfasis1" xfId="30" builtinId="29" customBuiltin="1"/>
    <cellStyle name="Énfasis2" xfId="34" builtinId="33" customBuiltin="1"/>
    <cellStyle name="Énfasis3" xfId="38" builtinId="37" customBuiltin="1"/>
    <cellStyle name="Énfasis4" xfId="42" builtinId="41" customBuiltin="1"/>
    <cellStyle name="Énfasis5" xfId="46" builtinId="45" customBuiltin="1"/>
    <cellStyle name="Énfasis6" xfId="50" builtinId="49" customBuiltin="1"/>
    <cellStyle name="Entrada" xfId="21" builtinId="20" customBuiltin="1"/>
    <cellStyle name="Fecha" xfId="10" xr:uid="{229918B6-DD13-4F5A-97B9-305F7E002AA3}"/>
    <cellStyle name="Hipervínculo" xfId="1" builtinId="8" customBuiltin="1"/>
    <cellStyle name="Hipervínculo visitado" xfId="13" builtinId="9" customBuiltin="1"/>
    <cellStyle name="Incorrecto" xfId="19" builtinId="27" customBuiltin="1"/>
    <cellStyle name="Inicio del proyecto" xfId="9" xr:uid="{8EB8A09A-C31C-40A3-B2C1-9449520178B8}"/>
    <cellStyle name="Millares" xfId="4" builtinId="3" customBuiltin="1"/>
    <cellStyle name="Millares [0]" xfId="14" builtinId="6" customBuiltin="1"/>
    <cellStyle name="Moneda" xfId="15" builtinId="4" customBuiltin="1"/>
    <cellStyle name="Moneda [0]" xfId="16" builtinId="7" customBuiltin="1"/>
    <cellStyle name="Neutral" xfId="20" builtinId="28" customBuiltin="1"/>
    <cellStyle name="Nombre" xfId="11" xr:uid="{B2D3C1EE-6B41-4801-AAFC-C2274E49E503}"/>
    <cellStyle name="Normal" xfId="0" builtinId="0" customBuiltin="1"/>
    <cellStyle name="Notas" xfId="27" builtinId="10" customBuiltin="1"/>
    <cellStyle name="Porcentaje" xfId="2" builtinId="5" customBuiltin="1"/>
    <cellStyle name="Salida" xfId="22" builtinId="21" customBuiltin="1"/>
    <cellStyle name="Tarea" xfId="12" xr:uid="{6391D789-272B-4DD2-9BF3-2CDCF610FA41}"/>
    <cellStyle name="Texto de advertencia" xfId="26" builtinId="11" customBuiltin="1"/>
    <cellStyle name="Texto explicativo" xfId="28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9" builtinId="25" customBuiltin="1"/>
    <cellStyle name="zTextoOculto" xfId="3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00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39"/>
  <sheetViews>
    <sheetView showGridLines="0" tabSelected="1" showRuler="0" zoomScale="98" zoomScaleNormal="98" zoomScalePageLayoutView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AY19" sqref="AY19"/>
    </sheetView>
  </sheetViews>
  <sheetFormatPr baseColWidth="10" defaultColWidth="9.140625" defaultRowHeight="30" customHeight="1" x14ac:dyDescent="0.25"/>
  <cols>
    <col min="1" max="1" width="1.140625" style="30" customWidth="1"/>
    <col min="2" max="2" width="39.7109375" customWidth="1"/>
    <col min="3" max="3" width="17.5703125" customWidth="1"/>
    <col min="4" max="4" width="10.7109375" customWidth="1"/>
    <col min="5" max="5" width="10.42578125" style="5" customWidth="1"/>
    <col min="6" max="6" width="10.42578125" customWidth="1"/>
    <col min="7" max="7" width="3.140625" customWidth="1"/>
    <col min="8" max="8" width="3.42578125" customWidth="1"/>
    <col min="9" max="64" width="3.140625" customWidth="1"/>
    <col min="69" max="70" width="10.28515625"/>
  </cols>
  <sheetData>
    <row r="1" spans="1:63" ht="30" customHeight="1" x14ac:dyDescent="0.45">
      <c r="A1" s="31"/>
      <c r="B1" s="33" t="s">
        <v>9</v>
      </c>
      <c r="C1" s="1"/>
      <c r="D1" s="2"/>
      <c r="E1" s="4"/>
      <c r="F1" s="29"/>
    </row>
    <row r="2" spans="1:63" ht="30" customHeight="1" x14ac:dyDescent="0.3">
      <c r="B2" s="34" t="s">
        <v>10</v>
      </c>
      <c r="H2" s="44"/>
    </row>
    <row r="3" spans="1:63" ht="30" customHeight="1" x14ac:dyDescent="0.3">
      <c r="B3" s="34"/>
      <c r="C3" s="99" t="s">
        <v>3</v>
      </c>
      <c r="D3" s="100"/>
      <c r="E3" s="98">
        <v>45397</v>
      </c>
      <c r="F3" s="98"/>
    </row>
    <row r="4" spans="1:63" ht="30" customHeight="1" x14ac:dyDescent="0.25">
      <c r="A4" s="31"/>
      <c r="C4" s="99" t="s">
        <v>4</v>
      </c>
      <c r="D4" s="100"/>
      <c r="E4" s="7">
        <v>1</v>
      </c>
      <c r="H4" s="95">
        <f>H5</f>
        <v>45397</v>
      </c>
      <c r="I4" s="96"/>
      <c r="J4" s="96"/>
      <c r="K4" s="96"/>
      <c r="L4" s="96"/>
      <c r="M4" s="96"/>
      <c r="N4" s="97"/>
      <c r="O4" s="95">
        <f>O5</f>
        <v>45404</v>
      </c>
      <c r="P4" s="96"/>
      <c r="Q4" s="96"/>
      <c r="R4" s="96"/>
      <c r="S4" s="96"/>
      <c r="T4" s="96"/>
      <c r="U4" s="97"/>
      <c r="V4" s="95">
        <f>V5</f>
        <v>45411</v>
      </c>
      <c r="W4" s="96"/>
      <c r="X4" s="96"/>
      <c r="Y4" s="96"/>
      <c r="Z4" s="96"/>
      <c r="AA4" s="96"/>
      <c r="AB4" s="97"/>
      <c r="AC4" s="95">
        <f>AC5</f>
        <v>45418</v>
      </c>
      <c r="AD4" s="96"/>
      <c r="AE4" s="96"/>
      <c r="AF4" s="96"/>
      <c r="AG4" s="96"/>
      <c r="AH4" s="96"/>
      <c r="AI4" s="97"/>
      <c r="AJ4" s="95">
        <f>AJ5</f>
        <v>45425</v>
      </c>
      <c r="AK4" s="96"/>
      <c r="AL4" s="96"/>
      <c r="AM4" s="96"/>
      <c r="AN4" s="96"/>
      <c r="AO4" s="96"/>
      <c r="AP4" s="97"/>
      <c r="AQ4" s="95">
        <f>AQ5</f>
        <v>45432</v>
      </c>
      <c r="AR4" s="96"/>
      <c r="AS4" s="96"/>
      <c r="AT4" s="96"/>
      <c r="AU4" s="96"/>
      <c r="AV4" s="96"/>
      <c r="AW4" s="97"/>
      <c r="AX4" s="95">
        <f>AX5</f>
        <v>45439</v>
      </c>
      <c r="AY4" s="96"/>
      <c r="AZ4" s="96"/>
      <c r="BA4" s="96"/>
      <c r="BB4" s="96"/>
      <c r="BC4" s="96"/>
      <c r="BD4" s="97"/>
      <c r="BE4" s="95">
        <f>BE5</f>
        <v>45446</v>
      </c>
      <c r="BF4" s="96"/>
      <c r="BG4" s="96"/>
      <c r="BH4" s="96"/>
      <c r="BI4" s="96"/>
      <c r="BJ4" s="96"/>
      <c r="BK4" s="97"/>
    </row>
    <row r="5" spans="1:63" ht="15" customHeight="1" x14ac:dyDescent="0.25">
      <c r="A5" s="31"/>
      <c r="B5" s="43"/>
      <c r="C5" s="43"/>
      <c r="D5" s="43"/>
      <c r="E5" s="43"/>
      <c r="F5" s="43"/>
      <c r="G5" s="43"/>
      <c r="H5" s="47">
        <f>Inicio_del_proyecto-WEEKDAY(Inicio_del_proyecto,1)+2+7*(Semana_para_mostrar-1)</f>
        <v>45397</v>
      </c>
      <c r="I5" s="48">
        <f>H5+1</f>
        <v>45398</v>
      </c>
      <c r="J5" s="48">
        <f t="shared" ref="J5:AW5" si="0">I5+1</f>
        <v>45399</v>
      </c>
      <c r="K5" s="48">
        <f t="shared" si="0"/>
        <v>45400</v>
      </c>
      <c r="L5" s="48">
        <f t="shared" si="0"/>
        <v>45401</v>
      </c>
      <c r="M5" s="48">
        <f t="shared" si="0"/>
        <v>45402</v>
      </c>
      <c r="N5" s="49">
        <f t="shared" si="0"/>
        <v>45403</v>
      </c>
      <c r="O5" s="47">
        <f>N5+1</f>
        <v>45404</v>
      </c>
      <c r="P5" s="48">
        <f>O5+1</f>
        <v>45405</v>
      </c>
      <c r="Q5" s="48">
        <f t="shared" si="0"/>
        <v>45406</v>
      </c>
      <c r="R5" s="48">
        <f t="shared" si="0"/>
        <v>45407</v>
      </c>
      <c r="S5" s="48">
        <f t="shared" si="0"/>
        <v>45408</v>
      </c>
      <c r="T5" s="48">
        <f t="shared" si="0"/>
        <v>45409</v>
      </c>
      <c r="U5" s="49">
        <f t="shared" si="0"/>
        <v>45410</v>
      </c>
      <c r="V5" s="47">
        <f>U5+1</f>
        <v>45411</v>
      </c>
      <c r="W5" s="48">
        <f>V5+1</f>
        <v>45412</v>
      </c>
      <c r="X5" s="48">
        <f t="shared" si="0"/>
        <v>45413</v>
      </c>
      <c r="Y5" s="48">
        <f t="shared" si="0"/>
        <v>45414</v>
      </c>
      <c r="Z5" s="48">
        <f t="shared" si="0"/>
        <v>45415</v>
      </c>
      <c r="AA5" s="48">
        <f t="shared" si="0"/>
        <v>45416</v>
      </c>
      <c r="AB5" s="49">
        <f t="shared" si="0"/>
        <v>45417</v>
      </c>
      <c r="AC5" s="47">
        <f>AB5+1</f>
        <v>45418</v>
      </c>
      <c r="AD5" s="48">
        <f>AC5+1</f>
        <v>45419</v>
      </c>
      <c r="AE5" s="48">
        <f t="shared" si="0"/>
        <v>45420</v>
      </c>
      <c r="AF5" s="48">
        <f t="shared" si="0"/>
        <v>45421</v>
      </c>
      <c r="AG5" s="48">
        <f t="shared" si="0"/>
        <v>45422</v>
      </c>
      <c r="AH5" s="48">
        <f t="shared" si="0"/>
        <v>45423</v>
      </c>
      <c r="AI5" s="49">
        <f t="shared" si="0"/>
        <v>45424</v>
      </c>
      <c r="AJ5" s="47">
        <f>AI5+1</f>
        <v>45425</v>
      </c>
      <c r="AK5" s="48">
        <f>AJ5+1</f>
        <v>45426</v>
      </c>
      <c r="AL5" s="48">
        <f t="shared" si="0"/>
        <v>45427</v>
      </c>
      <c r="AM5" s="48">
        <f t="shared" si="0"/>
        <v>45428</v>
      </c>
      <c r="AN5" s="48">
        <f t="shared" si="0"/>
        <v>45429</v>
      </c>
      <c r="AO5" s="48">
        <f t="shared" si="0"/>
        <v>45430</v>
      </c>
      <c r="AP5" s="49">
        <f t="shared" si="0"/>
        <v>45431</v>
      </c>
      <c r="AQ5" s="47">
        <f>AP5+1</f>
        <v>45432</v>
      </c>
      <c r="AR5" s="48">
        <f>AQ5+1</f>
        <v>45433</v>
      </c>
      <c r="AS5" s="48">
        <f t="shared" si="0"/>
        <v>45434</v>
      </c>
      <c r="AT5" s="48">
        <f t="shared" si="0"/>
        <v>45435</v>
      </c>
      <c r="AU5" s="48">
        <f t="shared" si="0"/>
        <v>45436</v>
      </c>
      <c r="AV5" s="48">
        <f t="shared" si="0"/>
        <v>45437</v>
      </c>
      <c r="AW5" s="49">
        <f t="shared" si="0"/>
        <v>45438</v>
      </c>
      <c r="AX5" s="47">
        <f>AW5+1</f>
        <v>45439</v>
      </c>
      <c r="AY5" s="48">
        <f>AX5+1</f>
        <v>45440</v>
      </c>
      <c r="AZ5" s="48">
        <f t="shared" ref="AZ5:BD5" si="1">AY5+1</f>
        <v>45441</v>
      </c>
      <c r="BA5" s="48">
        <f t="shared" si="1"/>
        <v>45442</v>
      </c>
      <c r="BB5" s="48">
        <f t="shared" si="1"/>
        <v>45443</v>
      </c>
      <c r="BC5" s="48">
        <f t="shared" si="1"/>
        <v>45444</v>
      </c>
      <c r="BD5" s="49">
        <f t="shared" si="1"/>
        <v>45445</v>
      </c>
      <c r="BE5" s="47">
        <f>BD5+1</f>
        <v>45446</v>
      </c>
      <c r="BF5" s="48">
        <f>BE5+1</f>
        <v>45447</v>
      </c>
      <c r="BG5" s="48">
        <f t="shared" ref="BG5:BK5" si="2">BF5+1</f>
        <v>45448</v>
      </c>
      <c r="BH5" s="48">
        <f t="shared" si="2"/>
        <v>45449</v>
      </c>
      <c r="BI5" s="48">
        <f t="shared" si="2"/>
        <v>45450</v>
      </c>
      <c r="BJ5" s="48">
        <f t="shared" si="2"/>
        <v>45451</v>
      </c>
      <c r="BK5" s="49">
        <f t="shared" si="2"/>
        <v>45452</v>
      </c>
    </row>
    <row r="6" spans="1:63" ht="30" customHeight="1" thickBot="1" x14ac:dyDescent="0.3">
      <c r="A6" s="31"/>
      <c r="B6" s="8" t="s">
        <v>1</v>
      </c>
      <c r="C6" s="9" t="s">
        <v>5</v>
      </c>
      <c r="D6" s="9" t="s">
        <v>6</v>
      </c>
      <c r="E6" s="9" t="s">
        <v>7</v>
      </c>
      <c r="F6" s="9" t="s">
        <v>8</v>
      </c>
      <c r="G6" s="9"/>
      <c r="H6" s="10" t="str">
        <f t="shared" ref="H6" si="3">LEFT(TEXT(H5,"ddd"),1)</f>
        <v>l</v>
      </c>
      <c r="I6" s="10" t="str">
        <f t="shared" ref="I6:AQ6" si="4">LEFT(TEXT(I5,"ddd"),1)</f>
        <v>m</v>
      </c>
      <c r="J6" s="10" t="str">
        <f t="shared" si="4"/>
        <v>m</v>
      </c>
      <c r="K6" s="10" t="str">
        <f t="shared" si="4"/>
        <v>j</v>
      </c>
      <c r="L6" s="10" t="str">
        <f t="shared" si="4"/>
        <v>v</v>
      </c>
      <c r="M6" s="10" t="str">
        <f t="shared" si="4"/>
        <v>s</v>
      </c>
      <c r="N6" s="10" t="str">
        <f t="shared" si="4"/>
        <v>d</v>
      </c>
      <c r="O6" s="10" t="str">
        <f t="shared" si="4"/>
        <v>l</v>
      </c>
      <c r="P6" s="10" t="str">
        <f t="shared" si="4"/>
        <v>m</v>
      </c>
      <c r="Q6" s="10" t="str">
        <f t="shared" si="4"/>
        <v>m</v>
      </c>
      <c r="R6" s="10" t="str">
        <f t="shared" si="4"/>
        <v>j</v>
      </c>
      <c r="S6" s="10" t="str">
        <f t="shared" si="4"/>
        <v>v</v>
      </c>
      <c r="T6" s="10" t="str">
        <f t="shared" si="4"/>
        <v>s</v>
      </c>
      <c r="U6" s="10" t="str">
        <f t="shared" si="4"/>
        <v>d</v>
      </c>
      <c r="V6" s="10" t="str">
        <f t="shared" si="4"/>
        <v>l</v>
      </c>
      <c r="W6" s="10" t="str">
        <f t="shared" si="4"/>
        <v>m</v>
      </c>
      <c r="X6" s="10" t="str">
        <f t="shared" si="4"/>
        <v>m</v>
      </c>
      <c r="Y6" s="10" t="str">
        <f t="shared" si="4"/>
        <v>j</v>
      </c>
      <c r="Z6" s="10" t="str">
        <f t="shared" si="4"/>
        <v>v</v>
      </c>
      <c r="AA6" s="10" t="str">
        <f t="shared" si="4"/>
        <v>s</v>
      </c>
      <c r="AB6" s="10" t="str">
        <f t="shared" si="4"/>
        <v>d</v>
      </c>
      <c r="AC6" s="10" t="str">
        <f t="shared" si="4"/>
        <v>l</v>
      </c>
      <c r="AD6" s="10" t="str">
        <f t="shared" si="4"/>
        <v>m</v>
      </c>
      <c r="AE6" s="10" t="str">
        <f t="shared" si="4"/>
        <v>m</v>
      </c>
      <c r="AF6" s="10" t="str">
        <f t="shared" si="4"/>
        <v>j</v>
      </c>
      <c r="AG6" s="10" t="str">
        <f t="shared" si="4"/>
        <v>v</v>
      </c>
      <c r="AH6" s="10" t="str">
        <f t="shared" si="4"/>
        <v>s</v>
      </c>
      <c r="AI6" s="10" t="str">
        <f t="shared" si="4"/>
        <v>d</v>
      </c>
      <c r="AJ6" s="10" t="str">
        <f t="shared" si="4"/>
        <v>l</v>
      </c>
      <c r="AK6" s="10" t="str">
        <f t="shared" si="4"/>
        <v>m</v>
      </c>
      <c r="AL6" s="10" t="str">
        <f t="shared" si="4"/>
        <v>m</v>
      </c>
      <c r="AM6" s="10" t="str">
        <f t="shared" si="4"/>
        <v>j</v>
      </c>
      <c r="AN6" s="10" t="str">
        <f t="shared" si="4"/>
        <v>v</v>
      </c>
      <c r="AO6" s="10" t="str">
        <f t="shared" si="4"/>
        <v>s</v>
      </c>
      <c r="AP6" s="10" t="str">
        <f t="shared" si="4"/>
        <v>d</v>
      </c>
      <c r="AQ6" s="10" t="str">
        <f t="shared" si="4"/>
        <v>l</v>
      </c>
      <c r="AR6" s="10" t="str">
        <f t="shared" ref="AR6:BK6" si="5">LEFT(TEXT(AR5,"ddd"),1)</f>
        <v>m</v>
      </c>
      <c r="AS6" s="10" t="str">
        <f t="shared" si="5"/>
        <v>m</v>
      </c>
      <c r="AT6" s="10" t="str">
        <f t="shared" si="5"/>
        <v>j</v>
      </c>
      <c r="AU6" s="10" t="str">
        <f t="shared" si="5"/>
        <v>v</v>
      </c>
      <c r="AV6" s="10" t="str">
        <f t="shared" si="5"/>
        <v>s</v>
      </c>
      <c r="AW6" s="10" t="str">
        <f t="shared" si="5"/>
        <v>d</v>
      </c>
      <c r="AX6" s="10" t="str">
        <f t="shared" si="5"/>
        <v>l</v>
      </c>
      <c r="AY6" s="10" t="str">
        <f t="shared" si="5"/>
        <v>m</v>
      </c>
      <c r="AZ6" s="10" t="str">
        <f t="shared" si="5"/>
        <v>m</v>
      </c>
      <c r="BA6" s="10" t="str">
        <f t="shared" si="5"/>
        <v>j</v>
      </c>
      <c r="BB6" s="10" t="str">
        <f t="shared" si="5"/>
        <v>v</v>
      </c>
      <c r="BC6" s="10" t="str">
        <f t="shared" si="5"/>
        <v>s</v>
      </c>
      <c r="BD6" s="10" t="str">
        <f t="shared" si="5"/>
        <v>d</v>
      </c>
      <c r="BE6" s="10" t="str">
        <f t="shared" si="5"/>
        <v>l</v>
      </c>
      <c r="BF6" s="10" t="str">
        <f t="shared" si="5"/>
        <v>m</v>
      </c>
      <c r="BG6" s="10" t="str">
        <f t="shared" si="5"/>
        <v>m</v>
      </c>
      <c r="BH6" s="10" t="str">
        <f t="shared" si="5"/>
        <v>j</v>
      </c>
      <c r="BI6" s="10" t="str">
        <f t="shared" si="5"/>
        <v>v</v>
      </c>
      <c r="BJ6" s="10" t="str">
        <f t="shared" si="5"/>
        <v>s</v>
      </c>
      <c r="BK6" s="10" t="str">
        <f t="shared" si="5"/>
        <v>d</v>
      </c>
    </row>
    <row r="7" spans="1:63" ht="30" customHeight="1" thickBot="1" x14ac:dyDescent="0.3">
      <c r="A7" s="31"/>
      <c r="B7" s="14" t="s">
        <v>11</v>
      </c>
      <c r="C7" s="35"/>
      <c r="D7" s="67">
        <v>0</v>
      </c>
      <c r="E7" s="68">
        <v>45397</v>
      </c>
      <c r="F7" s="69">
        <f>F10</f>
        <v>45402</v>
      </c>
      <c r="G7" s="13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</row>
    <row r="8" spans="1:63" s="3" customFormat="1" ht="30" customHeight="1" thickBot="1" x14ac:dyDescent="0.3">
      <c r="A8" s="31"/>
      <c r="B8" s="50" t="s">
        <v>12</v>
      </c>
      <c r="C8" s="36" t="s">
        <v>30</v>
      </c>
      <c r="D8" s="15">
        <v>0</v>
      </c>
      <c r="E8" s="70">
        <f>Inicio_del_proyecto</f>
        <v>45397</v>
      </c>
      <c r="F8" s="70">
        <f>E8+1</f>
        <v>45398</v>
      </c>
      <c r="G8" s="13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 spans="1:63" s="3" customFormat="1" ht="30" customHeight="1" thickBot="1" x14ac:dyDescent="0.3">
      <c r="A9" s="31"/>
      <c r="B9" s="50" t="s">
        <v>14</v>
      </c>
      <c r="C9" s="36" t="s">
        <v>30</v>
      </c>
      <c r="D9" s="15">
        <v>0</v>
      </c>
      <c r="E9" s="70">
        <f>F8+1</f>
        <v>45399</v>
      </c>
      <c r="F9" s="70">
        <f>E9+1</f>
        <v>45400</v>
      </c>
      <c r="G9" s="13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  <c r="U9" s="27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63" s="3" customFormat="1" ht="30" customHeight="1" thickBot="1" x14ac:dyDescent="0.3">
      <c r="A10" s="30"/>
      <c r="B10" s="50" t="s">
        <v>31</v>
      </c>
      <c r="C10" s="36" t="s">
        <v>30</v>
      </c>
      <c r="D10" s="15">
        <v>0</v>
      </c>
      <c r="E10" s="70">
        <f>F9+1</f>
        <v>45401</v>
      </c>
      <c r="F10" s="70">
        <f>E10+1</f>
        <v>45402</v>
      </c>
      <c r="G10" s="13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</row>
    <row r="11" spans="1:63" s="3" customFormat="1" ht="30" customHeight="1" thickBot="1" x14ac:dyDescent="0.3">
      <c r="A11" s="31"/>
      <c r="B11" s="16" t="s">
        <v>15</v>
      </c>
      <c r="C11" s="37"/>
      <c r="D11" s="77">
        <v>0</v>
      </c>
      <c r="E11" s="78">
        <f>E12</f>
        <v>45403</v>
      </c>
      <c r="F11" s="79">
        <f>F13</f>
        <v>45412</v>
      </c>
      <c r="G11" s="13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</row>
    <row r="12" spans="1:63" s="3" customFormat="1" ht="30" customHeight="1" thickBot="1" x14ac:dyDescent="0.3">
      <c r="A12" s="30"/>
      <c r="B12" s="101" t="s">
        <v>33</v>
      </c>
      <c r="C12" s="38" t="s">
        <v>30</v>
      </c>
      <c r="D12" s="17">
        <v>0</v>
      </c>
      <c r="E12" s="71">
        <f>E10+2</f>
        <v>45403</v>
      </c>
      <c r="F12" s="71">
        <f>E12+5</f>
        <v>45408</v>
      </c>
      <c r="G12" s="13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</row>
    <row r="13" spans="1:63" s="3" customFormat="1" ht="30" customHeight="1" thickBot="1" x14ac:dyDescent="0.3">
      <c r="A13" s="30"/>
      <c r="B13" s="101" t="s">
        <v>32</v>
      </c>
      <c r="C13" s="38" t="s">
        <v>30</v>
      </c>
      <c r="D13" s="17">
        <v>0</v>
      </c>
      <c r="E13" s="71">
        <f>F12+1</f>
        <v>45409</v>
      </c>
      <c r="F13" s="71">
        <f>E13+3</f>
        <v>45412</v>
      </c>
      <c r="G13" s="13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</row>
    <row r="14" spans="1:63" s="3" customFormat="1" ht="30" customHeight="1" thickBot="1" x14ac:dyDescent="0.3">
      <c r="A14" s="30"/>
      <c r="B14" s="18" t="s">
        <v>16</v>
      </c>
      <c r="C14" s="39"/>
      <c r="D14" s="80">
        <v>0</v>
      </c>
      <c r="E14" s="81">
        <f>E15</f>
        <v>45413</v>
      </c>
      <c r="F14" s="82">
        <f>F19</f>
        <v>45473</v>
      </c>
      <c r="G14" s="13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</row>
    <row r="15" spans="1:63" s="3" customFormat="1" ht="30" customHeight="1" thickBot="1" x14ac:dyDescent="0.3">
      <c r="A15" s="30"/>
      <c r="B15" s="102" t="s">
        <v>17</v>
      </c>
      <c r="C15" s="40" t="s">
        <v>30</v>
      </c>
      <c r="D15" s="19">
        <v>0</v>
      </c>
      <c r="E15" s="72">
        <f>E13+4</f>
        <v>45413</v>
      </c>
      <c r="F15" s="72">
        <f>E15+4+1</f>
        <v>45418</v>
      </c>
      <c r="G15" s="13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</row>
    <row r="16" spans="1:63" s="3" customFormat="1" ht="30" customHeight="1" thickBot="1" x14ac:dyDescent="0.3">
      <c r="A16" s="30"/>
      <c r="B16" s="102" t="s">
        <v>34</v>
      </c>
      <c r="C16" s="40" t="s">
        <v>30</v>
      </c>
      <c r="D16" s="19">
        <v>0</v>
      </c>
      <c r="E16" s="72">
        <f>E15+5+1</f>
        <v>45419</v>
      </c>
      <c r="F16" s="72">
        <f>E16+13+1</f>
        <v>45433</v>
      </c>
      <c r="G16" s="13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</row>
    <row r="17" spans="1:63" s="3" customFormat="1" ht="30" customHeight="1" thickBot="1" x14ac:dyDescent="0.3">
      <c r="A17" s="30"/>
      <c r="B17" s="102" t="s">
        <v>35</v>
      </c>
      <c r="C17" s="40" t="s">
        <v>30</v>
      </c>
      <c r="D17" s="19">
        <v>0</v>
      </c>
      <c r="E17" s="72">
        <f>E16+14+1</f>
        <v>45434</v>
      </c>
      <c r="F17" s="72">
        <f>E17+13+1</f>
        <v>45448</v>
      </c>
      <c r="G17" s="13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 spans="1:63" s="3" customFormat="1" ht="30" customHeight="1" thickBot="1" x14ac:dyDescent="0.3">
      <c r="A18" s="30"/>
      <c r="B18" s="102" t="s">
        <v>36</v>
      </c>
      <c r="C18" s="40" t="s">
        <v>30</v>
      </c>
      <c r="D18" s="19">
        <v>0</v>
      </c>
      <c r="E18" s="72">
        <f>E17+14+1</f>
        <v>45449</v>
      </c>
      <c r="F18" s="72">
        <f>E18+13+1</f>
        <v>45463</v>
      </c>
      <c r="G18" s="1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</row>
    <row r="19" spans="1:63" s="3" customFormat="1" ht="30" customHeight="1" thickBot="1" x14ac:dyDescent="0.3">
      <c r="A19" s="30"/>
      <c r="B19" s="102" t="s">
        <v>37</v>
      </c>
      <c r="C19" s="40" t="s">
        <v>30</v>
      </c>
      <c r="D19" s="19">
        <v>0</v>
      </c>
      <c r="E19" s="72">
        <f>E18+14+1</f>
        <v>45464</v>
      </c>
      <c r="F19" s="72">
        <f>E19+8+1</f>
        <v>45473</v>
      </c>
      <c r="G19" s="13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</row>
    <row r="20" spans="1:63" s="3" customFormat="1" ht="30" customHeight="1" thickBot="1" x14ac:dyDescent="0.3">
      <c r="A20" s="30"/>
      <c r="B20" s="20" t="s">
        <v>18</v>
      </c>
      <c r="C20" s="41"/>
      <c r="D20" s="83">
        <v>0</v>
      </c>
      <c r="E20" s="84">
        <f>E21</f>
        <v>45474</v>
      </c>
      <c r="F20" s="85">
        <f>F23</f>
        <v>45488</v>
      </c>
      <c r="G20" s="13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</row>
    <row r="21" spans="1:63" s="3" customFormat="1" ht="30" customHeight="1" thickBot="1" x14ac:dyDescent="0.3">
      <c r="A21" s="30"/>
      <c r="B21" s="103" t="s">
        <v>38</v>
      </c>
      <c r="C21" s="42" t="s">
        <v>13</v>
      </c>
      <c r="D21" s="21">
        <v>0</v>
      </c>
      <c r="E21" s="73">
        <f>E19+9+1</f>
        <v>45474</v>
      </c>
      <c r="F21" s="73">
        <f>E21+4</f>
        <v>45478</v>
      </c>
      <c r="G21" s="13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</row>
    <row r="22" spans="1:63" s="3" customFormat="1" ht="30" customHeight="1" thickBot="1" x14ac:dyDescent="0.3">
      <c r="A22" s="30"/>
      <c r="B22" s="103" t="s">
        <v>19</v>
      </c>
      <c r="C22" s="42" t="s">
        <v>13</v>
      </c>
      <c r="D22" s="21">
        <v>0</v>
      </c>
      <c r="E22" s="73">
        <f>E21+5</f>
        <v>45479</v>
      </c>
      <c r="F22" s="73">
        <f>E22+4</f>
        <v>45483</v>
      </c>
      <c r="G22" s="13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</row>
    <row r="23" spans="1:63" s="3" customFormat="1" ht="30" customHeight="1" thickBot="1" x14ac:dyDescent="0.3">
      <c r="A23" s="30"/>
      <c r="B23" s="103" t="s">
        <v>39</v>
      </c>
      <c r="C23" s="42" t="s">
        <v>13</v>
      </c>
      <c r="D23" s="21">
        <v>0</v>
      </c>
      <c r="E23" s="73">
        <f>E22+5</f>
        <v>45484</v>
      </c>
      <c r="F23" s="73">
        <f>E23+4</f>
        <v>45488</v>
      </c>
      <c r="G23" s="1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</row>
    <row r="24" spans="1:63" s="3" customFormat="1" ht="30" customHeight="1" thickBot="1" x14ac:dyDescent="0.3">
      <c r="A24" s="30"/>
      <c r="B24" s="57" t="s">
        <v>20</v>
      </c>
      <c r="C24" s="58"/>
      <c r="D24" s="92">
        <v>0</v>
      </c>
      <c r="E24" s="93">
        <f>E25</f>
        <v>45489</v>
      </c>
      <c r="F24" s="94">
        <f>F27</f>
        <v>45498</v>
      </c>
      <c r="G24" s="13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</row>
    <row r="25" spans="1:63" s="3" customFormat="1" ht="30" customHeight="1" thickBot="1" x14ac:dyDescent="0.3">
      <c r="A25" s="30"/>
      <c r="B25" s="104" t="s">
        <v>21</v>
      </c>
      <c r="C25" s="51" t="s">
        <v>30</v>
      </c>
      <c r="D25" s="52">
        <v>0</v>
      </c>
      <c r="E25" s="74">
        <f>E23+5</f>
        <v>45489</v>
      </c>
      <c r="F25" s="74">
        <f>E25+3</f>
        <v>45492</v>
      </c>
      <c r="G25" s="13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</row>
    <row r="26" spans="1:63" s="3" customFormat="1" ht="30" customHeight="1" thickBot="1" x14ac:dyDescent="0.3">
      <c r="A26" s="30"/>
      <c r="B26" s="105" t="s">
        <v>22</v>
      </c>
      <c r="C26" s="51" t="s">
        <v>30</v>
      </c>
      <c r="D26" s="52">
        <v>0</v>
      </c>
      <c r="E26" s="74">
        <f>E25+4</f>
        <v>45493</v>
      </c>
      <c r="F26" s="74">
        <f>E26+2</f>
        <v>45495</v>
      </c>
      <c r="G26" s="13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</row>
    <row r="27" spans="1:63" s="3" customFormat="1" ht="30" customHeight="1" thickBot="1" x14ac:dyDescent="0.3">
      <c r="A27" s="30"/>
      <c r="B27" s="105" t="s">
        <v>23</v>
      </c>
      <c r="C27" s="51" t="s">
        <v>30</v>
      </c>
      <c r="D27" s="52">
        <v>0</v>
      </c>
      <c r="E27" s="74">
        <f>E26+3</f>
        <v>45496</v>
      </c>
      <c r="F27" s="74">
        <f>E27+2</f>
        <v>45498</v>
      </c>
      <c r="G27" s="13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 spans="1:63" s="3" customFormat="1" ht="30" customHeight="1" thickBot="1" x14ac:dyDescent="0.3">
      <c r="A28" s="30"/>
      <c r="B28" s="61" t="s">
        <v>24</v>
      </c>
      <c r="C28" s="62"/>
      <c r="D28" s="89">
        <v>0</v>
      </c>
      <c r="E28" s="90">
        <f>E29</f>
        <v>45499</v>
      </c>
      <c r="F28" s="91">
        <f>F31</f>
        <v>45509</v>
      </c>
      <c r="G28" s="13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 spans="1:63" s="3" customFormat="1" ht="30" customHeight="1" thickBot="1" x14ac:dyDescent="0.3">
      <c r="A29" s="30"/>
      <c r="B29" s="106" t="s">
        <v>40</v>
      </c>
      <c r="C29" s="59" t="s">
        <v>30</v>
      </c>
      <c r="D29" s="60">
        <v>0</v>
      </c>
      <c r="E29" s="75">
        <f>E27+3</f>
        <v>45499</v>
      </c>
      <c r="F29" s="75">
        <f>E29+4</f>
        <v>45503</v>
      </c>
      <c r="G29" s="13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</row>
    <row r="30" spans="1:63" s="3" customFormat="1" ht="30" customHeight="1" thickBot="1" x14ac:dyDescent="0.3">
      <c r="A30" s="30"/>
      <c r="B30" s="106" t="s">
        <v>26</v>
      </c>
      <c r="C30" s="59" t="s">
        <v>30</v>
      </c>
      <c r="D30" s="60">
        <v>0</v>
      </c>
      <c r="E30" s="75">
        <f>E29+5</f>
        <v>45504</v>
      </c>
      <c r="F30" s="75">
        <f t="shared" ref="F30:F31" si="6">E30+2</f>
        <v>45506</v>
      </c>
      <c r="G30" s="13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</row>
    <row r="31" spans="1:63" s="3" customFormat="1" ht="30" customHeight="1" thickBot="1" x14ac:dyDescent="0.3">
      <c r="A31" s="30"/>
      <c r="B31" s="106" t="s">
        <v>25</v>
      </c>
      <c r="C31" s="59" t="s">
        <v>30</v>
      </c>
      <c r="D31" s="60">
        <v>0</v>
      </c>
      <c r="E31" s="75">
        <f t="shared" ref="E31" si="7">E30+3</f>
        <v>45507</v>
      </c>
      <c r="F31" s="75">
        <f t="shared" si="6"/>
        <v>45509</v>
      </c>
      <c r="G31" s="1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</row>
    <row r="32" spans="1:63" s="3" customFormat="1" ht="30" customHeight="1" thickBot="1" x14ac:dyDescent="0.3">
      <c r="A32" s="30"/>
      <c r="B32" s="65" t="s">
        <v>27</v>
      </c>
      <c r="C32" s="66"/>
      <c r="D32" s="86">
        <v>0</v>
      </c>
      <c r="E32" s="87">
        <f>E33</f>
        <v>45510</v>
      </c>
      <c r="F32" s="88">
        <f>F34</f>
        <v>45519</v>
      </c>
      <c r="G32" s="13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</row>
    <row r="33" spans="1:63" s="3" customFormat="1" ht="30" customHeight="1" thickBot="1" x14ac:dyDescent="0.3">
      <c r="A33" s="30"/>
      <c r="B33" s="107" t="s">
        <v>28</v>
      </c>
      <c r="C33" s="63" t="s">
        <v>30</v>
      </c>
      <c r="D33" s="64">
        <v>0</v>
      </c>
      <c r="E33" s="76">
        <f>E31+3</f>
        <v>45510</v>
      </c>
      <c r="F33" s="76">
        <f>E33+4</f>
        <v>45514</v>
      </c>
      <c r="G33" s="13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</row>
    <row r="34" spans="1:63" s="3" customFormat="1" ht="30" customHeight="1" thickBot="1" x14ac:dyDescent="0.3">
      <c r="A34" s="30"/>
      <c r="B34" s="107" t="s">
        <v>29</v>
      </c>
      <c r="C34" s="63" t="s">
        <v>30</v>
      </c>
      <c r="D34" s="64">
        <v>0</v>
      </c>
      <c r="E34" s="76">
        <f>E33+5</f>
        <v>45515</v>
      </c>
      <c r="F34" s="76">
        <f>E34+4</f>
        <v>45519</v>
      </c>
      <c r="G34" s="13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</row>
    <row r="35" spans="1:63" s="3" customFormat="1" ht="30" hidden="1" customHeight="1" thickBot="1" x14ac:dyDescent="0.3">
      <c r="A35" s="30"/>
      <c r="B35" s="53"/>
      <c r="C35" s="54"/>
      <c r="D35" s="55"/>
      <c r="E35" s="56"/>
      <c r="F35" s="56"/>
      <c r="G35" s="13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</row>
    <row r="36" spans="1:63" s="3" customFormat="1" ht="30" hidden="1" customHeight="1" thickBot="1" x14ac:dyDescent="0.3">
      <c r="A36" s="31" t="s">
        <v>0</v>
      </c>
      <c r="B36" s="22" t="s">
        <v>2</v>
      </c>
      <c r="C36" s="23"/>
      <c r="D36" s="24"/>
      <c r="E36" s="45"/>
      <c r="F36" s="46"/>
      <c r="G36" s="25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</row>
    <row r="37" spans="1:63" s="3" customFormat="1" ht="30" customHeight="1" x14ac:dyDescent="0.25">
      <c r="A37" s="30"/>
      <c r="B37"/>
      <c r="C37"/>
      <c r="D37"/>
      <c r="E37" s="5"/>
      <c r="F37"/>
      <c r="G37" s="6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63" ht="30" customHeight="1" x14ac:dyDescent="0.25">
      <c r="C38" s="11"/>
      <c r="F38" s="32"/>
    </row>
    <row r="39" spans="1:63" ht="30" customHeight="1" x14ac:dyDescent="0.25">
      <c r="C39" s="12"/>
    </row>
  </sheetData>
  <mergeCells count="11">
    <mergeCell ref="C3:D3"/>
    <mergeCell ref="C4:D4"/>
    <mergeCell ref="AJ4:AP4"/>
    <mergeCell ref="AQ4:AW4"/>
    <mergeCell ref="AX4:BD4"/>
    <mergeCell ref="BE4:BK4"/>
    <mergeCell ref="E3:F3"/>
    <mergeCell ref="H4:N4"/>
    <mergeCell ref="O4:U4"/>
    <mergeCell ref="V4:AB4"/>
    <mergeCell ref="AC4:AI4"/>
  </mergeCells>
  <conditionalFormatting sqref="D7:D36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5:BK36">
    <cfRule type="expression" dxfId="2" priority="33">
      <formula>AND(TODAY()&gt;=H$5,TODAY()&lt;I$5)</formula>
    </cfRule>
  </conditionalFormatting>
  <conditionalFormatting sqref="H7:BK36">
    <cfRule type="expression" dxfId="1" priority="27">
      <formula>AND(task_start&lt;=H$5,ROUNDDOWN((task_end-task_start+1)*task_progress,0)+task_start-1&gt;=H$5)</formula>
    </cfRule>
    <cfRule type="expression" dxfId="0" priority="28" stopIfTrue="1">
      <formula>AND(task_end&gt;=H$5,task_start&lt;I$5)</formula>
    </cfRule>
  </conditionalFormatting>
  <dataValidations count="1">
    <dataValidation type="whole" operator="greaterThanOrEqual" allowBlank="1" showInputMessage="1" promptTitle="Mostrar semana" prompt="Al cambiar este número, se desplazará la vista del diagrama de Gantt." sqref="E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47" fitToHeight="0" orientation="landscape" r:id="rId1"/>
  <headerFooter differentFirst="1" scaleWithDoc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ProjectSchedule</vt:lpstr>
      <vt:lpstr>Inicio_del_proyecto</vt:lpstr>
      <vt:lpstr>Semana_para_mostrar</vt:lpstr>
      <vt:lpstr>ProjectSchedule!task_end</vt:lpstr>
      <vt:lpstr>ProjectSchedule!task_progress</vt:lpstr>
      <vt:lpstr>ProjectSchedule!task_start</vt:lpstr>
      <vt:lpstr>ProjectSchedule!Títulos_a_imprimir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2024-04-03T23:19:38Z</dcterms:created>
  <dcterms:modified xsi:type="dcterms:W3CDTF">2024-04-05T01:52:46Z</dcterms:modified>
</cp:coreProperties>
</file>