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Elisabeth\Documents\_LITHOGRAPHES\doclithogr\"/>
    </mc:Choice>
  </mc:AlternateContent>
  <bookViews>
    <workbookView xWindow="0" yWindow="0" windowWidth="28800" windowHeight="12315"/>
  </bookViews>
  <sheets>
    <sheet name="DIL-liens_imprimeurs_a_corriger" sheetId="1" r:id="rId1"/>
  </sheets>
  <definedNames>
    <definedName name="_xlnm.Print_Area" localSheetId="0">'DIL-liens_imprimeurs_a_corriger'!$A$1:$C$34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4" i="1" l="1"/>
  <c r="A34" i="1"/>
  <c r="C33" i="1"/>
  <c r="A33" i="1"/>
  <c r="C32" i="1"/>
  <c r="A32" i="1"/>
  <c r="C31" i="1"/>
  <c r="A31" i="1"/>
  <c r="C30" i="1"/>
  <c r="A30" i="1"/>
  <c r="C29" i="1"/>
  <c r="A29" i="1"/>
  <c r="C28" i="1"/>
  <c r="A28" i="1"/>
  <c r="C27" i="1"/>
  <c r="A27" i="1"/>
  <c r="C26" i="1"/>
  <c r="A26" i="1"/>
  <c r="C25" i="1"/>
  <c r="A25" i="1"/>
  <c r="C24" i="1"/>
  <c r="A24" i="1"/>
  <c r="C23" i="1"/>
  <c r="A23" i="1"/>
  <c r="C22" i="1"/>
  <c r="A22" i="1"/>
  <c r="C21" i="1"/>
  <c r="A21" i="1"/>
  <c r="C20" i="1"/>
  <c r="A20" i="1"/>
  <c r="C19" i="1"/>
  <c r="A19" i="1"/>
  <c r="C18" i="1"/>
  <c r="A18" i="1"/>
  <c r="C17" i="1"/>
  <c r="A17" i="1"/>
  <c r="C16" i="1"/>
  <c r="A16" i="1"/>
  <c r="C15" i="1"/>
  <c r="A15" i="1"/>
  <c r="C14" i="1"/>
  <c r="A14" i="1"/>
  <c r="C13" i="1"/>
  <c r="A13" i="1"/>
  <c r="C12" i="1"/>
  <c r="A12" i="1"/>
  <c r="C11" i="1"/>
  <c r="A11" i="1"/>
  <c r="C10" i="1"/>
  <c r="A10" i="1"/>
  <c r="C9" i="1"/>
  <c r="A9" i="1"/>
  <c r="C8" i="1"/>
  <c r="A8" i="1"/>
  <c r="C7" i="1"/>
  <c r="A7" i="1"/>
  <c r="C6" i="1"/>
  <c r="A6" i="1"/>
  <c r="C5" i="1"/>
  <c r="A5" i="1"/>
  <c r="C4" i="1"/>
  <c r="A4" i="1"/>
  <c r="C3" i="1"/>
  <c r="A3" i="1"/>
  <c r="C2" i="1"/>
  <c r="A2" i="1"/>
</calcChain>
</file>

<file path=xl/sharedStrings.xml><?xml version="1.0" encoding="utf-8"?>
<sst xmlns="http://schemas.openxmlformats.org/spreadsheetml/2006/main" count="77" uniqueCount="37">
  <si>
    <t>champ (ne pas modifier)</t>
  </si>
  <si>
    <t>Lien_defecteux (ne pas modifier)</t>
  </si>
  <si>
    <t>Lien_valide (modifier ou laisser vide)</t>
  </si>
  <si>
    <t>bibliographie et sources</t>
  </si>
  <si>
    <t>https://catalogue.bnf.fr/ark:/12148/cb30416153k</t>
  </si>
  <si>
    <t>informations professionnelles</t>
  </si>
  <si>
    <t>informations personnelles</t>
  </si>
  <si>
    <t>http://ark.bnf.fr/ark:/12148/cb44928928s</t>
  </si>
  <si>
    <t>http://ark.bnf.fr/ark:/12148/cb36054600v</t>
  </si>
  <si>
    <t>http://ark.bnf.fr/ark:/12148/cb33341803m</t>
  </si>
  <si>
    <t>http://ark.bnf.fr/ark:/12148/cb426744129</t>
  </si>
  <si>
    <t>http://ark.bnf.fr/ark:/12148/cb32693633w</t>
  </si>
  <si>
    <t>http://ark.bnf.fr/ark:/12148/cb344523348</t>
  </si>
  <si>
    <t>idem</t>
  </si>
  <si>
    <t>http://ark.bnf.fr/ark:/12148/cb393188114</t>
  </si>
  <si>
    <t>http://ark.bnf.fr/ark:/12148/cb33406913r</t>
  </si>
  <si>
    <t>http://ark.bnf.fr/ark:/12148/cb327968471</t>
  </si>
  <si>
    <t>http://ark.bnf.fr/ark:/12148/cb43636723k</t>
  </si>
  <si>
    <t>http://bibli.injs-paris.fr/index.php?lvl=more_results&amp;autolevel1=1</t>
  </si>
  <si>
    <t>rattacher à "formation des sourds-muets"</t>
  </si>
  <si>
    <t>https://www.charlesfourier.fr/spip.php?article1091#top</t>
  </si>
  <si>
    <t>http://minisites.gestion.lyon.fr/imprimerie/sections/fr/documentation/somme_typographique/contenu/pierre_richard/downloadFile/attachedFile/94_Pierre_Richard.pdf?nocache=1176817625.28</t>
  </si>
  <si>
    <t>http://minisites.gestion.lyon.fr/imprimerie/sections/fr/documentation/somme_typographique/contenu/henri_storck/downloadFile/attachedFile/90_Henri_Storck.pdf?nocache=1176817155.08</t>
  </si>
  <si>
    <t>http://minisites.gestion.lyon.fr/imprimerie/sections/fr/documentation/somme_typographique/contenu/rey_et_sezanne/downloadFile/attachedFile/86_Rey_et_Sezanne.pdf?nocache=1176816595.01</t>
  </si>
  <si>
    <t>https://bm.dijon.fr/detailstatic.aspx?RSC_BASE=SYRACUSE&amp;RSC_DOCID=4562655&amp;TITLE=recueil-de-tombeaux-dessines-d-apres-nature-au-cimetiere-de-dijon</t>
  </si>
  <si>
    <t>http://ark.bnf.fr/ark:/12148/cb367940305</t>
  </si>
  <si>
    <t>http://ark.bnf.fr/ark:/12148/cb30251909k</t>
  </si>
  <si>
    <t>id,</t>
  </si>
  <si>
    <t>http://ark.bnf.fr/ark:/12148/cb30416153k</t>
  </si>
  <si>
    <t>http://ark.bnf.fr/ark:/12148/cb41528196z</t>
  </si>
  <si>
    <t>http://ark.bnf.fr/ark:/12148/cb30474643d</t>
  </si>
  <si>
    <t>id</t>
  </si>
  <si>
    <t>http://ark.bnf.fr/ark:/12148/cb311293065</t>
  </si>
  <si>
    <t>http://ark.bnf.fr/ark:/12148/cb30164889j</t>
  </si>
  <si>
    <t>http://ark.bnf.fr/ark:/12148/cb34589163s</t>
  </si>
  <si>
    <t>https://shs.cairn.info/revue-d-histoire-moderne-et-contemporaine-2005-1-page-147?lang=fr</t>
  </si>
  <si>
    <t>problème Gallica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</si>
</sst>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>
    <font>
      <sz val="10"/>
      <color theme="1"/>
      <name val="Liberation Sans"/>
    </font>
    <font>
      <sz val="10"/>
      <color theme="1"/>
      <name val="Liberation Sans"/>
    </font>
    <font>
      <b/>
      <sz val="10"/>
      <color theme="1"/>
      <name val="Liberation Sans"/>
    </font>
    <font>
      <b/>
      <sz val="10"/>
      <color rgb="FFFFFFFF"/>
      <name val="Liberation Sans"/>
    </font>
    <font>
      <sz val="10"/>
      <color rgb="FFCC0000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b/>
      <sz val="18"/>
      <color rgb="FF000000"/>
      <name val="Liberation Sans"/>
    </font>
    <font>
      <b/>
      <sz val="12"/>
      <color rgb="FF000000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  <font>
      <b/>
      <i/>
      <u/>
      <sz val="10"/>
      <color theme="1"/>
      <name val="Liberation Sans"/>
    </font>
    <font>
      <b/>
      <sz val="14"/>
      <color theme="1"/>
      <name val="Liberation Sans"/>
    </font>
    <font>
      <sz val="14"/>
      <color theme="1"/>
      <name val="Liberation Sans"/>
    </font>
    <font>
      <sz val="18"/>
      <color theme="1"/>
      <name val="Aptos Narrow"/>
      <scheme val="minor"/>
    </font>
    <font>
      <b/>
      <sz val="18"/>
      <color theme="1"/>
      <name val="Aptos Narrow"/>
      <scheme val="minor"/>
    </font>
    <font>
      <b/>
      <sz val="18"/>
      <color rgb="FF000000"/>
      <name val="Aptos Narrow"/>
      <scheme val="minor"/>
    </font>
    <font>
      <sz val="18"/>
      <color theme="3" tint="9.9978637043366805E-2"/>
      <name val="Aptos Narrow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EEEEEE"/>
        <bgColor rgb="FFEEEEEE"/>
      </patternFill>
    </fill>
    <fill>
      <patternFill patternType="solid">
        <fgColor rgb="FF00A933"/>
        <bgColor rgb="FF00A933"/>
      </patternFill>
    </fill>
    <fill>
      <patternFill patternType="solid">
        <fgColor rgb="FFE8F2A1"/>
        <bgColor rgb="FFE8F2A1"/>
      </patternFill>
    </fill>
    <fill>
      <patternFill patternType="solid">
        <fgColor theme="3" tint="0.89999084444715716"/>
        <bgColor indexed="64"/>
      </patternFill>
    </fill>
  </fills>
  <borders count="3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0">
    <xf numFmtId="0" fontId="0" fillId="0" borderId="0"/>
    <xf numFmtId="0" fontId="12" fillId="8" borderId="1" applyNumberFormat="0" applyProtection="0"/>
    <xf numFmtId="0" fontId="2" fillId="0" borderId="0" applyNumberFormat="0" applyFill="0" applyBorder="0" applyProtection="0"/>
    <xf numFmtId="0" fontId="3" fillId="2" borderId="0" applyNumberFormat="0" applyBorder="0" applyProtection="0"/>
    <xf numFmtId="0" fontId="3" fillId="3" borderId="0" applyNumberFormat="0" applyBorder="0" applyProtection="0"/>
    <xf numFmtId="0" fontId="2" fillId="4" borderId="0" applyNumberFormat="0" applyBorder="0" applyProtection="0"/>
    <xf numFmtId="0" fontId="4" fillId="5" borderId="0" applyNumberFormat="0" applyBorder="0" applyProtection="0"/>
    <xf numFmtId="0" fontId="1" fillId="0" borderId="0" applyNumberFormat="0" applyFont="0" applyFill="0" applyBorder="0" applyAlignment="0" applyProtection="0"/>
    <xf numFmtId="0" fontId="3" fillId="6" borderId="0" applyNumberFormat="0" applyBorder="0" applyProtection="0"/>
    <xf numFmtId="0" fontId="5" fillId="0" borderId="0" applyNumberFormat="0" applyFill="0" applyBorder="0" applyProtection="0"/>
    <xf numFmtId="0" fontId="6" fillId="7" borderId="0" applyNumberFormat="0" applyBorder="0" applyProtection="0"/>
    <xf numFmtId="0" fontId="7" fillId="0" borderId="0" applyNumberFormat="0" applyFill="0" applyBorder="0" applyProtection="0"/>
    <xf numFmtId="0" fontId="8" fillId="0" borderId="0" applyNumberFormat="0" applyFill="0" applyBorder="0" applyProtection="0"/>
    <xf numFmtId="0" fontId="9" fillId="0" borderId="0" applyNumberFormat="0" applyFill="0" applyBorder="0" applyProtection="0"/>
    <xf numFmtId="0" fontId="10" fillId="0" borderId="0" applyNumberFormat="0" applyFill="0" applyBorder="0" applyProtection="0"/>
    <xf numFmtId="0" fontId="11" fillId="8" borderId="0" applyNumberFormat="0" applyBorder="0" applyProtection="0"/>
    <xf numFmtId="0" fontId="13" fillId="0" borderId="0" applyNumberFormat="0" applyFill="0" applyBorder="0" applyProtection="0"/>
    <xf numFmtId="0" fontId="1" fillId="0" borderId="0" applyNumberFormat="0" applyFont="0" applyFill="0" applyBorder="0" applyProtection="0"/>
    <xf numFmtId="0" fontId="1" fillId="0" borderId="0" applyNumberFormat="0" applyFont="0" applyFill="0" applyBorder="0" applyProtection="0"/>
    <xf numFmtId="0" fontId="4" fillId="0" borderId="0" applyNumberFormat="0" applyFill="0" applyBorder="0" applyProtection="0"/>
  </cellStyleXfs>
  <cellXfs count="8">
    <xf numFmtId="0" fontId="0" fillId="0" borderId="0" xfId="0"/>
    <xf numFmtId="0" fontId="14" fillId="0" borderId="0" xfId="7" applyFont="1"/>
    <xf numFmtId="0" fontId="15" fillId="0" borderId="0" xfId="7" applyFont="1"/>
    <xf numFmtId="0" fontId="17" fillId="9" borderId="2" xfId="7" applyFont="1" applyFill="1" applyBorder="1"/>
    <xf numFmtId="0" fontId="18" fillId="10" borderId="2" xfId="7" applyFont="1" applyFill="1" applyBorder="1"/>
    <xf numFmtId="0" fontId="16" fillId="11" borderId="2" xfId="7" applyFont="1" applyFill="1" applyBorder="1"/>
    <xf numFmtId="0" fontId="19" fillId="0" borderId="2" xfId="7" applyFont="1" applyFill="1" applyBorder="1"/>
    <xf numFmtId="0" fontId="16" fillId="12" borderId="2" xfId="7" applyFont="1" applyFill="1" applyBorder="1"/>
  </cellXfs>
  <cellStyles count="20">
    <cellStyle name="Accent" xfId="2"/>
    <cellStyle name="Accent 1" xfId="3"/>
    <cellStyle name="Accent 2" xfId="4"/>
    <cellStyle name="Accent 3" xfId="5"/>
    <cellStyle name="Bad" xfId="6"/>
    <cellStyle name="Commentaire" xfId="1" builtinId="10" customBuiltin="1"/>
    <cellStyle name="Default" xfId="7"/>
    <cellStyle name="Error" xfId="8"/>
    <cellStyle name="Footnote" xfId="9"/>
    <cellStyle name="Good" xfId="10"/>
    <cellStyle name="Heading" xfId="11"/>
    <cellStyle name="Heading 1" xfId="12"/>
    <cellStyle name="Heading 2" xfId="13"/>
    <cellStyle name="Hyperlink" xfId="14"/>
    <cellStyle name="Neutral" xfId="15"/>
    <cellStyle name="Normal" xfId="0" builtinId="0" customBuiltin="1"/>
    <cellStyle name="Result" xfId="16"/>
    <cellStyle name="Status" xfId="17"/>
    <cellStyle name="Text" xfId="18"/>
    <cellStyle name="Warning" xfId="1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atalogue.bnf.fr/ark:/12148/cb30416153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34"/>
  <sheetViews>
    <sheetView tabSelected="1" topLeftCell="C1" zoomScale="68" zoomScaleNormal="68" workbookViewId="0">
      <selection activeCell="E34" sqref="E34"/>
    </sheetView>
  </sheetViews>
  <sheetFormatPr baseColWidth="10" defaultColWidth="17" defaultRowHeight="18"/>
  <cols>
    <col min="1" max="1" width="100.140625" style="2" customWidth="1"/>
    <col min="2" max="2" width="55.42578125" style="2" customWidth="1"/>
    <col min="3" max="3" width="256" style="2" customWidth="1"/>
    <col min="4" max="4" width="85.42578125" style="2" customWidth="1"/>
    <col min="5" max="5" width="17" style="2" customWidth="1"/>
    <col min="6" max="16384" width="17" style="2"/>
  </cols>
  <sheetData>
    <row r="1" spans="1:5" s="1" customFormat="1" ht="23.25">
      <c r="A1" s="3" t="s">
        <v>0</v>
      </c>
      <c r="C1" s="3" t="s">
        <v>1</v>
      </c>
      <c r="D1" s="4" t="s">
        <v>2</v>
      </c>
    </row>
    <row r="2" spans="1:5" ht="23.25">
      <c r="A2" s="6" t="str">
        <f>HYPERLINK("http://elec.enc.sorbonne.fr/imprimeurs/node/24491", "http://elec.enc.sorbonne.fr/imprimeurs/node/24491")</f>
        <v>http://elec.enc.sorbonne.fr/imprimeurs/node/24491</v>
      </c>
      <c r="B2" s="7" t="s">
        <v>3</v>
      </c>
      <c r="C2" s="6" t="str">
        <f>HYPERLINK("http://ark.bnf.fr/ark:/12148/cb30416153k", "http://ark.bnf.fr/ark:/12148/cb30416153k")</f>
        <v>http://ark.bnf.fr/ark:/12148/cb30416153k</v>
      </c>
      <c r="D2" s="5" t="s">
        <v>4</v>
      </c>
    </row>
    <row r="3" spans="1:5" ht="23.25">
      <c r="A3" s="6" t="str">
        <f>HYPERLINK("http://elec.enc.sorbonne.fr/imprimeurs/node/23107", "http://elec.enc.sorbonne.fr/imprimeurs/node/23107")</f>
        <v>http://elec.enc.sorbonne.fr/imprimeurs/node/23107</v>
      </c>
      <c r="B3" s="7" t="s">
        <v>3</v>
      </c>
      <c r="C3" s="6" t="str">
        <f>HYPERLINK("http://ark.bnf.fr/ark:/12148/cb415280046", "http://ark.bnf.fr/ark:/12148/cb415280046")</f>
        <v>http://ark.bnf.fr/ark:/12148/cb415280046</v>
      </c>
      <c r="D3" s="5" t="s">
        <v>7</v>
      </c>
    </row>
    <row r="4" spans="1:5" ht="23.25">
      <c r="A4" s="6" t="str">
        <f>HYPERLINK("http://elec.enc.sorbonne.fr/imprimeurs/node/27071", "http://elec.enc.sorbonne.fr/imprimeurs/node/27071")</f>
        <v>http://elec.enc.sorbonne.fr/imprimeurs/node/27071</v>
      </c>
      <c r="B4" s="7" t="s">
        <v>5</v>
      </c>
      <c r="C4" s="6" t="str">
        <f>HYPERLINK("http://ark.bnf.fr/ark:/12148/cb393188114", "http://ark.bnf.fr/ark:/12148/cb393188114")</f>
        <v>http://ark.bnf.fr/ark:/12148/cb393188114</v>
      </c>
      <c r="D4" s="5" t="s">
        <v>14</v>
      </c>
      <c r="E4" s="2" t="s">
        <v>13</v>
      </c>
    </row>
    <row r="5" spans="1:5" ht="23.25">
      <c r="A5" s="6" t="str">
        <f>HYPERLINK("http://elec.enc.sorbonne.fr/imprimeurs/node/22285", "http://elec.enc.sorbonne.fr/imprimeurs/node/22285")</f>
        <v>http://elec.enc.sorbonne.fr/imprimeurs/node/22285</v>
      </c>
      <c r="B5" s="7" t="s">
        <v>3</v>
      </c>
      <c r="C5" s="6" t="str">
        <f>HYPERLINK("http://ark.bnf.fr/ark:/12148/cb36054600v", "http://ark.bnf.fr/ark:/12148/cb36054600v")</f>
        <v>http://ark.bnf.fr/ark:/12148/cb36054600v</v>
      </c>
      <c r="D5" s="5" t="s">
        <v>8</v>
      </c>
      <c r="E5" s="2" t="s">
        <v>13</v>
      </c>
    </row>
    <row r="6" spans="1:5" ht="23.25">
      <c r="A6" s="6" t="str">
        <f>HYPERLINK("http://elec.enc.sorbonne.fr/imprimeurs/node/22647", "http://elec.enc.sorbonne.fr/imprimeurs/node/22647")</f>
        <v>http://elec.enc.sorbonne.fr/imprimeurs/node/22647</v>
      </c>
      <c r="B6" s="7" t="s">
        <v>5</v>
      </c>
      <c r="C6" s="6" t="str">
        <f>HYPERLINK("http://ark.bnf.fr/ark:/12148/cb33341803m", "http://ark.bnf.fr/ark:/12148/cb33341803m")</f>
        <v>http://ark.bnf.fr/ark:/12148/cb33341803m</v>
      </c>
      <c r="D6" s="5" t="s">
        <v>9</v>
      </c>
      <c r="E6" s="2" t="s">
        <v>13</v>
      </c>
    </row>
    <row r="7" spans="1:5" ht="23.25">
      <c r="A7" s="6" t="str">
        <f>HYPERLINK("http://elec.enc.sorbonne.fr/imprimeurs/node/22548", "http://elec.enc.sorbonne.fr/imprimeurs/node/22548")</f>
        <v>http://elec.enc.sorbonne.fr/imprimeurs/node/22548</v>
      </c>
      <c r="B7" s="7" t="s">
        <v>5</v>
      </c>
      <c r="C7" s="6" t="str">
        <f>HYPERLINK("https://www.reseau-canope.fr/musee/collections/fr/museum/mne/pourquoi-donc-grand-papa-n-allons-nous-plus-en-voiture/fb4122ae-0cd1-4fe4-98a9-ed0db525507c", "https://www.reseau-canope.fr/musee/collections/fr/museum/mne/pourquoi-donc-grand-papa-n-allons-nous-plus-en-voiture/fb4122ae-0cd1-4fe4-98a9-ed0db525507c")</f>
        <v>https://www.reseau-canope.fr/musee/collections/fr/museum/mne/pourquoi-donc-grand-papa-n-allons-nous-plus-en-voiture/fb4122ae-0cd1-4fe4-98a9-ed0db525507c</v>
      </c>
      <c r="D7" s="5" t="s">
        <v>10</v>
      </c>
    </row>
    <row r="8" spans="1:5" ht="23.25">
      <c r="A8" s="6" t="str">
        <f>HYPERLINK("http://elec.enc.sorbonne.fr/imprimeurs/node/21866", "http://elec.enc.sorbonne.fr/imprimeurs/node/21866")</f>
        <v>http://elec.enc.sorbonne.fr/imprimeurs/node/21866</v>
      </c>
      <c r="B8" s="7" t="s">
        <v>5</v>
      </c>
      <c r="C8" s="6" t="str">
        <f>HYPERLINK("http://ark.bnf.fr/ark:/12148/cb32693633w", "http://ark.bnf.fr/ark:/12148/cb32693633w")</f>
        <v>http://ark.bnf.fr/ark:/12148/cb32693633w</v>
      </c>
      <c r="D8" s="5" t="s">
        <v>11</v>
      </c>
      <c r="E8" s="2" t="s">
        <v>13</v>
      </c>
    </row>
    <row r="9" spans="1:5" ht="23.25">
      <c r="A9" s="6" t="str">
        <f>HYPERLINK("http://elec.enc.sorbonne.fr/imprimeurs/node/21570", "http://elec.enc.sorbonne.fr/imprimeurs/node/21570")</f>
        <v>http://elec.enc.sorbonne.fr/imprimeurs/node/21570</v>
      </c>
      <c r="B9" s="7" t="s">
        <v>5</v>
      </c>
      <c r="C9" s="6" t="str">
        <f>HYPERLINK("http://catalogue.bnf.fr/ark:/12148/cb34", "http://catalogue.bnf.fr/ark:/12148/cb34")</f>
        <v>http://catalogue.bnf.fr/ark:/12148/cb34</v>
      </c>
      <c r="D9" s="5" t="s">
        <v>12</v>
      </c>
    </row>
    <row r="10" spans="1:5" ht="23.25">
      <c r="A10" s="6" t="str">
        <f>HYPERLINK("http://elec.enc.sorbonne.fr/imprimeurs/node/21570", "http://elec.enc.sorbonne.fr/imprimeurs/node/21570")</f>
        <v>http://elec.enc.sorbonne.fr/imprimeurs/node/21570</v>
      </c>
      <c r="B10" s="7" t="s">
        <v>5</v>
      </c>
      <c r="C10" s="6" t="str">
        <f>HYPERLINK("http://https://catalogue.bnf.fr/ark:/12148/cb33406913r", "http://https://catalogue.bnf.fr/ark:/12148/cb33406913r")</f>
        <v>http://https://catalogue.bnf.fr/ark:/12148/cb33406913r</v>
      </c>
      <c r="D10" s="5" t="s">
        <v>15</v>
      </c>
      <c r="E10" s="2" t="s">
        <v>13</v>
      </c>
    </row>
    <row r="11" spans="1:5" ht="23.25">
      <c r="A11" s="6" t="str">
        <f>HYPERLINK("http://elec.enc.sorbonne.fr/imprimeurs/node/21570", "http://elec.enc.sorbonne.fr/imprimeurs/node/21570")</f>
        <v>http://elec.enc.sorbonne.fr/imprimeurs/node/21570</v>
      </c>
      <c r="B11" s="7" t="s">
        <v>5</v>
      </c>
      <c r="C11" s="6" t="str">
        <f>HYPERLINK("https://catalogue.bnf.fr/ark:/12148/cb36", "https://catalogue.bnf.fr/ark:/12148/cb36")</f>
        <v>https://catalogue.bnf.fr/ark:/12148/cb36</v>
      </c>
      <c r="D11" s="5" t="s">
        <v>12</v>
      </c>
    </row>
    <row r="12" spans="1:5" ht="23.25">
      <c r="A12" s="6" t="str">
        <f>HYPERLINK("http://elec.enc.sorbonne.fr/imprimeurs/node/21602", "http://elec.enc.sorbonne.fr/imprimeurs/node/21602")</f>
        <v>http://elec.enc.sorbonne.fr/imprimeurs/node/21602</v>
      </c>
      <c r="B12" s="7" t="s">
        <v>5</v>
      </c>
      <c r="C12" s="6" t="str">
        <f>HYPERLINK("http://Journal d", "http://Journal d")</f>
        <v>http://Journal d</v>
      </c>
      <c r="D12" s="5" t="s">
        <v>16</v>
      </c>
    </row>
    <row r="13" spans="1:5" ht="23.25">
      <c r="A13" s="6" t="str">
        <f>HYPERLINK("http://elec.enc.sorbonne.fr/imprimeurs/node/21933", "http://elec.enc.sorbonne.fr/imprimeurs/node/21933")</f>
        <v>http://elec.enc.sorbonne.fr/imprimeurs/node/21933</v>
      </c>
      <c r="B13" s="7" t="s">
        <v>5</v>
      </c>
      <c r="C13" s="6" t="str">
        <f>HYPERLINK("http://A ma patrie", "http://A ma patrie")</f>
        <v>http://A ma patrie</v>
      </c>
      <c r="D13" s="5" t="s">
        <v>17</v>
      </c>
    </row>
    <row r="14" spans="1:5" ht="23.25">
      <c r="A14" s="6" t="str">
        <f>HYPERLINK("http://elec.enc.sorbonne.fr/imprimeurs/node/22081", "http://elec.enc.sorbonne.fr/imprimeurs/node/22081")</f>
        <v>http://elec.enc.sorbonne.fr/imprimeurs/node/22081</v>
      </c>
      <c r="B14" s="7" t="s">
        <v>5</v>
      </c>
      <c r="C14" s="6" t="str">
        <f>HYPERLINK("http://bibli.injs-paris.fr/index.php?lvl=more_results&amp;amp;autolevel1=1", "http://bibli.injs-paris.fr/index.php?lvl=more_results&amp;amp;autolevel1=1")</f>
        <v>http://bibli.injs-paris.fr/index.php?lvl=more_results&amp;amp;autolevel1=1</v>
      </c>
      <c r="D14" s="5" t="s">
        <v>18</v>
      </c>
      <c r="E14" s="2" t="s">
        <v>19</v>
      </c>
    </row>
    <row r="15" spans="1:5" ht="23.25">
      <c r="A15" s="6" t="str">
        <f>HYPERLINK("http://elec.enc.sorbonne.fr/imprimeurs/node/26031", "http://elec.enc.sorbonne.fr/imprimeurs/node/26031")</f>
        <v>http://elec.enc.sorbonne.fr/imprimeurs/node/26031</v>
      </c>
      <c r="B15" s="7" t="s">
        <v>3</v>
      </c>
      <c r="C15" s="6" t="str">
        <f>HYPERLINK("http://www.charlesfourier.fr/spip.php?article1091", "http://www.charlesfourier.fr/spip.php?article1091")</f>
        <v>http://www.charlesfourier.fr/spip.php?article1091</v>
      </c>
      <c r="D15" s="5" t="s">
        <v>20</v>
      </c>
    </row>
    <row r="16" spans="1:5" ht="23.25">
      <c r="A16" s="6" t="str">
        <f>HYPERLINK("http://elec.enc.sorbonne.fr/imprimeurs/node/26756", "http://elec.enc.sorbonne.fr/imprimeurs/node/26756")</f>
        <v>http://elec.enc.sorbonne.fr/imprimeurs/node/26756</v>
      </c>
      <c r="B16" s="7" t="s">
        <v>3</v>
      </c>
      <c r="C16" s="6" t="str">
        <f>HYPERLINK("http://www.imprimerie.lyon.fr/imprimerie/sections/fr/documentation/somme.typographique", "http://www.imprimerie.lyon.fr/imprimerie/sections/fr/documentation/somme.typographique")</f>
        <v>http://www.imprimerie.lyon.fr/imprimerie/sections/fr/documentation/somme.typographique</v>
      </c>
      <c r="D16" s="5" t="s">
        <v>21</v>
      </c>
    </row>
    <row r="17" spans="1:5" ht="23.25">
      <c r="A17" s="6" t="str">
        <f>HYPERLINK("http://elec.enc.sorbonne.fr/imprimeurs/node/26783", "http://elec.enc.sorbonne.fr/imprimeurs/node/26783")</f>
        <v>http://elec.enc.sorbonne.fr/imprimeurs/node/26783</v>
      </c>
      <c r="B17" s="7" t="s">
        <v>3</v>
      </c>
      <c r="C17" s="6" t="str">
        <f>HYPERLINK("http://www.imprimerie.lyon.fr/imprimerie/sections/fr/documentation/somme_typographique", "http://www.imprimerie.lyon.fr/imprimerie/sections/fr/documentation/somme_typographique")</f>
        <v>http://www.imprimerie.lyon.fr/imprimerie/sections/fr/documentation/somme_typographique</v>
      </c>
      <c r="D17" s="5" t="s">
        <v>22</v>
      </c>
    </row>
    <row r="18" spans="1:5" ht="23.25">
      <c r="A18" s="6" t="str">
        <f>HYPERLINK("http://elec.enc.sorbonne.fr/imprimeurs/node/26784", "http://elec.enc.sorbonne.fr/imprimeurs/node/26784")</f>
        <v>http://elec.enc.sorbonne.fr/imprimeurs/node/26784</v>
      </c>
      <c r="B18" s="7" t="s">
        <v>3</v>
      </c>
      <c r="C18" s="6" t="str">
        <f>HYPERLINK("http://www.imprimerie.lyon.fr/imprimerie/sections/fr/documentation/somme_typographique", "http://www.imprimerie.lyon.fr/imprimerie/sections/fr/documentation/somme_typographique")</f>
        <v>http://www.imprimerie.lyon.fr/imprimerie/sections/fr/documentation/somme_typographique</v>
      </c>
      <c r="D18" s="5" t="s">
        <v>22</v>
      </c>
    </row>
    <row r="19" spans="1:5" ht="23.25">
      <c r="A19" s="6" t="str">
        <f>HYPERLINK("http://elec.enc.sorbonne.fr/imprimeurs/node/26785", "http://elec.enc.sorbonne.fr/imprimeurs/node/26785")</f>
        <v>http://elec.enc.sorbonne.fr/imprimeurs/node/26785</v>
      </c>
      <c r="B19" s="7" t="s">
        <v>3</v>
      </c>
      <c r="C19" s="6" t="str">
        <f>HYPERLINK("http://www.imprimerie.lyon.fr/imprimerie/sections/fr/documentation/somme_typographique", "http://www.imprimerie.lyon.fr/imprimerie/sections/fr/documentation/somme_typographique")</f>
        <v>http://www.imprimerie.lyon.fr/imprimerie/sections/fr/documentation/somme_typographique</v>
      </c>
      <c r="D19" s="5" t="s">
        <v>23</v>
      </c>
    </row>
    <row r="20" spans="1:5" ht="23.25">
      <c r="A20" s="6" t="str">
        <f>HYPERLINK("http://elec.enc.sorbonne.fr/imprimeurs/node/26873", "http://elec.enc.sorbonne.fr/imprimeurs/node/26873")</f>
        <v>http://elec.enc.sorbonne.fr/imprimeurs/node/26873</v>
      </c>
      <c r="B20" s="7" t="s">
        <v>5</v>
      </c>
      <c r="C20" s="6" t="str">
        <f>HYPERLINK("http://bm-dijon.fr/Default/doc/SYRACUSE/4562655/recueil-de-tombeaux-dessines-d-apres-nature-au-cimetiere-de-dijon", "http://bm-dijon.fr/Default/doc/SYRACUSE/4562655/recueil-de-tombeaux-dessines-d-apres-nature-au-cimetiere-de-dijon")</f>
        <v>http://bm-dijon.fr/Default/doc/SYRACUSE/4562655/recueil-de-tombeaux-dessines-d-apres-nature-au-cimetiere-de-dijon</v>
      </c>
      <c r="D20" s="5" t="s">
        <v>24</v>
      </c>
    </row>
    <row r="21" spans="1:5" ht="23.25">
      <c r="A21" s="6" t="str">
        <f>HYPERLINK("http://elec.enc.sorbonne.fr/imprimeurs/node/26967", "http://elec.enc.sorbonne.fr/imprimeurs/node/26967")</f>
        <v>http://elec.enc.sorbonne.fr/imprimeurs/node/26967</v>
      </c>
      <c r="B21" s="7" t="s">
        <v>3</v>
      </c>
      <c r="C21" s="6" t="str">
        <f>HYPERLINK("http://ark.bnf.fr/ark:/12148/cb367940305", "http://ark.bnf.fr/ark:/12148/cb367940305")</f>
        <v>http://ark.bnf.fr/ark:/12148/cb367940305</v>
      </c>
      <c r="D21" s="5" t="s">
        <v>25</v>
      </c>
    </row>
    <row r="22" spans="1:5" ht="23.25">
      <c r="A22" s="6" t="str">
        <f>HYPERLINK("http://elec.enc.sorbonne.fr/imprimeurs/node/24999", "http://elec.enc.sorbonne.fr/imprimeurs/node/24999")</f>
        <v>http://elec.enc.sorbonne.fr/imprimeurs/node/24999</v>
      </c>
      <c r="B22" s="7" t="s">
        <v>6</v>
      </c>
      <c r="C22" s="6" t="str">
        <f>HYPERLINK("http://ark.bnf.fr/ark:/12148/cb30251909k", "http://ark.bnf.fr/ark:/12148/cb30251909k")</f>
        <v>http://ark.bnf.fr/ark:/12148/cb30251909k</v>
      </c>
      <c r="D22" s="5" t="s">
        <v>26</v>
      </c>
      <c r="E22" s="2" t="s">
        <v>27</v>
      </c>
    </row>
    <row r="23" spans="1:5" ht="23.25">
      <c r="A23" s="6" t="str">
        <f>HYPERLINK("http://elec.enc.sorbonne.fr/imprimeurs/node/24495", "http://elec.enc.sorbonne.fr/imprimeurs/node/24495")</f>
        <v>http://elec.enc.sorbonne.fr/imprimeurs/node/24495</v>
      </c>
      <c r="B23" s="7" t="s">
        <v>3</v>
      </c>
      <c r="C23" s="6" t="str">
        <f>HYPERLINK("http://ark.bnf.fr/ark:/12148/cb30416153k", "http://ark.bnf.fr/ark:/12148/cb30416153k")</f>
        <v>http://ark.bnf.fr/ark:/12148/cb30416153k</v>
      </c>
      <c r="D23" s="5" t="s">
        <v>28</v>
      </c>
    </row>
    <row r="24" spans="1:5" ht="23.25">
      <c r="A24" s="6" t="str">
        <f>HYPERLINK("http://elec.enc.sorbonne.fr/imprimeurs/node/24472", "http://elec.enc.sorbonne.fr/imprimeurs/node/24472")</f>
        <v>http://elec.enc.sorbonne.fr/imprimeurs/node/24472</v>
      </c>
      <c r="B24" s="7" t="s">
        <v>3</v>
      </c>
      <c r="C24" s="6" t="str">
        <f>HYPERLINK("http://provence-historique.mmsh.univ-aix.fr/n/1960/Pages/PH-1960-10-041_03.aspx", "http://provence-historique.mmsh.univ-aix.fr/n/1960/Pages/PH-1960-10-041_03.aspx")</f>
        <v>http://provence-historique.mmsh.univ-aix.fr/n/1960/Pages/PH-1960-10-041_03.aspx</v>
      </c>
      <c r="D24" s="5"/>
    </row>
    <row r="25" spans="1:5" ht="23.25">
      <c r="A25" s="6" t="str">
        <f>HYPERLINK("http://elec.enc.sorbonne.fr/imprimeurs/node/23035", "http://elec.enc.sorbonne.fr/imprimeurs/node/23035")</f>
        <v>http://elec.enc.sorbonne.fr/imprimeurs/node/23035</v>
      </c>
      <c r="B25" s="7" t="s">
        <v>3</v>
      </c>
      <c r="C25" s="6" t="str">
        <f>HYPERLINK("http://ark.bnf.fr/ark:/12148/cb41528196z", "http://ark.bnf.fr/ark:/12148/cb41528196z")</f>
        <v>http://ark.bnf.fr/ark:/12148/cb41528196z</v>
      </c>
      <c r="D25" s="5" t="s">
        <v>29</v>
      </c>
      <c r="E25" s="2" t="s">
        <v>27</v>
      </c>
    </row>
    <row r="26" spans="1:5" ht="23.25">
      <c r="A26" s="6" t="str">
        <f>HYPERLINK("http://elec.enc.sorbonne.fr/imprimeurs/node/23236", "http://elec.enc.sorbonne.fr/imprimeurs/node/23236")</f>
        <v>http://elec.enc.sorbonne.fr/imprimeurs/node/23236</v>
      </c>
      <c r="B26" s="7" t="s">
        <v>6</v>
      </c>
      <c r="C26" s="6" t="str">
        <f>HYPERLINK("http://ark.bnf.fr/ark:/12148/cb30474643d", "http://ark.bnf.fr/ark:/12148/cb30474643d")</f>
        <v>http://ark.bnf.fr/ark:/12148/cb30474643d</v>
      </c>
      <c r="D26" s="5" t="s">
        <v>30</v>
      </c>
      <c r="E26" s="2" t="s">
        <v>31</v>
      </c>
    </row>
    <row r="27" spans="1:5" ht="23.25">
      <c r="A27" s="6" t="str">
        <f>HYPERLINK("http://elec.enc.sorbonne.fr/imprimeurs/node/22860", "http://elec.enc.sorbonne.fr/imprimeurs/node/22860")</f>
        <v>http://elec.enc.sorbonne.fr/imprimeurs/node/22860</v>
      </c>
      <c r="B27" s="7" t="s">
        <v>6</v>
      </c>
      <c r="C27" s="6" t="str">
        <f>HYPERLINK("http://ark.bnf.fr/ark:/12148/cb311293065", "http://ark.bnf.fr/ark:/12148/cb311293065")</f>
        <v>http://ark.bnf.fr/ark:/12148/cb311293065</v>
      </c>
      <c r="D27" s="5" t="s">
        <v>32</v>
      </c>
      <c r="E27" s="2" t="s">
        <v>31</v>
      </c>
    </row>
    <row r="28" spans="1:5" ht="23.25">
      <c r="A28" s="6" t="str">
        <f>HYPERLINK("http://elec.enc.sorbonne.fr/imprimeurs/node/22866", "http://elec.enc.sorbonne.fr/imprimeurs/node/22866")</f>
        <v>http://elec.enc.sorbonne.fr/imprimeurs/node/22866</v>
      </c>
      <c r="B28" s="7" t="s">
        <v>5</v>
      </c>
      <c r="C28" s="6" t="str">
        <f>HYPERLINK("https://catalogue.bnf.fr/ark:/12148/cb30", "https://catalogue.bnf.fr/ark:/12148/cb30")</f>
        <v>https://catalogue.bnf.fr/ark:/12148/cb30</v>
      </c>
      <c r="D28" s="5" t="s">
        <v>33</v>
      </c>
    </row>
    <row r="29" spans="1:5" ht="23.25">
      <c r="A29" s="6" t="str">
        <f>HYPERLINK("http://elec.enc.sorbonne.fr/imprimeurs/node/22977", "http://elec.enc.sorbonne.fr/imprimeurs/node/22977")</f>
        <v>http://elec.enc.sorbonne.fr/imprimeurs/node/22977</v>
      </c>
      <c r="B29" s="7" t="s">
        <v>3</v>
      </c>
      <c r="C29" s="6" t="str">
        <f>HYPERLINK("http://www.cairn.info/revue-d-histoire-moderne-et-contemporaine-2005-1-page-147.htm", "http://www.cairn.info/revue-d-histoire-moderne-et-contemporaine-2005-1-page-147.htm")</f>
        <v>http://www.cairn.info/revue-d-histoire-moderne-et-contemporaine-2005-1-page-147.htm</v>
      </c>
      <c r="D29" s="5" t="s">
        <v>35</v>
      </c>
    </row>
    <row r="30" spans="1:5" ht="23.25">
      <c r="A30" s="6" t="str">
        <f>HYPERLINK("http://elec.enc.sorbonne.fr/imprimeurs/node/24468", "http://elec.enc.sorbonne.fr/imprimeurs/node/24468")</f>
        <v>http://elec.enc.sorbonne.fr/imprimeurs/node/24468</v>
      </c>
      <c r="B30" s="7" t="s">
        <v>3</v>
      </c>
      <c r="C30" s="6" t="str">
        <f>HYPERLINK("http://provence-historique.mmsh.univ-aix.fr/n/1960/Pages/PH-1960-10-041_03.aspx", "http://provence-historique.mmsh.univ-aix.fr/n/1960/Pages/PH-1960-10-041_03.aspx")</f>
        <v>http://provence-historique.mmsh.univ-aix.fr/n/1960/Pages/PH-1960-10-041_03.aspx</v>
      </c>
      <c r="D30" s="5"/>
    </row>
    <row r="31" spans="1:5" ht="23.25">
      <c r="A31" s="6" t="str">
        <f>HYPERLINK("http://elec.enc.sorbonne.fr/imprimeurs/node/24194", "http://elec.enc.sorbonne.fr/imprimeurs/node/24194")</f>
        <v>http://elec.enc.sorbonne.fr/imprimeurs/node/24194</v>
      </c>
      <c r="B31" s="7" t="s">
        <v>5</v>
      </c>
      <c r="C31" s="6" t="str">
        <f>HYPERLINK("http://ark.bnf.fr/ark:/12148/cb34589163s", "http://ark.bnf.fr/ark:/12148/cb34589163s")</f>
        <v>http://ark.bnf.fr/ark:/12148/cb34589163s</v>
      </c>
      <c r="D31" s="5" t="s">
        <v>34</v>
      </c>
    </row>
    <row r="32" spans="1:5" ht="23.25">
      <c r="A32" s="6" t="str">
        <f>HYPERLINK("http://elec.enc.sorbonne.fr/imprimeurs/node/24467", "http://elec.enc.sorbonne.fr/imprimeurs/node/24467")</f>
        <v>http://elec.enc.sorbonne.fr/imprimeurs/node/24467</v>
      </c>
      <c r="B32" s="7" t="s">
        <v>3</v>
      </c>
      <c r="C32" s="6" t="str">
        <f>HYPERLINK("http://provence-historique.mmsh.univ-aix.fr/n/1960/Pages/PH-1960-10-039_04.aspx", "http://provence-historique.mmsh.univ-aix.fr/n/1960/Pages/PH-1960-10-039_04.aspx")</f>
        <v>http://provence-historique.mmsh.univ-aix.fr/n/1960/Pages/PH-1960-10-039_04.aspx</v>
      </c>
      <c r="D32" s="5"/>
    </row>
    <row r="33" spans="1:5" ht="23.25">
      <c r="A33" s="6" t="str">
        <f>HYPERLINK("http://elec.enc.sorbonne.fr/imprimeurs/node/23438", "http://elec.enc.sorbonne.fr/imprimeurs/node/23438")</f>
        <v>http://elec.enc.sorbonne.fr/imprimeurs/node/23438</v>
      </c>
      <c r="B33" s="7" t="s">
        <v>3</v>
      </c>
      <c r="C33" s="6" t="str">
        <f>HYPERLINK("http://ark.bnf.fr/ark:/12148/cb36054600v", "http://ark.bnf.fr/ark:/12148/cb36054600v")</f>
        <v>http://ark.bnf.fr/ark:/12148/cb36054600v</v>
      </c>
      <c r="D33" s="5" t="s">
        <v>8</v>
      </c>
      <c r="E33" s="2" t="s">
        <v>31</v>
      </c>
    </row>
    <row r="34" spans="1:5" ht="23.25">
      <c r="A34" s="6" t="str">
        <f>HYPERLINK("http://elec.enc.sorbonne.fr/imprimeurs/node/24036", "http://elec.enc.sorbonne.fr/imprimeurs/node/24036")</f>
        <v>http://elec.enc.sorbonne.fr/imprimeurs/node/24036</v>
      </c>
      <c r="B34" s="7" t="s">
        <v>6</v>
      </c>
      <c r="C34" s="6" t="str">
        <f>HYPERLINK("http://gallica.bnf.fr/Search?ArianeWireIndex=index&amp;amp;lang=FR&amp;amp;q=mellinet%2C+camille&amp;amp;x=0&amp;amp;y=0&amp;amp;p=1&amp;amp;f_creator=mellinet%2C+camille+%281795-1843%29", "http://gallica.bnf.fr/Search?ArianeWireIndex=index&amp;amp;lang=FR&amp;amp;q=mellinet%2C+camille&amp;amp;x=0&amp;amp;y=0&amp;amp;p=1&amp;amp;f_creator=mellinet%2C+camille+%281795-1843%29")</f>
        <v>http://gallica.bnf.fr/Search?ArianeWireIndex=index&amp;amp;lang=FR&amp;amp;q=mellinet%2C+camille&amp;amp;x=0&amp;amp;y=0&amp;amp;p=1&amp;amp;f_creator=mellinet%2C+camille+%281795-1843%29</v>
      </c>
      <c r="D34" s="5"/>
      <c r="E34" s="2" t="s">
        <v>36</v>
      </c>
    </row>
  </sheetData>
  <hyperlinks>
    <hyperlink ref="D2" r:id="rId1"/>
  </hyperlinks>
  <pageMargins left="0" right="0" top="0.39370078740157477" bottom="0.39370078740157477" header="0" footer="0"/>
  <pageSetup paperSize="9" scale="36" fitToHeight="0" orientation="landscape" r:id="rId2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DIL-liens_imprimeurs_a_corriger</vt:lpstr>
      <vt:lpstr>'DIL-liens_imprimeurs_a_corriger'!Zone_d_impression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Elisabeth Parinet</cp:lastModifiedBy>
  <cp:revision>1</cp:revision>
  <cp:lastPrinted>2024-09-14T15:01:02Z</cp:lastPrinted>
  <dcterms:created xsi:type="dcterms:W3CDTF">2024-09-13T07:59:20Z</dcterms:created>
  <dcterms:modified xsi:type="dcterms:W3CDTF">2024-10-21T08:30:27Z</dcterms:modified>
</cp:coreProperties>
</file>