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jh\Dropbox\projects\archive\2015growth\"/>
    </mc:Choice>
  </mc:AlternateContent>
  <bookViews>
    <workbookView xWindow="0" yWindow="0" windowWidth="2520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</calcChain>
</file>

<file path=xl/comments1.xml><?xml version="1.0" encoding="utf-8"?>
<comments xmlns="http://schemas.openxmlformats.org/spreadsheetml/2006/main">
  <authors>
    <author>C.H.J. Hartgerink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C.H.J. Hartgerink:</t>
        </r>
        <r>
          <rPr>
            <sz val="9"/>
            <color indexed="81"/>
            <rFont val="Tahoma"/>
            <family val="2"/>
          </rPr>
          <t xml:space="preserve">
Percentage of entries WITH abstract</t>
        </r>
      </text>
    </comment>
  </commentList>
</comments>
</file>

<file path=xl/sharedStrings.xml><?xml version="1.0" encoding="utf-8"?>
<sst xmlns="http://schemas.openxmlformats.org/spreadsheetml/2006/main" count="14" uniqueCount="14">
  <si>
    <t>Year</t>
  </si>
  <si>
    <t>articles</t>
  </si>
  <si>
    <t>journals</t>
  </si>
  <si>
    <t>meta-analysis</t>
  </si>
  <si>
    <t>reanalyses</t>
  </si>
  <si>
    <t>replications</t>
  </si>
  <si>
    <t>disconfirms</t>
  </si>
  <si>
    <t>retractions</t>
  </si>
  <si>
    <t>falsenegatives</t>
  </si>
  <si>
    <t>falsepositives</t>
  </si>
  <si>
    <t>bayes</t>
  </si>
  <si>
    <t>corrigenda</t>
  </si>
  <si>
    <t>critique</t>
  </si>
  <si>
    <t>abstractcoverage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</si>
</sst>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6"/>
  <sheetViews>
    <sheetView tabSelected="1" workbookViewId="0">
      <selection activeCell="B1" sqref="B1"/>
    </sheetView>
  </sheetViews>
  <sheetFormatPr defaultRowHeight="15" x14ac:dyDescent="0.25"/>
  <cols>
    <col min="1" max="1" width="5" bestFit="1" customWidth="1"/>
    <col min="2" max="2" width="5" style="1" customWidth="1"/>
    <col min="3" max="3" width="7.42578125" bestFit="1" customWidth="1"/>
    <col min="4" max="4" width="8.140625" bestFit="1" customWidth="1"/>
    <col min="5" max="5" width="13.42578125" bestFit="1" customWidth="1"/>
    <col min="6" max="6" width="10.42578125" bestFit="1" customWidth="1"/>
    <col min="7" max="7" width="7.85546875" bestFit="1" customWidth="1"/>
    <col min="8" max="8" width="10.42578125" bestFit="1" customWidth="1"/>
    <col min="9" max="9" width="11.42578125" bestFit="1" customWidth="1"/>
    <col min="10" max="10" width="11.28515625" bestFit="1" customWidth="1"/>
    <col min="11" max="11" width="10.5703125" bestFit="1" customWidth="1"/>
    <col min="12" max="12" width="14" bestFit="1" customWidth="1"/>
    <col min="13" max="13" width="13.42578125" bestFit="1" customWidth="1"/>
    <col min="14" max="14" width="6.140625" bestFit="1" customWidth="1"/>
  </cols>
  <sheetData>
    <row r="1" spans="1:14" x14ac:dyDescent="0.25">
      <c r="A1" t="s">
        <v>0</v>
      </c>
      <c r="B1" s="1" t="s">
        <v>13</v>
      </c>
      <c r="C1" t="s">
        <v>1</v>
      </c>
      <c r="D1" t="s">
        <v>2</v>
      </c>
      <c r="E1" t="s">
        <v>3</v>
      </c>
      <c r="F1" t="s">
        <v>11</v>
      </c>
      <c r="G1" t="s">
        <v>12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4" x14ac:dyDescent="0.25">
      <c r="A2">
        <v>1950</v>
      </c>
      <c r="B2" s="1">
        <f>1-0.001560874089</f>
        <v>0.99843912591100004</v>
      </c>
      <c r="C2">
        <v>3850</v>
      </c>
      <c r="D2" s="1">
        <v>97</v>
      </c>
      <c r="E2" s="1">
        <v>0</v>
      </c>
      <c r="F2" s="1">
        <v>0</v>
      </c>
      <c r="G2" s="1">
        <v>39</v>
      </c>
      <c r="H2" s="1">
        <v>0</v>
      </c>
      <c r="I2" s="1">
        <v>3</v>
      </c>
      <c r="J2" s="1">
        <v>0</v>
      </c>
      <c r="K2" s="1">
        <v>0</v>
      </c>
      <c r="L2" s="1">
        <v>0</v>
      </c>
      <c r="M2" s="1">
        <v>0</v>
      </c>
      <c r="N2" s="1">
        <v>0</v>
      </c>
    </row>
    <row r="3" spans="1:14" x14ac:dyDescent="0.25">
      <c r="A3">
        <v>1951</v>
      </c>
      <c r="B3" s="1">
        <f>1-0.005107832009</f>
        <v>0.994892167991</v>
      </c>
      <c r="C3">
        <v>3762</v>
      </c>
      <c r="D3" s="1">
        <v>101</v>
      </c>
      <c r="E3" s="1">
        <v>0</v>
      </c>
      <c r="F3" s="1">
        <v>0</v>
      </c>
      <c r="G3" s="1">
        <v>32</v>
      </c>
      <c r="H3" s="1">
        <v>0</v>
      </c>
      <c r="I3" s="1">
        <v>3</v>
      </c>
      <c r="J3" s="1">
        <v>2</v>
      </c>
      <c r="K3" s="1">
        <v>0</v>
      </c>
      <c r="L3" s="1">
        <v>0</v>
      </c>
      <c r="M3" s="1">
        <v>0</v>
      </c>
      <c r="N3" s="1">
        <v>0</v>
      </c>
    </row>
    <row r="4" spans="1:14" x14ac:dyDescent="0.25">
      <c r="A4">
        <v>1952</v>
      </c>
      <c r="B4" s="1">
        <f>1-0.00595510765</f>
        <v>0.99404489235000004</v>
      </c>
      <c r="C4">
        <v>3824</v>
      </c>
      <c r="D4" s="1">
        <v>107</v>
      </c>
      <c r="E4" s="1">
        <v>0</v>
      </c>
      <c r="F4" s="1">
        <v>2</v>
      </c>
      <c r="G4" s="1">
        <v>41</v>
      </c>
      <c r="H4" s="1">
        <v>0</v>
      </c>
      <c r="I4" s="1">
        <v>3</v>
      </c>
      <c r="J4" s="1">
        <v>1</v>
      </c>
      <c r="K4" s="1">
        <v>0</v>
      </c>
      <c r="L4" s="1">
        <v>0</v>
      </c>
      <c r="M4" s="1">
        <v>0</v>
      </c>
      <c r="N4" s="1">
        <v>0</v>
      </c>
    </row>
    <row r="5" spans="1:14" x14ac:dyDescent="0.25">
      <c r="A5">
        <v>1953</v>
      </c>
      <c r="B5" s="1">
        <f>1-0.002656228156</f>
        <v>0.99734377184400003</v>
      </c>
      <c r="C5">
        <v>4282</v>
      </c>
      <c r="D5" s="1">
        <v>112</v>
      </c>
      <c r="E5" s="1">
        <v>0</v>
      </c>
      <c r="F5" s="1">
        <v>2</v>
      </c>
      <c r="G5" s="1">
        <v>46</v>
      </c>
      <c r="H5" s="1">
        <v>0</v>
      </c>
      <c r="I5" s="1">
        <v>6</v>
      </c>
      <c r="J5" s="1">
        <v>2</v>
      </c>
      <c r="K5" s="1">
        <v>0</v>
      </c>
      <c r="L5" s="1">
        <v>1</v>
      </c>
      <c r="M5" s="1">
        <v>0</v>
      </c>
      <c r="N5" s="1">
        <v>0</v>
      </c>
    </row>
    <row r="6" spans="1:14" x14ac:dyDescent="0.25">
      <c r="A6">
        <v>1954</v>
      </c>
      <c r="B6" s="1">
        <f>1-0.012940330697</f>
        <v>0.98705966930300004</v>
      </c>
      <c r="C6">
        <v>4539</v>
      </c>
      <c r="D6" s="1">
        <v>115</v>
      </c>
      <c r="E6" s="1">
        <v>0</v>
      </c>
      <c r="F6" s="1">
        <v>1</v>
      </c>
      <c r="G6" s="1">
        <v>56</v>
      </c>
      <c r="H6" s="1">
        <v>1</v>
      </c>
      <c r="I6" s="1">
        <v>2</v>
      </c>
      <c r="J6" s="1">
        <v>5</v>
      </c>
      <c r="K6" s="1">
        <v>0</v>
      </c>
      <c r="L6" s="1">
        <v>0</v>
      </c>
      <c r="M6" s="1">
        <v>1</v>
      </c>
      <c r="N6" s="1">
        <v>0</v>
      </c>
    </row>
    <row r="7" spans="1:14" x14ac:dyDescent="0.25">
      <c r="A7">
        <v>1955</v>
      </c>
      <c r="B7" s="1">
        <f>1-0.018160377358</f>
        <v>0.98183962264199998</v>
      </c>
      <c r="C7">
        <v>4968</v>
      </c>
      <c r="D7" s="1">
        <v>117</v>
      </c>
      <c r="E7" s="1">
        <v>0</v>
      </c>
      <c r="F7" s="1">
        <v>3</v>
      </c>
      <c r="G7" s="1">
        <v>54</v>
      </c>
      <c r="H7" s="1">
        <v>1</v>
      </c>
      <c r="I7" s="1">
        <v>4</v>
      </c>
      <c r="J7" s="1">
        <v>4</v>
      </c>
      <c r="K7" s="1">
        <v>0</v>
      </c>
      <c r="L7" s="1">
        <v>0</v>
      </c>
      <c r="M7" s="1">
        <v>0</v>
      </c>
      <c r="N7" s="1">
        <v>0</v>
      </c>
    </row>
    <row r="8" spans="1:14" x14ac:dyDescent="0.25">
      <c r="A8">
        <v>1956</v>
      </c>
      <c r="B8" s="1">
        <f>1-0.114942528736</f>
        <v>0.88505747126400003</v>
      </c>
      <c r="C8">
        <v>5103</v>
      </c>
      <c r="D8" s="1">
        <v>124</v>
      </c>
      <c r="E8" s="1">
        <v>0</v>
      </c>
      <c r="F8" s="1">
        <v>2</v>
      </c>
      <c r="G8" s="1">
        <v>53</v>
      </c>
      <c r="H8" s="1">
        <v>4</v>
      </c>
      <c r="I8" s="1">
        <v>9</v>
      </c>
      <c r="J8" s="1">
        <v>2</v>
      </c>
      <c r="K8" s="1">
        <v>0</v>
      </c>
      <c r="L8" s="1">
        <v>1</v>
      </c>
      <c r="M8" s="1">
        <v>0</v>
      </c>
      <c r="N8" s="1">
        <v>1</v>
      </c>
    </row>
    <row r="9" spans="1:14" x14ac:dyDescent="0.25">
      <c r="A9">
        <v>1957</v>
      </c>
      <c r="B9" s="1">
        <f>1-0.149313299683</f>
        <v>0.850686700317</v>
      </c>
      <c r="C9">
        <v>5115</v>
      </c>
      <c r="D9" s="1">
        <v>129</v>
      </c>
      <c r="E9" s="1">
        <v>0</v>
      </c>
      <c r="F9" s="1">
        <v>6</v>
      </c>
      <c r="G9" s="1">
        <v>57</v>
      </c>
      <c r="H9" s="1">
        <v>2</v>
      </c>
      <c r="I9" s="1">
        <v>11</v>
      </c>
      <c r="J9" s="1">
        <v>4</v>
      </c>
      <c r="K9" s="1">
        <v>0</v>
      </c>
      <c r="L9" s="1">
        <v>0</v>
      </c>
      <c r="M9" s="1">
        <v>0</v>
      </c>
      <c r="N9" s="1">
        <v>0</v>
      </c>
    </row>
    <row r="10" spans="1:14" x14ac:dyDescent="0.25">
      <c r="A10">
        <v>1958</v>
      </c>
      <c r="B10" s="1">
        <f>1-0.155437756498</f>
        <v>0.84456224350199993</v>
      </c>
      <c r="C10">
        <v>4902</v>
      </c>
      <c r="D10" s="1">
        <v>135</v>
      </c>
      <c r="E10" s="1">
        <v>0</v>
      </c>
      <c r="F10" s="1">
        <v>12</v>
      </c>
      <c r="G10" s="1">
        <v>50</v>
      </c>
      <c r="H10" s="1">
        <v>2</v>
      </c>
      <c r="I10" s="1">
        <v>12</v>
      </c>
      <c r="J10" s="1">
        <v>5</v>
      </c>
      <c r="K10" s="1">
        <v>0</v>
      </c>
      <c r="L10" s="1">
        <v>0</v>
      </c>
      <c r="M10" s="1">
        <v>1</v>
      </c>
      <c r="N10" s="1">
        <v>0</v>
      </c>
    </row>
    <row r="11" spans="1:14" x14ac:dyDescent="0.25">
      <c r="A11">
        <v>1959</v>
      </c>
      <c r="B11" s="1">
        <f>1-0.086067879242</f>
        <v>0.91393212075800001</v>
      </c>
      <c r="C11">
        <v>4927</v>
      </c>
      <c r="D11" s="1">
        <v>142</v>
      </c>
      <c r="E11" s="1">
        <v>0</v>
      </c>
      <c r="F11" s="1">
        <v>2</v>
      </c>
      <c r="G11" s="1">
        <v>63</v>
      </c>
      <c r="H11" s="1">
        <v>2</v>
      </c>
      <c r="I11" s="1">
        <v>19</v>
      </c>
      <c r="J11" s="1">
        <v>4</v>
      </c>
      <c r="K11" s="1">
        <v>0</v>
      </c>
      <c r="L11" s="1">
        <v>1</v>
      </c>
      <c r="M11" s="1">
        <v>2</v>
      </c>
      <c r="N11" s="1">
        <v>0</v>
      </c>
    </row>
    <row r="12" spans="1:14" x14ac:dyDescent="0.25">
      <c r="A12">
        <v>1960</v>
      </c>
      <c r="B12" s="1">
        <f>1-0.017193025241</f>
        <v>0.98280697475900003</v>
      </c>
      <c r="C12">
        <v>4976</v>
      </c>
      <c r="D12" s="1">
        <v>149</v>
      </c>
      <c r="E12" s="1">
        <v>0</v>
      </c>
      <c r="F12" s="1">
        <v>4</v>
      </c>
      <c r="G12" s="1">
        <v>43</v>
      </c>
      <c r="H12" s="1">
        <v>2</v>
      </c>
      <c r="I12" s="1">
        <v>19</v>
      </c>
      <c r="J12" s="1">
        <v>2</v>
      </c>
      <c r="K12" s="1">
        <v>0</v>
      </c>
      <c r="L12" s="1">
        <v>0</v>
      </c>
      <c r="M12" s="1">
        <v>2</v>
      </c>
      <c r="N12" s="1">
        <v>0</v>
      </c>
    </row>
    <row r="13" spans="1:14" x14ac:dyDescent="0.25">
      <c r="A13">
        <v>1961</v>
      </c>
      <c r="B13" s="1">
        <f>1-0.007856020568</f>
        <v>0.99214397943199995</v>
      </c>
      <c r="C13">
        <v>5034</v>
      </c>
      <c r="D13" s="1">
        <v>157</v>
      </c>
      <c r="E13" s="1">
        <v>0</v>
      </c>
      <c r="F13" s="1">
        <v>2</v>
      </c>
      <c r="G13" s="1">
        <v>60</v>
      </c>
      <c r="H13" s="1">
        <v>6</v>
      </c>
      <c r="I13" s="1">
        <v>24</v>
      </c>
      <c r="J13" s="1">
        <v>3</v>
      </c>
      <c r="K13" s="1">
        <v>0</v>
      </c>
      <c r="L13" s="1">
        <v>2</v>
      </c>
      <c r="M13" s="1">
        <v>1</v>
      </c>
      <c r="N13" s="1">
        <v>2</v>
      </c>
    </row>
    <row r="14" spans="1:14" x14ac:dyDescent="0.25">
      <c r="A14">
        <v>1962</v>
      </c>
      <c r="B14" s="1">
        <f>1-0</f>
        <v>1</v>
      </c>
      <c r="C14">
        <v>5885</v>
      </c>
      <c r="D14" s="1">
        <v>169</v>
      </c>
      <c r="E14" s="1">
        <v>0</v>
      </c>
      <c r="F14" s="1">
        <v>5</v>
      </c>
      <c r="G14" s="1">
        <v>57</v>
      </c>
      <c r="H14" s="1">
        <v>3</v>
      </c>
      <c r="I14" s="1">
        <v>24</v>
      </c>
      <c r="J14" s="1">
        <v>6</v>
      </c>
      <c r="K14" s="1">
        <v>0</v>
      </c>
      <c r="L14" s="1">
        <v>0</v>
      </c>
      <c r="M14" s="1">
        <v>3</v>
      </c>
      <c r="N14" s="1">
        <v>3</v>
      </c>
    </row>
    <row r="15" spans="1:14" x14ac:dyDescent="0.25">
      <c r="A15">
        <v>1963</v>
      </c>
      <c r="B15" s="1">
        <f>1-0.085047318612</f>
        <v>0.91495268138800001</v>
      </c>
      <c r="C15">
        <v>5977</v>
      </c>
      <c r="D15" s="1">
        <v>181</v>
      </c>
      <c r="E15" s="1">
        <v>0</v>
      </c>
      <c r="F15" s="1">
        <v>24</v>
      </c>
      <c r="G15" s="1">
        <v>81</v>
      </c>
      <c r="H15" s="1">
        <v>3</v>
      </c>
      <c r="I15" s="1">
        <v>27</v>
      </c>
      <c r="J15" s="1">
        <v>7</v>
      </c>
      <c r="K15" s="1">
        <v>0</v>
      </c>
      <c r="L15" s="1">
        <v>2</v>
      </c>
      <c r="M15" s="1">
        <v>4</v>
      </c>
      <c r="N15" s="1">
        <v>3</v>
      </c>
    </row>
    <row r="16" spans="1:14" x14ac:dyDescent="0.25">
      <c r="A16">
        <v>1964</v>
      </c>
      <c r="B16" s="1">
        <f>1-0.11955105722</f>
        <v>0.88044894277999997</v>
      </c>
      <c r="C16">
        <v>6734</v>
      </c>
      <c r="D16" s="1">
        <v>197</v>
      </c>
      <c r="E16" s="1">
        <v>0</v>
      </c>
      <c r="F16" s="1">
        <v>13</v>
      </c>
      <c r="G16" s="1">
        <v>69</v>
      </c>
      <c r="H16" s="1">
        <v>1</v>
      </c>
      <c r="I16" s="1">
        <v>47</v>
      </c>
      <c r="J16" s="1">
        <v>7</v>
      </c>
      <c r="K16" s="1">
        <v>0</v>
      </c>
      <c r="L16" s="1">
        <v>0</v>
      </c>
      <c r="M16" s="1">
        <v>0</v>
      </c>
      <c r="N16" s="1">
        <v>2</v>
      </c>
    </row>
    <row r="17" spans="1:14" x14ac:dyDescent="0.25">
      <c r="A17">
        <v>1965</v>
      </c>
      <c r="B17" s="1">
        <f>1-0.104980986223</f>
        <v>0.89501901377699999</v>
      </c>
      <c r="C17">
        <v>7569</v>
      </c>
      <c r="D17" s="1">
        <v>207</v>
      </c>
      <c r="E17" s="1">
        <v>0</v>
      </c>
      <c r="F17" s="1">
        <v>10</v>
      </c>
      <c r="G17" s="1">
        <v>52</v>
      </c>
      <c r="H17" s="1">
        <v>2</v>
      </c>
      <c r="I17" s="1">
        <v>41</v>
      </c>
      <c r="J17" s="1">
        <v>7</v>
      </c>
      <c r="K17" s="1">
        <v>0</v>
      </c>
      <c r="L17" s="1">
        <v>4</v>
      </c>
      <c r="M17" s="1">
        <v>6</v>
      </c>
      <c r="N17" s="1">
        <v>5</v>
      </c>
    </row>
    <row r="18" spans="1:14" x14ac:dyDescent="0.25">
      <c r="A18">
        <v>1966</v>
      </c>
      <c r="B18" s="1">
        <f>1-0.183673469388</f>
        <v>0.816326530612</v>
      </c>
      <c r="C18">
        <v>8755</v>
      </c>
      <c r="D18" s="1">
        <v>233</v>
      </c>
      <c r="E18" s="1">
        <v>0</v>
      </c>
      <c r="F18" s="1">
        <v>6</v>
      </c>
      <c r="G18" s="1">
        <v>74</v>
      </c>
      <c r="H18" s="1">
        <v>4</v>
      </c>
      <c r="I18" s="1">
        <v>47</v>
      </c>
      <c r="J18" s="1">
        <v>9</v>
      </c>
      <c r="K18" s="1">
        <v>0</v>
      </c>
      <c r="L18" s="1">
        <v>1</v>
      </c>
      <c r="M18" s="1">
        <v>7</v>
      </c>
      <c r="N18" s="1">
        <v>8</v>
      </c>
    </row>
    <row r="19" spans="1:14" x14ac:dyDescent="0.25">
      <c r="A19">
        <v>1967</v>
      </c>
      <c r="B19" s="1">
        <f>1-0.165485973364</f>
        <v>0.83451402663600005</v>
      </c>
      <c r="C19">
        <v>10632</v>
      </c>
      <c r="D19" s="1">
        <v>248</v>
      </c>
      <c r="E19" s="1">
        <v>0</v>
      </c>
      <c r="F19" s="1">
        <v>15</v>
      </c>
      <c r="G19" s="1">
        <v>65</v>
      </c>
      <c r="H19" s="1">
        <v>8</v>
      </c>
      <c r="I19" s="1">
        <v>46</v>
      </c>
      <c r="J19" s="1">
        <v>11</v>
      </c>
      <c r="K19" s="1">
        <v>0</v>
      </c>
      <c r="L19" s="1">
        <v>1</v>
      </c>
      <c r="M19" s="1">
        <v>5</v>
      </c>
      <c r="N19" s="1">
        <v>11</v>
      </c>
    </row>
    <row r="20" spans="1:14" x14ac:dyDescent="0.25">
      <c r="A20">
        <v>1968</v>
      </c>
      <c r="B20" s="1">
        <f>1-0.172824862108</f>
        <v>0.82717513789200003</v>
      </c>
      <c r="C20">
        <v>12388</v>
      </c>
      <c r="D20" s="1">
        <v>262</v>
      </c>
      <c r="E20" s="1">
        <v>0</v>
      </c>
      <c r="F20" s="1">
        <v>16</v>
      </c>
      <c r="G20" s="1">
        <v>74</v>
      </c>
      <c r="H20" s="1">
        <v>5</v>
      </c>
      <c r="I20" s="1">
        <v>53</v>
      </c>
      <c r="J20" s="1">
        <v>11</v>
      </c>
      <c r="K20" s="1">
        <v>0</v>
      </c>
      <c r="L20" s="1">
        <v>3</v>
      </c>
      <c r="M20" s="1">
        <v>8</v>
      </c>
      <c r="N20" s="1">
        <v>10</v>
      </c>
    </row>
    <row r="21" spans="1:14" x14ac:dyDescent="0.25">
      <c r="A21">
        <v>1969</v>
      </c>
      <c r="B21" s="1">
        <f>1-0.211374076874</f>
        <v>0.78862592312599999</v>
      </c>
      <c r="C21">
        <v>12104</v>
      </c>
      <c r="D21" s="1">
        <v>284</v>
      </c>
      <c r="E21" s="1">
        <v>0</v>
      </c>
      <c r="F21" s="1">
        <v>22</v>
      </c>
      <c r="G21" s="1">
        <v>89</v>
      </c>
      <c r="H21" s="1">
        <v>12</v>
      </c>
      <c r="I21" s="1">
        <v>60</v>
      </c>
      <c r="J21" s="1">
        <v>14</v>
      </c>
      <c r="K21" s="1">
        <v>0</v>
      </c>
      <c r="L21" s="1">
        <v>0</v>
      </c>
      <c r="M21" s="1">
        <v>5</v>
      </c>
      <c r="N21" s="1">
        <v>11</v>
      </c>
    </row>
    <row r="22" spans="1:14" x14ac:dyDescent="0.25">
      <c r="A22">
        <v>1970</v>
      </c>
      <c r="B22" s="1">
        <f>1-0.174862597628</f>
        <v>0.82513740237199995</v>
      </c>
      <c r="C22">
        <v>11957</v>
      </c>
      <c r="D22" s="1">
        <v>303</v>
      </c>
      <c r="E22" s="1">
        <v>0</v>
      </c>
      <c r="F22" s="1">
        <v>22</v>
      </c>
      <c r="G22" s="1">
        <v>82</v>
      </c>
      <c r="H22" s="1">
        <v>8</v>
      </c>
      <c r="I22" s="1">
        <v>59</v>
      </c>
      <c r="J22" s="1">
        <v>14</v>
      </c>
      <c r="K22" s="1">
        <v>0</v>
      </c>
      <c r="L22" s="1">
        <v>3</v>
      </c>
      <c r="M22" s="1">
        <v>9</v>
      </c>
      <c r="N22" s="1">
        <v>8</v>
      </c>
    </row>
    <row r="23" spans="1:14" x14ac:dyDescent="0.25">
      <c r="A23">
        <v>1971</v>
      </c>
      <c r="B23" s="1">
        <f>1-0.253537682535</f>
        <v>0.74646231746500002</v>
      </c>
      <c r="C23">
        <v>13439</v>
      </c>
      <c r="D23" s="1">
        <v>333</v>
      </c>
      <c r="E23" s="1">
        <v>0</v>
      </c>
      <c r="F23" s="1">
        <v>18</v>
      </c>
      <c r="G23" s="1">
        <v>87</v>
      </c>
      <c r="H23" s="1">
        <v>8</v>
      </c>
      <c r="I23" s="1">
        <v>75</v>
      </c>
      <c r="J23" s="1">
        <v>18</v>
      </c>
      <c r="K23" s="1">
        <v>0</v>
      </c>
      <c r="L23" s="1">
        <v>5</v>
      </c>
      <c r="M23" s="1">
        <v>6</v>
      </c>
      <c r="N23" s="1">
        <v>17</v>
      </c>
    </row>
    <row r="24" spans="1:14" x14ac:dyDescent="0.25">
      <c r="A24">
        <v>1972</v>
      </c>
      <c r="B24" s="1">
        <f>1-0.22969494958</f>
        <v>0.77030505041999997</v>
      </c>
      <c r="C24">
        <v>14405</v>
      </c>
      <c r="D24" s="1">
        <v>368</v>
      </c>
      <c r="E24" s="1">
        <v>0</v>
      </c>
      <c r="F24" s="1">
        <v>15</v>
      </c>
      <c r="G24" s="1">
        <v>108</v>
      </c>
      <c r="H24" s="1">
        <v>10</v>
      </c>
      <c r="I24" s="1">
        <v>83</v>
      </c>
      <c r="J24" s="1">
        <v>19</v>
      </c>
      <c r="K24" s="1">
        <v>0</v>
      </c>
      <c r="L24" s="1">
        <v>6</v>
      </c>
      <c r="M24" s="1">
        <v>12</v>
      </c>
      <c r="N24" s="1">
        <v>22</v>
      </c>
    </row>
    <row r="25" spans="1:14" x14ac:dyDescent="0.25">
      <c r="A25">
        <v>1973</v>
      </c>
      <c r="B25" s="1">
        <f>1-0.225307417691</f>
        <v>0.77469258230900007</v>
      </c>
      <c r="C25">
        <v>16641</v>
      </c>
      <c r="D25" s="1">
        <v>404</v>
      </c>
      <c r="E25" s="1">
        <v>0</v>
      </c>
      <c r="F25" s="1">
        <v>25</v>
      </c>
      <c r="G25" s="1">
        <v>110</v>
      </c>
      <c r="H25" s="1">
        <v>15</v>
      </c>
      <c r="I25" s="1">
        <v>76</v>
      </c>
      <c r="J25" s="1">
        <v>36</v>
      </c>
      <c r="K25" s="1">
        <v>0</v>
      </c>
      <c r="L25" s="1">
        <v>6</v>
      </c>
      <c r="M25" s="1">
        <v>11</v>
      </c>
      <c r="N25" s="1">
        <v>16</v>
      </c>
    </row>
    <row r="26" spans="1:14" x14ac:dyDescent="0.25">
      <c r="A26">
        <v>1974</v>
      </c>
      <c r="B26" s="1">
        <f>1-0.026046472611</f>
        <v>0.97395352738899998</v>
      </c>
      <c r="C26">
        <v>18425</v>
      </c>
      <c r="D26" s="1">
        <v>431</v>
      </c>
      <c r="E26" s="1">
        <v>0</v>
      </c>
      <c r="F26" s="1">
        <v>21</v>
      </c>
      <c r="G26" s="1">
        <v>103</v>
      </c>
      <c r="H26" s="1">
        <v>16</v>
      </c>
      <c r="I26" s="1">
        <v>66</v>
      </c>
      <c r="J26" s="1">
        <v>37</v>
      </c>
      <c r="K26" s="1">
        <v>0</v>
      </c>
      <c r="L26" s="1">
        <v>8</v>
      </c>
      <c r="M26" s="1">
        <v>14</v>
      </c>
      <c r="N26" s="1">
        <v>14</v>
      </c>
    </row>
    <row r="27" spans="1:14" x14ac:dyDescent="0.25">
      <c r="A27">
        <v>1975</v>
      </c>
      <c r="B27" s="1">
        <f>1-0.016719001952</f>
        <v>0.98328099804799995</v>
      </c>
      <c r="C27">
        <v>18085</v>
      </c>
      <c r="D27" s="1">
        <v>458</v>
      </c>
      <c r="E27" s="1">
        <v>0</v>
      </c>
      <c r="F27" s="1">
        <v>20</v>
      </c>
      <c r="G27" s="1">
        <v>113</v>
      </c>
      <c r="H27" s="1">
        <v>16</v>
      </c>
      <c r="I27" s="1">
        <v>72</v>
      </c>
      <c r="J27" s="1">
        <v>31</v>
      </c>
      <c r="K27" s="1">
        <v>0</v>
      </c>
      <c r="L27" s="1">
        <v>4</v>
      </c>
      <c r="M27" s="1">
        <v>8</v>
      </c>
      <c r="N27" s="1">
        <v>23</v>
      </c>
    </row>
    <row r="28" spans="1:14" x14ac:dyDescent="0.25">
      <c r="A28">
        <v>1976</v>
      </c>
      <c r="B28" s="1">
        <f>1-0.315545727637</f>
        <v>0.68445427236300005</v>
      </c>
      <c r="C28">
        <v>19154</v>
      </c>
      <c r="D28" s="1">
        <v>477</v>
      </c>
      <c r="E28" s="1">
        <v>0</v>
      </c>
      <c r="F28" s="1">
        <v>30</v>
      </c>
      <c r="G28" s="1">
        <v>157</v>
      </c>
      <c r="H28" s="1">
        <v>20</v>
      </c>
      <c r="I28" s="1">
        <v>79</v>
      </c>
      <c r="J28" s="1">
        <v>41</v>
      </c>
      <c r="K28" s="1">
        <v>0</v>
      </c>
      <c r="L28" s="1">
        <v>9</v>
      </c>
      <c r="M28" s="1">
        <v>12</v>
      </c>
      <c r="N28" s="1">
        <v>15</v>
      </c>
    </row>
    <row r="29" spans="1:14" x14ac:dyDescent="0.25">
      <c r="A29">
        <v>1977</v>
      </c>
      <c r="B29" s="1">
        <f>1-0.317250796541</f>
        <v>0.68274920345899992</v>
      </c>
      <c r="C29">
        <v>20060</v>
      </c>
      <c r="D29" s="1">
        <v>503</v>
      </c>
      <c r="E29" s="1">
        <v>0</v>
      </c>
      <c r="F29" s="1">
        <v>18</v>
      </c>
      <c r="G29" s="1">
        <v>131</v>
      </c>
      <c r="H29" s="1">
        <v>22</v>
      </c>
      <c r="I29" s="1">
        <v>89</v>
      </c>
      <c r="J29" s="1">
        <v>34</v>
      </c>
      <c r="K29" s="1">
        <v>0</v>
      </c>
      <c r="L29" s="1">
        <v>9</v>
      </c>
      <c r="M29" s="1">
        <v>7</v>
      </c>
      <c r="N29" s="1">
        <v>16</v>
      </c>
    </row>
    <row r="30" spans="1:14" x14ac:dyDescent="0.25">
      <c r="A30">
        <v>1978</v>
      </c>
      <c r="B30" s="1">
        <f>1-0.340536168246</f>
        <v>0.65946383175400003</v>
      </c>
      <c r="C30">
        <v>20310</v>
      </c>
      <c r="D30" s="1">
        <v>517</v>
      </c>
      <c r="E30" s="1">
        <v>4</v>
      </c>
      <c r="F30" s="1">
        <v>21</v>
      </c>
      <c r="G30" s="1">
        <v>168</v>
      </c>
      <c r="H30" s="1">
        <v>32</v>
      </c>
      <c r="I30" s="1">
        <v>117</v>
      </c>
      <c r="J30" s="1">
        <v>53</v>
      </c>
      <c r="K30" s="1">
        <v>0</v>
      </c>
      <c r="L30" s="1">
        <v>8</v>
      </c>
      <c r="M30" s="1">
        <v>18</v>
      </c>
      <c r="N30" s="1">
        <v>16</v>
      </c>
    </row>
    <row r="31" spans="1:14" x14ac:dyDescent="0.25">
      <c r="A31">
        <v>1979</v>
      </c>
      <c r="B31" s="1">
        <f>1-0.36252966058</f>
        <v>0.63747033941999998</v>
      </c>
      <c r="C31">
        <v>17062</v>
      </c>
      <c r="D31" s="1">
        <v>535</v>
      </c>
      <c r="E31" s="1">
        <v>4</v>
      </c>
      <c r="F31" s="1">
        <v>3</v>
      </c>
      <c r="G31" s="1">
        <v>156</v>
      </c>
      <c r="H31" s="1">
        <v>22</v>
      </c>
      <c r="I31" s="1">
        <v>100</v>
      </c>
      <c r="J31" s="1">
        <v>39</v>
      </c>
      <c r="K31" s="1">
        <v>0</v>
      </c>
      <c r="L31" s="1">
        <v>10</v>
      </c>
      <c r="M31" s="1">
        <v>10</v>
      </c>
      <c r="N31" s="1">
        <v>21</v>
      </c>
    </row>
    <row r="32" spans="1:14" x14ac:dyDescent="0.25">
      <c r="A32">
        <v>1980</v>
      </c>
      <c r="B32" s="1">
        <f>1-0.15249475214</f>
        <v>0.84750524786000003</v>
      </c>
      <c r="C32">
        <v>17907</v>
      </c>
      <c r="D32" s="1">
        <v>557</v>
      </c>
      <c r="E32" s="1">
        <v>10</v>
      </c>
      <c r="F32" s="1">
        <v>5</v>
      </c>
      <c r="G32" s="1">
        <v>132</v>
      </c>
      <c r="H32" s="1">
        <v>20</v>
      </c>
      <c r="I32" s="1">
        <v>66</v>
      </c>
      <c r="J32" s="1">
        <v>43</v>
      </c>
      <c r="K32" s="1">
        <v>0</v>
      </c>
      <c r="L32" s="1">
        <v>5</v>
      </c>
      <c r="M32" s="1">
        <v>13</v>
      </c>
      <c r="N32" s="1">
        <v>20</v>
      </c>
    </row>
    <row r="33" spans="1:14" x14ac:dyDescent="0.25">
      <c r="A33">
        <v>1981</v>
      </c>
      <c r="B33" s="1">
        <f>1-0.249240036028</f>
        <v>0.75075996397199996</v>
      </c>
      <c r="C33">
        <v>19611</v>
      </c>
      <c r="D33" s="1">
        <v>605</v>
      </c>
      <c r="E33" s="1">
        <v>11</v>
      </c>
      <c r="F33" s="1">
        <v>5</v>
      </c>
      <c r="G33" s="1">
        <v>177</v>
      </c>
      <c r="H33" s="1">
        <v>26</v>
      </c>
      <c r="I33" s="1">
        <v>73</v>
      </c>
      <c r="J33" s="1">
        <v>36</v>
      </c>
      <c r="K33" s="1">
        <v>0</v>
      </c>
      <c r="L33" s="1">
        <v>4</v>
      </c>
      <c r="M33" s="1">
        <v>10</v>
      </c>
      <c r="N33" s="1">
        <v>20</v>
      </c>
    </row>
    <row r="34" spans="1:14" x14ac:dyDescent="0.25">
      <c r="A34">
        <v>1982</v>
      </c>
      <c r="B34" s="1">
        <f>1-0.269200098991</f>
        <v>0.73079990100900005</v>
      </c>
      <c r="C34">
        <v>26657</v>
      </c>
      <c r="D34" s="1">
        <v>674</v>
      </c>
      <c r="E34" s="1">
        <v>34</v>
      </c>
      <c r="F34" s="1">
        <v>3</v>
      </c>
      <c r="G34" s="1">
        <v>215</v>
      </c>
      <c r="H34" s="1">
        <v>37</v>
      </c>
      <c r="I34" s="1">
        <v>85</v>
      </c>
      <c r="J34" s="1">
        <v>47</v>
      </c>
      <c r="K34" s="1">
        <v>0</v>
      </c>
      <c r="L34" s="1">
        <v>16</v>
      </c>
      <c r="M34" s="1">
        <v>29</v>
      </c>
      <c r="N34" s="1">
        <v>17</v>
      </c>
    </row>
    <row r="35" spans="1:14" x14ac:dyDescent="0.25">
      <c r="A35">
        <v>1983</v>
      </c>
      <c r="B35" s="1">
        <f>1-0.273165867069</f>
        <v>0.72683413293099997</v>
      </c>
      <c r="C35">
        <v>28850</v>
      </c>
      <c r="D35" s="1">
        <v>723</v>
      </c>
      <c r="E35" s="1">
        <v>56</v>
      </c>
      <c r="F35" s="1">
        <v>4</v>
      </c>
      <c r="G35" s="1">
        <v>276</v>
      </c>
      <c r="H35" s="1">
        <v>40</v>
      </c>
      <c r="I35" s="1">
        <v>101</v>
      </c>
      <c r="J35" s="1">
        <v>75</v>
      </c>
      <c r="K35" s="1">
        <v>0</v>
      </c>
      <c r="L35" s="1">
        <v>13</v>
      </c>
      <c r="M35" s="1">
        <v>20</v>
      </c>
      <c r="N35" s="1">
        <v>22</v>
      </c>
    </row>
    <row r="36" spans="1:14" x14ac:dyDescent="0.25">
      <c r="A36">
        <v>1984</v>
      </c>
      <c r="B36" s="1">
        <f>1-0.177443991853</f>
        <v>0.82255600814700003</v>
      </c>
      <c r="C36">
        <v>30246</v>
      </c>
      <c r="D36" s="1">
        <v>756</v>
      </c>
      <c r="E36" s="1">
        <v>57</v>
      </c>
      <c r="F36" s="1">
        <v>3</v>
      </c>
      <c r="G36" s="1">
        <v>307</v>
      </c>
      <c r="H36" s="1">
        <v>40</v>
      </c>
      <c r="I36" s="1">
        <v>112</v>
      </c>
      <c r="J36" s="1">
        <v>73</v>
      </c>
      <c r="K36" s="1">
        <v>0</v>
      </c>
      <c r="L36" s="1">
        <v>12</v>
      </c>
      <c r="M36" s="1">
        <v>27</v>
      </c>
      <c r="N36" s="1">
        <v>12</v>
      </c>
    </row>
    <row r="37" spans="1:14" x14ac:dyDescent="0.25">
      <c r="A37">
        <v>1985</v>
      </c>
      <c r="B37" s="1">
        <f>1-0.196773133045</f>
        <v>0.80322686695500001</v>
      </c>
      <c r="C37">
        <v>32938</v>
      </c>
      <c r="D37" s="1">
        <v>792</v>
      </c>
      <c r="E37" s="1">
        <v>67</v>
      </c>
      <c r="F37" s="1">
        <v>4</v>
      </c>
      <c r="G37" s="1">
        <v>319</v>
      </c>
      <c r="H37" s="1">
        <v>48</v>
      </c>
      <c r="I37" s="1">
        <v>120</v>
      </c>
      <c r="J37" s="1">
        <v>73</v>
      </c>
      <c r="K37" s="1">
        <v>0</v>
      </c>
      <c r="L37" s="1">
        <v>17</v>
      </c>
      <c r="M37" s="1">
        <v>24</v>
      </c>
      <c r="N37" s="1">
        <v>17</v>
      </c>
    </row>
    <row r="38" spans="1:14" x14ac:dyDescent="0.25">
      <c r="A38">
        <v>1986</v>
      </c>
      <c r="B38" s="1">
        <f>1-0.162971985384</f>
        <v>0.83702801461599996</v>
      </c>
      <c r="C38">
        <v>35564</v>
      </c>
      <c r="D38" s="1">
        <v>836</v>
      </c>
      <c r="E38" s="1">
        <v>71</v>
      </c>
      <c r="F38" s="1">
        <v>3</v>
      </c>
      <c r="G38" s="1">
        <v>395</v>
      </c>
      <c r="H38" s="1">
        <v>30</v>
      </c>
      <c r="I38" s="1">
        <v>96</v>
      </c>
      <c r="J38" s="1">
        <v>50</v>
      </c>
      <c r="K38" s="1">
        <v>0</v>
      </c>
      <c r="L38" s="1">
        <v>16</v>
      </c>
      <c r="M38" s="1">
        <v>23</v>
      </c>
      <c r="N38" s="1">
        <v>23</v>
      </c>
    </row>
    <row r="39" spans="1:14" x14ac:dyDescent="0.25">
      <c r="A39">
        <v>1987</v>
      </c>
      <c r="B39" s="1">
        <f>1-0.141488956588</f>
        <v>0.85851104341200002</v>
      </c>
      <c r="C39">
        <v>32992</v>
      </c>
      <c r="D39" s="1">
        <v>874</v>
      </c>
      <c r="E39" s="1">
        <v>69</v>
      </c>
      <c r="F39" s="1">
        <v>5</v>
      </c>
      <c r="G39" s="1">
        <v>254</v>
      </c>
      <c r="H39" s="1">
        <v>40</v>
      </c>
      <c r="I39" s="1">
        <v>73</v>
      </c>
      <c r="J39" s="1">
        <v>47</v>
      </c>
      <c r="K39" s="1">
        <v>0</v>
      </c>
      <c r="L39" s="1">
        <v>6</v>
      </c>
      <c r="M39" s="1">
        <v>13</v>
      </c>
      <c r="N39" s="1">
        <v>22</v>
      </c>
    </row>
    <row r="40" spans="1:14" x14ac:dyDescent="0.25">
      <c r="A40">
        <v>1988</v>
      </c>
      <c r="B40" s="1">
        <f>1-0.128399495795</f>
        <v>0.87160050420500002</v>
      </c>
      <c r="C40">
        <v>33133</v>
      </c>
      <c r="D40" s="1">
        <v>911</v>
      </c>
      <c r="E40" s="1">
        <v>69</v>
      </c>
      <c r="F40" s="1">
        <v>8</v>
      </c>
      <c r="G40" s="1">
        <v>225</v>
      </c>
      <c r="H40" s="1">
        <v>29</v>
      </c>
      <c r="I40" s="1">
        <v>79</v>
      </c>
      <c r="J40" s="1">
        <v>38</v>
      </c>
      <c r="K40" s="1">
        <v>0</v>
      </c>
      <c r="L40" s="1">
        <v>12</v>
      </c>
      <c r="M40" s="1">
        <v>22</v>
      </c>
      <c r="N40" s="1">
        <v>26</v>
      </c>
    </row>
    <row r="41" spans="1:14" x14ac:dyDescent="0.25">
      <c r="A41">
        <v>1989</v>
      </c>
      <c r="B41" s="1">
        <f>1-0.0981316165</f>
        <v>0.90186838349999998</v>
      </c>
      <c r="C41">
        <v>36369</v>
      </c>
      <c r="D41" s="1">
        <v>957</v>
      </c>
      <c r="E41" s="1">
        <v>77</v>
      </c>
      <c r="F41" s="1">
        <v>69</v>
      </c>
      <c r="G41" s="1">
        <v>301</v>
      </c>
      <c r="H41" s="1">
        <v>35</v>
      </c>
      <c r="I41" s="1">
        <v>93</v>
      </c>
      <c r="J41" s="1">
        <v>56</v>
      </c>
      <c r="K41" s="1">
        <v>2</v>
      </c>
      <c r="L41" s="1">
        <v>14</v>
      </c>
      <c r="M41" s="1">
        <v>29</v>
      </c>
      <c r="N41" s="1">
        <v>20</v>
      </c>
    </row>
    <row r="42" spans="1:14" x14ac:dyDescent="0.25">
      <c r="A42">
        <v>1990</v>
      </c>
      <c r="B42" s="1">
        <f>1-0.132860630013</f>
        <v>0.86713936998700003</v>
      </c>
      <c r="C42">
        <v>36865</v>
      </c>
      <c r="D42" s="1">
        <v>1001</v>
      </c>
      <c r="E42" s="1">
        <v>103</v>
      </c>
      <c r="F42" s="1">
        <v>59</v>
      </c>
      <c r="G42" s="1">
        <v>304</v>
      </c>
      <c r="H42" s="1">
        <v>28</v>
      </c>
      <c r="I42" s="1">
        <v>101</v>
      </c>
      <c r="J42" s="1">
        <v>49</v>
      </c>
      <c r="K42" s="1">
        <v>1</v>
      </c>
      <c r="L42" s="1">
        <v>16</v>
      </c>
      <c r="M42" s="1">
        <v>28</v>
      </c>
      <c r="N42" s="1">
        <v>33</v>
      </c>
    </row>
    <row r="43" spans="1:14" x14ac:dyDescent="0.25">
      <c r="A43">
        <v>1991</v>
      </c>
      <c r="B43" s="1">
        <f>1-0.132771705076</f>
        <v>0.867228294924</v>
      </c>
      <c r="C43">
        <v>38559</v>
      </c>
      <c r="D43" s="1">
        <v>1045</v>
      </c>
      <c r="E43" s="1">
        <v>99</v>
      </c>
      <c r="F43" s="1">
        <v>88</v>
      </c>
      <c r="G43" s="1">
        <v>362</v>
      </c>
      <c r="H43" s="1">
        <v>46</v>
      </c>
      <c r="I43" s="1">
        <v>109</v>
      </c>
      <c r="J43" s="1">
        <v>44</v>
      </c>
      <c r="K43" s="1">
        <v>0</v>
      </c>
      <c r="L43" s="1">
        <v>13</v>
      </c>
      <c r="M43" s="1">
        <v>29</v>
      </c>
      <c r="N43" s="1">
        <v>24</v>
      </c>
    </row>
    <row r="44" spans="1:14" x14ac:dyDescent="0.25">
      <c r="A44">
        <v>1992</v>
      </c>
      <c r="B44" s="1">
        <f>1-0.13233493621</f>
        <v>0.86766506378999997</v>
      </c>
      <c r="C44">
        <v>40858</v>
      </c>
      <c r="D44" s="1">
        <v>1113</v>
      </c>
      <c r="E44" s="1">
        <v>112</v>
      </c>
      <c r="F44" s="1">
        <v>111</v>
      </c>
      <c r="G44" s="1">
        <v>333</v>
      </c>
      <c r="H44" s="1">
        <v>32</v>
      </c>
      <c r="I44" s="1">
        <v>117</v>
      </c>
      <c r="J44" s="1">
        <v>60</v>
      </c>
      <c r="K44" s="1">
        <v>0</v>
      </c>
      <c r="L44" s="1">
        <v>16</v>
      </c>
      <c r="M44" s="1">
        <v>32</v>
      </c>
      <c r="N44" s="1">
        <v>32</v>
      </c>
    </row>
    <row r="45" spans="1:14" x14ac:dyDescent="0.25">
      <c r="A45">
        <v>1993</v>
      </c>
      <c r="B45" s="1">
        <f>1-0.089819621645</f>
        <v>0.91018037835499999</v>
      </c>
      <c r="C45">
        <v>42449</v>
      </c>
      <c r="D45" s="1">
        <v>1161</v>
      </c>
      <c r="E45" s="1">
        <v>146</v>
      </c>
      <c r="F45" s="1">
        <v>122</v>
      </c>
      <c r="G45" s="1">
        <v>362</v>
      </c>
      <c r="H45" s="1">
        <v>39</v>
      </c>
      <c r="I45" s="1">
        <v>118</v>
      </c>
      <c r="J45" s="1">
        <v>56</v>
      </c>
      <c r="K45" s="1">
        <v>0</v>
      </c>
      <c r="L45" s="1">
        <v>12</v>
      </c>
      <c r="M45" s="1">
        <v>31</v>
      </c>
      <c r="N45" s="1">
        <v>21</v>
      </c>
    </row>
    <row r="46" spans="1:14" x14ac:dyDescent="0.25">
      <c r="A46">
        <v>1994</v>
      </c>
      <c r="B46" s="1">
        <f>1-0.095242300085</f>
        <v>0.90475769991499999</v>
      </c>
      <c r="C46">
        <v>45182</v>
      </c>
      <c r="D46" s="1">
        <v>1212</v>
      </c>
      <c r="E46" s="1">
        <v>135</v>
      </c>
      <c r="F46" s="1">
        <v>131</v>
      </c>
      <c r="G46" s="1">
        <v>456</v>
      </c>
      <c r="H46" s="1">
        <v>40</v>
      </c>
      <c r="I46" s="1">
        <v>126</v>
      </c>
      <c r="J46" s="1">
        <v>59</v>
      </c>
      <c r="K46" s="1">
        <v>0</v>
      </c>
      <c r="L46" s="1">
        <v>20</v>
      </c>
      <c r="M46" s="1">
        <v>31</v>
      </c>
      <c r="N46" s="1">
        <v>23</v>
      </c>
    </row>
    <row r="47" spans="1:14" x14ac:dyDescent="0.25">
      <c r="A47">
        <v>1995</v>
      </c>
      <c r="B47" s="1">
        <f>1-0.089815623404</f>
        <v>0.91018437659600004</v>
      </c>
      <c r="C47">
        <v>45510</v>
      </c>
      <c r="D47" s="1">
        <v>1255</v>
      </c>
      <c r="E47" s="1">
        <v>203</v>
      </c>
      <c r="F47" s="1">
        <v>101</v>
      </c>
      <c r="G47" s="1">
        <v>463</v>
      </c>
      <c r="H47" s="1">
        <v>34</v>
      </c>
      <c r="I47" s="1">
        <v>132</v>
      </c>
      <c r="J47" s="1">
        <v>49</v>
      </c>
      <c r="K47" s="1">
        <v>0</v>
      </c>
      <c r="L47" s="1">
        <v>21</v>
      </c>
      <c r="M47" s="1">
        <v>54</v>
      </c>
      <c r="N47" s="1">
        <v>46</v>
      </c>
    </row>
    <row r="48" spans="1:14" x14ac:dyDescent="0.25">
      <c r="A48">
        <v>1996</v>
      </c>
      <c r="B48" s="1">
        <f>1-0.069451842833</f>
        <v>0.93054815716700001</v>
      </c>
      <c r="C48">
        <v>45777</v>
      </c>
      <c r="D48" s="1">
        <v>1297</v>
      </c>
      <c r="E48" s="1">
        <v>153</v>
      </c>
      <c r="F48" s="1">
        <v>77</v>
      </c>
      <c r="G48" s="1">
        <v>399</v>
      </c>
      <c r="H48" s="1">
        <v>46</v>
      </c>
      <c r="I48" s="1">
        <v>125</v>
      </c>
      <c r="J48" s="1">
        <v>51</v>
      </c>
      <c r="K48" s="1">
        <v>0</v>
      </c>
      <c r="L48" s="1">
        <v>17</v>
      </c>
      <c r="M48" s="1">
        <v>38</v>
      </c>
      <c r="N48" s="1">
        <v>52</v>
      </c>
    </row>
    <row r="49" spans="1:14" x14ac:dyDescent="0.25">
      <c r="A49">
        <v>1997</v>
      </c>
      <c r="B49" s="1">
        <f>1-0.042185827662</f>
        <v>0.95781417233800004</v>
      </c>
      <c r="C49">
        <v>46667</v>
      </c>
      <c r="D49" s="1">
        <v>1332</v>
      </c>
      <c r="E49" s="1">
        <v>183</v>
      </c>
      <c r="F49" s="1">
        <v>92</v>
      </c>
      <c r="G49" s="1">
        <v>380</v>
      </c>
      <c r="H49" s="1">
        <v>44</v>
      </c>
      <c r="I49" s="1">
        <v>137</v>
      </c>
      <c r="J49" s="1">
        <v>57</v>
      </c>
      <c r="K49" s="1">
        <v>0</v>
      </c>
      <c r="L49" s="1">
        <v>29</v>
      </c>
      <c r="M49" s="1">
        <v>48</v>
      </c>
      <c r="N49" s="1">
        <v>61</v>
      </c>
    </row>
    <row r="50" spans="1:14" x14ac:dyDescent="0.25">
      <c r="A50">
        <v>1998</v>
      </c>
      <c r="B50" s="1">
        <f>1-0.000012662075</f>
        <v>0.99998733792500005</v>
      </c>
      <c r="C50">
        <v>49990</v>
      </c>
      <c r="D50" s="1">
        <v>1392</v>
      </c>
      <c r="E50" s="1">
        <v>190</v>
      </c>
      <c r="F50" s="1">
        <v>141</v>
      </c>
      <c r="G50" s="1">
        <v>399</v>
      </c>
      <c r="H50" s="1">
        <v>32</v>
      </c>
      <c r="I50" s="1">
        <v>182</v>
      </c>
      <c r="J50" s="1">
        <v>72</v>
      </c>
      <c r="K50" s="1">
        <v>0</v>
      </c>
      <c r="L50" s="1">
        <v>28</v>
      </c>
      <c r="M50" s="1">
        <v>48</v>
      </c>
      <c r="N50" s="1">
        <v>55</v>
      </c>
    </row>
    <row r="51" spans="1:14" x14ac:dyDescent="0.25">
      <c r="A51">
        <v>1999</v>
      </c>
      <c r="B51" s="1">
        <f>1-0</f>
        <v>1</v>
      </c>
      <c r="C51">
        <v>51527</v>
      </c>
      <c r="D51" s="1">
        <v>1444</v>
      </c>
      <c r="E51" s="1">
        <v>224</v>
      </c>
      <c r="F51" s="1">
        <v>120</v>
      </c>
      <c r="G51" s="1">
        <v>418</v>
      </c>
      <c r="H51" s="1">
        <v>44</v>
      </c>
      <c r="I51" s="1">
        <v>183</v>
      </c>
      <c r="J51" s="1">
        <v>75</v>
      </c>
      <c r="K51" s="1">
        <v>1</v>
      </c>
      <c r="L51" s="1">
        <v>32</v>
      </c>
      <c r="M51" s="1">
        <v>66</v>
      </c>
      <c r="N51" s="1">
        <v>59</v>
      </c>
    </row>
    <row r="52" spans="1:14" x14ac:dyDescent="0.25">
      <c r="A52">
        <v>2000</v>
      </c>
      <c r="B52" s="1">
        <f>1-0</f>
        <v>1</v>
      </c>
      <c r="C52">
        <v>54174</v>
      </c>
      <c r="D52" s="1">
        <v>1548</v>
      </c>
      <c r="E52" s="1">
        <v>216</v>
      </c>
      <c r="F52" s="1">
        <v>110</v>
      </c>
      <c r="G52" s="1">
        <v>395</v>
      </c>
      <c r="H52" s="1">
        <v>49</v>
      </c>
      <c r="I52" s="1">
        <v>164</v>
      </c>
      <c r="J52" s="1">
        <v>62</v>
      </c>
      <c r="K52" s="1">
        <v>0</v>
      </c>
      <c r="L52" s="1">
        <v>37</v>
      </c>
      <c r="M52" s="1">
        <v>60</v>
      </c>
      <c r="N52" s="1">
        <v>57</v>
      </c>
    </row>
    <row r="53" spans="1:14" x14ac:dyDescent="0.25">
      <c r="A53">
        <v>2001</v>
      </c>
      <c r="B53" s="1">
        <f>1-0</f>
        <v>1</v>
      </c>
      <c r="C53">
        <v>58690</v>
      </c>
      <c r="D53" s="1">
        <v>1675</v>
      </c>
      <c r="E53" s="1">
        <v>280</v>
      </c>
      <c r="F53" s="1">
        <v>138</v>
      </c>
      <c r="G53" s="1">
        <v>388</v>
      </c>
      <c r="H53" s="1">
        <v>37</v>
      </c>
      <c r="I53" s="1">
        <v>194</v>
      </c>
      <c r="J53" s="1">
        <v>75</v>
      </c>
      <c r="K53" s="1">
        <v>4</v>
      </c>
      <c r="L53" s="1">
        <v>22</v>
      </c>
      <c r="M53" s="1">
        <v>56</v>
      </c>
      <c r="N53" s="1">
        <v>76</v>
      </c>
    </row>
    <row r="54" spans="1:14" x14ac:dyDescent="0.25">
      <c r="A54">
        <v>2002</v>
      </c>
      <c r="B54" s="1">
        <f>1-0.318717135632</f>
        <v>0.68128286436800001</v>
      </c>
      <c r="C54">
        <v>66234</v>
      </c>
      <c r="D54" s="1">
        <v>1753</v>
      </c>
      <c r="E54" s="1">
        <v>287</v>
      </c>
      <c r="F54" s="1">
        <v>194</v>
      </c>
      <c r="G54" s="1">
        <v>673</v>
      </c>
      <c r="H54" s="1">
        <v>38</v>
      </c>
      <c r="I54" s="1">
        <v>177</v>
      </c>
      <c r="J54" s="1">
        <v>81</v>
      </c>
      <c r="K54" s="1">
        <v>3</v>
      </c>
      <c r="L54" s="1">
        <v>33</v>
      </c>
      <c r="M54" s="1">
        <v>60</v>
      </c>
      <c r="N54" s="1">
        <v>107</v>
      </c>
    </row>
    <row r="55" spans="1:14" x14ac:dyDescent="0.25">
      <c r="A55">
        <v>2003</v>
      </c>
      <c r="B55" s="1">
        <f>1-0.002157156401</f>
        <v>0.997842843599</v>
      </c>
      <c r="C55">
        <v>77547</v>
      </c>
      <c r="D55" s="1">
        <v>1809</v>
      </c>
      <c r="E55" s="1">
        <v>402</v>
      </c>
      <c r="F55" s="1">
        <v>237</v>
      </c>
      <c r="G55" s="1">
        <v>800</v>
      </c>
      <c r="H55" s="1">
        <v>43</v>
      </c>
      <c r="I55" s="1">
        <v>244</v>
      </c>
      <c r="J55" s="1">
        <v>99</v>
      </c>
      <c r="K55" s="1">
        <v>3</v>
      </c>
      <c r="L55" s="1">
        <v>32</v>
      </c>
      <c r="M55" s="1">
        <v>77</v>
      </c>
      <c r="N55" s="1">
        <v>130</v>
      </c>
    </row>
    <row r="56" spans="1:14" x14ac:dyDescent="0.25">
      <c r="A56">
        <v>2004</v>
      </c>
      <c r="B56" s="1">
        <f>1-0</f>
        <v>1</v>
      </c>
      <c r="C56">
        <v>83212</v>
      </c>
      <c r="D56" s="1">
        <v>1889</v>
      </c>
      <c r="E56" s="1">
        <v>431</v>
      </c>
      <c r="F56" s="1">
        <v>218</v>
      </c>
      <c r="G56" s="1">
        <v>772</v>
      </c>
      <c r="H56" s="1">
        <v>47</v>
      </c>
      <c r="I56" s="1">
        <v>282</v>
      </c>
      <c r="J56" s="1">
        <v>108</v>
      </c>
      <c r="K56" s="1">
        <v>2</v>
      </c>
      <c r="L56" s="1">
        <v>42</v>
      </c>
      <c r="M56" s="1">
        <v>70</v>
      </c>
      <c r="N56" s="1">
        <v>118</v>
      </c>
    </row>
    <row r="57" spans="1:14" x14ac:dyDescent="0.25">
      <c r="A57">
        <v>2005</v>
      </c>
      <c r="B57" s="1">
        <f>1-0</f>
        <v>1</v>
      </c>
      <c r="C57">
        <v>90651</v>
      </c>
      <c r="D57" s="1">
        <v>2025</v>
      </c>
      <c r="E57" s="1">
        <v>525</v>
      </c>
      <c r="F57" s="1">
        <v>298</v>
      </c>
      <c r="G57" s="1">
        <v>717</v>
      </c>
      <c r="H57" s="1">
        <v>59</v>
      </c>
      <c r="I57" s="1">
        <v>292</v>
      </c>
      <c r="J57" s="1">
        <v>108</v>
      </c>
      <c r="K57" s="1">
        <v>0</v>
      </c>
      <c r="L57" s="1">
        <v>52</v>
      </c>
      <c r="M57" s="1">
        <v>100</v>
      </c>
      <c r="N57" s="1">
        <v>155</v>
      </c>
    </row>
    <row r="58" spans="1:14" x14ac:dyDescent="0.25">
      <c r="A58">
        <v>2006</v>
      </c>
      <c r="B58" s="1">
        <f>1-0</f>
        <v>1</v>
      </c>
      <c r="C58">
        <v>101336</v>
      </c>
      <c r="D58" s="1">
        <v>2147</v>
      </c>
      <c r="E58" s="1">
        <v>568</v>
      </c>
      <c r="F58" s="1">
        <v>463</v>
      </c>
      <c r="G58" s="1">
        <v>755</v>
      </c>
      <c r="H58" s="1">
        <v>60</v>
      </c>
      <c r="I58" s="1">
        <v>354</v>
      </c>
      <c r="J58" s="1">
        <v>95</v>
      </c>
      <c r="K58" s="1">
        <v>7</v>
      </c>
      <c r="L58" s="1">
        <v>55</v>
      </c>
      <c r="M58" s="1">
        <v>107</v>
      </c>
      <c r="N58" s="1">
        <v>228</v>
      </c>
    </row>
    <row r="59" spans="1:14" x14ac:dyDescent="0.25">
      <c r="A59">
        <v>2007</v>
      </c>
      <c r="B59" s="1">
        <f>1-0</f>
        <v>1</v>
      </c>
      <c r="C59">
        <v>109389</v>
      </c>
      <c r="D59" s="1">
        <v>2274</v>
      </c>
      <c r="E59" s="1">
        <v>655</v>
      </c>
      <c r="F59" s="1">
        <v>473</v>
      </c>
      <c r="G59" s="1">
        <v>683</v>
      </c>
      <c r="H59" s="1">
        <v>50</v>
      </c>
      <c r="I59" s="1">
        <v>386</v>
      </c>
      <c r="J59" s="1">
        <v>148</v>
      </c>
      <c r="K59" s="1">
        <v>4</v>
      </c>
      <c r="L59" s="1">
        <v>43</v>
      </c>
      <c r="M59" s="1">
        <v>118</v>
      </c>
      <c r="N59" s="1">
        <v>229</v>
      </c>
    </row>
    <row r="60" spans="1:14" x14ac:dyDescent="0.25">
      <c r="A60">
        <v>2008</v>
      </c>
      <c r="B60" s="1">
        <f>1-0</f>
        <v>1</v>
      </c>
      <c r="C60">
        <v>123954</v>
      </c>
      <c r="D60" s="1">
        <v>2372</v>
      </c>
      <c r="E60" s="1">
        <v>782</v>
      </c>
      <c r="F60" s="1">
        <v>519</v>
      </c>
      <c r="G60" s="1">
        <v>698</v>
      </c>
      <c r="H60" s="1">
        <v>62</v>
      </c>
      <c r="I60" s="1">
        <v>428</v>
      </c>
      <c r="J60" s="1">
        <v>152</v>
      </c>
      <c r="K60" s="1">
        <v>11</v>
      </c>
      <c r="L60" s="1">
        <v>71</v>
      </c>
      <c r="M60" s="1">
        <v>133</v>
      </c>
      <c r="N60" s="1">
        <v>311</v>
      </c>
    </row>
    <row r="61" spans="1:14" x14ac:dyDescent="0.25">
      <c r="A61">
        <v>2009</v>
      </c>
      <c r="B61" s="1">
        <f>1-0</f>
        <v>1</v>
      </c>
      <c r="C61">
        <v>130756</v>
      </c>
      <c r="D61" s="1">
        <v>2423</v>
      </c>
      <c r="E61" s="1">
        <v>895</v>
      </c>
      <c r="F61" s="1">
        <v>577</v>
      </c>
      <c r="G61" s="1">
        <v>671</v>
      </c>
      <c r="H61" s="1">
        <v>70</v>
      </c>
      <c r="I61" s="1">
        <v>477</v>
      </c>
      <c r="J61" s="1">
        <v>158</v>
      </c>
      <c r="K61" s="1">
        <v>19</v>
      </c>
      <c r="L61" s="1">
        <v>63</v>
      </c>
      <c r="M61" s="1">
        <v>152</v>
      </c>
      <c r="N61" s="1">
        <v>413</v>
      </c>
    </row>
    <row r="62" spans="1:14" x14ac:dyDescent="0.25">
      <c r="A62">
        <v>2010</v>
      </c>
      <c r="B62" s="1">
        <f>1-0</f>
        <v>1</v>
      </c>
      <c r="C62">
        <v>135427</v>
      </c>
      <c r="D62" s="1">
        <v>2462</v>
      </c>
      <c r="E62" s="1">
        <v>1022</v>
      </c>
      <c r="F62" s="1">
        <v>694</v>
      </c>
      <c r="G62" s="1">
        <v>725</v>
      </c>
      <c r="H62" s="1">
        <v>60</v>
      </c>
      <c r="I62" s="1">
        <v>529</v>
      </c>
      <c r="J62" s="1">
        <v>167</v>
      </c>
      <c r="K62" s="1">
        <v>13</v>
      </c>
      <c r="L62" s="1">
        <v>65</v>
      </c>
      <c r="M62" s="1">
        <v>167</v>
      </c>
      <c r="N62" s="1">
        <v>394</v>
      </c>
    </row>
    <row r="63" spans="1:14" x14ac:dyDescent="0.25">
      <c r="A63">
        <v>2011</v>
      </c>
      <c r="B63" s="1">
        <f>1-0</f>
        <v>1</v>
      </c>
      <c r="C63">
        <v>144206</v>
      </c>
      <c r="D63" s="1">
        <v>2490</v>
      </c>
      <c r="E63" s="1">
        <v>1286</v>
      </c>
      <c r="F63" s="1">
        <v>723</v>
      </c>
      <c r="G63" s="1">
        <v>734</v>
      </c>
      <c r="H63" s="1">
        <v>79</v>
      </c>
      <c r="I63" s="1">
        <v>539</v>
      </c>
      <c r="J63" s="1">
        <v>176</v>
      </c>
      <c r="K63" s="1">
        <v>19</v>
      </c>
      <c r="L63" s="1">
        <v>85</v>
      </c>
      <c r="M63" s="1">
        <v>193</v>
      </c>
      <c r="N63" s="1">
        <v>498</v>
      </c>
    </row>
    <row r="64" spans="1:14" x14ac:dyDescent="0.25">
      <c r="A64">
        <v>2012</v>
      </c>
      <c r="B64" s="1">
        <f>1-0</f>
        <v>1</v>
      </c>
      <c r="C64">
        <v>148879</v>
      </c>
      <c r="D64" s="1">
        <v>2521</v>
      </c>
      <c r="E64" s="1">
        <v>1333</v>
      </c>
      <c r="F64" s="1">
        <v>708</v>
      </c>
      <c r="G64" s="1">
        <v>895</v>
      </c>
      <c r="H64" s="1">
        <v>67</v>
      </c>
      <c r="I64" s="1">
        <v>575</v>
      </c>
      <c r="J64" s="1">
        <v>174</v>
      </c>
      <c r="K64" s="1">
        <v>52</v>
      </c>
      <c r="L64" s="1">
        <v>68</v>
      </c>
      <c r="M64" s="1">
        <v>200</v>
      </c>
      <c r="N64" s="1">
        <v>547</v>
      </c>
    </row>
    <row r="65" spans="1:14" x14ac:dyDescent="0.25">
      <c r="A65">
        <v>2013</v>
      </c>
      <c r="B65" s="1">
        <f>1-0</f>
        <v>1</v>
      </c>
      <c r="C65">
        <v>155009</v>
      </c>
      <c r="D65" s="1">
        <v>2545</v>
      </c>
      <c r="E65" s="1">
        <v>1608</v>
      </c>
      <c r="F65" s="1">
        <v>791</v>
      </c>
      <c r="G65" s="1">
        <v>723</v>
      </c>
      <c r="H65" s="1">
        <v>67</v>
      </c>
      <c r="I65" s="1">
        <v>667</v>
      </c>
      <c r="J65" s="1">
        <v>187</v>
      </c>
      <c r="K65" s="1">
        <v>70</v>
      </c>
      <c r="L65" s="1">
        <v>95</v>
      </c>
      <c r="M65" s="1">
        <v>215</v>
      </c>
      <c r="N65" s="1">
        <v>576</v>
      </c>
    </row>
    <row r="66" spans="1:14" x14ac:dyDescent="0.25">
      <c r="A66">
        <v>2014</v>
      </c>
      <c r="B66" s="1">
        <f>1-0</f>
        <v>1</v>
      </c>
      <c r="C66">
        <v>136191</v>
      </c>
      <c r="D66" s="1">
        <v>2557</v>
      </c>
      <c r="E66" s="1">
        <v>1581</v>
      </c>
      <c r="F66" s="1">
        <v>750</v>
      </c>
      <c r="G66" s="1">
        <v>580</v>
      </c>
      <c r="H66" s="1">
        <v>75</v>
      </c>
      <c r="I66" s="1">
        <v>629</v>
      </c>
      <c r="J66" s="1">
        <v>159</v>
      </c>
      <c r="K66" s="1">
        <v>31</v>
      </c>
      <c r="L66" s="1">
        <v>82</v>
      </c>
      <c r="M66" s="1">
        <v>184</v>
      </c>
      <c r="N66" s="1">
        <v>559</v>
      </c>
    </row>
  </sheetData>
  <sortState ref="A2:L65">
    <sortCondition ref="A1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C.H.J. Hartgerink</dc:creator>
  <cp:lastModifiedBy>C.H.J. Hartgerink</cp:lastModifiedBy>
  <dcterms:created xsi:type="dcterms:W3CDTF">2015-03-10T14:00:59Z</dcterms:created>
  <dcterms:modified xsi:type="dcterms:W3CDTF">2015-05-06T14:20:36Z</dcterms:modified>
</cp:coreProperties>
</file>