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nuijten\Desktop\"/>
    </mc:Choice>
  </mc:AlternateContent>
  <bookViews>
    <workbookView xWindow="0" yWindow="0" windowWidth="25200" windowHeight="11385" activeTab="3"/>
  </bookViews>
  <sheets>
    <sheet name="Study 1" sheetId="1" r:id="rId1"/>
    <sheet name="Study 2" sheetId="4" r:id="rId2"/>
    <sheet name="Study 3" sheetId="5" r:id="rId3"/>
    <sheet name="Study 4" sheetId="3" r:id="rId4"/>
  </sheets>
  <calcPr calcId="152511"/>
</workbook>
</file>

<file path=xl/calcChain.xml><?xml version="1.0" encoding="utf-8"?>
<calcChain xmlns="http://schemas.openxmlformats.org/spreadsheetml/2006/main">
  <c r="H2" i="3" l="1"/>
  <c r="H2" i="5"/>
  <c r="H2" i="4"/>
  <c r="H2" i="1"/>
  <c r="B20" i="5" l="1"/>
  <c r="D20" i="5" s="1"/>
  <c r="B19" i="5"/>
  <c r="B18" i="5"/>
  <c r="B17" i="5"/>
  <c r="B16" i="5"/>
  <c r="B15" i="5"/>
  <c r="F10" i="5"/>
  <c r="D10" i="5"/>
  <c r="B10" i="5"/>
  <c r="D9" i="5"/>
  <c r="B9" i="5"/>
  <c r="B20" i="4"/>
  <c r="D20" i="4" s="1"/>
  <c r="B19" i="4"/>
  <c r="B18" i="4"/>
  <c r="B22" i="4" s="1"/>
  <c r="D22" i="4" s="1"/>
  <c r="B17" i="4"/>
  <c r="B16" i="4"/>
  <c r="B15" i="4"/>
  <c r="F10" i="4"/>
  <c r="D10" i="4"/>
  <c r="B10" i="4"/>
  <c r="D9" i="4"/>
  <c r="B9" i="4"/>
  <c r="B20" i="3"/>
  <c r="B19" i="3"/>
  <c r="B18" i="3"/>
  <c r="B17" i="3"/>
  <c r="B16" i="3"/>
  <c r="B15" i="3"/>
  <c r="F10" i="3"/>
  <c r="D10" i="3"/>
  <c r="B10" i="3"/>
  <c r="D9" i="3"/>
  <c r="B9" i="3"/>
  <c r="B22" i="3" l="1"/>
  <c r="D22" i="3" s="1"/>
  <c r="B22" i="5"/>
  <c r="D22" i="5" s="1"/>
  <c r="D8" i="5" s="1"/>
  <c r="D11" i="5" s="1"/>
  <c r="B21" i="4"/>
  <c r="D21" i="4" s="1"/>
  <c r="B8" i="4" s="1"/>
  <c r="B11" i="4" s="1"/>
  <c r="D8" i="4"/>
  <c r="D11" i="4" s="1"/>
  <c r="D20" i="3"/>
  <c r="B21" i="3"/>
  <c r="B21" i="5"/>
  <c r="F10" i="1"/>
  <c r="D10" i="1"/>
  <c r="B10" i="1"/>
  <c r="D9" i="1"/>
  <c r="B9" i="1"/>
  <c r="B20" i="1"/>
  <c r="D20" i="1" s="1"/>
  <c r="B19" i="1"/>
  <c r="B18" i="1"/>
  <c r="B17" i="1"/>
  <c r="B16" i="1"/>
  <c r="B15" i="1"/>
  <c r="B23" i="5" l="1"/>
  <c r="D23" i="5" s="1"/>
  <c r="F8" i="5" s="1"/>
  <c r="F11" i="5" s="1"/>
  <c r="B23" i="4"/>
  <c r="D21" i="3"/>
  <c r="B8" i="3" s="1"/>
  <c r="B11" i="3" s="1"/>
  <c r="B23" i="3"/>
  <c r="B24" i="3" s="1"/>
  <c r="D12" i="3" s="1"/>
  <c r="D8" i="3"/>
  <c r="D11" i="3" s="1"/>
  <c r="D21" i="5"/>
  <c r="B8" i="5" s="1"/>
  <c r="B11" i="5" s="1"/>
  <c r="B22" i="1"/>
  <c r="B21" i="1"/>
  <c r="F12" i="3" l="1"/>
  <c r="D23" i="3"/>
  <c r="F8" i="3" s="1"/>
  <c r="F11" i="3" s="1"/>
  <c r="B24" i="5"/>
  <c r="F12" i="5"/>
  <c r="B24" i="4"/>
  <c r="D23" i="4"/>
  <c r="F8" i="4" s="1"/>
  <c r="F11" i="4" s="1"/>
  <c r="B12" i="3"/>
  <c r="D21" i="1"/>
  <c r="B8" i="1" s="1"/>
  <c r="B11" i="1" s="1"/>
  <c r="D22" i="1"/>
  <c r="D8" i="1" s="1"/>
  <c r="D11" i="1" s="1"/>
  <c r="B23" i="1"/>
  <c r="D12" i="5" l="1"/>
  <c r="B12" i="5"/>
  <c r="B12" i="4"/>
  <c r="D12" i="4"/>
  <c r="F12" i="4"/>
  <c r="D23" i="1"/>
  <c r="F8" i="1" s="1"/>
  <c r="F11" i="1" s="1"/>
  <c r="B24" i="1"/>
  <c r="B12" i="1" l="1"/>
  <c r="D12" i="1"/>
  <c r="F12" i="1"/>
</calcChain>
</file>

<file path=xl/sharedStrings.xml><?xml version="1.0" encoding="utf-8"?>
<sst xmlns="http://schemas.openxmlformats.org/spreadsheetml/2006/main" count="180" uniqueCount="41">
  <si>
    <t>Male</t>
  </si>
  <si>
    <t>Female</t>
  </si>
  <si>
    <t>M</t>
  </si>
  <si>
    <t>SD</t>
  </si>
  <si>
    <t>n</t>
  </si>
  <si>
    <t>p value</t>
  </si>
  <si>
    <t>Gender main effect</t>
  </si>
  <si>
    <t>Condition main effect</t>
  </si>
  <si>
    <t>Gender x condition interaction effect</t>
  </si>
  <si>
    <t>F</t>
  </si>
  <si>
    <t>df1</t>
  </si>
  <si>
    <t>df2</t>
  </si>
  <si>
    <t>effect size r</t>
  </si>
  <si>
    <t>Harmonic mean</t>
  </si>
  <si>
    <t>Male average</t>
  </si>
  <si>
    <t>Female average</t>
  </si>
  <si>
    <t>Control average</t>
  </si>
  <si>
    <t>Experimental average</t>
  </si>
  <si>
    <t>SS error</t>
  </si>
  <si>
    <t>SS gender</t>
  </si>
  <si>
    <t>SS condition</t>
  </si>
  <si>
    <t>SS interaction</t>
  </si>
  <si>
    <t>SS total</t>
  </si>
  <si>
    <t>Mserror</t>
  </si>
  <si>
    <t>Msgender</t>
  </si>
  <si>
    <t>Mscondition</t>
  </si>
  <si>
    <t>Msinteraction</t>
  </si>
  <si>
    <t>Low anchor</t>
  </si>
  <si>
    <t>High anchor</t>
  </si>
  <si>
    <t>True answer: 2,906.5 miles</t>
  </si>
  <si>
    <t>The distance from San Francisco to New York City is longer than 1,500 miles. How far do you think it is?</t>
  </si>
  <si>
    <t>The distance from San Francisco to New York City is shorter than 6,000 miles. How far do you think it is?</t>
  </si>
  <si>
    <t xml:space="preserve">More than 100 babies are born per day in the United States. How many babies do you think are born in the U.S. each day? </t>
  </si>
  <si>
    <t>Less than 50,000 babies are born per day in the United States. How many babies do you think areborn in the U.S. each day?</t>
  </si>
  <si>
    <t>True answer: 10,957 babies</t>
  </si>
  <si>
    <t>The population of Chicago is less than 5,000,000. What do you think the population of Chicago is?</t>
  </si>
  <si>
    <t>The population of Chicago is more than 200,000. What do you think the population of Chicago is?</t>
  </si>
  <si>
    <t>True answer: 2,719,000 people</t>
  </si>
  <si>
    <t>Mount Everest is shorter than 45,500 feet. How tall do you think Mount Everest is?</t>
  </si>
  <si>
    <t>Mount Everest is taller than 2,000 feet. How tall do you think Mount Everest is?</t>
  </si>
  <si>
    <t>True answer: 29,029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</si>
</sst>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wrapText="1"/>
    </xf>
    <xf numFmtId="0" fontId="3" fillId="0" borderId="0" xfId="0" applyFont="1" applyProtection="1"/>
    <xf numFmtId="0" fontId="0" fillId="3" borderId="0" xfId="0" applyFill="1" applyProtection="1"/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workbookViewId="0">
      <selection activeCell="G6" sqref="G6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29</v>
      </c>
      <c r="B2" s="12" t="s">
        <v>30</v>
      </c>
      <c r="C2" s="12"/>
      <c r="D2" s="12"/>
      <c r="E2" s="12" t="s">
        <v>31</v>
      </c>
      <c r="F2" s="12"/>
      <c r="G2" s="12"/>
      <c r="H2" s="4" t="str">
        <f>IF(B4+E4+E5+B5&lt;&gt;100,"Please make sure the total sample size equals 100","")</f>
        <v/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>
        <v>38</v>
      </c>
      <c r="C4" s="10">
        <v>2808</v>
      </c>
      <c r="D4" s="10">
        <v>1278.279</v>
      </c>
      <c r="E4" s="10">
        <v>25</v>
      </c>
      <c r="F4" s="10">
        <v>3804.04</v>
      </c>
      <c r="G4" s="10">
        <v>1598.86</v>
      </c>
    </row>
    <row r="5" spans="1:8" x14ac:dyDescent="0.25">
      <c r="A5" t="s">
        <v>1</v>
      </c>
      <c r="B5" s="10">
        <v>15</v>
      </c>
      <c r="C5" s="10">
        <v>2906.067</v>
      </c>
      <c r="D5" s="10">
        <v>1188.105</v>
      </c>
      <c r="E5" s="10">
        <v>22</v>
      </c>
      <c r="F5" s="10">
        <v>4069.136</v>
      </c>
      <c r="G5" s="10">
        <v>1391.393</v>
      </c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>
        <f>IFERROR(D21/D20, "")</f>
        <v>0.38938036093047551</v>
      </c>
      <c r="C8" t="s">
        <v>9</v>
      </c>
      <c r="D8" s="2">
        <f>IFERROR(D22/D20, "")</f>
        <v>13.763217994961026</v>
      </c>
      <c r="E8" t="s">
        <v>9</v>
      </c>
      <c r="F8" s="2">
        <f>IFERROR(D23/D20, "")</f>
        <v>8.2367259267935339E-2</v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>
        <f>IF(B4+B5+E4+E5-4=-4,"",B4+B5+E4+E5-4)</f>
        <v>96</v>
      </c>
      <c r="C10" t="s">
        <v>11</v>
      </c>
      <c r="D10" s="2">
        <f>IF(B4+E4+B5+E5-4 = -4, "", B4+E4+B5+E5-4)</f>
        <v>96</v>
      </c>
      <c r="E10" t="s">
        <v>11</v>
      </c>
      <c r="F10" s="2">
        <f>IF(B4+E4+B5+E5-4 = -4, "", B4+E4+B5+E5-4)</f>
        <v>96</v>
      </c>
    </row>
    <row r="11" spans="1:8" x14ac:dyDescent="0.25">
      <c r="A11" t="s">
        <v>5</v>
      </c>
      <c r="B11" s="2">
        <f>IFERROR(_xlfn.F.DIST.RT(B8,B9,B10), "")</f>
        <v>0.53410530874044526</v>
      </c>
      <c r="C11" t="s">
        <v>5</v>
      </c>
      <c r="D11" s="2">
        <f>IFERROR(_xlfn.F.DIST.RT(D8,D9,D10), "")</f>
        <v>3.4740687987246685E-4</v>
      </c>
      <c r="E11" t="s">
        <v>5</v>
      </c>
      <c r="F11" s="2">
        <f>IFERROR(_xlfn.F.DIST.RT(F8,F9,F10), "")</f>
        <v>0.77473317906799299</v>
      </c>
    </row>
    <row r="12" spans="1:8" x14ac:dyDescent="0.25">
      <c r="A12" t="s">
        <v>12</v>
      </c>
      <c r="B12" s="2">
        <f>IFERROR(B21/B24, "")</f>
        <v>3.5322763404293947E-3</v>
      </c>
      <c r="C12" t="s">
        <v>12</v>
      </c>
      <c r="D12" s="2">
        <f>IFERROR(B22/B24, "")</f>
        <v>0.1248534702048142</v>
      </c>
      <c r="E12" t="s">
        <v>12</v>
      </c>
      <c r="F12" s="2">
        <f>IFERROR(B23/B24, "")</f>
        <v>7.4719721467947971E-4</v>
      </c>
    </row>
    <row r="14" spans="1:8" hidden="1" x14ac:dyDescent="0.25"/>
    <row r="15" spans="1:8" hidden="1" x14ac:dyDescent="0.25">
      <c r="A15" t="s">
        <v>13</v>
      </c>
      <c r="B15">
        <f>4^2/(1/B4+1/E4+1/B5+1/E5)</f>
        <v>89.667500893814804</v>
      </c>
    </row>
    <row r="16" spans="1:8" hidden="1" x14ac:dyDescent="0.25">
      <c r="A16" t="s">
        <v>14</v>
      </c>
      <c r="B16">
        <f>AVERAGE(C4, F4)</f>
        <v>3306.02</v>
      </c>
    </row>
    <row r="17" spans="1:4" hidden="1" x14ac:dyDescent="0.25">
      <c r="A17" t="s">
        <v>15</v>
      </c>
      <c r="B17">
        <f>AVERAGE(C5,F5)</f>
        <v>3487.6014999999998</v>
      </c>
    </row>
    <row r="18" spans="1:4" hidden="1" x14ac:dyDescent="0.25">
      <c r="A18" t="s">
        <v>16</v>
      </c>
      <c r="B18">
        <f>AVERAGE(C4,C5)</f>
        <v>2857.0335</v>
      </c>
    </row>
    <row r="19" spans="1:4" hidden="1" x14ac:dyDescent="0.25">
      <c r="A19" t="s">
        <v>17</v>
      </c>
      <c r="B19">
        <f>AVERAGE(F4,F5)</f>
        <v>3936.5879999999997</v>
      </c>
    </row>
    <row r="20" spans="1:4" hidden="1" x14ac:dyDescent="0.25">
      <c r="A20" t="s">
        <v>18</v>
      </c>
      <c r="B20">
        <f>(B4-1)*D4^2+(E4-1)*G4^2+(B5-1)*D5^2+(E5-1)*G5^2</f>
        <v>182228148.62229598</v>
      </c>
      <c r="C20" t="s">
        <v>23</v>
      </c>
      <c r="D20">
        <f>B20/(B4+E4+B5+E5-4)</f>
        <v>1898209.8814822498</v>
      </c>
    </row>
    <row r="21" spans="1:4" hidden="1" x14ac:dyDescent="0.25">
      <c r="A21" t="s">
        <v>19</v>
      </c>
      <c r="B21">
        <f>B15*VAR(B16,B17)/2</f>
        <v>739125.64877335355</v>
      </c>
      <c r="C21" t="s">
        <v>24</v>
      </c>
      <c r="D21">
        <f>B21/(2-1)</f>
        <v>739125.64877335355</v>
      </c>
    </row>
    <row r="22" spans="1:4" hidden="1" x14ac:dyDescent="0.25">
      <c r="A22" t="s">
        <v>20</v>
      </c>
      <c r="B22">
        <f>B15*VAR(B18,B19)/2</f>
        <v>26125476.399029337</v>
      </c>
      <c r="C22" t="s">
        <v>25</v>
      </c>
      <c r="D22">
        <f>B22/(2-1)</f>
        <v>26125476.399029337</v>
      </c>
    </row>
    <row r="23" spans="1:4" hidden="1" x14ac:dyDescent="0.25">
      <c r="A23" t="s">
        <v>21</v>
      </c>
      <c r="B23">
        <f>B15*VAR(C4,F4,C5,F5)*3/4-B21-B22</f>
        <v>156350.34545300528</v>
      </c>
      <c r="C23" t="s">
        <v>26</v>
      </c>
      <c r="D23">
        <f>B23/1</f>
        <v>156350.34545300528</v>
      </c>
    </row>
    <row r="24" spans="1:4" hidden="1" x14ac:dyDescent="0.25">
      <c r="A24" t="s">
        <v>22</v>
      </c>
      <c r="B24">
        <f>SUM(B20:B23)</f>
        <v>209249101.01555166</v>
      </c>
    </row>
    <row r="25" spans="1:4" hidden="1" x14ac:dyDescent="0.25"/>
  </sheetData>
  <sheetProtection sheet="1" objects="1" scenarios="1"/>
  <mergeCells count="4">
    <mergeCell ref="E1:G1"/>
    <mergeCell ref="B1:D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6" sqref="E6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37</v>
      </c>
      <c r="B2" s="12" t="s">
        <v>36</v>
      </c>
      <c r="C2" s="12"/>
      <c r="D2" s="12"/>
      <c r="E2" s="12" t="s">
        <v>35</v>
      </c>
      <c r="F2" s="12"/>
      <c r="G2" s="12"/>
      <c r="H2" s="4" t="str">
        <f>IF(B4+E4+E5+B5&lt;&gt;100,"Please make sure the total sample size equals 100","")</f>
        <v/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>
        <v>17</v>
      </c>
      <c r="C4" s="10">
        <v>600379.5</v>
      </c>
      <c r="D4" s="10">
        <v>54118.45</v>
      </c>
      <c r="E4" s="10">
        <v>22</v>
      </c>
      <c r="F4" s="10">
        <v>5651646</v>
      </c>
      <c r="G4" s="10">
        <v>2991787</v>
      </c>
    </row>
    <row r="5" spans="1:8" x14ac:dyDescent="0.25">
      <c r="A5" t="s">
        <v>1</v>
      </c>
      <c r="B5" s="10">
        <v>34</v>
      </c>
      <c r="C5" s="10">
        <v>589433.19999999995</v>
      </c>
      <c r="D5" s="10">
        <v>45454.54</v>
      </c>
      <c r="E5" s="10">
        <v>27</v>
      </c>
      <c r="F5" s="10">
        <v>3631220</v>
      </c>
      <c r="G5" s="10">
        <v>3935141</v>
      </c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>
        <f>IFERROR(D21/D20, "")</f>
        <v>3.9280877556309197</v>
      </c>
      <c r="C8" t="s">
        <v>9</v>
      </c>
      <c r="D8" s="2">
        <f>IFERROR(D22/D20, "")</f>
        <v>62.348632242772482</v>
      </c>
      <c r="E8" t="s">
        <v>9</v>
      </c>
      <c r="F8" s="2">
        <f>IFERROR(D23/D20, "")</f>
        <v>3.8438760592685797</v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>
        <f>IF(B4+B5+E4+E5-4=-4,"",B4+B5+E4+E5-4)</f>
        <v>96</v>
      </c>
      <c r="C10" t="s">
        <v>11</v>
      </c>
      <c r="D10" s="2">
        <f>IF(B4+E4+B5+E5-4 = -4, "", B4+E4+B5+E5-4)</f>
        <v>96</v>
      </c>
      <c r="E10" t="s">
        <v>11</v>
      </c>
      <c r="F10" s="2">
        <f>IF(B4+E4+B5+E5-4 = -4, "", B4+E4+B5+E5-4)</f>
        <v>96</v>
      </c>
    </row>
    <row r="11" spans="1:8" x14ac:dyDescent="0.25">
      <c r="A11" t="s">
        <v>5</v>
      </c>
      <c r="B11" s="2">
        <f>IFERROR(_xlfn.F.DIST.RT(B8,B9,B10), "")</f>
        <v>5.0345363645578851E-2</v>
      </c>
      <c r="C11" t="s">
        <v>5</v>
      </c>
      <c r="D11" s="2">
        <f>IFERROR(_xlfn.F.DIST.RT(D8,D9,D10), "")</f>
        <v>4.7099874367621989E-12</v>
      </c>
      <c r="E11" t="s">
        <v>5</v>
      </c>
      <c r="F11" s="2">
        <f>IFERROR(_xlfn.F.DIST.RT(F8,F9,F10), "")</f>
        <v>5.2826432878093681E-2</v>
      </c>
    </row>
    <row r="12" spans="1:8" x14ac:dyDescent="0.25">
      <c r="A12" t="s">
        <v>12</v>
      </c>
      <c r="B12" s="2">
        <f>IFERROR(B21/B24, "")</f>
        <v>2.364600085029317E-2</v>
      </c>
      <c r="C12" t="s">
        <v>12</v>
      </c>
      <c r="D12" s="2">
        <f>IFERROR(B22/B24, "")</f>
        <v>0.37532150571580508</v>
      </c>
      <c r="E12" t="s">
        <v>12</v>
      </c>
      <c r="F12" s="2">
        <f>IFERROR(B23/B24, "")</f>
        <v>2.3139069751074718E-2</v>
      </c>
    </row>
    <row r="14" spans="1:8" hidden="1" x14ac:dyDescent="0.25"/>
    <row r="15" spans="1:8" hidden="1" x14ac:dyDescent="0.25">
      <c r="A15" t="s">
        <v>13</v>
      </c>
      <c r="B15">
        <f>4^2/(1/B4+1/E4+1/B5+1/E5)</f>
        <v>93.716937354988403</v>
      </c>
    </row>
    <row r="16" spans="1:8" hidden="1" x14ac:dyDescent="0.25">
      <c r="A16" t="s">
        <v>14</v>
      </c>
      <c r="B16">
        <f>AVERAGE(C4, F4)</f>
        <v>3126012.75</v>
      </c>
    </row>
    <row r="17" spans="1:4" hidden="1" x14ac:dyDescent="0.25">
      <c r="A17" t="s">
        <v>15</v>
      </c>
      <c r="B17">
        <f>AVERAGE(C5,F5)</f>
        <v>2110326.6</v>
      </c>
    </row>
    <row r="18" spans="1:4" hidden="1" x14ac:dyDescent="0.25">
      <c r="A18" t="s">
        <v>16</v>
      </c>
      <c r="B18">
        <f>AVERAGE(C4,C5)</f>
        <v>594906.35</v>
      </c>
    </row>
    <row r="19" spans="1:4" hidden="1" x14ac:dyDescent="0.25">
      <c r="A19" t="s">
        <v>17</v>
      </c>
      <c r="B19">
        <f>AVERAGE(F4,F5)</f>
        <v>4641433</v>
      </c>
    </row>
    <row r="20" spans="1:4" hidden="1" x14ac:dyDescent="0.25">
      <c r="A20" t="s">
        <v>18</v>
      </c>
      <c r="B20">
        <f>(B4-1)*D4^2+(E4-1)*G4^2+(B5-1)*D5^2+(E5-1)*G5^2</f>
        <v>590700323165559.62</v>
      </c>
      <c r="C20" t="s">
        <v>23</v>
      </c>
      <c r="D20">
        <f>B20/(B4+E4+B5+E5-4)</f>
        <v>6153128366307.9131</v>
      </c>
    </row>
    <row r="21" spans="1:4" hidden="1" x14ac:dyDescent="0.25">
      <c r="A21" t="s">
        <v>19</v>
      </c>
      <c r="B21">
        <f>B15*VAR(B16,B17)/2</f>
        <v>24170028194519.398</v>
      </c>
      <c r="C21" t="s">
        <v>24</v>
      </c>
      <c r="D21">
        <f>B21/(2-1)</f>
        <v>24170028194519.398</v>
      </c>
    </row>
    <row r="22" spans="1:4" hidden="1" x14ac:dyDescent="0.25">
      <c r="A22" t="s">
        <v>20</v>
      </c>
      <c r="B22">
        <f>B15*VAR(B18,B19)/2</f>
        <v>383639137653503.5</v>
      </c>
      <c r="C22" t="s">
        <v>25</v>
      </c>
      <c r="D22">
        <f>B22/(2-1)</f>
        <v>383639137653503.5</v>
      </c>
    </row>
    <row r="23" spans="1:4" hidden="1" x14ac:dyDescent="0.25">
      <c r="A23" t="s">
        <v>21</v>
      </c>
      <c r="B23">
        <f>B15*VAR(C4,F4,C5,F5)*3/4-B21-B22</f>
        <v>23651862816857.375</v>
      </c>
      <c r="C23" t="s">
        <v>26</v>
      </c>
      <c r="D23">
        <f>B23/1</f>
        <v>23651862816857.375</v>
      </c>
    </row>
    <row r="24" spans="1:4" hidden="1" x14ac:dyDescent="0.25">
      <c r="A24" t="s">
        <v>22</v>
      </c>
      <c r="B24">
        <f>SUM(B20:B23)</f>
        <v>1022161351830439.9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6" sqref="G6"/>
    </sheetView>
  </sheetViews>
  <sheetFormatPr defaultRowHeight="15" x14ac:dyDescent="0.25"/>
  <cols>
    <col min="1" max="1" width="18.42578125" customWidth="1"/>
    <col min="3" max="3" width="20.5703125" bestFit="1" customWidth="1"/>
    <col min="5" max="5" width="34.5703125" bestFit="1" customWidth="1"/>
  </cols>
  <sheetData>
    <row r="1" spans="1:8" x14ac:dyDescent="0.25">
      <c r="A1" s="1"/>
      <c r="B1" s="11" t="s">
        <v>27</v>
      </c>
      <c r="C1" s="11"/>
      <c r="D1" s="11"/>
      <c r="E1" s="11" t="s">
        <v>28</v>
      </c>
      <c r="F1" s="11"/>
      <c r="G1" s="11"/>
    </row>
    <row r="2" spans="1:8" ht="57" customHeight="1" x14ac:dyDescent="0.35">
      <c r="A2" s="3" t="s">
        <v>40</v>
      </c>
      <c r="B2" s="12" t="s">
        <v>39</v>
      </c>
      <c r="C2" s="12"/>
      <c r="D2" s="12"/>
      <c r="E2" s="12" t="s">
        <v>38</v>
      </c>
      <c r="F2" s="12"/>
      <c r="G2" s="12"/>
      <c r="H2" s="4" t="str">
        <f>IF(B4+E4+E5+B5&lt;&gt;100,"Please make sure the total sample size equals 100","")</f>
        <v/>
      </c>
    </row>
    <row r="3" spans="1:8" x14ac:dyDescent="0.25">
      <c r="A3" s="1"/>
      <c r="B3" s="1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</row>
    <row r="4" spans="1:8" x14ac:dyDescent="0.25">
      <c r="A4" t="s">
        <v>0</v>
      </c>
      <c r="B4" s="10">
        <v>22</v>
      </c>
      <c r="C4" s="10">
        <v>9353</v>
      </c>
      <c r="D4" s="10">
        <v>5022.4040000000005</v>
      </c>
      <c r="E4" s="10">
        <v>26</v>
      </c>
      <c r="F4" s="10">
        <v>44160.04</v>
      </c>
      <c r="G4" s="10">
        <v>24065.54</v>
      </c>
    </row>
    <row r="5" spans="1:8" x14ac:dyDescent="0.25">
      <c r="A5" t="s">
        <v>1</v>
      </c>
      <c r="B5" s="10">
        <v>28</v>
      </c>
      <c r="C5" s="10">
        <v>8308.25</v>
      </c>
      <c r="D5" s="10">
        <v>4720.4219999999996</v>
      </c>
      <c r="E5" s="10">
        <v>24</v>
      </c>
      <c r="F5" s="10">
        <v>39437.919999999998</v>
      </c>
      <c r="G5" s="10">
        <v>22534.05</v>
      </c>
    </row>
    <row r="7" spans="1:8" x14ac:dyDescent="0.25">
      <c r="A7" t="s">
        <v>6</v>
      </c>
      <c r="C7" t="s">
        <v>7</v>
      </c>
      <c r="E7" t="s">
        <v>8</v>
      </c>
    </row>
    <row r="8" spans="1:8" x14ac:dyDescent="0.25">
      <c r="A8" t="s">
        <v>9</v>
      </c>
      <c r="B8" s="2">
        <f>IFERROR(D21/D20, "")</f>
        <v>0.72533016592122501</v>
      </c>
      <c r="C8" t="s">
        <v>9</v>
      </c>
      <c r="D8" s="2">
        <f>IFERROR(D22/D20, "")</f>
        <v>94.822186238573096</v>
      </c>
      <c r="E8" t="s">
        <v>9</v>
      </c>
      <c r="F8" s="2">
        <f>IFERROR(D23/D20, "")</f>
        <v>0.29493755422404977</v>
      </c>
    </row>
    <row r="9" spans="1:8" x14ac:dyDescent="0.25">
      <c r="A9" t="s">
        <v>10</v>
      </c>
      <c r="B9" s="2">
        <f>2-1</f>
        <v>1</v>
      </c>
      <c r="C9" t="s">
        <v>10</v>
      </c>
      <c r="D9" s="2">
        <f>2-1</f>
        <v>1</v>
      </c>
      <c r="E9" t="s">
        <v>10</v>
      </c>
      <c r="F9" s="2">
        <v>1</v>
      </c>
    </row>
    <row r="10" spans="1:8" x14ac:dyDescent="0.25">
      <c r="A10" t="s">
        <v>11</v>
      </c>
      <c r="B10" s="2">
        <f>IF(B4+B5+E4+E5-4=-4,"",B4+B5+E4+E5-4)</f>
        <v>96</v>
      </c>
      <c r="C10" t="s">
        <v>11</v>
      </c>
      <c r="D10" s="2">
        <f>IF(B4+E4+B5+E5-4 = -4, "", B4+E4+B5+E5-4)</f>
        <v>96</v>
      </c>
      <c r="E10" t="s">
        <v>11</v>
      </c>
      <c r="F10" s="2">
        <f>IF(B4+E4+B5+E5-4 = -4, "", B4+E4+B5+E5-4)</f>
        <v>96</v>
      </c>
    </row>
    <row r="11" spans="1:8" x14ac:dyDescent="0.25">
      <c r="A11" t="s">
        <v>5</v>
      </c>
      <c r="B11" s="2">
        <f>IFERROR(_xlfn.F.DIST.RT(B8,B9,B10), "")</f>
        <v>0.39652059533619133</v>
      </c>
      <c r="C11" t="s">
        <v>5</v>
      </c>
      <c r="D11" s="2">
        <f>IFERROR(_xlfn.F.DIST.RT(D8,D9,D10), "")</f>
        <v>5.444873713181899E-16</v>
      </c>
      <c r="E11" t="s">
        <v>5</v>
      </c>
      <c r="F11" s="2">
        <f>IFERROR(_xlfn.F.DIST.RT(F8,F9,F10), "")</f>
        <v>0.58833242449591117</v>
      </c>
    </row>
    <row r="12" spans="1:8" x14ac:dyDescent="0.25">
      <c r="A12" t="s">
        <v>12</v>
      </c>
      <c r="B12" s="2">
        <f>IFERROR(B21/B24, "")</f>
        <v>3.7808636772197731E-3</v>
      </c>
      <c r="C12" t="s">
        <v>12</v>
      </c>
      <c r="D12" s="2">
        <f>IFERROR(B22/B24, "")</f>
        <v>0.49427112863650824</v>
      </c>
      <c r="E12" t="s">
        <v>12</v>
      </c>
      <c r="F12" s="2">
        <f>IFERROR(B23/B24, "")</f>
        <v>1.5373946075956466E-3</v>
      </c>
    </row>
    <row r="14" spans="1:8" hidden="1" x14ac:dyDescent="0.25"/>
    <row r="15" spans="1:8" hidden="1" x14ac:dyDescent="0.25">
      <c r="A15" t="s">
        <v>13</v>
      </c>
      <c r="B15">
        <f>4^2/(1/B4+1/E4+1/B5+1/E5)</f>
        <v>99.195870967741939</v>
      </c>
    </row>
    <row r="16" spans="1:8" hidden="1" x14ac:dyDescent="0.25">
      <c r="A16" t="s">
        <v>14</v>
      </c>
      <c r="B16">
        <f>AVERAGE(C4, F4)</f>
        <v>26756.52</v>
      </c>
    </row>
    <row r="17" spans="1:4" hidden="1" x14ac:dyDescent="0.25">
      <c r="A17" t="s">
        <v>15</v>
      </c>
      <c r="B17">
        <f>AVERAGE(C5,F5)</f>
        <v>23873.084999999999</v>
      </c>
    </row>
    <row r="18" spans="1:4" hidden="1" x14ac:dyDescent="0.25">
      <c r="A18" t="s">
        <v>16</v>
      </c>
      <c r="B18">
        <f>AVERAGE(C4,C5)</f>
        <v>8830.625</v>
      </c>
    </row>
    <row r="19" spans="1:4" hidden="1" x14ac:dyDescent="0.25">
      <c r="A19" t="s">
        <v>17</v>
      </c>
      <c r="B19">
        <f>AVERAGE(F4,F5)</f>
        <v>41798.979999999996</v>
      </c>
    </row>
    <row r="20" spans="1:4" hidden="1" x14ac:dyDescent="0.25">
      <c r="A20" t="s">
        <v>18</v>
      </c>
      <c r="B20">
        <f>(B4-1)*D4^2+(E4-1)*G4^2+(B5-1)*D5^2+(E5-1)*G5^2</f>
        <v>27289113548.439304</v>
      </c>
      <c r="C20" t="s">
        <v>23</v>
      </c>
      <c r="D20">
        <f>B20/(B4+E4+B5+E5-4)</f>
        <v>284261599.4629094</v>
      </c>
    </row>
    <row r="21" spans="1:4" hidden="1" x14ac:dyDescent="0.25">
      <c r="A21" t="s">
        <v>19</v>
      </c>
      <c r="B21">
        <f>B15*VAR(B16,B17)/2</f>
        <v>206183513.10346487</v>
      </c>
      <c r="C21" t="s">
        <v>24</v>
      </c>
      <c r="D21">
        <f>B21/(2-1)</f>
        <v>206183513.10346487</v>
      </c>
    </row>
    <row r="22" spans="1:4" hidden="1" x14ac:dyDescent="0.25">
      <c r="A22" t="s">
        <v>20</v>
      </c>
      <c r="B22">
        <f>B15*VAR(B18,B19)/2</f>
        <v>26954306324.746666</v>
      </c>
      <c r="C22" t="s">
        <v>25</v>
      </c>
      <c r="D22">
        <f>B22/(2-1)</f>
        <v>26954306324.746666</v>
      </c>
    </row>
    <row r="23" spans="1:4" hidden="1" x14ac:dyDescent="0.25">
      <c r="A23" t="s">
        <v>21</v>
      </c>
      <c r="B23">
        <f>B15*VAR(C4,F4,C5,F5)*3/4-B21-B22</f>
        <v>83839420.905406952</v>
      </c>
      <c r="C23" t="s">
        <v>26</v>
      </c>
      <c r="D23">
        <f>B23/1</f>
        <v>83839420.905406952</v>
      </c>
    </row>
    <row r="24" spans="1:4" hidden="1" x14ac:dyDescent="0.25">
      <c r="A24" t="s">
        <v>22</v>
      </c>
      <c r="B24">
        <f>SUM(B20:B23)</f>
        <v>54533442807.194839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" sqref="A2"/>
    </sheetView>
  </sheetViews>
  <sheetFormatPr defaultRowHeight="15" x14ac:dyDescent="0.25"/>
  <cols>
    <col min="1" max="1" width="18.42578125" style="6" customWidth="1"/>
    <col min="2" max="2" width="9.140625" style="6"/>
    <col min="3" max="3" width="20.5703125" style="6" bestFit="1" customWidth="1"/>
    <col min="4" max="4" width="9.140625" style="6"/>
    <col min="5" max="5" width="34.5703125" style="6" bestFit="1" customWidth="1"/>
    <col min="6" max="16384" width="9.140625" style="6"/>
  </cols>
  <sheetData>
    <row r="1" spans="1:8" x14ac:dyDescent="0.25">
      <c r="A1" s="5"/>
      <c r="B1" s="13" t="s">
        <v>27</v>
      </c>
      <c r="C1" s="13"/>
      <c r="D1" s="13"/>
      <c r="E1" s="13" t="s">
        <v>28</v>
      </c>
      <c r="F1" s="13"/>
      <c r="G1" s="13"/>
    </row>
    <row r="2" spans="1:8" ht="57" customHeight="1" x14ac:dyDescent="0.35">
      <c r="A2" s="7" t="s">
        <v>34</v>
      </c>
      <c r="B2" s="14" t="s">
        <v>32</v>
      </c>
      <c r="C2" s="14"/>
      <c r="D2" s="14"/>
      <c r="E2" s="14" t="s">
        <v>33</v>
      </c>
      <c r="F2" s="14"/>
      <c r="G2" s="14"/>
      <c r="H2" s="8" t="str">
        <f>IF(B4+E4+E5+B5&lt;&gt;100,"Please make sure the total sample size equals 100","")</f>
        <v/>
      </c>
    </row>
    <row r="3" spans="1:8" x14ac:dyDescent="0.25">
      <c r="A3" s="5"/>
      <c r="B3" s="5" t="s">
        <v>4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</row>
    <row r="4" spans="1:8" x14ac:dyDescent="0.25">
      <c r="A4" s="6" t="s">
        <v>0</v>
      </c>
      <c r="B4" s="10">
        <v>27</v>
      </c>
      <c r="C4" s="10">
        <v>1181.6300000000001</v>
      </c>
      <c r="D4" s="10">
        <v>582.5489</v>
      </c>
      <c r="E4" s="10">
        <v>33</v>
      </c>
      <c r="F4" s="10">
        <v>38919.519999999997</v>
      </c>
      <c r="G4" s="10">
        <v>28556.66</v>
      </c>
    </row>
    <row r="5" spans="1:8" x14ac:dyDescent="0.25">
      <c r="A5" s="6" t="s">
        <v>1</v>
      </c>
      <c r="B5" s="10">
        <v>19</v>
      </c>
      <c r="C5" s="10">
        <v>999.52629999999999</v>
      </c>
      <c r="D5" s="10">
        <v>635.40989999999999</v>
      </c>
      <c r="E5" s="10">
        <v>21</v>
      </c>
      <c r="F5" s="10">
        <v>31883.62</v>
      </c>
      <c r="G5" s="10">
        <v>27838.28</v>
      </c>
    </row>
    <row r="7" spans="1:8" x14ac:dyDescent="0.25">
      <c r="A7" s="6" t="s">
        <v>6</v>
      </c>
      <c r="C7" s="6" t="s">
        <v>7</v>
      </c>
      <c r="E7" s="6" t="s">
        <v>8</v>
      </c>
    </row>
    <row r="8" spans="1:8" x14ac:dyDescent="0.25">
      <c r="A8" s="6" t="s">
        <v>9</v>
      </c>
      <c r="B8" s="9">
        <f>IFERROR(D21/D20, "")</f>
        <v>0.71721279320399933</v>
      </c>
      <c r="C8" s="6" t="s">
        <v>9</v>
      </c>
      <c r="D8" s="9">
        <f>IFERROR(D22/D20, "")</f>
        <v>64.824677315243008</v>
      </c>
      <c r="E8" s="6" t="s">
        <v>9</v>
      </c>
      <c r="F8" s="9">
        <f>IFERROR(D23/D20, "")</f>
        <v>0.64666031934958768</v>
      </c>
    </row>
    <row r="9" spans="1:8" x14ac:dyDescent="0.25">
      <c r="A9" s="6" t="s">
        <v>10</v>
      </c>
      <c r="B9" s="9">
        <f>2-1</f>
        <v>1</v>
      </c>
      <c r="C9" s="6" t="s">
        <v>10</v>
      </c>
      <c r="D9" s="9">
        <f>2-1</f>
        <v>1</v>
      </c>
      <c r="E9" s="6" t="s">
        <v>10</v>
      </c>
      <c r="F9" s="9">
        <v>1</v>
      </c>
    </row>
    <row r="10" spans="1:8" x14ac:dyDescent="0.25">
      <c r="A10" s="6" t="s">
        <v>11</v>
      </c>
      <c r="B10" s="9">
        <f>IF(B4+B5+E4+E5-4=-4,"",B4+B5+E4+E5-4)</f>
        <v>96</v>
      </c>
      <c r="C10" s="6" t="s">
        <v>11</v>
      </c>
      <c r="D10" s="9">
        <f>IF(B4+E4+B5+E5-4 = -4, "", B4+E4+B5+E5-4)</f>
        <v>96</v>
      </c>
      <c r="E10" s="6" t="s">
        <v>11</v>
      </c>
      <c r="F10" s="9">
        <f>IF(B4+E4+B5+E5-4 = -4, "", B4+E4+B5+E5-4)</f>
        <v>96</v>
      </c>
    </row>
    <row r="11" spans="1:8" x14ac:dyDescent="0.25">
      <c r="A11" s="6" t="s">
        <v>5</v>
      </c>
      <c r="B11" s="9">
        <f>IFERROR(_xlfn.F.DIST.RT(B8,B9,B10), "")</f>
        <v>0.3991659628652473</v>
      </c>
      <c r="C11" s="6" t="s">
        <v>5</v>
      </c>
      <c r="D11" s="9">
        <f>IFERROR(_xlfn.F.DIST.RT(D8,D9,D10), "")</f>
        <v>2.2117358725255923E-12</v>
      </c>
      <c r="E11" s="6" t="s">
        <v>5</v>
      </c>
      <c r="F11" s="9">
        <f>IFERROR(_xlfn.F.DIST.RT(F8,F9,F10), "")</f>
        <v>0.42329611146716661</v>
      </c>
    </row>
    <row r="12" spans="1:8" x14ac:dyDescent="0.25">
      <c r="A12" s="6" t="s">
        <v>12</v>
      </c>
      <c r="B12" s="9">
        <f>IFERROR(B21/B24, "")</f>
        <v>4.4220926280692631E-3</v>
      </c>
      <c r="C12" s="6" t="s">
        <v>12</v>
      </c>
      <c r="D12" s="9">
        <f>IFERROR(B22/B24, "")</f>
        <v>0.39968713663361688</v>
      </c>
      <c r="E12" s="6" t="s">
        <v>12</v>
      </c>
      <c r="F12" s="9">
        <f>IFERROR(B23/B24, "")</f>
        <v>3.9870898262788839E-3</v>
      </c>
    </row>
    <row r="14" spans="1:8" hidden="1" x14ac:dyDescent="0.25"/>
    <row r="15" spans="1:8" hidden="1" x14ac:dyDescent="0.25">
      <c r="A15" s="6" t="s">
        <v>13</v>
      </c>
      <c r="B15" s="6">
        <f>4^2/(1/B4+1/E4+1/B5+1/E5)</f>
        <v>95.47069486404834</v>
      </c>
    </row>
    <row r="16" spans="1:8" hidden="1" x14ac:dyDescent="0.25">
      <c r="A16" s="6" t="s">
        <v>14</v>
      </c>
      <c r="B16" s="6">
        <f>AVERAGE(C4, F4)</f>
        <v>20050.574999999997</v>
      </c>
    </row>
    <row r="17" spans="1:4" hidden="1" x14ac:dyDescent="0.25">
      <c r="A17" s="6" t="s">
        <v>15</v>
      </c>
      <c r="B17" s="6">
        <f>AVERAGE(C5,F5)</f>
        <v>16441.57315</v>
      </c>
    </row>
    <row r="18" spans="1:4" hidden="1" x14ac:dyDescent="0.25">
      <c r="A18" s="6" t="s">
        <v>16</v>
      </c>
      <c r="B18" s="6">
        <f>AVERAGE(C4,C5)</f>
        <v>1090.5781500000001</v>
      </c>
    </row>
    <row r="19" spans="1:4" hidden="1" x14ac:dyDescent="0.25">
      <c r="A19" s="6" t="s">
        <v>17</v>
      </c>
      <c r="B19" s="6">
        <f>AVERAGE(F4,F5)</f>
        <v>35401.57</v>
      </c>
    </row>
    <row r="20" spans="1:4" hidden="1" x14ac:dyDescent="0.25">
      <c r="A20" s="6" t="s">
        <v>18</v>
      </c>
      <c r="B20" s="6">
        <f>(B4-1)*D4^2+(E4-1)*G4^2+(B5-1)*D5^2+(E5-1)*G5^2</f>
        <v>41610938105.628693</v>
      </c>
      <c r="C20" s="6" t="s">
        <v>23</v>
      </c>
      <c r="D20" s="6">
        <f>B20/(B4+E4+B5+E5-4)</f>
        <v>433447271.93363219</v>
      </c>
    </row>
    <row r="21" spans="1:4" hidden="1" x14ac:dyDescent="0.25">
      <c r="A21" s="6" t="s">
        <v>19</v>
      </c>
      <c r="B21" s="6">
        <f>B15*VAR(B16,B17)/2</f>
        <v>310873928.61017382</v>
      </c>
      <c r="C21" s="6" t="s">
        <v>24</v>
      </c>
      <c r="D21" s="6">
        <f>B21/(2-1)</f>
        <v>310873928.61017382</v>
      </c>
    </row>
    <row r="22" spans="1:4" hidden="1" x14ac:dyDescent="0.25">
      <c r="A22" s="6" t="s">
        <v>20</v>
      </c>
      <c r="B22" s="6">
        <f>B15*VAR(B18,B19)/2</f>
        <v>28098079536.270096</v>
      </c>
      <c r="C22" s="6" t="s">
        <v>25</v>
      </c>
      <c r="D22" s="6">
        <f>B22/(2-1)</f>
        <v>28098079536.270096</v>
      </c>
    </row>
    <row r="23" spans="1:4" hidden="1" x14ac:dyDescent="0.25">
      <c r="A23" s="6" t="s">
        <v>21</v>
      </c>
      <c r="B23" s="6">
        <f>B15*VAR(C4,F4,C5,F5)*3/4-B21-B22</f>
        <v>280293151.28981018</v>
      </c>
      <c r="C23" s="6" t="s">
        <v>26</v>
      </c>
      <c r="D23" s="6">
        <f>B23/1</f>
        <v>280293151.28981018</v>
      </c>
    </row>
    <row r="24" spans="1:4" hidden="1" x14ac:dyDescent="0.25">
      <c r="A24" s="6" t="s">
        <v>22</v>
      </c>
      <c r="B24" s="6">
        <f>SUM(B20:B23)</f>
        <v>70300184721.798782</v>
      </c>
    </row>
    <row r="25" spans="1:4" hidden="1" x14ac:dyDescent="0.25"/>
  </sheetData>
  <mergeCells count="4">
    <mergeCell ref="B1:D1"/>
    <mergeCell ref="E1:G1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Study 1</vt:lpstr>
      <vt:lpstr>Study 2</vt:lpstr>
      <vt:lpstr>Study 3</vt:lpstr>
      <vt:lpstr>Study 4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M.B. Nuijten</cp:lastModifiedBy>
  <cp:lastPrinted>2015-09-19T16:34:12Z</cp:lastPrinted>
  <dcterms:created xsi:type="dcterms:W3CDTF">2010-03-08T12:35:39Z</dcterms:created>
  <dcterms:modified xsi:type="dcterms:W3CDTF">2015-09-25T10:05:44Z</dcterms:modified>
</cp:coreProperties>
</file>