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<sst xmlns="http://schemas.openxmlformats.org/spreadsheetml/2006/main" count="37" uniqueCount="37">
  <si>
    <t>AP63356/7Q</t>
  </si>
  <si>
    <t xml:space="preserve">AP63356/7Q - odhad</t>
  </si>
  <si>
    <t>L7986</t>
  </si>
  <si>
    <t>dioda</t>
  </si>
  <si>
    <t>Aplication</t>
  </si>
  <si>
    <r>
      <rPr>
        <sz val="11"/>
        <color theme="1"/>
        <rFont val="Calibri"/>
        <scheme val="minor"/>
      </rPr>
      <t>R</t>
    </r>
    <r>
      <rPr>
        <vertAlign val="subscript"/>
        <sz val="11"/>
        <color theme="1"/>
        <rFont val="Calibri"/>
        <scheme val="minor"/>
      </rPr>
      <t>DSON1</t>
    </r>
  </si>
  <si>
    <r>
      <rPr>
        <sz val="11"/>
        <color theme="1"/>
        <rFont val="Calibri"/>
        <scheme val="minor"/>
      </rPr>
      <t>m</t>
    </r>
    <r>
      <rPr>
        <sz val="11"/>
        <color theme="1"/>
        <rFont val="Arial Black"/>
      </rPr>
      <t>Ω</t>
    </r>
  </si>
  <si>
    <r>
      <rPr>
        <sz val="11"/>
        <color theme="1"/>
        <rFont val="Calibri"/>
        <scheme val="minor"/>
      </rPr>
      <t>V</t>
    </r>
    <r>
      <rPr>
        <vertAlign val="subscript"/>
        <sz val="11"/>
        <color theme="1"/>
        <rFont val="Calibri"/>
        <scheme val="minor"/>
      </rPr>
      <t>IN</t>
    </r>
  </si>
  <si>
    <t>V</t>
  </si>
  <si>
    <r>
      <rPr>
        <sz val="11"/>
        <color theme="1"/>
        <rFont val="Calibri"/>
        <scheme val="minor"/>
      </rPr>
      <t>R</t>
    </r>
    <r>
      <rPr>
        <vertAlign val="subscript"/>
        <sz val="11"/>
        <color theme="1"/>
        <rFont val="Calibri"/>
        <scheme val="minor"/>
      </rPr>
      <t>DSON2</t>
    </r>
  </si>
  <si>
    <r>
      <rPr>
        <sz val="11"/>
        <color theme="1"/>
        <rFont val="Calibri"/>
        <scheme val="minor"/>
      </rPr>
      <t>I</t>
    </r>
    <r>
      <rPr>
        <vertAlign val="subscript"/>
        <sz val="11"/>
        <color theme="1"/>
        <rFont val="Calibri"/>
        <scheme val="minor"/>
      </rPr>
      <t>OUT</t>
    </r>
  </si>
  <si>
    <t>A</t>
  </si>
  <si>
    <r>
      <rPr>
        <sz val="11"/>
        <color theme="1"/>
        <rFont val="Calibri"/>
        <scheme val="minor"/>
      </rPr>
      <t>T</t>
    </r>
    <r>
      <rPr>
        <vertAlign val="subscript"/>
        <sz val="11"/>
        <color theme="1"/>
        <rFont val="Calibri"/>
        <scheme val="minor"/>
      </rPr>
      <t>RISE</t>
    </r>
  </si>
  <si>
    <t>ns</t>
  </si>
  <si>
    <t>DC</t>
  </si>
  <si>
    <t>-</t>
  </si>
  <si>
    <r>
      <rPr>
        <sz val="11"/>
        <color theme="1"/>
        <rFont val="Calibri"/>
        <scheme val="minor"/>
      </rPr>
      <t>T</t>
    </r>
    <r>
      <rPr>
        <vertAlign val="subscript"/>
        <sz val="11"/>
        <color theme="1"/>
        <rFont val="Calibri"/>
        <scheme val="minor"/>
      </rPr>
      <t>FALL</t>
    </r>
  </si>
  <si>
    <r>
      <rPr>
        <sz val="11"/>
        <color theme="1"/>
        <rFont val="Calibri"/>
        <scheme val="minor"/>
      </rPr>
      <t>T</t>
    </r>
    <r>
      <rPr>
        <vertAlign val="subscript"/>
        <sz val="11"/>
        <color theme="1"/>
        <rFont val="Calibri"/>
        <scheme val="minor"/>
      </rPr>
      <t>A</t>
    </r>
  </si>
  <si>
    <t>°C</t>
  </si>
  <si>
    <r>
      <rPr>
        <sz val="11"/>
        <color theme="1"/>
        <rFont val="Calibri"/>
        <scheme val="minor"/>
      </rPr>
      <t>f</t>
    </r>
    <r>
      <rPr>
        <vertAlign val="subscript"/>
        <sz val="11"/>
        <color theme="1"/>
        <rFont val="Calibri"/>
        <scheme val="minor"/>
      </rPr>
      <t>SW</t>
    </r>
  </si>
  <si>
    <t>kHz</t>
  </si>
  <si>
    <r>
      <rPr>
        <sz val="11"/>
        <color theme="1"/>
        <rFont val="Calibri"/>
        <scheme val="minor"/>
      </rPr>
      <t>V</t>
    </r>
    <r>
      <rPr>
        <vertAlign val="subscript"/>
        <sz val="11"/>
        <color theme="1"/>
        <rFont val="Calibri"/>
        <scheme val="minor"/>
      </rPr>
      <t>OUT</t>
    </r>
  </si>
  <si>
    <r>
      <rPr>
        <sz val="11"/>
        <color theme="1"/>
        <rFont val="Calibri"/>
        <scheme val="minor"/>
      </rPr>
      <t>I</t>
    </r>
    <r>
      <rPr>
        <vertAlign val="subscript"/>
        <sz val="11"/>
        <color theme="1"/>
        <rFont val="Calibri"/>
        <scheme val="minor"/>
      </rPr>
      <t>Q</t>
    </r>
  </si>
  <si>
    <t>mA</t>
  </si>
  <si>
    <r>
      <rPr>
        <sz val="11"/>
        <color theme="1"/>
        <rFont val="Calibri"/>
        <scheme val="minor"/>
      </rPr>
      <t>θ</t>
    </r>
    <r>
      <rPr>
        <vertAlign val="subscript"/>
        <sz val="11"/>
        <color theme="1"/>
        <rFont val="Calibri"/>
        <scheme val="minor"/>
      </rPr>
      <t>JA</t>
    </r>
  </si>
  <si>
    <t>°C/W</t>
  </si>
  <si>
    <r>
      <rPr>
        <sz val="11"/>
        <color theme="1"/>
        <rFont val="Calibri"/>
        <scheme val="minor"/>
      </rPr>
      <t>θ</t>
    </r>
    <r>
      <rPr>
        <vertAlign val="subscript"/>
        <sz val="11"/>
        <color theme="1"/>
        <rFont val="Calibri"/>
        <scheme val="minor"/>
      </rPr>
      <t>JC</t>
    </r>
  </si>
  <si>
    <r>
      <rPr>
        <sz val="11"/>
        <color theme="1"/>
        <rFont val="Calibri"/>
        <scheme val="minor"/>
      </rPr>
      <t>P</t>
    </r>
    <r>
      <rPr>
        <vertAlign val="subscript"/>
        <sz val="11"/>
        <color theme="1"/>
        <rFont val="Calibri"/>
        <scheme val="minor"/>
      </rPr>
      <t>ON1</t>
    </r>
  </si>
  <si>
    <t>W</t>
  </si>
  <si>
    <r>
      <rPr>
        <sz val="11"/>
        <color theme="1"/>
        <rFont val="Calibri"/>
        <scheme val="minor"/>
      </rPr>
      <t>P</t>
    </r>
    <r>
      <rPr>
        <vertAlign val="subscript"/>
        <sz val="11"/>
        <color theme="1"/>
        <rFont val="Calibri"/>
        <scheme val="minor"/>
      </rPr>
      <t>ON2</t>
    </r>
  </si>
  <si>
    <r>
      <rPr>
        <sz val="11"/>
        <color theme="1"/>
        <rFont val="Calibri"/>
        <scheme val="minor"/>
      </rPr>
      <t>P</t>
    </r>
    <r>
      <rPr>
        <vertAlign val="subscript"/>
        <sz val="11"/>
        <color theme="1"/>
        <rFont val="Calibri"/>
        <scheme val="minor"/>
      </rPr>
      <t>SW</t>
    </r>
  </si>
  <si>
    <r>
      <rPr>
        <sz val="11"/>
        <color theme="1"/>
        <rFont val="Calibri"/>
        <scheme val="minor"/>
      </rPr>
      <t>P</t>
    </r>
    <r>
      <rPr>
        <vertAlign val="subscript"/>
        <sz val="11"/>
        <color theme="1"/>
        <rFont val="Calibri"/>
        <scheme val="minor"/>
      </rPr>
      <t>Q</t>
    </r>
  </si>
  <si>
    <t>η</t>
  </si>
  <si>
    <t>%</t>
  </si>
  <si>
    <r>
      <rPr>
        <sz val="11"/>
        <color theme="1"/>
        <rFont val="Calibri"/>
        <scheme val="minor"/>
      </rPr>
      <t>P</t>
    </r>
    <r>
      <rPr>
        <vertAlign val="subscript"/>
        <sz val="11"/>
        <color theme="1"/>
        <rFont val="Calibri"/>
        <scheme val="minor"/>
      </rPr>
      <t>TOT</t>
    </r>
  </si>
  <si>
    <r>
      <rPr>
        <sz val="11"/>
        <color theme="1"/>
        <rFont val="Calibri"/>
        <scheme val="minor"/>
      </rPr>
      <t>T</t>
    </r>
    <r>
      <rPr>
        <vertAlign val="subscript"/>
        <sz val="11"/>
        <color theme="1"/>
        <rFont val="Calibri"/>
        <scheme val="minor"/>
      </rPr>
      <t>J</t>
    </r>
  </si>
  <si>
    <r>
      <rPr>
        <sz val="11"/>
        <color theme="1"/>
        <rFont val="Calibri"/>
        <scheme val="minor"/>
      </rPr>
      <t>T</t>
    </r>
    <r>
      <rPr>
        <vertAlign val="subscript"/>
        <sz val="11"/>
        <color theme="1"/>
        <rFont val="Calibri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</si>
</sst>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00"/>
  </numFmts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1.000000"/>
      <color theme="1"/>
      <name val="DejaVu Sans Light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5">
    <xf fontId="0" fillId="0" borderId="0" numFmtId="0" xfId="0"/>
    <xf fontId="1" fillId="0" borderId="1" numFmtId="0" xfId="0" applyFont="1" applyBorder="1"/>
    <xf fontId="1" fillId="0" borderId="2" numFmtId="0" xfId="0" applyFont="1" applyBorder="1">
      <protection hidden="0" locked="1"/>
    </xf>
    <xf fontId="1" fillId="0" borderId="2" numFmtId="0" xfId="0" applyFont="1" applyBorder="1"/>
    <xf fontId="1" fillId="0" borderId="0" numFmtId="0" xfId="0" applyFont="1"/>
    <xf fontId="0" fillId="0" borderId="3" numFmtId="0" xfId="0" applyBorder="1"/>
    <xf fontId="0" fillId="0" borderId="2" numFmtId="0" xfId="0" applyBorder="1"/>
    <xf fontId="0" fillId="0" borderId="4" numFmtId="0" xfId="0" applyBorder="1"/>
    <xf fontId="0" fillId="0" borderId="5" numFmtId="0" xfId="0" applyBorder="1"/>
    <xf fontId="0" fillId="0" borderId="0" numFmtId="0" xfId="0"/>
    <xf fontId="0" fillId="0" borderId="6" numFmtId="0" xfId="0" applyBorder="1"/>
    <xf fontId="0" fillId="0" borderId="7" numFmtId="0" xfId="0" applyBorder="1"/>
    <xf fontId="0" fillId="0" borderId="7" numFmtId="0" xfId="0" applyBorder="1">
      <protection hidden="0" locked="1"/>
    </xf>
    <xf fontId="0" fillId="0" borderId="6" numFmtId="0" xfId="0" applyBorder="1">
      <protection hidden="0" locked="1"/>
    </xf>
    <xf fontId="0" fillId="0" borderId="0" numFmtId="0" xfId="0">
      <protection hidden="0" locked="1"/>
    </xf>
    <xf fontId="0" fillId="0" borderId="8" numFmtId="0" xfId="0" applyBorder="1"/>
    <xf fontId="0" fillId="0" borderId="9" numFmtId="0" xfId="0" applyBorder="1">
      <protection hidden="0" locked="1"/>
    </xf>
    <xf fontId="0" fillId="0" borderId="10" numFmtId="0" xfId="0" applyBorder="1"/>
    <xf fontId="2" fillId="0" borderId="6" numFmtId="0" xfId="0" applyFont="1" applyBorder="1"/>
    <xf fontId="0" fillId="0" borderId="7" numFmtId="10" xfId="0" applyNumberFormat="1" applyBorder="1"/>
    <xf fontId="0" fillId="0" borderId="6" numFmtId="160" xfId="0" applyNumberFormat="1" applyBorder="1"/>
    <xf fontId="0" fillId="0" borderId="7" numFmtId="160" xfId="0" applyNumberFormat="1" applyBorder="1"/>
    <xf fontId="0" fillId="0" borderId="10" numFmtId="0" xfId="0" applyBorder="1">
      <protection hidden="0" locked="1"/>
    </xf>
    <xf fontId="0" fillId="0" borderId="8" numFmtId="160" xfId="0" applyNumberFormat="1" applyBorder="1"/>
    <xf fontId="0" fillId="0" borderId="10" numFmtId="16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6</xdr:col>
      <xdr:colOff>19049</xdr:colOff>
      <xdr:row>6</xdr:row>
      <xdr:rowOff>123824</xdr:rowOff>
    </xdr:from>
    <xdr:ext cx="2905123" cy="742949"/>
    <xdr:pic>
      <xdr:nvPicPr>
        <xdr:cNvPr id="68490918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7162799" y="1266824"/>
          <a:ext cx="2905124" cy="742950"/>
        </a:xfrm>
        <a:prstGeom prst="rect">
          <a:avLst/>
        </a:prstGeom>
      </xdr:spPr>
    </xdr:pic>
    <xdr:clientData/>
  </xdr:oneCellAnchor>
  <xdr:oneCellAnchor>
    <xdr:from>
      <xdr:col>6</xdr:col>
      <xdr:colOff>104774</xdr:colOff>
      <xdr:row>10</xdr:row>
      <xdr:rowOff>190499</xdr:rowOff>
    </xdr:from>
    <xdr:ext cx="6553198" cy="914400"/>
    <xdr:pic>
      <xdr:nvPicPr>
        <xdr:cNvPr id="981172250" name="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7248524" y="2095499"/>
          <a:ext cx="6553199" cy="914400"/>
        </a:xfrm>
        <a:prstGeom prst="rect">
          <a:avLst/>
        </a:prstGeom>
      </xdr:spPr>
    </xdr:pic>
    <xdr:clientData/>
  </xdr:oneCellAnchor>
  <xdr:oneCellAnchor>
    <xdr:from>
      <xdr:col>6</xdr:col>
      <xdr:colOff>104774</xdr:colOff>
      <xdr:row>14</xdr:row>
      <xdr:rowOff>104774</xdr:rowOff>
    </xdr:from>
    <xdr:ext cx="1533523" cy="914400"/>
    <xdr:pic>
      <xdr:nvPicPr>
        <xdr:cNvPr id="662901402" name="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7248524" y="2771774"/>
          <a:ext cx="1533524" cy="914400"/>
        </a:xfrm>
        <a:prstGeom prst="rect">
          <a:avLst/>
        </a:prstGeom>
      </xdr:spPr>
    </xdr:pic>
    <xdr:clientData/>
  </xdr:oneCellAnchor>
  <xdr:oneCellAnchor>
    <xdr:from>
      <xdr:col>5</xdr:col>
      <xdr:colOff>1381124</xdr:colOff>
      <xdr:row>18</xdr:row>
      <xdr:rowOff>123824</xdr:rowOff>
    </xdr:from>
    <xdr:ext cx="2600325" cy="695323"/>
    <xdr:pic>
      <xdr:nvPicPr>
        <xdr:cNvPr id="1310786754" name=""/>
        <xdr:cNvPicPr>
          <a:picLocks noChangeAspect="1"/>
        </xdr:cNvPicPr>
      </xdr:nvPicPr>
      <xdr:blipFill>
        <a:blip r:embed="rId4"/>
        <a:stretch/>
      </xdr:blipFill>
      <xdr:spPr bwMode="auto">
        <a:xfrm>
          <a:off x="7096124" y="3552824"/>
          <a:ext cx="2600325" cy="695323"/>
        </a:xfrm>
        <a:prstGeom prst="rect">
          <a:avLst/>
        </a:prstGeom>
      </xdr:spPr>
    </xdr:pic>
    <xdr:clientData/>
  </xdr:oneCellAnchor>
  <xdr:oneCellAnchor>
    <xdr:from>
      <xdr:col>3</xdr:col>
      <xdr:colOff>685800</xdr:colOff>
      <xdr:row>32</xdr:row>
      <xdr:rowOff>19050</xdr:rowOff>
    </xdr:from>
    <xdr:ext cx="2838449" cy="895349"/>
    <xdr:pic>
      <xdr:nvPicPr>
        <xdr:cNvPr id="708016032" name=""/>
        <xdr:cNvPicPr>
          <a:picLocks noChangeAspect="1"/>
        </xdr:cNvPicPr>
      </xdr:nvPicPr>
      <xdr:blipFill>
        <a:blip r:embed="rId5"/>
        <a:stretch/>
      </xdr:blipFill>
      <xdr:spPr bwMode="auto">
        <a:xfrm>
          <a:off x="3448050" y="5991225"/>
          <a:ext cx="2838449" cy="895349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8.28125"/>
    <col customWidth="1" min="2" max="2" width="10.28125"/>
    <col customWidth="1" min="3" max="4" width="22.8515625"/>
    <col customWidth="1" min="5" max="6" width="21.421875"/>
  </cols>
  <sheetData>
    <row r="1" ht="15" customHeight="1">
      <c r="C1" s="1" t="s">
        <v>0</v>
      </c>
      <c r="D1" s="2" t="s">
        <v>1</v>
      </c>
      <c r="E1" s="3" t="s">
        <v>2</v>
      </c>
      <c r="F1" s="4" t="s">
        <v>3</v>
      </c>
      <c r="H1" s="1" t="s">
        <v>4</v>
      </c>
      <c r="I1" s="5"/>
      <c r="J1" s="6"/>
    </row>
    <row r="2" ht="15" customHeight="1">
      <c r="A2" s="7" t="s">
        <v>5</v>
      </c>
      <c r="B2" s="8" t="s">
        <v>6</v>
      </c>
      <c r="C2" s="7">
        <v>74</v>
      </c>
      <c r="D2" s="8"/>
      <c r="E2" s="8">
        <v>200</v>
      </c>
      <c r="F2" s="9"/>
      <c r="H2" s="10" t="s">
        <v>7</v>
      </c>
      <c r="I2" t="s">
        <v>8</v>
      </c>
      <c r="J2" s="11">
        <v>24</v>
      </c>
    </row>
    <row r="3" ht="15" customHeight="1">
      <c r="A3" s="10" t="s">
        <v>9</v>
      </c>
      <c r="B3" s="12" t="s">
        <v>6</v>
      </c>
      <c r="C3" s="13">
        <v>40</v>
      </c>
      <c r="D3" s="12"/>
      <c r="E3" s="12"/>
      <c r="F3" s="14"/>
      <c r="H3" s="10" t="s">
        <v>10</v>
      </c>
      <c r="I3" t="s">
        <v>11</v>
      </c>
      <c r="J3" s="11">
        <v>2</v>
      </c>
    </row>
    <row r="4" ht="15" customHeight="1">
      <c r="A4" s="10" t="s">
        <v>12</v>
      </c>
      <c r="B4" s="11" t="s">
        <v>13</v>
      </c>
      <c r="C4" s="10">
        <v>40</v>
      </c>
      <c r="D4" s="11"/>
      <c r="E4" s="11">
        <v>40</v>
      </c>
      <c r="F4" s="9"/>
      <c r="H4" s="10" t="s">
        <v>14</v>
      </c>
      <c r="I4" t="s">
        <v>15</v>
      </c>
      <c r="J4" s="11">
        <v>0.5</v>
      </c>
    </row>
    <row r="5" ht="15" customHeight="1">
      <c r="A5" s="10" t="s">
        <v>16</v>
      </c>
      <c r="B5" s="11" t="s">
        <v>13</v>
      </c>
      <c r="C5" s="10">
        <v>40</v>
      </c>
      <c r="D5" s="11"/>
      <c r="E5" s="11">
        <v>40</v>
      </c>
      <c r="F5" s="9"/>
      <c r="H5" s="15" t="s">
        <v>17</v>
      </c>
      <c r="I5" s="16" t="s">
        <v>18</v>
      </c>
      <c r="J5" s="17">
        <v>30</v>
      </c>
    </row>
    <row r="6" ht="15" customHeight="1">
      <c r="A6" s="10" t="s">
        <v>19</v>
      </c>
      <c r="B6" s="11" t="s">
        <v>20</v>
      </c>
      <c r="C6" s="10">
        <v>450</v>
      </c>
      <c r="D6" s="11"/>
      <c r="E6" s="11">
        <v>250</v>
      </c>
      <c r="F6" s="9"/>
      <c r="H6" t="s">
        <v>21</v>
      </c>
      <c r="I6" t="s">
        <v>8</v>
      </c>
      <c r="J6">
        <v>12</v>
      </c>
    </row>
    <row r="7" ht="15" customHeight="1">
      <c r="A7" s="10" t="s">
        <v>22</v>
      </c>
      <c r="B7" s="11" t="s">
        <v>23</v>
      </c>
      <c r="C7" s="10">
        <v>0.25800000000000001</v>
      </c>
      <c r="D7" s="11"/>
      <c r="E7" s="11">
        <v>2.3999999999999999</v>
      </c>
      <c r="F7" s="9"/>
    </row>
    <row r="8" ht="15" customHeight="1">
      <c r="A8" s="10" t="s">
        <v>24</v>
      </c>
      <c r="B8" s="11" t="s">
        <v>25</v>
      </c>
      <c r="C8" s="10">
        <v>25</v>
      </c>
      <c r="D8" s="12">
        <v>25</v>
      </c>
      <c r="E8" s="11">
        <v>40</v>
      </c>
      <c r="F8" s="9">
        <v>120</v>
      </c>
    </row>
    <row r="9" ht="15" customHeight="1">
      <c r="A9" s="13" t="s">
        <v>26</v>
      </c>
      <c r="B9" s="12" t="s">
        <v>25</v>
      </c>
      <c r="C9" s="13">
        <v>5</v>
      </c>
      <c r="D9" s="12">
        <v>5</v>
      </c>
      <c r="E9" s="12" t="s">
        <v>15</v>
      </c>
      <c r="F9" s="14"/>
    </row>
    <row r="10" ht="15" customHeight="1">
      <c r="A10" s="10"/>
      <c r="B10" s="11"/>
      <c r="C10" s="10"/>
      <c r="D10" s="11"/>
      <c r="E10" s="11"/>
      <c r="F10" s="9"/>
    </row>
    <row r="11" ht="15" customHeight="1">
      <c r="A11" s="10" t="s">
        <v>27</v>
      </c>
      <c r="B11" s="11" t="s">
        <v>28</v>
      </c>
      <c r="C11" s="10">
        <f>C2*0.001*$J$3^2*$J$4</f>
        <v>0.14799999999999999</v>
      </c>
      <c r="D11" s="11"/>
      <c r="E11" s="11">
        <f>E2*0.001*$J$3^2*$J$4</f>
        <v>0.40000000000000002</v>
      </c>
      <c r="F11" s="9"/>
    </row>
    <row r="12" ht="15" customHeight="1">
      <c r="A12" s="13" t="s">
        <v>29</v>
      </c>
      <c r="B12" s="11" t="s">
        <v>28</v>
      </c>
      <c r="C12" s="13">
        <f>C3*0.001*$J$3^2*(1-$J$4)</f>
        <v>0.080000000000000002</v>
      </c>
      <c r="D12" s="12"/>
      <c r="E12" s="12"/>
      <c r="F12" s="14">
        <f>0.4*J3*(1-J4)</f>
        <v>0.40000000000000002</v>
      </c>
    </row>
    <row r="13" ht="15" customHeight="1">
      <c r="A13" s="10" t="s">
        <v>30</v>
      </c>
      <c r="B13" s="11" t="s">
        <v>28</v>
      </c>
      <c r="C13" s="10">
        <f>$J$2*$J$3*(C4+C5)*1e-9/2*C6*1000</f>
        <v>0.8640000000000001</v>
      </c>
      <c r="D13" s="11"/>
      <c r="E13" s="11">
        <f>$J$2*$J$3*(E4+E5)*1e-9/2*E6*1000</f>
        <v>0.48000000000000009</v>
      </c>
      <c r="F13" s="9"/>
    </row>
    <row r="14" ht="15" customHeight="1">
      <c r="A14" s="10" t="s">
        <v>31</v>
      </c>
      <c r="B14" s="11" t="s">
        <v>28</v>
      </c>
      <c r="C14" s="10">
        <f>$J$2*C7*0.001</f>
        <v>0.0061920000000000005</v>
      </c>
      <c r="D14" s="11"/>
      <c r="E14" s="11">
        <f>$J$2*E7*0.001</f>
        <v>0.057599999999999998</v>
      </c>
      <c r="F14" s="9"/>
    </row>
    <row r="15" ht="15" customHeight="1">
      <c r="A15" s="10"/>
      <c r="B15" s="11"/>
      <c r="C15" s="10"/>
      <c r="D15" s="11"/>
      <c r="E15" s="11"/>
      <c r="F15" s="9"/>
    </row>
    <row r="16" ht="15" customHeight="1">
      <c r="A16" s="18" t="s">
        <v>32</v>
      </c>
      <c r="B16" s="11" t="s">
        <v>33</v>
      </c>
      <c r="C16" s="10"/>
      <c r="D16" s="19">
        <v>0.94999999999999996</v>
      </c>
      <c r="E16" s="11"/>
      <c r="F16" s="9"/>
    </row>
    <row r="17" ht="15" customHeight="1">
      <c r="A17" s="10" t="s">
        <v>34</v>
      </c>
      <c r="B17" s="11" t="s">
        <v>28</v>
      </c>
      <c r="C17" s="20">
        <f>C11+C12+C13+C14</f>
        <v>1.0981920000000001</v>
      </c>
      <c r="D17" s="21">
        <f>(1-D16)*J6*J3/D16</f>
        <v>1.2631578947368434</v>
      </c>
      <c r="E17" s="21">
        <f>E11+E12+E13+E14</f>
        <v>0.9376000000000001</v>
      </c>
      <c r="F17" s="11">
        <f>F11+F12+F13+F14</f>
        <v>0.40000000000000002</v>
      </c>
    </row>
    <row r="18" ht="15" customHeight="1">
      <c r="A18" s="10" t="s">
        <v>35</v>
      </c>
      <c r="B18" s="12" t="s">
        <v>18</v>
      </c>
      <c r="C18" s="20">
        <f>$J$5+C8*C17</f>
        <v>57.454800000000006</v>
      </c>
      <c r="D18" s="21">
        <f>$J$5+D8*D17</f>
        <v>61.578947368421083</v>
      </c>
      <c r="E18" s="21">
        <f>$J$5+E8*E17</f>
        <v>67.504000000000005</v>
      </c>
      <c r="F18" s="11">
        <f>$J$5+F8*F17</f>
        <v>78</v>
      </c>
    </row>
    <row r="19" ht="15" customHeight="1">
      <c r="A19" s="15" t="s">
        <v>36</v>
      </c>
      <c r="B19" s="22" t="s">
        <v>18</v>
      </c>
      <c r="C19" s="23">
        <f>C18-C9*C17</f>
        <v>51.963840000000005</v>
      </c>
      <c r="D19" s="24">
        <f>D18-D9*D17</f>
        <v>55.263157894736864</v>
      </c>
      <c r="E19" s="17"/>
      <c r="F19" s="9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2024-03-21T21:34:44Z</dcterms:modified>
</cp:coreProperties>
</file>