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R - najednou" sheetId="1" state="visible" r:id="rId1"/>
    <sheet name="R - postupně" sheetId="2" state="visible" r:id="rId2"/>
    <sheet name="C - najednou" sheetId="3" state="visible" r:id="rId3"/>
    <sheet name="C - postupně" sheetId="4" state="visible" r:id="rId4"/>
    <sheet name="Grindometr" sheetId="5" state="visible" r:id="rId5"/>
  </sheets>
  <calcPr/>
</workbook>
</file>

<file path=xl/sharedStrings.xml><?xml version="1.0" encoding="utf-8"?>
<sst xmlns="http://schemas.openxmlformats.org/spreadsheetml/2006/main" count="33" uniqueCount="33">
  <si>
    <t xml:space="preserve">aktivní plocha</t>
  </si>
  <si>
    <t xml:space="preserve"> Odkryté</t>
  </si>
  <si>
    <t>Zakryté</t>
  </si>
  <si>
    <t xml:space="preserve">Odkryté - různé</t>
  </si>
  <si>
    <t xml:space="preserve">Zakryté - různé</t>
  </si>
  <si>
    <t>□</t>
  </si>
  <si>
    <t>Ohm</t>
  </si>
  <si>
    <t>Ohm/□</t>
  </si>
  <si>
    <r>
      <rPr>
        <sz val="11"/>
        <color theme="1"/>
        <rFont val="Calibri"/>
        <scheme val="minor"/>
      </rPr>
      <t>Ohm/</t>
    </r>
    <r>
      <rPr>
        <sz val="11"/>
        <color theme="1"/>
        <rFont val="aakar"/>
      </rPr>
      <t>□</t>
    </r>
  </si>
  <si>
    <t>teoretická</t>
  </si>
  <si>
    <t>avg</t>
  </si>
  <si>
    <t xml:space="preserve">rel. odch. od teor</t>
  </si>
  <si>
    <t xml:space="preserve">smer. odch.</t>
  </si>
  <si>
    <t xml:space="preserve">var. koef. </t>
  </si>
  <si>
    <t xml:space="preserve">rel. odch</t>
  </si>
  <si>
    <t>Kapacita</t>
  </si>
  <si>
    <t>Čtverce</t>
  </si>
  <si>
    <t>teoretické</t>
  </si>
  <si>
    <t xml:space="preserve">Vlastnosti pasty</t>
  </si>
  <si>
    <t>pF</t>
  </si>
  <si>
    <t>pF/□</t>
  </si>
  <si>
    <t>Eps_min</t>
  </si>
  <si>
    <t>Eps_max</t>
  </si>
  <si>
    <t>C_min</t>
  </si>
  <si>
    <t>C_max</t>
  </si>
  <si>
    <t>d_min</t>
  </si>
  <si>
    <t>um</t>
  </si>
  <si>
    <t>d_max</t>
  </si>
  <si>
    <t>eps_0</t>
  </si>
  <si>
    <t>eps_min</t>
  </si>
  <si>
    <t>--</t>
  </si>
  <si>
    <t>eps_max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</si>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</sst>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0.000"/>
    <numFmt numFmtId="161" formatCode="0.0000"/>
    <numFmt numFmtId="162" formatCode="0.0%"/>
    <numFmt numFmtId="163" formatCode="0.0"/>
  </numFmts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000000"/>
      <color theme="1"/>
      <name val="aakar"/>
    </font>
  </fonts>
  <fills count="3">
    <fill>
      <patternFill patternType="none"/>
    </fill>
    <fill>
      <patternFill patternType="gray125"/>
    </fill>
    <fill>
      <patternFill patternType="none"/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21">
    <xf fontId="0" fillId="0" borderId="0" numFmtId="0" xfId="0"/>
    <xf fontId="0" fillId="0" borderId="0" numFmtId="0" xfId="0">
      <protection hidden="0" locked="1"/>
    </xf>
    <xf fontId="1" fillId="0" borderId="0" numFmtId="0" xfId="0" applyFont="1">
      <protection hidden="0" locked="1"/>
    </xf>
    <xf fontId="0" fillId="0" borderId="1" numFmtId="0" xfId="0" applyBorder="1">
      <protection hidden="0" locked="1"/>
    </xf>
    <xf fontId="1" fillId="0" borderId="0" numFmtId="0" xfId="0" applyFont="1"/>
    <xf fontId="0" fillId="0" borderId="0" numFmtId="0" xfId="0"/>
    <xf fontId="0" fillId="0" borderId="0" numFmtId="1" xfId="0" applyNumberFormat="1"/>
    <xf fontId="0" fillId="0" borderId="0" numFmtId="2" xfId="0" applyNumberFormat="1"/>
    <xf fontId="0" fillId="0" borderId="1" numFmtId="1" xfId="0" applyNumberFormat="1" applyBorder="1"/>
    <xf fontId="0" fillId="0" borderId="0" numFmtId="2" xfId="0" applyNumberFormat="1">
      <protection hidden="0" locked="1"/>
    </xf>
    <xf fontId="0" fillId="0" borderId="0" numFmtId="160" xfId="0" applyNumberFormat="1"/>
    <xf fontId="0" fillId="0" borderId="0" numFmtId="10" xfId="1" applyNumberFormat="1"/>
    <xf fontId="0" fillId="0" borderId="0" numFmtId="9" xfId="1" applyNumberFormat="1"/>
    <xf fontId="0" fillId="0" borderId="2" numFmtId="0" xfId="0" applyBorder="1">
      <protection hidden="0" locked="1"/>
    </xf>
    <xf fontId="0" fillId="0" borderId="2" numFmtId="2" xfId="0" applyNumberFormat="1" applyBorder="1"/>
    <xf fontId="0" fillId="0" borderId="0" numFmtId="160" xfId="0" applyNumberFormat="1">
      <protection hidden="0" locked="1"/>
    </xf>
    <xf fontId="0" fillId="0" borderId="0" numFmtId="161" xfId="0" applyNumberFormat="1"/>
    <xf fontId="0" fillId="0" borderId="0" numFmtId="162" xfId="1" applyNumberFormat="1"/>
    <xf fontId="2" fillId="0" borderId="0" numFmtId="0" xfId="0" applyFont="1"/>
    <xf fontId="0" fillId="0" borderId="0" numFmtId="163" xfId="0" applyNumberFormat="1"/>
    <xf fontId="0" fillId="0" borderId="0" numFmtId="11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1" zoomScale="100" workbookViewId="0">
      <selection activeCell="A1" activeCellId="0" sqref="A1"/>
    </sheetView>
  </sheetViews>
  <sheetFormatPr defaultRowHeight="14.25"/>
  <cols>
    <col customWidth="1" min="1" max="1" width="17.00390625"/>
    <col bestFit="1" min="2" max="2" width="17.953125"/>
    <col min="3" max="3" width="21.76171875"/>
    <col bestFit="1" min="4" max="4" width="17.953125"/>
    <col min="5" max="6" width="21.09375"/>
    <col customWidth="1" min="7" max="7" width="16.00390625"/>
    <col customWidth="1" min="9" max="9" width="15.8515625"/>
    <col bestFit="1" min="10" max="10" width="9.57421875"/>
  </cols>
  <sheetData>
    <row r="1" ht="14.25">
      <c r="A1" s="1" t="s">
        <v>0</v>
      </c>
      <c r="B1" s="2" t="s">
        <v>1</v>
      </c>
      <c r="C1" s="1"/>
      <c r="D1" s="2" t="s">
        <v>2</v>
      </c>
      <c r="E1" s="1"/>
      <c r="F1" s="3" t="s">
        <v>0</v>
      </c>
      <c r="G1" s="4" t="s">
        <v>3</v>
      </c>
      <c r="I1" s="4" t="s">
        <v>4</v>
      </c>
    </row>
    <row r="2" ht="14.25">
      <c r="A2" s="5" t="s">
        <v>5</v>
      </c>
      <c r="B2" s="1" t="s">
        <v>6</v>
      </c>
      <c r="C2" t="s">
        <v>7</v>
      </c>
      <c r="D2" s="1" t="s">
        <v>6</v>
      </c>
      <c r="E2" t="s">
        <v>7</v>
      </c>
      <c r="F2" t="s">
        <v>5</v>
      </c>
      <c r="G2" t="s">
        <v>6</v>
      </c>
      <c r="H2" t="s">
        <v>8</v>
      </c>
      <c r="I2" t="s">
        <v>6</v>
      </c>
      <c r="J2" t="s">
        <v>7</v>
      </c>
    </row>
    <row r="3" ht="14.25">
      <c r="A3" s="6">
        <v>3</v>
      </c>
      <c r="B3" s="7">
        <v>333.81999999999999</v>
      </c>
      <c r="C3" s="7">
        <f t="shared" ref="C3:C9" si="0">B3/A3</f>
        <v>111.27333333333333</v>
      </c>
      <c r="D3" s="1">
        <v>1217.5999999999999</v>
      </c>
      <c r="E3" s="7">
        <f t="shared" ref="E3:E9" si="1">D3/A3</f>
        <v>405.86666666666662</v>
      </c>
      <c r="F3" s="8">
        <v>1</v>
      </c>
      <c r="G3" s="7">
        <v>68.560000000000002</v>
      </c>
      <c r="H3" s="7">
        <f t="shared" ref="H3:H9" si="2">G3/F3</f>
        <v>68.560000000000002</v>
      </c>
      <c r="I3" s="7">
        <v>102.83</v>
      </c>
      <c r="J3" s="9">
        <f t="shared" ref="J3:J9" si="3">I3/F3</f>
        <v>102.83</v>
      </c>
    </row>
    <row r="4" ht="14.25">
      <c r="A4" s="6">
        <v>3</v>
      </c>
      <c r="B4" s="7">
        <v>329.55000000000001</v>
      </c>
      <c r="C4" s="7">
        <f t="shared" si="0"/>
        <v>109.85000000000001</v>
      </c>
      <c r="D4" s="1">
        <v>1276.3</v>
      </c>
      <c r="E4" s="7">
        <f t="shared" si="1"/>
        <v>425.43333333333334</v>
      </c>
      <c r="F4" s="8">
        <v>2</v>
      </c>
      <c r="G4" s="7">
        <v>189.09</v>
      </c>
      <c r="H4" s="7">
        <f t="shared" si="2"/>
        <v>94.545000000000002</v>
      </c>
      <c r="I4" s="7">
        <v>497.5</v>
      </c>
      <c r="J4" s="9">
        <f t="shared" si="3"/>
        <v>248.75</v>
      </c>
    </row>
    <row r="5" ht="14.25">
      <c r="A5" s="6">
        <v>3</v>
      </c>
      <c r="B5" s="7">
        <v>346.68000000000001</v>
      </c>
      <c r="C5" s="7">
        <f t="shared" si="0"/>
        <v>115.56</v>
      </c>
      <c r="D5" s="1">
        <v>1321.6000000000001</v>
      </c>
      <c r="E5" s="7">
        <f t="shared" si="1"/>
        <v>440.53333333333336</v>
      </c>
      <c r="F5" s="8">
        <v>3</v>
      </c>
      <c r="G5" s="7">
        <v>307.81999999999999</v>
      </c>
      <c r="H5" s="7">
        <f t="shared" si="2"/>
        <v>102.60666666666667</v>
      </c>
      <c r="I5" s="7">
        <v>944.79999999999995</v>
      </c>
      <c r="J5" s="9">
        <f t="shared" si="3"/>
        <v>314.93333333333334</v>
      </c>
    </row>
    <row r="6" ht="14.25">
      <c r="A6" s="6">
        <v>3</v>
      </c>
      <c r="B6" s="7">
        <v>334.16000000000003</v>
      </c>
      <c r="C6" s="7">
        <f t="shared" si="0"/>
        <v>111.38666666666667</v>
      </c>
      <c r="D6" s="1">
        <v>1265.7</v>
      </c>
      <c r="E6" s="7">
        <f t="shared" si="1"/>
        <v>421.90000000000003</v>
      </c>
      <c r="F6" s="8">
        <v>4</v>
      </c>
      <c r="G6" s="7">
        <v>429.69999999999999</v>
      </c>
      <c r="H6" s="7">
        <f t="shared" si="2"/>
        <v>107.425</v>
      </c>
      <c r="I6" s="7">
        <v>1428.0999999999999</v>
      </c>
      <c r="J6" s="9">
        <f t="shared" si="3"/>
        <v>357.02499999999998</v>
      </c>
    </row>
    <row r="7" ht="14.25">
      <c r="A7" s="6">
        <v>3</v>
      </c>
      <c r="B7" s="7">
        <v>343.69999999999999</v>
      </c>
      <c r="C7" s="7">
        <f t="shared" si="0"/>
        <v>114.56666666666666</v>
      </c>
      <c r="D7" s="1">
        <v>1328.5999999999999</v>
      </c>
      <c r="E7" s="7">
        <f t="shared" si="1"/>
        <v>442.86666666666662</v>
      </c>
      <c r="F7" s="8">
        <v>5</v>
      </c>
      <c r="G7" s="7">
        <v>558.79999999999995</v>
      </c>
      <c r="H7" s="7">
        <f t="shared" si="2"/>
        <v>111.75999999999999</v>
      </c>
      <c r="I7" s="7">
        <v>1936.5999999999999</v>
      </c>
      <c r="J7" s="9">
        <f t="shared" si="3"/>
        <v>387.31999999999999</v>
      </c>
    </row>
    <row r="8" ht="14.25">
      <c r="A8" s="6">
        <v>3</v>
      </c>
      <c r="B8" s="7">
        <v>339.74000000000001</v>
      </c>
      <c r="C8" s="7">
        <f t="shared" si="0"/>
        <v>113.24666666666667</v>
      </c>
      <c r="D8" s="1">
        <v>1389.5</v>
      </c>
      <c r="E8" s="7">
        <f t="shared" si="1"/>
        <v>463.16666666666669</v>
      </c>
      <c r="F8" s="8">
        <v>6</v>
      </c>
      <c r="G8" s="7">
        <v>683</v>
      </c>
      <c r="H8" s="7">
        <f t="shared" si="2"/>
        <v>113.83333333333333</v>
      </c>
      <c r="I8" s="7">
        <v>2443.3000000000002</v>
      </c>
      <c r="J8" s="9">
        <f t="shared" si="3"/>
        <v>407.2166666666667</v>
      </c>
    </row>
    <row r="9" ht="14.25">
      <c r="A9" s="6">
        <v>3</v>
      </c>
      <c r="B9" s="7">
        <v>346.30000000000001</v>
      </c>
      <c r="C9" s="7">
        <f t="shared" si="0"/>
        <v>115.43333333333334</v>
      </c>
      <c r="D9" s="1">
        <v>1451.5999999999999</v>
      </c>
      <c r="E9" s="7">
        <f t="shared" si="1"/>
        <v>483.86666666666662</v>
      </c>
      <c r="F9" s="8">
        <v>7</v>
      </c>
      <c r="G9" s="7">
        <v>805.39999999999998</v>
      </c>
      <c r="H9" s="7">
        <f t="shared" si="2"/>
        <v>115.05714285714285</v>
      </c>
      <c r="I9" s="7">
        <v>3089.4000000000001</v>
      </c>
      <c r="J9" s="9">
        <f t="shared" si="3"/>
        <v>441.34285714285716</v>
      </c>
    </row>
    <row r="10" ht="14.25">
      <c r="A10" s="6">
        <v>3</v>
      </c>
      <c r="B10" s="7">
        <v>325.41000000000003</v>
      </c>
      <c r="C10" s="7">
        <f t="shared" ref="C10:C11" si="4">B10/A10</f>
        <v>108.47000000000001</v>
      </c>
      <c r="D10" s="1">
        <v>1306.2</v>
      </c>
      <c r="E10" s="7">
        <f t="shared" ref="E10:E11" si="5">D10/A10</f>
        <v>435.40000000000003</v>
      </c>
      <c r="F10" s="8">
        <v>8</v>
      </c>
      <c r="G10" s="7">
        <v>922</v>
      </c>
      <c r="H10" s="7">
        <f t="shared" ref="H10:H11" si="6">G10/F10</f>
        <v>115.25</v>
      </c>
      <c r="I10" s="7">
        <v>3551.4000000000001</v>
      </c>
      <c r="J10" s="9">
        <f t="shared" ref="J10:J11" si="7">I10/F10</f>
        <v>443.92500000000001</v>
      </c>
    </row>
    <row r="11" ht="14.25">
      <c r="A11" s="6">
        <v>3</v>
      </c>
      <c r="B11" s="7">
        <v>312.67000000000002</v>
      </c>
      <c r="C11" s="7">
        <f t="shared" si="4"/>
        <v>104.22333333333334</v>
      </c>
      <c r="D11" s="1">
        <v>1061.0999999999999</v>
      </c>
      <c r="E11" s="7">
        <f t="shared" si="5"/>
        <v>353.69999999999999</v>
      </c>
      <c r="F11" s="8">
        <v>9</v>
      </c>
      <c r="G11" s="7">
        <v>1006.9</v>
      </c>
      <c r="H11" s="7">
        <f t="shared" si="6"/>
        <v>111.87777777777778</v>
      </c>
      <c r="I11" s="7">
        <v>4095</v>
      </c>
      <c r="J11" s="9">
        <f t="shared" si="7"/>
        <v>455</v>
      </c>
    </row>
    <row r="12" ht="14.25">
      <c r="A12" s="1"/>
      <c r="B12" s="1"/>
      <c r="C12" s="1"/>
      <c r="D12" s="1"/>
      <c r="E12" s="1"/>
      <c r="F12" s="3"/>
    </row>
    <row r="13" ht="14.25">
      <c r="A13" s="1"/>
      <c r="B13" s="1"/>
      <c r="C13" s="1"/>
      <c r="D13" s="1"/>
      <c r="E13" s="1"/>
      <c r="F13" s="3"/>
    </row>
    <row r="14" ht="14.25">
      <c r="A14" s="1" t="s">
        <v>9</v>
      </c>
      <c r="B14" s="1">
        <v>300</v>
      </c>
      <c r="C14" s="1">
        <v>100</v>
      </c>
      <c r="D14" s="1">
        <v>300</v>
      </c>
      <c r="E14" s="1">
        <v>100</v>
      </c>
      <c r="F14" s="3"/>
      <c r="H14">
        <v>100</v>
      </c>
      <c r="J14">
        <v>100</v>
      </c>
    </row>
    <row r="15" ht="14.25">
      <c r="A15" s="1" t="s">
        <v>10</v>
      </c>
      <c r="B15" s="7">
        <f>AVERAGE(B3:B11)</f>
        <v>334.67000000000002</v>
      </c>
      <c r="C15" s="7">
        <f>AVERAGE(C3:C11)</f>
        <v>111.55666666666667</v>
      </c>
      <c r="D15" s="7">
        <f>AVERAGE(D3:D11)</f>
        <v>1290.9111111111113</v>
      </c>
      <c r="E15" s="7">
        <f>AVERAGE(E3:E11)</f>
        <v>430.30370370370366</v>
      </c>
      <c r="F15" s="10"/>
      <c r="G15" s="10"/>
      <c r="H15" s="7">
        <f>AVERAGE(H3:H11)</f>
        <v>104.54610229276895</v>
      </c>
      <c r="I15" s="7"/>
      <c r="J15" s="7">
        <f>AVERAGE(J3:J11)</f>
        <v>350.92698412698417</v>
      </c>
    </row>
    <row r="16" ht="14.25">
      <c r="A16" s="1" t="s">
        <v>11</v>
      </c>
      <c r="B16" s="11">
        <f>(B15-B14)/B14</f>
        <v>0.11556666666666672</v>
      </c>
      <c r="C16" s="11">
        <f>(C15-C14)/C14</f>
        <v>0.11556666666666672</v>
      </c>
      <c r="D16" s="11">
        <f>(D15-D14)/D14</f>
        <v>3.3030370370370377</v>
      </c>
      <c r="E16" s="11">
        <f>(E15-E14)/E14</f>
        <v>3.3030370370370368</v>
      </c>
      <c r="F16" s="12"/>
      <c r="G16" s="12"/>
      <c r="H16" s="11">
        <f>(H15-H14)/H14</f>
        <v>0.045461022927689498</v>
      </c>
      <c r="I16" s="11"/>
      <c r="J16" s="11">
        <f>(J15-J14)/J14</f>
        <v>2.5092698412698415</v>
      </c>
      <c r="K16" s="12"/>
      <c r="L16" s="12"/>
      <c r="M16" s="12"/>
      <c r="N16" s="12"/>
      <c r="O16" s="12"/>
      <c r="P16" s="12"/>
    </row>
    <row r="17" ht="14.25">
      <c r="A17" s="1"/>
      <c r="B17" s="10"/>
      <c r="C17" s="10"/>
      <c r="D17" s="7"/>
      <c r="E17" s="7"/>
      <c r="F17" s="10"/>
      <c r="G17" s="10"/>
      <c r="H17" s="7"/>
      <c r="I17" s="7"/>
      <c r="J17" s="7"/>
    </row>
    <row r="18" ht="14.25">
      <c r="A18" t="s">
        <v>12</v>
      </c>
      <c r="B18" s="7">
        <f>STDEVP(B3:B11)</f>
        <v>10.454597074971369</v>
      </c>
      <c r="C18" s="7">
        <f>STDEVP(C3:C11)</f>
        <v>3.4848656916571215</v>
      </c>
      <c r="D18" s="7">
        <f>STDEVP(D3:D11)</f>
        <v>103.90885369660862</v>
      </c>
      <c r="E18" s="7">
        <f>STDEVP(E3:E11)</f>
        <v>34.636284565536201</v>
      </c>
      <c r="H18" s="7">
        <f>STDEVP(H3:H11)</f>
        <v>14.236779105440748</v>
      </c>
      <c r="J18" s="7">
        <f>STDEVP(J3:J11)</f>
        <v>108.25526005204901</v>
      </c>
    </row>
    <row r="19" ht="14.25">
      <c r="A19" t="s">
        <v>13</v>
      </c>
      <c r="B19" s="11">
        <f>B18/B15</f>
        <v>0.031238524740703884</v>
      </c>
      <c r="C19" s="11">
        <f>C18/C15</f>
        <v>0.03123852474070387</v>
      </c>
      <c r="D19" s="11">
        <f>D18/D15</f>
        <v>0.080492648023745283</v>
      </c>
      <c r="E19" s="11">
        <f>E18/E15</f>
        <v>0.080492648023745283</v>
      </c>
      <c r="F19" s="12"/>
      <c r="G19" s="12"/>
      <c r="H19" s="11">
        <f>H18/H15</f>
        <v>0.13617704336381989</v>
      </c>
      <c r="I19" s="11"/>
      <c r="J19" s="11">
        <f>J18/J15</f>
        <v>0.30848371584009188</v>
      </c>
    </row>
    <row r="20" ht="14.25"/>
    <row r="21" ht="14.25">
      <c r="B21" s="7"/>
    </row>
    <row r="22" ht="14.25">
      <c r="B22" s="7"/>
    </row>
    <row r="23" ht="14.25"/>
    <row r="24" ht="14.25"/>
    <row r="25" ht="14.25"/>
    <row r="26" ht="14.25"/>
    <row r="27" ht="14.25"/>
    <row r="28" ht="14.25"/>
    <row r="29" ht="14.25"/>
    <row r="30" ht="14.25"/>
    <row r="31" ht="14.25"/>
    <row r="32" ht="14.25"/>
    <row r="33" ht="14.25"/>
    <row r="34" ht="14.25"/>
    <row r="35" ht="14.25"/>
    <row r="36" ht="14.25"/>
    <row r="37" ht="14.25"/>
    <row r="38" ht="14.25"/>
    <row r="3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6.7109375"/>
  </cols>
  <sheetData>
    <row r="1">
      <c r="A1" s="1" t="s">
        <v>0</v>
      </c>
      <c r="B1" s="2" t="s">
        <v>1</v>
      </c>
      <c r="C1" s="1"/>
      <c r="D1" s="2" t="s">
        <v>2</v>
      </c>
      <c r="E1" s="13"/>
      <c r="F1" s="3"/>
      <c r="G1" s="4"/>
      <c r="H1" s="1"/>
      <c r="I1" s="4"/>
      <c r="J1" s="1"/>
      <c r="K1" s="1"/>
      <c r="L1" s="1"/>
    </row>
    <row r="2" ht="14.25">
      <c r="A2" t="s">
        <v>5</v>
      </c>
      <c r="B2" s="1" t="s">
        <v>6</v>
      </c>
      <c r="C2" t="s">
        <v>7</v>
      </c>
      <c r="D2" s="1" t="s">
        <v>6</v>
      </c>
      <c r="E2" t="s">
        <v>7</v>
      </c>
      <c r="G2" s="1"/>
      <c r="I2" s="1"/>
      <c r="K2" s="1"/>
      <c r="L2" s="1"/>
    </row>
    <row r="3" ht="14.25">
      <c r="A3" s="6">
        <v>3</v>
      </c>
      <c r="B3" s="7">
        <v>355.02999999999997</v>
      </c>
      <c r="C3" s="7">
        <f t="shared" ref="C3:C9" si="8">B3/A3</f>
        <v>118.34333333333332</v>
      </c>
      <c r="D3" s="7">
        <v>363.14999999999998</v>
      </c>
      <c r="E3" s="14">
        <f t="shared" ref="E3:E9" si="9">D3/A3</f>
        <v>121.05</v>
      </c>
      <c r="F3" s="8"/>
      <c r="G3" s="10"/>
      <c r="H3" s="10"/>
      <c r="I3" s="10"/>
      <c r="J3" s="15"/>
      <c r="K3" s="1"/>
      <c r="L3" s="1"/>
    </row>
    <row r="4" ht="14.25">
      <c r="A4" s="6">
        <v>3</v>
      </c>
      <c r="B4" s="7">
        <v>348.77999999999997</v>
      </c>
      <c r="C4" s="7">
        <f t="shared" si="8"/>
        <v>116.25999999999999</v>
      </c>
      <c r="D4" s="7">
        <v>350.85000000000002</v>
      </c>
      <c r="E4" s="14">
        <f t="shared" si="9"/>
        <v>116.95</v>
      </c>
      <c r="F4" s="8"/>
      <c r="G4" s="10"/>
      <c r="H4" s="10"/>
      <c r="I4" s="10"/>
      <c r="J4" s="15"/>
      <c r="K4" s="1"/>
      <c r="L4" s="1"/>
    </row>
    <row r="5" ht="14.25">
      <c r="A5" s="6">
        <v>3</v>
      </c>
      <c r="B5" s="7">
        <v>361.69</v>
      </c>
      <c r="C5" s="7">
        <f t="shared" si="8"/>
        <v>120.56333333333333</v>
      </c>
      <c r="D5" s="7">
        <v>388.36000000000001</v>
      </c>
      <c r="E5" s="14">
        <f t="shared" si="9"/>
        <v>129.45333333333335</v>
      </c>
      <c r="F5" s="8"/>
      <c r="G5" s="10"/>
      <c r="H5" s="10"/>
      <c r="I5" s="10"/>
      <c r="J5" s="15"/>
      <c r="K5" s="1"/>
      <c r="L5" s="1"/>
    </row>
    <row r="6" ht="14.25">
      <c r="A6" s="6">
        <v>3</v>
      </c>
      <c r="B6" s="7">
        <v>346.98000000000002</v>
      </c>
      <c r="C6" s="7">
        <f t="shared" si="8"/>
        <v>115.66000000000001</v>
      </c>
      <c r="D6" s="7">
        <v>364.00999999999999</v>
      </c>
      <c r="E6" s="14">
        <f t="shared" si="9"/>
        <v>121.33666666666666</v>
      </c>
      <c r="F6" s="8"/>
      <c r="G6" s="10"/>
      <c r="H6" s="10"/>
      <c r="I6" s="10"/>
      <c r="J6" s="15"/>
      <c r="K6" s="1"/>
      <c r="L6" s="1"/>
    </row>
    <row r="7" ht="14.25">
      <c r="A7" s="6">
        <v>3</v>
      </c>
      <c r="B7" s="7">
        <v>346.19</v>
      </c>
      <c r="C7" s="7">
        <f t="shared" si="8"/>
        <v>115.39666666666666</v>
      </c>
      <c r="D7" s="7">
        <v>375.37</v>
      </c>
      <c r="E7" s="14">
        <f t="shared" si="9"/>
        <v>125.12333333333333</v>
      </c>
      <c r="F7" s="8"/>
      <c r="G7" s="10"/>
      <c r="H7" s="10"/>
      <c r="I7" s="10"/>
      <c r="J7" s="15"/>
      <c r="K7" s="1"/>
      <c r="L7" s="1"/>
    </row>
    <row r="8" ht="14.25">
      <c r="A8" s="6">
        <v>3</v>
      </c>
      <c r="B8" s="7">
        <v>363.27999999999997</v>
      </c>
      <c r="C8" s="7">
        <f t="shared" si="8"/>
        <v>121.09333333333332</v>
      </c>
      <c r="D8" s="7">
        <v>375.07999999999998</v>
      </c>
      <c r="E8" s="14">
        <f t="shared" si="9"/>
        <v>125.02666666666666</v>
      </c>
      <c r="F8" s="8"/>
      <c r="G8" s="10"/>
      <c r="H8" s="10"/>
      <c r="I8" s="10"/>
      <c r="J8" s="15"/>
      <c r="K8" s="1"/>
      <c r="L8" s="1"/>
    </row>
    <row r="9" ht="14.25">
      <c r="A9" s="6">
        <v>3</v>
      </c>
      <c r="B9" s="7">
        <v>361.12</v>
      </c>
      <c r="C9" s="7">
        <f t="shared" si="8"/>
        <v>120.37333333333333</v>
      </c>
      <c r="D9" s="7">
        <v>368.63</v>
      </c>
      <c r="E9" s="14">
        <f t="shared" si="9"/>
        <v>122.87666666666667</v>
      </c>
      <c r="F9" s="8"/>
      <c r="G9" s="10"/>
      <c r="H9" s="10"/>
      <c r="I9" s="10"/>
      <c r="J9" s="15"/>
      <c r="K9" s="1"/>
      <c r="L9" s="1"/>
    </row>
    <row r="10" ht="14.25">
      <c r="A10" s="6">
        <v>3</v>
      </c>
      <c r="B10" s="7">
        <v>349.22000000000003</v>
      </c>
      <c r="C10" s="7">
        <f t="shared" ref="C10:C11" si="10">B10/A10</f>
        <v>116.40666666666668</v>
      </c>
      <c r="D10" s="7">
        <v>382.57999999999998</v>
      </c>
      <c r="E10" s="14">
        <f t="shared" ref="E10:E11" si="11">D10/A10</f>
        <v>127.52666666666666</v>
      </c>
      <c r="F10" s="8"/>
      <c r="G10" s="10"/>
      <c r="H10" s="10"/>
      <c r="I10" s="10"/>
      <c r="J10" s="15"/>
      <c r="K10" s="1"/>
      <c r="L10" s="1"/>
    </row>
    <row r="11" ht="14.25">
      <c r="A11" s="6">
        <v>3</v>
      </c>
      <c r="B11" s="7">
        <v>335.97000000000003</v>
      </c>
      <c r="C11" s="7">
        <f t="shared" si="10"/>
        <v>111.99000000000001</v>
      </c>
      <c r="D11" s="7">
        <v>380.44999999999999</v>
      </c>
      <c r="E11" s="14">
        <f t="shared" si="11"/>
        <v>126.81666666666666</v>
      </c>
      <c r="F11" s="8"/>
      <c r="G11" s="10"/>
      <c r="H11" s="10"/>
      <c r="I11" s="10"/>
      <c r="J11" s="15"/>
      <c r="K11" s="1"/>
      <c r="L11" s="1"/>
    </row>
    <row r="12" ht="14.25">
      <c r="A12" s="1"/>
      <c r="B12" s="1"/>
      <c r="C12" s="1"/>
      <c r="D12" s="1"/>
      <c r="E12" s="13"/>
      <c r="F12" s="3"/>
      <c r="G12" s="1"/>
      <c r="H12" s="1"/>
      <c r="I12" s="1"/>
      <c r="J12" s="1"/>
      <c r="K12" s="1"/>
      <c r="L12" s="1"/>
    </row>
    <row r="13" ht="14.25">
      <c r="A13" s="1"/>
      <c r="B13" s="1"/>
      <c r="C13" s="1"/>
      <c r="D13" s="1"/>
      <c r="E13" s="13"/>
      <c r="F13" s="3"/>
      <c r="G13" s="1"/>
      <c r="H13" s="1"/>
      <c r="I13" s="1"/>
      <c r="J13" s="1"/>
      <c r="K13" s="1"/>
      <c r="L13" s="1"/>
    </row>
    <row r="14" ht="14.25">
      <c r="A14" s="1" t="s">
        <v>9</v>
      </c>
      <c r="B14" s="1">
        <v>300</v>
      </c>
      <c r="C14" s="1">
        <v>100</v>
      </c>
      <c r="D14" s="1">
        <v>300</v>
      </c>
      <c r="E14" s="1">
        <v>100</v>
      </c>
      <c r="F14" s="3"/>
      <c r="G14" s="1"/>
      <c r="H14" s="1"/>
      <c r="I14" s="1"/>
      <c r="J14" s="1"/>
      <c r="K14" s="1"/>
      <c r="L14" s="1"/>
    </row>
    <row r="15" ht="14.25">
      <c r="A15" s="1" t="s">
        <v>10</v>
      </c>
      <c r="B15" s="7">
        <f>AVERAGE(B3:B11)</f>
        <v>352.0288888888889</v>
      </c>
      <c r="C15" s="7">
        <f>AVERAGE(C3:C11)</f>
        <v>117.34296296296296</v>
      </c>
      <c r="D15" s="7">
        <f>AVERAGE(D3:D11)</f>
        <v>372.05333333333334</v>
      </c>
      <c r="E15" s="7">
        <f>AVERAGE(E3:E11)</f>
        <v>124.01777777777778</v>
      </c>
      <c r="F15" s="10"/>
      <c r="G15" s="10"/>
      <c r="H15" s="10"/>
      <c r="I15" s="10"/>
      <c r="J15" s="10"/>
      <c r="K15" s="1"/>
      <c r="L15" s="1"/>
    </row>
    <row r="16" ht="14.25">
      <c r="A16" s="1" t="s">
        <v>11</v>
      </c>
      <c r="B16" s="11">
        <f>(B15-B14)/B14</f>
        <v>0.17342962962962966</v>
      </c>
      <c r="C16" s="11">
        <f>(C15-C14)/C14</f>
        <v>0.17342962962962957</v>
      </c>
      <c r="D16" s="11">
        <f>(D15-D14)/D14</f>
        <v>0.2401777777777778</v>
      </c>
      <c r="E16" s="11">
        <f>(E15-E14)/E14</f>
        <v>0.2401777777777778</v>
      </c>
      <c r="F16" s="1"/>
      <c r="G16" s="1"/>
      <c r="H16" s="16"/>
      <c r="I16" s="1"/>
      <c r="J16" s="10"/>
      <c r="K16" s="1"/>
      <c r="L16" s="1"/>
    </row>
    <row r="17" ht="14.25">
      <c r="A17" s="1"/>
      <c r="B17" s="7"/>
      <c r="C17" s="7"/>
      <c r="D17" s="7"/>
      <c r="E17" s="7"/>
      <c r="F17" s="1"/>
      <c r="G17" s="1"/>
      <c r="H17" s="7"/>
      <c r="I17" s="1"/>
      <c r="J17" s="7"/>
      <c r="K17" s="1"/>
      <c r="L17" s="1"/>
    </row>
    <row r="18" ht="14.25">
      <c r="A18" s="1" t="s">
        <v>12</v>
      </c>
      <c r="B18" s="7">
        <f>STDEVP(B3:B11)</f>
        <v>8.4819841028492533</v>
      </c>
      <c r="C18" s="7">
        <f>STDEVP(C3:C11)</f>
        <v>2.8273280342830835</v>
      </c>
      <c r="D18" s="7">
        <f>STDEVP(D3:D11)</f>
        <v>10.917102790270562</v>
      </c>
      <c r="E18" s="7">
        <f>STDEVP(E3:E11)</f>
        <v>3.6390342634235227</v>
      </c>
      <c r="F18" s="1"/>
      <c r="G18" s="1"/>
      <c r="H18" s="1"/>
      <c r="I18" s="1"/>
      <c r="J18" s="1"/>
      <c r="K18" s="1"/>
      <c r="L18" s="1"/>
    </row>
    <row r="19" ht="14.25">
      <c r="A19" s="1" t="s">
        <v>13</v>
      </c>
      <c r="B19" s="11">
        <f>B18/B15</f>
        <v>0.024094568288474835</v>
      </c>
      <c r="C19" s="11">
        <f>C18/C15</f>
        <v>0.024094568288474828</v>
      </c>
      <c r="D19" s="11">
        <f>D18/D15</f>
        <v>0.029342843652175033</v>
      </c>
      <c r="E19" s="11">
        <f>E18/E15</f>
        <v>0.02934284365217505</v>
      </c>
      <c r="F19" s="12"/>
      <c r="G19" s="12"/>
      <c r="H19" s="17"/>
      <c r="I19" s="12"/>
      <c r="J19" s="17"/>
      <c r="K19" s="1"/>
      <c r="L19" s="1"/>
    </row>
    <row r="20" ht="14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4.25">
      <c r="A21" s="1"/>
      <c r="B21" s="7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4.25">
      <c r="A22" s="1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4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4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4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4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33" ht="14.25">
      <c r="A33" s="1"/>
      <c r="B33" s="1" t="s">
        <v>1</v>
      </c>
      <c r="C33" s="1" t="s">
        <v>2</v>
      </c>
      <c r="D33" s="1"/>
    </row>
    <row r="34" ht="14.25">
      <c r="A34" s="1"/>
      <c r="B34" s="1" t="s">
        <v>6</v>
      </c>
      <c r="C34" s="1" t="s">
        <v>6</v>
      </c>
      <c r="D34" s="1" t="s">
        <v>14</v>
      </c>
    </row>
    <row r="35" ht="14.25">
      <c r="A35" s="1"/>
      <c r="B35" s="7">
        <v>355.02999999999997</v>
      </c>
      <c r="C35" s="7">
        <v>363.14999999999998</v>
      </c>
      <c r="D35" s="10"/>
    </row>
    <row r="36" ht="14.25">
      <c r="A36" s="1"/>
      <c r="B36" s="7">
        <v>348.77999999999997</v>
      </c>
      <c r="C36" s="7">
        <v>350.85000000000002</v>
      </c>
      <c r="D36" s="10"/>
    </row>
    <row r="37" ht="14.25">
      <c r="A37" s="1"/>
      <c r="B37" s="7">
        <v>361.69</v>
      </c>
      <c r="C37" s="7">
        <v>388.36000000000001</v>
      </c>
      <c r="D37" s="10"/>
    </row>
    <row r="38" ht="14.25">
      <c r="A38" s="1"/>
      <c r="B38" s="7">
        <v>346.98000000000002</v>
      </c>
      <c r="C38" s="7">
        <v>364.00999999999999</v>
      </c>
      <c r="D38" s="10"/>
    </row>
    <row r="39" ht="14.25">
      <c r="A39" s="1"/>
      <c r="B39" s="7">
        <v>346.19</v>
      </c>
      <c r="C39" s="7">
        <v>375.37</v>
      </c>
      <c r="D39" s="10"/>
    </row>
    <row r="40" ht="14.25">
      <c r="A40" s="1"/>
      <c r="B40" s="7">
        <v>363.27999999999997</v>
      </c>
      <c r="C40" s="7">
        <v>375.07999999999998</v>
      </c>
      <c r="D40" s="10"/>
    </row>
    <row r="41" ht="14.25">
      <c r="A41" s="1"/>
      <c r="B41" s="7">
        <v>361.12</v>
      </c>
      <c r="C41" s="7">
        <v>368.63</v>
      </c>
      <c r="D41" s="10"/>
    </row>
    <row r="42" ht="14.25">
      <c r="A42" s="1"/>
      <c r="B42" s="7">
        <v>349.22000000000003</v>
      </c>
      <c r="C42" s="7">
        <v>382.57999999999998</v>
      </c>
      <c r="D42" s="10"/>
    </row>
    <row r="43" ht="14.25">
      <c r="A43" s="1"/>
      <c r="B43" s="7">
        <v>335.97000000000003</v>
      </c>
      <c r="C43" s="7">
        <v>380.44999999999999</v>
      </c>
      <c r="D43" s="10"/>
    </row>
    <row r="44" ht="14.25">
      <c r="A44" s="1"/>
      <c r="B44" s="1"/>
      <c r="C44" s="1"/>
      <c r="D44" s="1"/>
    </row>
    <row r="45" ht="14.25">
      <c r="A45" s="1"/>
      <c r="B45" s="1"/>
      <c r="C45" s="1"/>
      <c r="D45" s="1"/>
    </row>
    <row r="46" ht="14.25">
      <c r="A46" s="1" t="s">
        <v>10</v>
      </c>
      <c r="B46" s="10"/>
      <c r="C46" s="10"/>
      <c r="D46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6.7109375"/>
    <col bestFit="1" min="6" max="6" width="11.6640625"/>
    <col bestFit="1" min="9" max="9" width="11.28125"/>
  </cols>
  <sheetData>
    <row r="1" ht="14.25">
      <c r="B1" t="s">
        <v>15</v>
      </c>
      <c r="C1" t="s">
        <v>16</v>
      </c>
      <c r="I1" t="s">
        <v>17</v>
      </c>
      <c r="L1" t="s">
        <v>18</v>
      </c>
    </row>
    <row r="2" ht="14.25">
      <c r="B2" t="s">
        <v>19</v>
      </c>
      <c r="C2" s="18" t="s">
        <v>5</v>
      </c>
      <c r="E2" t="s">
        <v>20</v>
      </c>
      <c r="F2" s="5" t="s">
        <v>21</v>
      </c>
      <c r="G2" s="5" t="s">
        <v>22</v>
      </c>
      <c r="I2" t="s">
        <v>23</v>
      </c>
      <c r="J2" t="s">
        <v>24</v>
      </c>
      <c r="L2" t="s">
        <v>25</v>
      </c>
      <c r="M2">
        <v>35</v>
      </c>
      <c r="N2" t="s">
        <v>26</v>
      </c>
    </row>
    <row r="3" ht="14.25">
      <c r="B3" s="19">
        <v>406.69999999999999</v>
      </c>
      <c r="C3">
        <v>200</v>
      </c>
      <c r="E3" s="7">
        <f t="shared" ref="E3:E7" si="12">B3/C3</f>
        <v>2.0335000000000001</v>
      </c>
      <c r="F3" s="7">
        <f>E3*1e-12*$M$2*0.000001/($M$5*0.000001)</f>
        <v>8.0382866963811193</v>
      </c>
      <c r="G3" s="7">
        <f>E3*1e-12*$M$3*0.000001/($M$5*0.000001)</f>
        <v>11.483266709115885</v>
      </c>
      <c r="I3" s="7">
        <f>1000000000000*$M$5*$M$7*$C3*0.000001/($M$3*0.000001)</f>
        <v>283.3340096</v>
      </c>
      <c r="J3" s="7">
        <f>1000000000000*$M$5*$M$8*$C3*0.000001/($M$2*0.000001)</f>
        <v>556.54894742857141</v>
      </c>
      <c r="L3" t="s">
        <v>27</v>
      </c>
      <c r="M3">
        <v>50</v>
      </c>
      <c r="N3" t="s">
        <v>26</v>
      </c>
    </row>
    <row r="4" ht="14.25">
      <c r="B4" s="19">
        <v>203</v>
      </c>
      <c r="C4">
        <v>100</v>
      </c>
      <c r="E4" s="7">
        <f t="shared" si="12"/>
        <v>2.0299999999999998</v>
      </c>
      <c r="F4" s="7">
        <f>E4*1e-12*$M$2*0.000001/($M$5*0.000001)</f>
        <v>8.0244514352857976</v>
      </c>
      <c r="G4" s="7">
        <f>E4*1e-12*$M$3*0.000001/($M$5*0.000001)</f>
        <v>11.463502050408282</v>
      </c>
      <c r="I4" s="7">
        <f>1000000000000*$M$5*$M$7*$C4*0.000001/($M$3*0.000001)</f>
        <v>141.6670048</v>
      </c>
      <c r="J4" s="7">
        <f>1000000000000*$M$5*$M$8*$C4*0.000001/($M$2*0.000001)</f>
        <v>278.2744737142857</v>
      </c>
    </row>
    <row r="5" ht="14.25">
      <c r="B5" s="19">
        <v>11.699999999999999</v>
      </c>
      <c r="C5">
        <v>4</v>
      </c>
      <c r="E5" s="7">
        <f t="shared" si="12"/>
        <v>2.9249999999999998</v>
      </c>
      <c r="F5" s="7">
        <f>E5*1e-12*$M$2*0.000001/($M$5*0.000001)</f>
        <v>11.562325343946284</v>
      </c>
      <c r="G5" s="7">
        <f>E5*1e-12*$M$3*0.000001/($M$5*0.000001)</f>
        <v>16.517607634208979</v>
      </c>
      <c r="I5" s="10">
        <f>1000000000000*$M$5*$M$7*$C5*0.000001/($M$3*0.000001)</f>
        <v>5.6666801920000003</v>
      </c>
      <c r="J5" s="7">
        <f>1000000000000*$M$5*$M$8*$C5*0.000001/($M$2*0.000001)</f>
        <v>11.13097894857143</v>
      </c>
      <c r="L5" t="s">
        <v>28</v>
      </c>
      <c r="M5" s="20">
        <v>8.8541877999999994e-12</v>
      </c>
    </row>
    <row r="6" ht="14.25">
      <c r="B6" s="19">
        <v>104.90000000000001</v>
      </c>
      <c r="C6">
        <v>50</v>
      </c>
      <c r="E6" s="7">
        <f t="shared" si="12"/>
        <v>2.0980000000000003</v>
      </c>
      <c r="F6" s="7">
        <f>E6*1e-12*$M$2*0.000001/($M$5*0.000001)</f>
        <v>8.2932507937091646</v>
      </c>
      <c r="G6" s="7">
        <f>E6*1e-12*$M$3*0.000001/($M$5*0.000001)</f>
        <v>11.847501133870237</v>
      </c>
      <c r="I6" s="7">
        <f>1000000000000*$M$5*$M$7*$C6*0.000001/($M$3*0.000001)</f>
        <v>70.8335024</v>
      </c>
      <c r="J6" s="7">
        <f>1000000000000*$M$5*$M$8*$C6*0.000001/($M$2*0.000001)</f>
        <v>139.13723685714285</v>
      </c>
    </row>
    <row r="7" ht="14.25">
      <c r="B7" s="19">
        <v>53.399999999999999</v>
      </c>
      <c r="C7">
        <v>25</v>
      </c>
      <c r="E7" s="7">
        <f t="shared" si="12"/>
        <v>2.1360000000000001</v>
      </c>
      <c r="F7" s="7">
        <f>E7*1e-12*$M$2*0.000001/($M$5*0.000001)</f>
        <v>8.4434621998869304</v>
      </c>
      <c r="G7" s="7">
        <f>E7*1e-12*$M$3*0.000001/($M$5*0.000001)</f>
        <v>12.062088856981328</v>
      </c>
      <c r="I7" s="7">
        <f>1000000000000*$M$5*$M$7*$C7*0.000001/($M$3*0.000001)</f>
        <v>35.4167512</v>
      </c>
      <c r="J7" s="7">
        <f>1000000000000*$M$5*$M$8*$C7*0.000001/($M$2*0.000001)</f>
        <v>69.568618428571426</v>
      </c>
      <c r="L7" t="s">
        <v>29</v>
      </c>
      <c r="M7">
        <v>8</v>
      </c>
      <c r="N7" t="s">
        <v>30</v>
      </c>
    </row>
    <row r="8" ht="14.25">
      <c r="L8" t="s">
        <v>31</v>
      </c>
      <c r="M8">
        <v>11</v>
      </c>
      <c r="N8" t="s">
        <v>30</v>
      </c>
    </row>
    <row r="10" ht="14.25">
      <c r="A10" s="1" t="s">
        <v>9</v>
      </c>
      <c r="B10" s="1"/>
      <c r="C10" s="1"/>
      <c r="D10" s="1"/>
      <c r="E10" s="1"/>
      <c r="F10" s="1">
        <v>8</v>
      </c>
      <c r="G10" s="1">
        <v>11</v>
      </c>
    </row>
    <row r="11" ht="14.25">
      <c r="A11" s="1" t="s">
        <v>10</v>
      </c>
      <c r="B11" s="10"/>
      <c r="C11" s="10"/>
      <c r="D11" s="10"/>
      <c r="E11" s="10">
        <f>AVERAGE(E3:E7)</f>
        <v>2.2444999999999999</v>
      </c>
      <c r="F11" s="10">
        <f>AVERAGE(F3:F7)</f>
        <v>8.8723552938418599</v>
      </c>
      <c r="G11" s="10">
        <f>AVERAGE(G3:G7)</f>
        <v>12.674793276916942</v>
      </c>
    </row>
    <row r="12" ht="14.25">
      <c r="A12" s="1" t="s">
        <v>11</v>
      </c>
      <c r="B12" s="17"/>
      <c r="C12" s="17"/>
      <c r="D12" s="17"/>
      <c r="E12" s="17"/>
      <c r="F12" s="17">
        <f>(F11-F10)/F10</f>
        <v>0.10904441173023249</v>
      </c>
      <c r="G12" s="17">
        <f>(G11-G10)/G10</f>
        <v>0.15225393426517655</v>
      </c>
    </row>
    <row r="13" ht="14.25">
      <c r="A13" s="1"/>
      <c r="B13" s="10"/>
      <c r="C13" s="10"/>
      <c r="D13" s="10"/>
      <c r="E13" s="10"/>
      <c r="F13" s="10"/>
      <c r="G13" s="10"/>
    </row>
    <row r="14" ht="14.25">
      <c r="A14" s="1" t="s">
        <v>12</v>
      </c>
      <c r="B14" s="7"/>
      <c r="C14" s="7"/>
      <c r="D14" s="7"/>
      <c r="E14" s="7">
        <f>STDEVP(E3:E7)</f>
        <v>0.34259188548475566</v>
      </c>
      <c r="F14" s="7">
        <f>STDEVP(F3:F7)</f>
        <v>1.3542423385199087</v>
      </c>
      <c r="G14" s="7">
        <f>STDEVP(G3:G7)</f>
        <v>1.9346319121712985</v>
      </c>
    </row>
    <row r="15" ht="14.25">
      <c r="A15" s="1" t="s">
        <v>13</v>
      </c>
      <c r="B15" s="17"/>
      <c r="C15" s="17"/>
      <c r="D15" s="11"/>
      <c r="E15" s="11">
        <f>E14/E11</f>
        <v>0.15263617085531553</v>
      </c>
      <c r="F15" s="11">
        <f>F14/F11</f>
        <v>0.15263617085531545</v>
      </c>
      <c r="G15" s="11">
        <f>G14/G11</f>
        <v>0.1526361708553155</v>
      </c>
    </row>
    <row r="16" ht="14.25"/>
    <row r="17" ht="14.25"/>
    <row r="18" ht="14.25"/>
    <row r="19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/>
      <c r="B1" t="s">
        <v>15</v>
      </c>
      <c r="C1" t="s">
        <v>16</v>
      </c>
      <c r="D1" s="1"/>
      <c r="E1" s="1"/>
      <c r="F1" s="1"/>
      <c r="G1" s="1"/>
      <c r="H1" s="1"/>
      <c r="I1" t="s">
        <v>17</v>
      </c>
      <c r="J1" s="1"/>
      <c r="K1" s="1"/>
      <c r="L1" t="s">
        <v>18</v>
      </c>
      <c r="M1" s="1"/>
      <c r="N1" s="1"/>
    </row>
    <row r="2" ht="14.25">
      <c r="A2" s="1"/>
      <c r="B2" t="s">
        <v>19</v>
      </c>
      <c r="C2" s="18" t="s">
        <v>5</v>
      </c>
      <c r="D2" s="1"/>
      <c r="E2" t="s">
        <v>20</v>
      </c>
      <c r="F2" t="s">
        <v>21</v>
      </c>
      <c r="G2" t="s">
        <v>22</v>
      </c>
      <c r="H2" s="1"/>
      <c r="I2" t="s">
        <v>23</v>
      </c>
      <c r="J2" t="s">
        <v>24</v>
      </c>
      <c r="K2" s="1"/>
      <c r="L2" t="s">
        <v>25</v>
      </c>
      <c r="M2" s="1">
        <v>35</v>
      </c>
      <c r="N2" t="s">
        <v>26</v>
      </c>
    </row>
    <row r="3" ht="14.25">
      <c r="A3" s="1"/>
      <c r="B3" s="1">
        <v>499.30000000000001</v>
      </c>
      <c r="C3" s="1">
        <v>200</v>
      </c>
      <c r="D3" s="1"/>
      <c r="E3" s="9">
        <f t="shared" ref="E3:E7" si="13">B3/C3</f>
        <v>2.4965000000000002</v>
      </c>
      <c r="F3" s="7">
        <f>E3*1e-12*$M$2*0.000001/($M$5*0.000001)</f>
        <v>9.8684940927049229</v>
      </c>
      <c r="G3" s="7">
        <f>E3*1e-12*$M$3*0.000001/($M$5*0.000001)</f>
        <v>14.097848703864178</v>
      </c>
      <c r="H3" s="1"/>
      <c r="I3" s="7">
        <f>1000000000000*$M$5*$M$7*$C3*0.000001/($M$3*0.000001)</f>
        <v>283.3340096</v>
      </c>
      <c r="J3" s="7">
        <f>1000000000000*$M$5*$M$8*$C3*0.000001/($M$2*0.000001)</f>
        <v>556.54894742857141</v>
      </c>
      <c r="K3" s="1"/>
      <c r="L3" t="s">
        <v>27</v>
      </c>
      <c r="M3" s="1">
        <v>50</v>
      </c>
      <c r="N3" t="s">
        <v>26</v>
      </c>
    </row>
    <row r="4" ht="14.25">
      <c r="A4" s="1"/>
      <c r="B4" s="1" t="s">
        <v>32</v>
      </c>
      <c r="C4" s="1">
        <v>100</v>
      </c>
      <c r="D4" s="1"/>
      <c r="E4" s="1" t="s">
        <v>32</v>
      </c>
      <c r="F4" s="7" t="s">
        <v>32</v>
      </c>
      <c r="G4" s="7" t="s">
        <v>32</v>
      </c>
      <c r="H4" s="1"/>
      <c r="I4" s="7">
        <f>1000000000000*$M$5*$M$7*$C4*0.000001/($M$3*0.000001)</f>
        <v>141.6670048</v>
      </c>
      <c r="J4" s="7">
        <f>1000000000000*$M$5*$M$8*$C4*0.000001/($M$2*0.000001)</f>
        <v>278.2744737142857</v>
      </c>
      <c r="K4" s="1"/>
      <c r="L4" s="1"/>
      <c r="M4" s="1"/>
      <c r="N4" s="1"/>
    </row>
    <row r="5" ht="14.25">
      <c r="A5" s="1"/>
      <c r="B5" s="1">
        <v>14.300000000000001</v>
      </c>
      <c r="C5" s="1">
        <v>4</v>
      </c>
      <c r="D5" s="1"/>
      <c r="E5" s="9">
        <f t="shared" si="13"/>
        <v>3.5750000000000002</v>
      </c>
      <c r="F5" s="7">
        <f>E5*1e-12*$M$2*0.000001/($M$5*0.000001)</f>
        <v>14.131730975934348</v>
      </c>
      <c r="G5" s="7">
        <f>E5*1e-12*$M$3*0.000001/($M$5*0.000001)</f>
        <v>20.188187108477642</v>
      </c>
      <c r="H5" s="1"/>
      <c r="I5" s="7">
        <f>1000000000000*$M$5*$M$7*$C5*0.000001/($M$3*0.000001)</f>
        <v>5.6666801920000003</v>
      </c>
      <c r="J5" s="7">
        <f>1000000000000*$M$5*$M$8*$C5*0.000001/($M$2*0.000001)</f>
        <v>11.13097894857143</v>
      </c>
      <c r="K5" s="1"/>
      <c r="L5" t="s">
        <v>28</v>
      </c>
      <c r="M5" s="20">
        <v>8.8541877999999994e-12</v>
      </c>
      <c r="N5" s="1"/>
    </row>
    <row r="6" ht="14.25">
      <c r="A6" s="1"/>
      <c r="B6" s="1">
        <v>133.09999999999999</v>
      </c>
      <c r="C6" s="1">
        <v>50</v>
      </c>
      <c r="D6" s="1"/>
      <c r="E6" s="9">
        <f t="shared" si="13"/>
        <v>2.6619999999999999</v>
      </c>
      <c r="F6" s="7">
        <f>E6*1e-12*$M$2*0.000001/($M$5*0.000001)</f>
        <v>10.522704295926498</v>
      </c>
      <c r="G6" s="7">
        <f>E6*1e-12*$M$3*0.000001/($M$5*0.000001)</f>
        <v>15.032434708466427</v>
      </c>
      <c r="H6" s="1"/>
      <c r="I6" s="7">
        <f>1000000000000*$M$5*$M$7*$C6*0.000001/($M$3*0.000001)</f>
        <v>70.8335024</v>
      </c>
      <c r="J6" s="7">
        <f>1000000000000*$M$5*$M$8*$C6*0.000001/($M$2*0.000001)</f>
        <v>139.13723685714285</v>
      </c>
      <c r="K6" s="1"/>
      <c r="L6" s="1"/>
      <c r="M6" s="1"/>
      <c r="N6" s="1"/>
    </row>
    <row r="7" ht="14.25">
      <c r="A7" s="1"/>
      <c r="B7" s="1">
        <v>67.5</v>
      </c>
      <c r="C7" s="1">
        <v>25</v>
      </c>
      <c r="D7" s="1"/>
      <c r="E7" s="9">
        <f t="shared" si="13"/>
        <v>2.7000000000000002</v>
      </c>
      <c r="F7" s="7">
        <f>E7*1e-12*$M$2*0.000001/($M$5*0.000001)</f>
        <v>10.672915702104264</v>
      </c>
      <c r="G7" s="7">
        <f>E7*1e-12*$M$3*0.000001/($M$5*0.000001)</f>
        <v>15.24702243157752</v>
      </c>
      <c r="H7" s="1"/>
      <c r="I7" s="7">
        <f>1000000000000*$M$5*$M$7*$C7*0.000001/($M$3*0.000001)</f>
        <v>35.4167512</v>
      </c>
      <c r="J7" s="7">
        <f>1000000000000*$M$5*$M$8*$C7*0.000001/($M$2*0.000001)</f>
        <v>69.568618428571426</v>
      </c>
      <c r="K7" s="1"/>
      <c r="L7" t="s">
        <v>29</v>
      </c>
      <c r="M7" s="1">
        <v>8</v>
      </c>
      <c r="N7" t="s">
        <v>30</v>
      </c>
    </row>
    <row r="8" ht="14.25">
      <c r="F8" s="1"/>
      <c r="G8" s="1"/>
      <c r="H8" s="1"/>
      <c r="I8" s="1"/>
      <c r="J8" s="1"/>
      <c r="K8" s="1"/>
      <c r="L8" t="s">
        <v>31</v>
      </c>
      <c r="M8" s="1">
        <v>11</v>
      </c>
      <c r="N8" t="s">
        <v>30</v>
      </c>
    </row>
    <row r="9" ht="14.25">
      <c r="F9" s="1"/>
      <c r="G9" s="1"/>
      <c r="H9" s="1"/>
      <c r="I9" s="1"/>
      <c r="J9" s="1"/>
      <c r="K9" s="1"/>
      <c r="L9" s="1"/>
      <c r="M9" s="1"/>
      <c r="N9" s="1"/>
    </row>
    <row r="10" ht="14.25">
      <c r="A10" s="1" t="s">
        <v>9</v>
      </c>
      <c r="B10" s="1"/>
      <c r="C10" s="1"/>
      <c r="D10" s="1"/>
      <c r="E10" s="1"/>
      <c r="F10" s="1">
        <v>8</v>
      </c>
      <c r="G10" s="1">
        <v>11</v>
      </c>
      <c r="H10" s="1"/>
      <c r="I10" s="1"/>
      <c r="J10" s="1"/>
      <c r="K10" s="1"/>
      <c r="L10" s="1"/>
      <c r="M10" s="1"/>
      <c r="N10" s="1"/>
    </row>
    <row r="11" ht="14.25">
      <c r="A11" s="1" t="s">
        <v>10</v>
      </c>
      <c r="B11" s="10"/>
      <c r="C11" s="10"/>
      <c r="D11" s="10"/>
      <c r="E11" s="10"/>
      <c r="F11" s="10">
        <f>AVERAGE(F3:F7)</f>
        <v>11.298961266667508</v>
      </c>
      <c r="G11" s="10">
        <f>AVERAGE(G3:G7)</f>
        <v>16.141373238096442</v>
      </c>
      <c r="H11" s="1"/>
      <c r="I11" s="1"/>
      <c r="J11" s="1"/>
      <c r="K11" s="1"/>
      <c r="L11" s="1"/>
      <c r="M11" s="1"/>
      <c r="N11" s="1"/>
    </row>
    <row r="12" ht="14.25">
      <c r="A12" s="1" t="s">
        <v>11</v>
      </c>
      <c r="B12" s="17"/>
      <c r="C12" s="17"/>
      <c r="D12" s="17"/>
      <c r="E12" s="17"/>
      <c r="F12" s="17">
        <f>(F11-F10)/F10</f>
        <v>0.41237015833343849</v>
      </c>
      <c r="G12" s="17">
        <f>(G11-G10)/G10</f>
        <v>0.46739756709967656</v>
      </c>
      <c r="H12" s="1"/>
      <c r="I12" s="1"/>
      <c r="J12" s="1"/>
      <c r="K12" s="1"/>
      <c r="L12" s="1"/>
      <c r="M12" s="1"/>
      <c r="N12" s="1"/>
    </row>
    <row r="13" ht="14.25">
      <c r="A13" s="1"/>
      <c r="B13" s="10"/>
      <c r="C13" s="10"/>
      <c r="D13" s="10"/>
      <c r="E13" s="10"/>
      <c r="F13" s="10"/>
      <c r="G13" s="10"/>
      <c r="H13" s="1"/>
      <c r="I13" s="1"/>
      <c r="J13" s="1"/>
      <c r="K13" s="1"/>
      <c r="L13" s="1"/>
      <c r="M13" s="1"/>
      <c r="N13" s="1"/>
    </row>
    <row r="14" ht="14.25">
      <c r="A14" s="1" t="s">
        <v>12</v>
      </c>
      <c r="B14" s="7"/>
      <c r="C14" s="7"/>
      <c r="D14" s="7"/>
      <c r="E14" s="7"/>
      <c r="F14" s="7">
        <f>STDEVP(F3:F7)</f>
        <v>1.6632294260757863</v>
      </c>
      <c r="G14" s="7">
        <f>STDEVP(G3:G7)</f>
        <v>2.3760420372511235</v>
      </c>
      <c r="H14" s="1"/>
      <c r="I14" s="1"/>
      <c r="J14" s="1"/>
      <c r="K14" s="1"/>
      <c r="L14" s="1"/>
      <c r="M14" s="1"/>
      <c r="N14" s="1"/>
    </row>
    <row r="15" ht="14.25">
      <c r="A15" s="1" t="s">
        <v>13</v>
      </c>
      <c r="B15" s="17"/>
      <c r="C15" s="17"/>
      <c r="D15" s="11"/>
      <c r="E15" s="11"/>
      <c r="F15" s="11">
        <f>F14/F11</f>
        <v>0.14720197607742891</v>
      </c>
      <c r="G15" s="11">
        <f>G14/G11</f>
        <v>0.14720197607742891</v>
      </c>
      <c r="H15" s="1"/>
      <c r="I15" s="1"/>
      <c r="J15" s="1"/>
      <c r="K15" s="1"/>
      <c r="L15" s="1"/>
      <c r="M15" s="1"/>
      <c r="N15" s="1"/>
    </row>
    <row r="16" ht="14.25">
      <c r="H16" s="1"/>
      <c r="I16" s="1"/>
      <c r="J16" s="1"/>
      <c r="K16" s="1"/>
      <c r="L16" s="1"/>
      <c r="M16" s="1"/>
      <c r="N16" s="1"/>
    </row>
    <row r="17" ht="14.25">
      <c r="H17" s="1"/>
      <c r="I17" s="1"/>
      <c r="J17" s="1"/>
      <c r="K17" s="1"/>
      <c r="L17" s="1"/>
      <c r="M17" s="1"/>
      <c r="N17" s="1"/>
    </row>
    <row r="18" ht="14.25">
      <c r="H18" s="1"/>
      <c r="I18" s="1"/>
      <c r="J18" s="1"/>
      <c r="K18" s="1"/>
      <c r="L18" s="1"/>
      <c r="M18" s="1"/>
      <c r="N18" s="1"/>
    </row>
    <row r="19" ht="14.25">
      <c r="F19" s="1"/>
      <c r="G19" s="1"/>
      <c r="H19" s="1"/>
      <c r="I19" s="1"/>
      <c r="J19" s="1"/>
      <c r="K19" s="1"/>
      <c r="L19" s="1"/>
      <c r="M19" s="1"/>
      <c r="N19" s="1"/>
    </row>
    <row r="20" ht="14.25">
      <c r="F20" s="1"/>
      <c r="G20" s="1"/>
      <c r="H20" s="1"/>
      <c r="I20" s="1"/>
      <c r="J20" s="1"/>
      <c r="K20" s="1"/>
      <c r="L20" s="1"/>
      <c r="M20" s="1"/>
      <c r="N20" s="1"/>
    </row>
    <row r="21" ht="14.25">
      <c r="F21" s="1"/>
      <c r="G21" s="1"/>
      <c r="H21" s="1"/>
      <c r="I21" s="1"/>
      <c r="J21" s="1"/>
      <c r="K21" s="1"/>
      <c r="L21" s="1"/>
      <c r="M21" s="1"/>
      <c r="N21" s="1"/>
    </row>
    <row r="22" ht="14.25">
      <c r="F22" s="1"/>
      <c r="G22" s="1"/>
      <c r="H22" s="1"/>
      <c r="I22" s="1"/>
      <c r="J22" s="1"/>
      <c r="K22" s="1"/>
      <c r="L22" s="1"/>
      <c r="M22" s="1"/>
      <c r="N22" s="1"/>
    </row>
    <row r="23" ht="14.25">
      <c r="F23" s="1"/>
      <c r="G23" s="1"/>
      <c r="H23" s="1"/>
      <c r="I23" s="1"/>
      <c r="J23" s="1"/>
      <c r="K23" s="1"/>
      <c r="L23" s="1"/>
      <c r="M23" s="1"/>
      <c r="N23" s="1"/>
    </row>
    <row r="24" ht="14.25">
      <c r="F24" s="1"/>
      <c r="G24" s="1"/>
      <c r="H24" s="1"/>
      <c r="I24" s="1"/>
      <c r="J24" s="1"/>
      <c r="K24" s="1"/>
      <c r="L24" s="1"/>
      <c r="M24" s="1"/>
      <c r="N24" s="1"/>
    </row>
    <row r="25" ht="14.25">
      <c r="F25" s="1"/>
      <c r="G25" s="1"/>
      <c r="H25" s="1"/>
      <c r="I25" s="1"/>
      <c r="J25" s="1"/>
      <c r="K25" s="1"/>
      <c r="L25" s="1"/>
      <c r="M25" s="1"/>
      <c r="N25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2023-10-16T20:39:57Z</dcterms:modified>
</cp:coreProperties>
</file>