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8" windowWidth="20112" windowHeight="7992"/>
  </bookViews>
  <sheets>
    <sheet name="_Exam5_6_7_8_9" sheetId="12" r:id="rId1"/>
    <sheet name="_Exam Solution" sheetId="10" r:id="rId2"/>
  </sheets>
  <definedNames>
    <definedName name="_xlnm.Print_Area" localSheetId="1">'_Exam Solution'!$A$1:$I$303</definedName>
    <definedName name="_xlnm.Print_Area" localSheetId="0">_Exam5_6_7_8_9!$A$1:$I$304</definedName>
  </definedNames>
  <calcPr calcId="125725"/>
</workbook>
</file>

<file path=xl/calcChain.xml><?xml version="1.0" encoding="utf-8"?>
<calcChain xmlns="http://schemas.openxmlformats.org/spreadsheetml/2006/main">
  <c r="M310" i="12"/>
  <c r="D229"/>
  <c r="D228"/>
  <c r="D227"/>
  <c r="K219"/>
  <c r="B128"/>
  <c r="B129"/>
  <c r="B130"/>
  <c r="B131"/>
  <c r="D45"/>
  <c r="J27"/>
  <c r="J26"/>
  <c r="J25"/>
  <c r="J24"/>
  <c r="D155" i="10"/>
  <c r="D154"/>
  <c r="C155"/>
  <c r="C154"/>
  <c r="L134"/>
  <c r="D132"/>
  <c r="F127"/>
  <c r="F154"/>
  <c r="C132"/>
  <c r="E131"/>
  <c r="J38" i="12"/>
  <c r="J39"/>
  <c r="B128" i="10"/>
  <c r="B129"/>
  <c r="B130"/>
  <c r="B131"/>
  <c r="D67"/>
  <c r="D70"/>
  <c r="D71"/>
  <c r="D45"/>
  <c r="D229"/>
  <c r="D228"/>
  <c r="D227"/>
  <c r="D118"/>
  <c r="E118"/>
  <c r="D117"/>
  <c r="E117"/>
  <c r="D61"/>
  <c r="K219"/>
  <c r="F221"/>
  <c r="F220"/>
  <c r="F222"/>
  <c r="M311"/>
  <c r="D213"/>
  <c r="E213"/>
  <c r="D204"/>
  <c r="E204"/>
  <c r="E119"/>
  <c r="E106"/>
  <c r="E105"/>
  <c r="D98"/>
  <c r="D55"/>
  <c r="E56"/>
  <c r="D48"/>
  <c r="J27"/>
  <c r="D37"/>
  <c r="J26"/>
  <c r="D36"/>
  <c r="J25"/>
  <c r="D35"/>
  <c r="J24"/>
  <c r="D34"/>
  <c r="D28"/>
  <c r="D18"/>
  <c r="D19"/>
  <c r="F131"/>
  <c r="F158"/>
  <c r="F130"/>
  <c r="F157"/>
  <c r="F128"/>
  <c r="F155"/>
  <c r="E129"/>
  <c r="D56"/>
  <c r="F129"/>
  <c r="F156"/>
  <c r="F159"/>
  <c r="E120"/>
  <c r="F120"/>
  <c r="E107"/>
  <c r="F107"/>
  <c r="J28"/>
  <c r="F219"/>
  <c r="K229"/>
  <c r="F227"/>
  <c r="E35"/>
  <c r="E36"/>
  <c r="E37"/>
  <c r="E38"/>
  <c r="J38"/>
  <c r="J39"/>
  <c r="F229"/>
  <c r="E158"/>
  <c r="G131"/>
  <c r="E57"/>
  <c r="E58"/>
  <c r="E59"/>
  <c r="E130"/>
  <c r="E156"/>
  <c r="E127"/>
  <c r="E128"/>
  <c r="J28" i="12"/>
  <c r="K229"/>
  <c r="F228" i="10"/>
  <c r="G129"/>
  <c r="F162"/>
  <c r="F163"/>
  <c r="F160"/>
  <c r="F161"/>
  <c r="L131"/>
  <c r="K131"/>
  <c r="H131"/>
  <c r="E154"/>
  <c r="G127"/>
  <c r="E155"/>
  <c r="G128"/>
  <c r="E157"/>
  <c r="G130"/>
  <c r="F230"/>
  <c r="D57"/>
  <c r="D58"/>
  <c r="D59"/>
  <c r="L129"/>
  <c r="K129"/>
  <c r="H129"/>
  <c r="E159"/>
  <c r="L128"/>
  <c r="K128"/>
  <c r="H128"/>
  <c r="K130"/>
  <c r="H130"/>
  <c r="L130"/>
  <c r="K127"/>
  <c r="L127"/>
  <c r="E160"/>
  <c r="E161"/>
  <c r="E162"/>
  <c r="E163"/>
  <c r="H127"/>
  <c r="H132"/>
  <c r="H134"/>
  <c r="K132"/>
  <c r="L132"/>
</calcChain>
</file>

<file path=xl/sharedStrings.xml><?xml version="1.0" encoding="utf-8"?>
<sst xmlns="http://schemas.openxmlformats.org/spreadsheetml/2006/main" count="401" uniqueCount="165">
  <si>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</si>
  <si>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</si>
  <si>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</si>
  <si>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</si>
  <si>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</si>
  <si>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</si>
  <si>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</si>
  <si>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</si>
  <si>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</si>
  <si>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</si>
  <si>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</si>
  <si>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</si>
  <si>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</si>
  <si>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</si>
  <si>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</si>
  <si>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</si>
  <si>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</si>
  <si>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</si>
  <si>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</si>
  <si>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</si>
  <si>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</si>
  <si>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</si>
  <si>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</si>
  <si>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Total points  = 100</t>
  </si>
  <si>
    <t>a.</t>
  </si>
  <si>
    <t>b.</t>
  </si>
  <si>
    <t>c.</t>
  </si>
  <si>
    <t>d.</t>
  </si>
  <si>
    <t>Name</t>
  </si>
  <si>
    <t xml:space="preserve">Exam #2 (Chapters 5, 6, 7, 8 and 9)                                           </t>
  </si>
  <si>
    <t>chapter 5</t>
  </si>
  <si>
    <t>div</t>
  </si>
  <si>
    <t>curr value</t>
  </si>
  <si>
    <t>cost</t>
  </si>
  <si>
    <t>return</t>
  </si>
  <si>
    <t>% return</t>
  </si>
  <si>
    <t>average</t>
  </si>
  <si>
    <t>average excess return</t>
  </si>
  <si>
    <t>variance</t>
  </si>
  <si>
    <t>standard deviation</t>
  </si>
  <si>
    <t>Calculate the Sharpe ratio:</t>
  </si>
  <si>
    <t>deviation to be higher or lower than that of the stock fund?</t>
  </si>
  <si>
    <t>questions</t>
  </si>
  <si>
    <t>The purpose of diversification is to reduce risk.  SPY has the following correlation coefficients with other investments:</t>
  </si>
  <si>
    <t>covariance</t>
  </si>
  <si>
    <t>std dev stocks</t>
  </si>
  <si>
    <t>std dev bonds</t>
  </si>
  <si>
    <t>corr coeff</t>
  </si>
  <si>
    <t>The covariance for IWM (a stock ETF) and TIP (a bond ETF) is -.00326248 (negative).  The standard deviations for</t>
  </si>
  <si>
    <t>After analyzing the portfolio you constructed in (9), you decide that you are willing to accept a smaller expected</t>
  </si>
  <si>
    <t>this portfolio?</t>
  </si>
  <si>
    <t>chapter 6</t>
  </si>
  <si>
    <t>Which statement is false?</t>
  </si>
  <si>
    <t>Beta is a measure of the sensitivity of a security's returns as compared to a market index.</t>
  </si>
  <si>
    <t>Beta can be described as the tendency of a security's returns to respond to swings in the market.</t>
  </si>
  <si>
    <t>A security with a beta of 1.25 is less volatile than the market.</t>
  </si>
  <si>
    <t>Conservative stocks that have expected returns less than the market often have betas less than 1.00.</t>
  </si>
  <si>
    <t>This excess return is referred to as alpha.</t>
  </si>
  <si>
    <t>A stock had an expected return of 8.50% in 2014 and it's actual return was 11.30%.  Which of the following is true?</t>
  </si>
  <si>
    <t>The risk free rate must have been 1.80%</t>
  </si>
  <si>
    <t>The beta of the stock would have to be greater than 1.00.</t>
  </si>
  <si>
    <t>chapter 7</t>
  </si>
  <si>
    <t>risk free</t>
  </si>
  <si>
    <t>market</t>
  </si>
  <si>
    <t>beta</t>
  </si>
  <si>
    <t>expected return</t>
  </si>
  <si>
    <t>What is the risk free rate?</t>
  </si>
  <si>
    <t>The expected return for the market is 11.0%.  The expected return for a stock with a beta of 1.25 is 13.33%.</t>
  </si>
  <si>
    <t>$ invested</t>
  </si>
  <si>
    <t>stock</t>
  </si>
  <si>
    <t>Wells Fargo</t>
  </si>
  <si>
    <t>Coca Cola</t>
  </si>
  <si>
    <t>Exxon Mobil</t>
  </si>
  <si>
    <t>What is the beta for the portfolio?</t>
  </si>
  <si>
    <t>The market portfolio has a beta of:</t>
  </si>
  <si>
    <t>The weak form of the Efficient Market Hypothesis states that _____________ must be reflected in the current</t>
  </si>
  <si>
    <t>stock price.</t>
  </si>
  <si>
    <t>all information, including inside information</t>
  </si>
  <si>
    <t>all past information, including security price and volume data</t>
  </si>
  <si>
    <t>all publicly available information</t>
  </si>
  <si>
    <t>The semi-strong form of the Efficient Market Hypothesis states that _____________ must be reflected in the current</t>
  </si>
  <si>
    <t>passive investors</t>
  </si>
  <si>
    <t>active investors</t>
  </si>
  <si>
    <t>technical analysts</t>
  </si>
  <si>
    <t>Investors who believe in the EMH are likely to be:</t>
  </si>
  <si>
    <t>chapter 8</t>
  </si>
  <si>
    <t>Please select the true statement:</t>
  </si>
  <si>
    <t xml:space="preserve">Fundamental analysts make their investment decisions (or recommendations) by studying balance sheets, </t>
  </si>
  <si>
    <t>income statements, dividend yield, dividend growth, earnings per share, financial ratios, etc.</t>
  </si>
  <si>
    <t>Fundamental analysts use stock charts with moving averages, bollinger bands and stochastics.</t>
  </si>
  <si>
    <t>Technical analysts base their investment decisions on data such as return on equity and the debt ratio.</t>
  </si>
  <si>
    <t>market close on February 27th, the stock price had moved up to $114.14 while the 50 week moving average increased</t>
  </si>
  <si>
    <t>buy the stock</t>
  </si>
  <si>
    <t>sell the stock</t>
  </si>
  <si>
    <t>A stock has been trading between $42 and $48 per share for the past nine months.  The following is true:</t>
  </si>
  <si>
    <t>the fair value of the stock must be $45</t>
  </si>
  <si>
    <t>$42 represents resistance and $48 represents support</t>
  </si>
  <si>
    <t>$42 represents support and $48 represents resistance</t>
  </si>
  <si>
    <t>chapter 9</t>
  </si>
  <si>
    <t>the two ETFs are .2365 and .0596 respectively.  Calculate the correlation coefficient:</t>
  </si>
  <si>
    <t>Which investment will provide the most effective benefit of diversification with SPY?</t>
  </si>
  <si>
    <t>The 50 week moving average for a stock was $113.80 on February 20th when the stock price closed at $112.55.  At the</t>
  </si>
  <si>
    <t>to $113.87.  This would provide a signal to:</t>
  </si>
  <si>
    <t>(provide the exponential formula as your answer if your calculator is limited)</t>
  </si>
  <si>
    <t>The strong form of the Efficient Market Hypothesis states that _____________ must be reflected in the current</t>
  </si>
  <si>
    <t>lower</t>
  </si>
  <si>
    <t>FINA 365    Fall 2015</t>
  </si>
  <si>
    <t>October ______, 2015</t>
  </si>
  <si>
    <t>Round your work as follows: .068467, not .0685; and 41.38%, not 41%; and $326.15, not $326.</t>
  </si>
  <si>
    <t>Robert purchases a stock for $64.50 per share on February 15th.  During the next 12 months, he receives dividends</t>
  </si>
  <si>
    <t>The arithmetic average of 15.3%, 8.6%, -6.2%, and 13.4% is:</t>
  </si>
  <si>
    <t>or 1.3319^.25</t>
  </si>
  <si>
    <t>The geometric average of 15.3%, 8.6%, -6.2%, and 13.4% is:</t>
  </si>
  <si>
    <t>The QQQ exchange traded fund has the following statistics for the past 10 years:</t>
  </si>
  <si>
    <t>A mutual fund advertises that their fund returned 8.85% annually for the past five years.  If you</t>
  </si>
  <si>
    <t>had invested $10,000 in the fund five years ago, your investment value today would be:</t>
  </si>
  <si>
    <t xml:space="preserve">     1000*((1.0885)^5)</t>
  </si>
  <si>
    <t>A stock exchange traded fund had an average annual return of 16.12%  and a standard deviation of 27.44% for the past</t>
  </si>
  <si>
    <t>10 years.  A bond fund had an average annual return 4.85% during this same period.  Would you expect its standard</t>
  </si>
  <si>
    <t>The risk free rate is 1.20%, and the expected return for the market is 10.35%.  What is the expected return for a stock</t>
  </si>
  <si>
    <t>with a beta of 1.27?</t>
  </si>
  <si>
    <t>The risk free rate is 1.30%, and the expected return for the market is 10.70%.  What is the expected return for a stock</t>
  </si>
  <si>
    <t>with a beta of 1.07?</t>
  </si>
  <si>
    <t>Warren has a $300,000 portfolio composed of the following:</t>
  </si>
  <si>
    <t>variance squared</t>
  </si>
  <si>
    <t>You decide to construct a portfolio using the two ETFs in question (6).   If you invest 80% of your funds in the stock ETF</t>
  </si>
  <si>
    <t>and 20% in the bond ETF, what will be your expected annual return using the data for the historic period?</t>
  </si>
  <si>
    <t>annual return for a lower risk portfolio.  Thus, you decide to place 65% of your funds in the stock fund, 23% in the</t>
  </si>
  <si>
    <t>bond fund and 12% in a Treasury Bill that is expected to pay 1.35% annually.  What is the expected annual return for</t>
  </si>
  <si>
    <t>A USC Upstate professor must have purchased 10,000 shares and pushed the stock price up.</t>
  </si>
  <si>
    <t>remain in cash</t>
  </si>
  <si>
    <t>of $0.35 per share in May and $0.37 per share in August.  On September 17th, he sells the 200 shares for $41.70 per share.</t>
  </si>
  <si>
    <t>Joe purchases 200 shares of stock for $43.20 per share on March 3rd.  During the next several months, he receives dividends</t>
  </si>
  <si>
    <t>Calculate Joe's holding period return (percent) (excluding commissions):</t>
  </si>
  <si>
    <t>of $1.25 per share and the stock price grows to $68.10.  Calculate his holding period return (excluding commissions):</t>
  </si>
  <si>
    <t>Each question has equal weight</t>
  </si>
  <si>
    <t>12. and 13.</t>
  </si>
  <si>
    <t>Period</t>
  </si>
  <si>
    <t>Stock Fund</t>
  </si>
  <si>
    <t>Bond Fund</t>
  </si>
  <si>
    <t>Stock Variance</t>
  </si>
  <si>
    <t>Bond Variance</t>
  </si>
  <si>
    <t>Prod of Var</t>
  </si>
  <si>
    <t>Prod x Prob</t>
  </si>
  <si>
    <t>Use the following annual excess return data to calculate the variance for each fund and the covariance for the sample:</t>
  </si>
  <si>
    <t>stdev</t>
  </si>
  <si>
    <t>Stk Var Sqrd</t>
  </si>
  <si>
    <t>Bnd Var Sqrd</t>
  </si>
  <si>
    <t>sum</t>
  </si>
  <si>
    <t>divide by 4</t>
  </si>
  <si>
    <t>sq root</t>
  </si>
  <si>
    <t>divide by 5</t>
  </si>
  <si>
    <t>stdevp</t>
  </si>
  <si>
    <t>26.</t>
  </si>
  <si>
    <t>27.</t>
  </si>
  <si>
    <t>28.</t>
  </si>
  <si>
    <t>Using the annual return data in the previous question, calculate the standard deviation for the stock fund and the bond fund:</t>
  </si>
  <si>
    <t>population</t>
  </si>
  <si>
    <t>Answer Key</t>
  </si>
  <si>
    <t>sample</t>
  </si>
  <si>
    <t>total</t>
  </si>
  <si>
    <t>covariance, sample</t>
  </si>
  <si>
    <t>You decide to construct a portfolio using the two ETFs in question (7).   If you invest 80% of your funds in the stock ETF</t>
  </si>
  <si>
    <t>After analyzing the portfolio you constructed in (10), you decide that you are willing to accept a smaller expected</t>
  </si>
  <si>
    <t>of $1.25 per share and the stock price grows to $68.10.  Calculate his holding period return (percent) (excluding commissions):</t>
  </si>
</sst>
</file>

<file path=xl/styles.xml><?xml version="1.0" encoding="utf-8"?>
<styleSheet xmlns="http://schemas.openxmlformats.org/spreadsheetml/2006/main">
  <numFmts count="1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&quot;$&quot;#,##0"/>
    <numFmt numFmtId="170" formatCode="0.0000"/>
    <numFmt numFmtId="172" formatCode="[$-409]mmmm\ d\,\ yyyy;@"/>
    <numFmt numFmtId="173" formatCode="0.000"/>
    <numFmt numFmtId="177" formatCode="0.0000_);[Red]\(0.0000\)"/>
    <numFmt numFmtId="180" formatCode="0.00000000"/>
    <numFmt numFmtId="181" formatCode="#,##0.0000_);[Red]\(#,##0.0000\)"/>
    <numFmt numFmtId="182" formatCode="0.000000_);[Red]\(0.000000\)"/>
    <numFmt numFmtId="183" formatCode="0.000000"/>
    <numFmt numFmtId="185" formatCode="#,##0.0000_);\(#,##0.0000\)"/>
  </numFmts>
  <fonts count="8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8" fontId="0" fillId="0" borderId="0" xfId="0" applyNumberFormat="1"/>
    <xf numFmtId="10" fontId="0" fillId="0" borderId="0" xfId="0" applyNumberFormat="1"/>
    <xf numFmtId="44" fontId="0" fillId="0" borderId="0" xfId="0" applyNumberFormat="1"/>
    <xf numFmtId="44" fontId="2" fillId="0" borderId="0" xfId="0" applyNumberFormat="1" applyFont="1"/>
    <xf numFmtId="0" fontId="2" fillId="0" borderId="0" xfId="0" applyFont="1" applyAlignment="1">
      <alignment horizontal="right"/>
    </xf>
    <xf numFmtId="172" fontId="3" fillId="0" borderId="0" xfId="0" quotePrefix="1" applyNumberFormat="1" applyFont="1"/>
    <xf numFmtId="173" fontId="0" fillId="0" borderId="0" xfId="0" applyNumberFormat="1"/>
    <xf numFmtId="0" fontId="5" fillId="0" borderId="0" xfId="0" applyFont="1" applyAlignment="1">
      <alignment horizontal="right"/>
    </xf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8" fontId="0" fillId="0" borderId="0" xfId="0" applyNumberFormat="1"/>
    <xf numFmtId="0" fontId="0" fillId="0" borderId="0" xfId="0" applyFill="1"/>
    <xf numFmtId="44" fontId="0" fillId="0" borderId="0" xfId="0" applyNumberFormat="1" applyFill="1"/>
    <xf numFmtId="6" fontId="0" fillId="0" borderId="0" xfId="0" applyNumberFormat="1" applyAlignment="1">
      <alignment horizontal="left"/>
    </xf>
    <xf numFmtId="43" fontId="0" fillId="0" borderId="0" xfId="0" applyNumberFormat="1"/>
    <xf numFmtId="0" fontId="0" fillId="0" borderId="0" xfId="0" applyAlignment="1">
      <alignment horizontal="right"/>
    </xf>
    <xf numFmtId="177" fontId="0" fillId="0" borderId="0" xfId="0" applyNumberFormat="1"/>
    <xf numFmtId="170" fontId="0" fillId="0" borderId="0" xfId="0" applyNumberFormat="1"/>
    <xf numFmtId="40" fontId="0" fillId="0" borderId="0" xfId="0" applyNumberFormat="1"/>
    <xf numFmtId="44" fontId="0" fillId="0" borderId="0" xfId="0" applyNumberFormat="1" applyAlignment="1">
      <alignment horizontal="right"/>
    </xf>
    <xf numFmtId="180" fontId="0" fillId="0" borderId="0" xfId="0" applyNumberFormat="1"/>
    <xf numFmtId="44" fontId="0" fillId="0" borderId="0" xfId="0" applyNumberFormat="1" applyFont="1" applyAlignment="1">
      <alignment horizontal="right"/>
    </xf>
    <xf numFmtId="177" fontId="0" fillId="0" borderId="0" xfId="0" applyNumberFormat="1" applyFont="1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0" fontId="2" fillId="0" borderId="0" xfId="0" applyNumberFormat="1" applyFont="1"/>
    <xf numFmtId="0" fontId="0" fillId="3" borderId="0" xfId="0" applyFill="1" applyAlignment="1">
      <alignment horizontal="right"/>
    </xf>
    <xf numFmtId="10" fontId="0" fillId="3" borderId="0" xfId="0" applyNumberFormat="1" applyFill="1"/>
    <xf numFmtId="170" fontId="0" fillId="3" borderId="0" xfId="0" applyNumberFormat="1" applyFill="1"/>
    <xf numFmtId="40" fontId="0" fillId="3" borderId="0" xfId="0" applyNumberFormat="1" applyFill="1"/>
    <xf numFmtId="0" fontId="2" fillId="3" borderId="0" xfId="0" applyFont="1" applyFill="1"/>
    <xf numFmtId="170" fontId="2" fillId="3" borderId="0" xfId="0" applyNumberFormat="1" applyFont="1" applyFill="1"/>
    <xf numFmtId="44" fontId="2" fillId="3" borderId="0" xfId="0" applyNumberFormat="1" applyFont="1" applyFill="1" applyAlignment="1">
      <alignment horizontal="right"/>
    </xf>
    <xf numFmtId="0" fontId="0" fillId="3" borderId="0" xfId="0" applyFill="1"/>
    <xf numFmtId="44" fontId="2" fillId="3" borderId="0" xfId="0" applyNumberFormat="1" applyFont="1" applyFill="1"/>
    <xf numFmtId="168" fontId="2" fillId="3" borderId="0" xfId="0" applyNumberFormat="1" applyFont="1" applyFill="1"/>
    <xf numFmtId="0" fontId="2" fillId="3" borderId="0" xfId="0" applyFont="1" applyFill="1" applyAlignment="1">
      <alignment horizontal="right"/>
    </xf>
    <xf numFmtId="177" fontId="2" fillId="3" borderId="0" xfId="0" applyNumberFormat="1" applyFont="1" applyFill="1"/>
    <xf numFmtId="10" fontId="2" fillId="3" borderId="0" xfId="0" applyNumberFormat="1" applyFont="1" applyFill="1"/>
    <xf numFmtId="0" fontId="2" fillId="3" borderId="0" xfId="0" applyFont="1" applyFill="1" applyAlignment="1">
      <alignment horizontal="left"/>
    </xf>
    <xf numFmtId="2" fontId="2" fillId="3" borderId="0" xfId="0" applyNumberFormat="1" applyFont="1" applyFill="1"/>
    <xf numFmtId="6" fontId="2" fillId="3" borderId="0" xfId="0" applyNumberFormat="1" applyFont="1" applyFill="1" applyAlignment="1">
      <alignment horizontal="left"/>
    </xf>
    <xf numFmtId="8" fontId="2" fillId="3" borderId="0" xfId="0" applyNumberFormat="1" applyFont="1" applyFill="1"/>
    <xf numFmtId="181" fontId="0" fillId="0" borderId="0" xfId="0" applyNumberFormat="1"/>
    <xf numFmtId="182" fontId="0" fillId="3" borderId="0" xfId="0" applyNumberFormat="1" applyFill="1"/>
    <xf numFmtId="183" fontId="2" fillId="3" borderId="0" xfId="0" applyNumberFormat="1" applyFont="1" applyFill="1"/>
    <xf numFmtId="0" fontId="0" fillId="0" borderId="0" xfId="0" applyFont="1" applyFill="1"/>
    <xf numFmtId="182" fontId="0" fillId="0" borderId="0" xfId="0" applyNumberFormat="1"/>
    <xf numFmtId="0" fontId="2" fillId="0" borderId="0" xfId="0" applyFont="1" applyFill="1"/>
    <xf numFmtId="182" fontId="2" fillId="3" borderId="0" xfId="0" applyNumberFormat="1" applyFont="1" applyFill="1"/>
    <xf numFmtId="0" fontId="6" fillId="0" borderId="0" xfId="0" quotePrefix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182" fontId="1" fillId="2" borderId="0" xfId="1" applyNumberFormat="1"/>
    <xf numFmtId="170" fontId="0" fillId="0" borderId="0" xfId="0" applyNumberFormat="1" applyFont="1" applyFill="1"/>
    <xf numFmtId="44" fontId="2" fillId="0" borderId="0" xfId="0" applyNumberFormat="1" applyFont="1" applyFill="1"/>
    <xf numFmtId="168" fontId="2" fillId="0" borderId="0" xfId="0" applyNumberFormat="1" applyFont="1" applyFill="1"/>
    <xf numFmtId="0" fontId="0" fillId="0" borderId="0" xfId="0" applyFont="1" applyFill="1" applyAlignment="1">
      <alignment horizontal="left"/>
    </xf>
    <xf numFmtId="2" fontId="0" fillId="0" borderId="0" xfId="0" applyNumberFormat="1" applyFont="1" applyFill="1"/>
    <xf numFmtId="6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0" fontId="5" fillId="0" borderId="0" xfId="0" quotePrefix="1" applyFont="1" applyFill="1" applyAlignment="1">
      <alignment horizontal="center"/>
    </xf>
    <xf numFmtId="8" fontId="0" fillId="0" borderId="0" xfId="0" applyNumberFormat="1" applyFill="1"/>
    <xf numFmtId="6" fontId="0" fillId="0" borderId="0" xfId="0" applyNumberFormat="1" applyFont="1" applyFill="1" applyAlignment="1">
      <alignment horizontal="left"/>
    </xf>
    <xf numFmtId="8" fontId="0" fillId="0" borderId="0" xfId="0" applyNumberFormat="1" applyFont="1" applyFill="1"/>
    <xf numFmtId="182" fontId="0" fillId="0" borderId="0" xfId="0" applyNumberFormat="1" applyAlignment="1">
      <alignment horizontal="right"/>
    </xf>
    <xf numFmtId="185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0"/>
  <sheetViews>
    <sheetView tabSelected="1" zoomScaleNormal="100" workbookViewId="0">
      <selection activeCell="E1" sqref="E1"/>
    </sheetView>
  </sheetViews>
  <sheetFormatPr defaultRowHeight="14.4"/>
  <cols>
    <col min="1" max="1" width="12.109375" customWidth="1"/>
    <col min="2" max="2" width="11.109375" customWidth="1"/>
    <col min="3" max="8" width="14.6640625" customWidth="1"/>
    <col min="9" max="9" width="5.6640625" customWidth="1"/>
    <col min="10" max="11" width="14.6640625" customWidth="1"/>
    <col min="12" max="12" width="11.6640625" customWidth="1"/>
    <col min="13" max="13" width="4.109375" customWidth="1"/>
    <col min="14" max="15" width="14.6640625" customWidth="1"/>
  </cols>
  <sheetData>
    <row r="1" spans="1:14" ht="16.2" thickBot="1">
      <c r="A1" s="2" t="s">
        <v>106</v>
      </c>
      <c r="D1" s="13"/>
      <c r="E1" s="13"/>
      <c r="F1" s="13"/>
      <c r="G1" s="13"/>
      <c r="H1" s="13"/>
    </row>
    <row r="2" spans="1:14" ht="15.6">
      <c r="A2" s="2" t="s">
        <v>29</v>
      </c>
      <c r="G2" s="14" t="s">
        <v>28</v>
      </c>
      <c r="H2" s="12"/>
    </row>
    <row r="3" spans="1:14" ht="15.6">
      <c r="A3" s="9" t="s">
        <v>107</v>
      </c>
      <c r="F3" s="13"/>
      <c r="G3" s="13"/>
    </row>
    <row r="4" spans="1:14" ht="15.6">
      <c r="A4" s="2"/>
      <c r="F4" s="13"/>
      <c r="G4" s="13"/>
      <c r="H4" s="13"/>
    </row>
    <row r="5" spans="1:14" ht="15.6">
      <c r="A5" s="2" t="s">
        <v>23</v>
      </c>
    </row>
    <row r="6" spans="1:14" ht="15.6">
      <c r="A6" s="2" t="s">
        <v>135</v>
      </c>
    </row>
    <row r="8" spans="1:14" ht="15.6">
      <c r="A8" s="2" t="s">
        <v>108</v>
      </c>
    </row>
    <row r="9" spans="1:14" ht="15.6">
      <c r="A9" s="2"/>
    </row>
    <row r="10" spans="1:14" ht="15.6">
      <c r="A10" s="2"/>
    </row>
    <row r="11" spans="1:14" ht="15.6">
      <c r="A11" s="3"/>
    </row>
    <row r="12" spans="1:14" ht="15.6">
      <c r="A12" s="56" t="s">
        <v>0</v>
      </c>
      <c r="B12" t="s">
        <v>109</v>
      </c>
      <c r="L12" t="s">
        <v>30</v>
      </c>
      <c r="M12">
        <v>6</v>
      </c>
      <c r="N12" t="s">
        <v>42</v>
      </c>
    </row>
    <row r="13" spans="1:14" ht="15.6">
      <c r="A13" s="57"/>
      <c r="B13" t="s">
        <v>164</v>
      </c>
    </row>
    <row r="14" spans="1:14" ht="15.6">
      <c r="A14" s="57"/>
    </row>
    <row r="15" spans="1:14" ht="15.6">
      <c r="A15" s="57"/>
    </row>
    <row r="16" spans="1:14" ht="15.6">
      <c r="A16" s="57"/>
    </row>
    <row r="17" spans="1:10" ht="15.6">
      <c r="A17" s="57"/>
    </row>
    <row r="18" spans="1:10" ht="15.6">
      <c r="A18" s="57"/>
    </row>
    <row r="19" spans="1:10" ht="15.6">
      <c r="A19" s="57"/>
    </row>
    <row r="20" spans="1:10" ht="15.6">
      <c r="A20" s="57"/>
    </row>
    <row r="21" spans="1:10" ht="15.6">
      <c r="A21" s="57"/>
    </row>
    <row r="22" spans="1:10" ht="15.6">
      <c r="A22" s="58" t="s">
        <v>1</v>
      </c>
      <c r="B22" t="s">
        <v>110</v>
      </c>
    </row>
    <row r="23" spans="1:10" ht="15.6">
      <c r="A23" s="57"/>
    </row>
    <row r="24" spans="1:10" ht="15.6">
      <c r="A24" s="57"/>
      <c r="J24" s="21">
        <f>D24</f>
        <v>0</v>
      </c>
    </row>
    <row r="25" spans="1:10" ht="15.6">
      <c r="A25" s="57"/>
      <c r="J25" s="21">
        <f>D25</f>
        <v>0</v>
      </c>
    </row>
    <row r="26" spans="1:10" ht="15.6">
      <c r="A26" s="57"/>
      <c r="J26" s="21">
        <f>D26</f>
        <v>0</v>
      </c>
    </row>
    <row r="27" spans="1:10" ht="15.6">
      <c r="A27" s="57"/>
      <c r="J27" s="21">
        <f>D27</f>
        <v>0</v>
      </c>
    </row>
    <row r="28" spans="1:10" ht="15.6">
      <c r="A28" s="57"/>
      <c r="F28" s="7"/>
      <c r="J28" s="21">
        <f>AVERAGE(J24:J27)</f>
        <v>0</v>
      </c>
    </row>
    <row r="29" spans="1:10" ht="15.6">
      <c r="A29" s="57"/>
    </row>
    <row r="30" spans="1:10" ht="15.6">
      <c r="A30" s="57"/>
    </row>
    <row r="31" spans="1:10" ht="15.6">
      <c r="A31" s="58" t="s">
        <v>2</v>
      </c>
      <c r="B31" t="s">
        <v>112</v>
      </c>
    </row>
    <row r="32" spans="1:10" ht="15.6">
      <c r="A32" s="57"/>
      <c r="B32" t="s">
        <v>103</v>
      </c>
    </row>
    <row r="33" spans="1:10" ht="15.6">
      <c r="A33" s="57"/>
    </row>
    <row r="34" spans="1:10" ht="15.6">
      <c r="A34" s="57"/>
    </row>
    <row r="35" spans="1:10" ht="15.6">
      <c r="A35" s="57"/>
    </row>
    <row r="36" spans="1:10" ht="15.6">
      <c r="A36" s="57"/>
    </row>
    <row r="37" spans="1:10" ht="15.6">
      <c r="A37" s="57"/>
    </row>
    <row r="38" spans="1:10" ht="15.6">
      <c r="A38" s="57"/>
      <c r="J38" s="22">
        <f>(1+E38)^4</f>
        <v>1</v>
      </c>
    </row>
    <row r="39" spans="1:10" ht="15.6">
      <c r="A39" s="57"/>
      <c r="J39" s="22">
        <f>(J38)^0.25-1</f>
        <v>0</v>
      </c>
    </row>
    <row r="40" spans="1:10" ht="15.6">
      <c r="A40" s="57"/>
      <c r="D40" s="22"/>
      <c r="E40" s="22"/>
      <c r="F40" s="22"/>
    </row>
    <row r="41" spans="1:10" ht="15.6">
      <c r="A41" s="57"/>
    </row>
    <row r="42" spans="1:10" ht="15.6">
      <c r="A42" s="58" t="s">
        <v>3</v>
      </c>
      <c r="B42" t="s">
        <v>113</v>
      </c>
    </row>
    <row r="43" spans="1:10" ht="15.6">
      <c r="A43" s="57"/>
      <c r="C43" s="20" t="s">
        <v>37</v>
      </c>
      <c r="D43" s="53">
        <v>0.1235</v>
      </c>
      <c r="E43" s="21"/>
      <c r="F43" s="21"/>
    </row>
    <row r="44" spans="1:10" ht="15.6">
      <c r="A44" s="57"/>
      <c r="C44" s="20" t="s">
        <v>38</v>
      </c>
      <c r="D44" s="53">
        <v>5.7000000000000002E-2</v>
      </c>
      <c r="E44" s="21"/>
      <c r="F44" s="21"/>
    </row>
    <row r="45" spans="1:10" ht="15.6">
      <c r="A45" s="57"/>
      <c r="C45" s="20" t="s">
        <v>124</v>
      </c>
      <c r="D45" s="53">
        <f>D44*D44</f>
        <v>3.2490000000000002E-3</v>
      </c>
      <c r="E45" s="21"/>
      <c r="F45" s="21"/>
    </row>
    <row r="46" spans="1:10" ht="15.6">
      <c r="A46" s="57"/>
      <c r="C46" s="20" t="s">
        <v>39</v>
      </c>
      <c r="D46" s="53">
        <v>0.25850000000000001</v>
      </c>
      <c r="E46" s="21"/>
      <c r="F46" s="21"/>
    </row>
    <row r="47" spans="1:10" ht="15.6">
      <c r="A47" s="57"/>
      <c r="E47" s="21"/>
      <c r="F47" s="21"/>
    </row>
    <row r="48" spans="1:10" ht="15.6">
      <c r="A48" s="57"/>
      <c r="C48" s="20" t="s">
        <v>40</v>
      </c>
      <c r="E48" s="21"/>
      <c r="F48" s="21"/>
    </row>
    <row r="49" spans="1:6" ht="15.6">
      <c r="A49" s="57"/>
      <c r="D49" s="21"/>
      <c r="E49" s="21"/>
      <c r="F49" s="21"/>
    </row>
    <row r="50" spans="1:6" ht="15.6">
      <c r="A50" s="57"/>
      <c r="D50" s="21"/>
      <c r="E50" s="21"/>
      <c r="F50" s="21"/>
    </row>
    <row r="51" spans="1:6" ht="15.6">
      <c r="A51" s="57"/>
      <c r="D51" s="21"/>
      <c r="E51" s="21"/>
      <c r="F51" s="21"/>
    </row>
    <row r="52" spans="1:6" ht="15.6">
      <c r="A52" s="58" t="s">
        <v>4</v>
      </c>
      <c r="B52" t="s">
        <v>114</v>
      </c>
    </row>
    <row r="53" spans="1:6" ht="15.6">
      <c r="A53" s="57"/>
      <c r="B53" t="s">
        <v>115</v>
      </c>
    </row>
    <row r="54" spans="1:6" ht="15.6">
      <c r="A54" s="57"/>
      <c r="D54" s="23"/>
    </row>
    <row r="55" spans="1:6" ht="15.6">
      <c r="A55" s="57"/>
      <c r="D55" s="23"/>
    </row>
    <row r="56" spans="1:6" ht="15.6">
      <c r="A56" s="57"/>
      <c r="D56" s="23"/>
    </row>
    <row r="57" spans="1:6" ht="15.6">
      <c r="A57" s="57"/>
      <c r="D57" s="23"/>
    </row>
    <row r="58" spans="1:6" ht="15.6">
      <c r="A58" s="58"/>
      <c r="D58" s="23"/>
    </row>
    <row r="59" spans="1:6" ht="15.6">
      <c r="A59" s="58"/>
      <c r="D59" s="23"/>
    </row>
    <row r="60" spans="1:6" ht="15.6">
      <c r="A60" s="58"/>
    </row>
    <row r="61" spans="1:6" ht="15.6">
      <c r="A61" s="58"/>
      <c r="D61" s="23"/>
      <c r="E61" s="30"/>
    </row>
    <row r="62" spans="1:6" ht="15.6">
      <c r="A62" s="58"/>
    </row>
    <row r="63" spans="1:6" ht="15.6">
      <c r="A63" s="58" t="s">
        <v>5</v>
      </c>
      <c r="B63" t="s">
        <v>132</v>
      </c>
    </row>
    <row r="64" spans="1:6" ht="15.6">
      <c r="A64" s="58"/>
      <c r="B64" t="s">
        <v>131</v>
      </c>
    </row>
    <row r="65" spans="1:5" ht="15.6">
      <c r="A65" s="58"/>
      <c r="B65" t="s">
        <v>133</v>
      </c>
    </row>
    <row r="66" spans="1:5" ht="15.6">
      <c r="A66" s="58"/>
    </row>
    <row r="67" spans="1:5" ht="15.6">
      <c r="A67" s="58"/>
    </row>
    <row r="68" spans="1:5" ht="15.6">
      <c r="A68" s="58"/>
    </row>
    <row r="69" spans="1:5" ht="15.6">
      <c r="A69" s="58"/>
    </row>
    <row r="70" spans="1:5" ht="15.6">
      <c r="A70" s="58"/>
    </row>
    <row r="71" spans="1:5" ht="15.6">
      <c r="A71" s="58"/>
    </row>
    <row r="72" spans="1:5" ht="15.6">
      <c r="A72" s="57"/>
    </row>
    <row r="73" spans="1:5" ht="15.6">
      <c r="A73" s="57"/>
      <c r="E73" s="4"/>
    </row>
    <row r="74" spans="1:5" ht="15.6">
      <c r="A74" s="58" t="s">
        <v>6</v>
      </c>
      <c r="B74" t="s">
        <v>117</v>
      </c>
      <c r="E74" s="4"/>
    </row>
    <row r="75" spans="1:5" ht="15.6">
      <c r="A75" s="58"/>
      <c r="B75" t="s">
        <v>118</v>
      </c>
      <c r="E75" s="4"/>
    </row>
    <row r="76" spans="1:5" ht="15.6">
      <c r="A76" s="57"/>
      <c r="B76" t="s">
        <v>41</v>
      </c>
      <c r="E76" s="4"/>
    </row>
    <row r="77" spans="1:5" ht="15.6">
      <c r="A77" s="57"/>
      <c r="E77" s="4"/>
    </row>
    <row r="78" spans="1:5" ht="15.6">
      <c r="A78" s="57"/>
      <c r="E78" s="4"/>
    </row>
    <row r="79" spans="1:5" ht="15.6">
      <c r="A79" s="57"/>
      <c r="E79" s="4"/>
    </row>
    <row r="80" spans="1:5" ht="15.6">
      <c r="A80" s="57"/>
      <c r="E80" s="4"/>
    </row>
    <row r="81" spans="1:14" ht="15.6">
      <c r="A81" s="57"/>
      <c r="E81" s="4"/>
    </row>
    <row r="82" spans="1:14" ht="15.6">
      <c r="A82" s="58" t="s">
        <v>7</v>
      </c>
      <c r="B82" t="s">
        <v>43</v>
      </c>
      <c r="E82" s="4"/>
      <c r="L82" t="s">
        <v>51</v>
      </c>
      <c r="M82">
        <v>6</v>
      </c>
      <c r="N82" t="s">
        <v>42</v>
      </c>
    </row>
    <row r="83" spans="1:14" ht="15.6">
      <c r="A83" s="57" t="s">
        <v>24</v>
      </c>
      <c r="B83" s="22">
        <v>0</v>
      </c>
      <c r="C83" s="8"/>
      <c r="D83" s="8"/>
      <c r="E83" s="4"/>
    </row>
    <row r="84" spans="1:14" ht="15.6">
      <c r="A84" s="57" t="s">
        <v>25</v>
      </c>
      <c r="B84" s="22">
        <v>1</v>
      </c>
      <c r="C84" s="6"/>
      <c r="D84" s="6"/>
      <c r="E84" s="4"/>
    </row>
    <row r="85" spans="1:14" ht="15.6">
      <c r="A85" s="57" t="s">
        <v>26</v>
      </c>
      <c r="B85" s="22">
        <v>-0.34920000000000001</v>
      </c>
      <c r="C85" s="6"/>
      <c r="D85" s="6"/>
      <c r="E85" s="4"/>
    </row>
    <row r="86" spans="1:14" ht="15.6">
      <c r="A86" s="62" t="s">
        <v>27</v>
      </c>
      <c r="B86" s="64">
        <v>-0.64410000000000001</v>
      </c>
      <c r="C86" s="6"/>
      <c r="D86" s="6"/>
      <c r="E86" s="4"/>
    </row>
    <row r="87" spans="1:14">
      <c r="A87" s="60"/>
      <c r="B87" t="s">
        <v>100</v>
      </c>
      <c r="C87" s="7"/>
      <c r="D87" s="7"/>
      <c r="E87" s="4"/>
    </row>
    <row r="88" spans="1:14" ht="15.6">
      <c r="A88" s="57"/>
      <c r="C88" s="6"/>
      <c r="D88" s="6"/>
      <c r="E88" s="4"/>
    </row>
    <row r="89" spans="1:14" ht="15.6">
      <c r="A89" s="57"/>
      <c r="C89" s="6"/>
      <c r="D89" s="6"/>
      <c r="E89" s="4"/>
    </row>
    <row r="90" spans="1:14" ht="15.6">
      <c r="A90" s="61"/>
      <c r="B90" s="1"/>
      <c r="C90" s="6"/>
      <c r="D90" s="6"/>
      <c r="E90" s="4"/>
    </row>
    <row r="91" spans="1:14" ht="15.6">
      <c r="A91" s="61"/>
      <c r="C91" s="6"/>
      <c r="D91" s="6"/>
      <c r="E91" s="4"/>
    </row>
    <row r="92" spans="1:14" ht="15.6">
      <c r="A92" s="58" t="s">
        <v>8</v>
      </c>
      <c r="B92" t="s">
        <v>48</v>
      </c>
      <c r="E92" s="4"/>
    </row>
    <row r="93" spans="1:14" ht="15.6">
      <c r="A93" s="57"/>
      <c r="B93" t="s">
        <v>99</v>
      </c>
      <c r="C93" s="8"/>
      <c r="D93" s="8"/>
      <c r="E93" s="4"/>
    </row>
    <row r="94" spans="1:14" ht="15.6">
      <c r="A94" s="57"/>
      <c r="C94" s="6"/>
      <c r="D94" s="6"/>
      <c r="E94" s="4"/>
    </row>
    <row r="95" spans="1:14" ht="15.6">
      <c r="A95" s="57"/>
      <c r="C95" s="6"/>
      <c r="D95" s="6"/>
      <c r="E95" s="4"/>
      <c r="F95" s="21"/>
    </row>
    <row r="96" spans="1:14" ht="15.6">
      <c r="A96" s="57"/>
      <c r="C96" s="6"/>
      <c r="D96" s="6"/>
      <c r="E96" s="4"/>
      <c r="F96" s="21"/>
    </row>
    <row r="97" spans="1:7">
      <c r="A97" s="60"/>
      <c r="C97" s="6"/>
      <c r="D97" s="6"/>
      <c r="E97" s="4"/>
      <c r="F97" s="21"/>
    </row>
    <row r="98" spans="1:7">
      <c r="A98" s="60"/>
      <c r="C98" s="6"/>
      <c r="D98" s="6"/>
      <c r="E98" s="4"/>
      <c r="F98" s="21"/>
    </row>
    <row r="99" spans="1:7">
      <c r="A99" s="60"/>
      <c r="C99" s="6"/>
      <c r="D99" s="6"/>
      <c r="E99" s="4"/>
      <c r="F99" s="21"/>
    </row>
    <row r="100" spans="1:7">
      <c r="A100" s="60"/>
      <c r="C100" s="24"/>
      <c r="D100" s="22"/>
      <c r="E100" s="21"/>
      <c r="F100" s="21"/>
    </row>
    <row r="101" spans="1:7">
      <c r="A101" s="60"/>
      <c r="C101" s="6"/>
      <c r="D101" s="21"/>
      <c r="E101" s="21"/>
      <c r="F101" s="21"/>
    </row>
    <row r="102" spans="1:7" ht="15.6">
      <c r="A102" s="58" t="s">
        <v>9</v>
      </c>
      <c r="B102" t="s">
        <v>162</v>
      </c>
      <c r="E102" s="4"/>
    </row>
    <row r="103" spans="1:7" ht="15.6">
      <c r="A103" s="57"/>
      <c r="B103" t="s">
        <v>126</v>
      </c>
      <c r="C103" s="8"/>
      <c r="D103" s="8"/>
      <c r="E103" s="4"/>
    </row>
    <row r="104" spans="1:7" ht="15.6">
      <c r="A104" s="57"/>
      <c r="C104" s="6"/>
      <c r="D104" s="6"/>
      <c r="E104" s="4"/>
    </row>
    <row r="105" spans="1:7" ht="15.6">
      <c r="A105" s="57"/>
      <c r="C105" s="6"/>
      <c r="D105" s="6"/>
      <c r="E105" s="4"/>
      <c r="G105" s="21"/>
    </row>
    <row r="106" spans="1:7">
      <c r="A106" s="60"/>
      <c r="C106" s="6"/>
      <c r="D106" s="6"/>
      <c r="E106" s="4"/>
      <c r="G106" s="21"/>
    </row>
    <row r="107" spans="1:7">
      <c r="A107" s="60"/>
      <c r="C107" s="6"/>
      <c r="D107" s="6"/>
      <c r="E107" s="4"/>
      <c r="G107" s="21"/>
    </row>
    <row r="108" spans="1:7">
      <c r="A108" s="60"/>
      <c r="C108" s="6"/>
      <c r="D108" s="6"/>
      <c r="E108" s="4"/>
      <c r="G108" s="21"/>
    </row>
    <row r="109" spans="1:7">
      <c r="A109" s="60"/>
      <c r="C109" s="21"/>
      <c r="D109" s="21"/>
      <c r="E109" s="21"/>
      <c r="F109" s="5"/>
      <c r="G109" s="21"/>
    </row>
    <row r="110" spans="1:7">
      <c r="A110" s="60"/>
      <c r="C110" s="21"/>
      <c r="D110" s="21"/>
      <c r="E110" s="21"/>
      <c r="F110" s="5"/>
      <c r="G110" s="21"/>
    </row>
    <row r="111" spans="1:7">
      <c r="A111" s="60"/>
      <c r="C111" s="21"/>
      <c r="D111" s="21"/>
      <c r="E111" s="21"/>
      <c r="F111" s="21"/>
      <c r="G111" s="21"/>
    </row>
    <row r="112" spans="1:7" ht="15.6">
      <c r="A112" s="58" t="s">
        <v>10</v>
      </c>
      <c r="B112" t="s">
        <v>163</v>
      </c>
      <c r="E112" s="4"/>
    </row>
    <row r="113" spans="1:8" ht="15.6">
      <c r="A113" s="57"/>
      <c r="B113" t="s">
        <v>127</v>
      </c>
      <c r="C113" s="8"/>
      <c r="D113" s="8"/>
      <c r="E113" s="4"/>
    </row>
    <row r="114" spans="1:8" ht="15.6">
      <c r="A114" s="57"/>
      <c r="B114" t="s">
        <v>128</v>
      </c>
      <c r="C114" s="6"/>
      <c r="D114" s="6"/>
      <c r="E114" s="4"/>
    </row>
    <row r="115" spans="1:8" ht="15.6">
      <c r="A115" s="57"/>
      <c r="B115" t="s">
        <v>50</v>
      </c>
      <c r="C115" s="6"/>
      <c r="D115" s="6"/>
      <c r="E115" s="4"/>
    </row>
    <row r="116" spans="1:8">
      <c r="A116" s="60"/>
    </row>
    <row r="117" spans="1:8">
      <c r="A117" s="60"/>
    </row>
    <row r="118" spans="1:8">
      <c r="A118" s="60"/>
    </row>
    <row r="119" spans="1:8">
      <c r="A119" s="60"/>
    </row>
    <row r="120" spans="1:8">
      <c r="A120" s="60"/>
    </row>
    <row r="121" spans="1:8">
      <c r="A121" s="60"/>
    </row>
    <row r="122" spans="1:8">
      <c r="A122" s="60"/>
    </row>
    <row r="123" spans="1:8">
      <c r="A123" s="60"/>
    </row>
    <row r="124" spans="1:8" ht="15.6">
      <c r="A124" s="58" t="s">
        <v>136</v>
      </c>
      <c r="B124" t="s">
        <v>144</v>
      </c>
      <c r="H124" s="16"/>
    </row>
    <row r="125" spans="1:8">
      <c r="A125" s="60"/>
    </row>
    <row r="126" spans="1:8">
      <c r="A126" s="60"/>
      <c r="B126" s="20" t="s">
        <v>137</v>
      </c>
      <c r="C126" s="20" t="s">
        <v>138</v>
      </c>
      <c r="D126" s="20" t="s">
        <v>139</v>
      </c>
    </row>
    <row r="127" spans="1:8">
      <c r="A127" s="60"/>
      <c r="B127">
        <v>1</v>
      </c>
      <c r="C127" s="76">
        <v>0.13400000000000001</v>
      </c>
      <c r="D127" s="76">
        <v>5.0999999999999997E-2</v>
      </c>
    </row>
    <row r="128" spans="1:8">
      <c r="A128" s="60"/>
      <c r="B128">
        <f>B127+1</f>
        <v>2</v>
      </c>
      <c r="C128" s="76">
        <v>-3.5000000000000003E-2</v>
      </c>
      <c r="D128" s="76">
        <v>4.4600000000000001E-2</v>
      </c>
    </row>
    <row r="129" spans="1:4">
      <c r="A129" s="60"/>
      <c r="B129">
        <f>B128+1</f>
        <v>3</v>
      </c>
      <c r="C129" s="76">
        <v>0.192</v>
      </c>
      <c r="D129" s="76">
        <v>3.8699999999999998E-2</v>
      </c>
    </row>
    <row r="130" spans="1:4">
      <c r="A130" s="60"/>
      <c r="B130">
        <f>B129+1</f>
        <v>4</v>
      </c>
      <c r="C130" s="76">
        <v>0.2455</v>
      </c>
      <c r="D130" s="76">
        <v>-2.1999999999999999E-2</v>
      </c>
    </row>
    <row r="131" spans="1:4">
      <c r="A131" s="60"/>
      <c r="B131">
        <f>B130+1</f>
        <v>5</v>
      </c>
      <c r="C131" s="76">
        <v>8.4000000000000005E-2</v>
      </c>
      <c r="D131" s="76">
        <v>7.3400000000000007E-2</v>
      </c>
    </row>
    <row r="132" spans="1:4">
      <c r="A132" s="60"/>
      <c r="B132" s="20"/>
      <c r="C132" s="21"/>
      <c r="D132" s="21"/>
    </row>
    <row r="133" spans="1:4">
      <c r="A133" s="60"/>
    </row>
    <row r="134" spans="1:4">
      <c r="A134" s="60"/>
    </row>
    <row r="135" spans="1:4">
      <c r="A135" s="60"/>
    </row>
    <row r="136" spans="1:4">
      <c r="A136" s="60"/>
    </row>
    <row r="137" spans="1:4">
      <c r="A137" s="60"/>
    </row>
    <row r="138" spans="1:4">
      <c r="A138" s="60"/>
    </row>
    <row r="139" spans="1:4">
      <c r="A139" s="60"/>
    </row>
    <row r="140" spans="1:4">
      <c r="A140" s="60"/>
    </row>
    <row r="141" spans="1:4">
      <c r="A141" s="60"/>
    </row>
    <row r="142" spans="1:4">
      <c r="A142" s="60"/>
    </row>
    <row r="143" spans="1:4">
      <c r="A143" s="60"/>
    </row>
    <row r="144" spans="1:4">
      <c r="A144" s="60"/>
    </row>
    <row r="145" spans="1:8">
      <c r="A145" s="60"/>
    </row>
    <row r="146" spans="1:8">
      <c r="A146" s="60"/>
    </row>
    <row r="147" spans="1:8">
      <c r="A147" s="60"/>
    </row>
    <row r="148" spans="1:8">
      <c r="A148" s="60"/>
    </row>
    <row r="149" spans="1:8">
      <c r="A149" s="60"/>
    </row>
    <row r="150" spans="1:8">
      <c r="A150" s="60"/>
    </row>
    <row r="151" spans="1:8" ht="15.6">
      <c r="A151" s="58" t="s">
        <v>11</v>
      </c>
      <c r="B151" t="s">
        <v>156</v>
      </c>
    </row>
    <row r="152" spans="1:8" ht="15.6">
      <c r="A152" s="58"/>
    </row>
    <row r="153" spans="1:8" ht="15.6">
      <c r="A153" s="58"/>
      <c r="H153" s="20"/>
    </row>
    <row r="154" spans="1:8">
      <c r="A154" s="60"/>
    </row>
    <row r="155" spans="1:8">
      <c r="A155" s="60"/>
    </row>
    <row r="156" spans="1:8">
      <c r="A156" s="60"/>
    </row>
    <row r="157" spans="1:8">
      <c r="A157" s="60"/>
    </row>
    <row r="158" spans="1:8">
      <c r="A158" s="60"/>
    </row>
    <row r="159" spans="1:8">
      <c r="A159" s="60"/>
    </row>
    <row r="160" spans="1:8">
      <c r="A160" s="60"/>
    </row>
    <row r="161" spans="1:6">
      <c r="A161" s="60"/>
    </row>
    <row r="162" spans="1:6">
      <c r="A162" s="60"/>
    </row>
    <row r="163" spans="1:6">
      <c r="A163" s="60"/>
    </row>
    <row r="164" spans="1:6">
      <c r="A164" s="60"/>
    </row>
    <row r="165" spans="1:6">
      <c r="A165" s="60"/>
    </row>
    <row r="166" spans="1:6">
      <c r="A166" s="60"/>
    </row>
    <row r="167" spans="1:6">
      <c r="A167" s="60"/>
    </row>
    <row r="168" spans="1:6">
      <c r="A168" s="60"/>
    </row>
    <row r="169" spans="1:6">
      <c r="A169" s="60"/>
    </row>
    <row r="170" spans="1:6">
      <c r="A170" s="60"/>
    </row>
    <row r="171" spans="1:6">
      <c r="A171" s="60"/>
    </row>
    <row r="172" spans="1:6">
      <c r="A172" s="60"/>
    </row>
    <row r="173" spans="1:6">
      <c r="A173" s="60"/>
    </row>
    <row r="174" spans="1:6">
      <c r="A174" s="60"/>
    </row>
    <row r="175" spans="1:6">
      <c r="A175" s="60"/>
      <c r="E175" s="53"/>
      <c r="F175" s="53"/>
    </row>
    <row r="176" spans="1:6">
      <c r="A176" s="60"/>
      <c r="E176" s="53"/>
      <c r="F176" s="53"/>
    </row>
    <row r="177" spans="1:5">
      <c r="A177" s="60"/>
    </row>
    <row r="178" spans="1:5" ht="15.6">
      <c r="A178" s="58" t="s">
        <v>12</v>
      </c>
      <c r="B178" t="s">
        <v>52</v>
      </c>
      <c r="E178" s="4"/>
    </row>
    <row r="179" spans="1:5" ht="15.6">
      <c r="A179" s="57"/>
      <c r="C179" s="8"/>
      <c r="D179" s="8"/>
      <c r="E179" s="4"/>
    </row>
    <row r="180" spans="1:5" ht="15.6">
      <c r="A180" s="57" t="s">
        <v>24</v>
      </c>
      <c r="B180" t="s">
        <v>54</v>
      </c>
      <c r="C180" s="6"/>
      <c r="D180" s="6"/>
      <c r="E180" s="4"/>
    </row>
    <row r="181" spans="1:5" ht="15.6">
      <c r="A181" s="62" t="s">
        <v>25</v>
      </c>
      <c r="B181" s="52" t="s">
        <v>55</v>
      </c>
      <c r="C181" s="65"/>
      <c r="D181" s="65"/>
      <c r="E181" s="66"/>
    </row>
    <row r="182" spans="1:5" ht="15.6">
      <c r="A182" s="62" t="s">
        <v>26</v>
      </c>
      <c r="B182" s="16" t="s">
        <v>53</v>
      </c>
      <c r="C182" s="17"/>
      <c r="D182" s="17"/>
      <c r="E182" s="4"/>
    </row>
    <row r="183" spans="1:5" ht="15.6">
      <c r="A183" s="62" t="s">
        <v>27</v>
      </c>
      <c r="B183" s="16" t="s">
        <v>56</v>
      </c>
    </row>
    <row r="184" spans="1:5" ht="15.6">
      <c r="A184" s="62"/>
      <c r="B184" s="16"/>
    </row>
    <row r="185" spans="1:5" ht="15.6">
      <c r="A185" s="62"/>
      <c r="B185" s="16"/>
    </row>
    <row r="186" spans="1:5" ht="15.6">
      <c r="A186" s="62"/>
      <c r="B186" s="16"/>
    </row>
    <row r="187" spans="1:5" ht="15.6">
      <c r="A187" s="62"/>
      <c r="B187" s="16"/>
    </row>
    <row r="188" spans="1:5" ht="15.6">
      <c r="A188" s="58" t="s">
        <v>13</v>
      </c>
      <c r="B188" t="s">
        <v>58</v>
      </c>
      <c r="E188" s="4"/>
    </row>
    <row r="189" spans="1:5" ht="15.6">
      <c r="A189" s="58"/>
      <c r="E189" s="4"/>
    </row>
    <row r="190" spans="1:5" ht="15.6">
      <c r="A190" s="57" t="s">
        <v>24</v>
      </c>
      <c r="B190" t="s">
        <v>59</v>
      </c>
      <c r="C190" s="8"/>
      <c r="D190" s="8"/>
      <c r="E190" s="4"/>
    </row>
    <row r="191" spans="1:5" ht="15.6">
      <c r="A191" s="57" t="s">
        <v>25</v>
      </c>
      <c r="B191" t="s">
        <v>60</v>
      </c>
      <c r="C191" s="6"/>
      <c r="D191" s="6"/>
      <c r="E191" s="4"/>
    </row>
    <row r="192" spans="1:5" ht="15.6">
      <c r="A192" s="62" t="s">
        <v>26</v>
      </c>
      <c r="B192" s="52" t="s">
        <v>57</v>
      </c>
      <c r="C192" s="65"/>
      <c r="D192" s="65"/>
      <c r="E192" s="4"/>
    </row>
    <row r="193" spans="1:14" ht="15.6">
      <c r="A193" s="62" t="s">
        <v>27</v>
      </c>
      <c r="B193" t="s">
        <v>129</v>
      </c>
      <c r="C193" s="6"/>
      <c r="D193" s="6"/>
      <c r="E193" s="4"/>
    </row>
    <row r="194" spans="1:14" ht="15.6">
      <c r="A194" s="57"/>
      <c r="C194" s="7"/>
      <c r="D194" s="7"/>
      <c r="E194" s="4"/>
    </row>
    <row r="195" spans="1:14">
      <c r="A195" s="60"/>
    </row>
    <row r="196" spans="1:14" ht="15.6">
      <c r="A196" s="58" t="s">
        <v>14</v>
      </c>
      <c r="B196" t="s">
        <v>119</v>
      </c>
      <c r="E196" s="4"/>
      <c r="L196" t="s">
        <v>61</v>
      </c>
      <c r="M196">
        <v>5</v>
      </c>
      <c r="N196" t="s">
        <v>42</v>
      </c>
    </row>
    <row r="197" spans="1:14" ht="15.6">
      <c r="A197" s="57"/>
      <c r="B197" t="s">
        <v>120</v>
      </c>
      <c r="C197" s="8"/>
      <c r="D197" s="8"/>
      <c r="E197" s="4"/>
    </row>
    <row r="198" spans="1:14" ht="15.6">
      <c r="A198" s="57"/>
      <c r="C198" s="6"/>
      <c r="D198" s="6"/>
      <c r="E198" s="4"/>
    </row>
    <row r="199" spans="1:14" ht="15.6">
      <c r="A199" s="57"/>
      <c r="C199" s="6"/>
      <c r="D199" s="6"/>
      <c r="E199" s="4"/>
      <c r="G199" s="21"/>
    </row>
    <row r="200" spans="1:14" ht="15.6">
      <c r="A200" s="57"/>
      <c r="C200" s="6"/>
      <c r="D200" s="6"/>
      <c r="E200" s="4"/>
      <c r="G200" s="21"/>
    </row>
    <row r="201" spans="1:14" ht="15.6">
      <c r="A201" s="57"/>
      <c r="C201" s="6"/>
      <c r="D201" s="6"/>
      <c r="E201" s="4"/>
      <c r="G201" s="21"/>
    </row>
    <row r="202" spans="1:14">
      <c r="A202" s="60"/>
      <c r="C202" s="6"/>
      <c r="D202" s="6"/>
      <c r="E202" s="4"/>
      <c r="G202" s="21"/>
    </row>
    <row r="203" spans="1:14">
      <c r="A203" s="60"/>
      <c r="C203" s="6"/>
      <c r="D203" s="6"/>
      <c r="E203" s="4"/>
      <c r="G203" s="21"/>
    </row>
    <row r="204" spans="1:14">
      <c r="A204" s="60"/>
      <c r="C204" s="20"/>
      <c r="D204" s="21"/>
      <c r="E204" s="21"/>
      <c r="F204" s="21"/>
      <c r="G204" s="21"/>
    </row>
    <row r="205" spans="1:14">
      <c r="A205" s="60"/>
      <c r="C205" s="20"/>
      <c r="D205" s="21"/>
      <c r="E205" s="21"/>
      <c r="F205" s="21"/>
      <c r="G205" s="21"/>
    </row>
    <row r="206" spans="1:14">
      <c r="A206" s="60"/>
      <c r="C206" s="20"/>
      <c r="D206" s="21"/>
      <c r="E206" s="21"/>
      <c r="F206" s="21"/>
      <c r="G206" s="21"/>
    </row>
    <row r="207" spans="1:14" ht="15.6">
      <c r="A207" s="58" t="s">
        <v>15</v>
      </c>
      <c r="B207" t="s">
        <v>121</v>
      </c>
      <c r="E207" s="4"/>
    </row>
    <row r="208" spans="1:14" ht="15.6">
      <c r="A208" s="57"/>
      <c r="B208" t="s">
        <v>122</v>
      </c>
      <c r="C208" s="8"/>
      <c r="D208" s="8"/>
      <c r="E208" s="4"/>
    </row>
    <row r="209" spans="1:11" ht="15.6">
      <c r="A209" s="57"/>
      <c r="C209" s="6"/>
      <c r="D209" s="6"/>
      <c r="E209" s="4"/>
    </row>
    <row r="210" spans="1:11" ht="15.6">
      <c r="A210" s="57"/>
      <c r="C210" s="6"/>
      <c r="D210" s="6"/>
      <c r="E210" s="4"/>
    </row>
    <row r="211" spans="1:11" ht="15.6">
      <c r="A211" s="57"/>
      <c r="C211" s="6"/>
      <c r="D211" s="6"/>
      <c r="E211" s="4"/>
    </row>
    <row r="212" spans="1:11" ht="15.6">
      <c r="A212" s="57"/>
      <c r="C212" s="6"/>
      <c r="D212" s="6"/>
      <c r="E212" s="4"/>
    </row>
    <row r="213" spans="1:11" ht="15.6">
      <c r="A213" s="57"/>
      <c r="C213" s="6"/>
      <c r="D213" s="6"/>
      <c r="E213" s="4"/>
    </row>
    <row r="214" spans="1:11">
      <c r="A214" s="60"/>
      <c r="C214" s="6"/>
      <c r="D214" s="6"/>
      <c r="E214" s="4"/>
    </row>
    <row r="215" spans="1:11">
      <c r="A215" s="60"/>
    </row>
    <row r="216" spans="1:11" ht="15.6">
      <c r="A216" s="58" t="s">
        <v>16</v>
      </c>
      <c r="B216" t="s">
        <v>67</v>
      </c>
      <c r="E216" s="4"/>
    </row>
    <row r="217" spans="1:11" ht="15.6">
      <c r="A217" s="57"/>
      <c r="B217" t="s">
        <v>66</v>
      </c>
      <c r="C217" s="8"/>
      <c r="D217" s="8"/>
      <c r="E217" s="4"/>
    </row>
    <row r="218" spans="1:11" ht="15.6">
      <c r="A218" s="57"/>
      <c r="C218" s="6"/>
      <c r="D218" s="6"/>
      <c r="E218" s="4"/>
    </row>
    <row r="219" spans="1:11" ht="15.6">
      <c r="A219" s="57"/>
      <c r="C219" s="6"/>
      <c r="D219" s="6"/>
      <c r="E219" s="4"/>
      <c r="K219" s="22">
        <f>D219+(D220-D219)*D221</f>
        <v>0</v>
      </c>
    </row>
    <row r="220" spans="1:11" ht="15.6">
      <c r="A220" s="57"/>
      <c r="C220" s="6"/>
      <c r="D220" s="6"/>
      <c r="E220" s="4"/>
    </row>
    <row r="221" spans="1:11" ht="15.6">
      <c r="A221" s="57"/>
      <c r="C221" s="6"/>
      <c r="D221" s="6"/>
      <c r="E221" s="4"/>
    </row>
    <row r="222" spans="1:11">
      <c r="A222" s="60"/>
      <c r="C222" s="6"/>
      <c r="D222" s="6"/>
      <c r="E222" s="4"/>
    </row>
    <row r="223" spans="1:11">
      <c r="A223" s="60"/>
      <c r="C223" s="6"/>
      <c r="D223" s="6"/>
      <c r="E223" s="4"/>
    </row>
    <row r="224" spans="1:11">
      <c r="A224" s="60"/>
    </row>
    <row r="225" spans="1:11" ht="15.6">
      <c r="A225" s="58" t="s">
        <v>17</v>
      </c>
      <c r="B225" t="s">
        <v>123</v>
      </c>
    </row>
    <row r="226" spans="1:11" ht="15.6">
      <c r="A226" s="57"/>
      <c r="C226" s="20" t="s">
        <v>69</v>
      </c>
      <c r="D226" s="20" t="s">
        <v>68</v>
      </c>
      <c r="E226" s="20" t="s">
        <v>64</v>
      </c>
    </row>
    <row r="227" spans="1:11" ht="15.6">
      <c r="A227" s="57"/>
      <c r="C227" s="20" t="s">
        <v>70</v>
      </c>
      <c r="D227" s="29">
        <f>32000*3</f>
        <v>96000</v>
      </c>
      <c r="E227" s="28">
        <v>0.88</v>
      </c>
      <c r="F227" s="22"/>
    </row>
    <row r="228" spans="1:11" ht="15.6">
      <c r="A228" s="57"/>
      <c r="C228" s="20" t="s">
        <v>71</v>
      </c>
      <c r="D228" s="29">
        <f>43000*3</f>
        <v>129000</v>
      </c>
      <c r="E228" s="28">
        <v>0.81</v>
      </c>
      <c r="F228" s="22"/>
    </row>
    <row r="229" spans="1:11" ht="15.6">
      <c r="A229" s="57"/>
      <c r="C229" s="20" t="s">
        <v>72</v>
      </c>
      <c r="D229" s="29">
        <f>25000*3</f>
        <v>75000</v>
      </c>
      <c r="E229" s="28">
        <v>1.0900000000000001</v>
      </c>
      <c r="F229" s="22"/>
      <c r="K229" s="29">
        <f>SUM(D227:D229)</f>
        <v>300000</v>
      </c>
    </row>
    <row r="230" spans="1:11" ht="15.6">
      <c r="A230" s="57"/>
      <c r="B230" s="67" t="s">
        <v>73</v>
      </c>
      <c r="C230" s="52"/>
      <c r="D230" s="68"/>
      <c r="E230" s="68"/>
      <c r="F230" s="64"/>
    </row>
    <row r="231" spans="1:11" ht="15.6">
      <c r="A231" s="57"/>
      <c r="B231" s="67"/>
      <c r="C231" s="52"/>
      <c r="D231" s="68"/>
      <c r="E231" s="68"/>
      <c r="F231" s="64"/>
    </row>
    <row r="232" spans="1:11" ht="15.6">
      <c r="A232" s="57"/>
      <c r="B232" s="67"/>
      <c r="C232" s="52"/>
      <c r="D232" s="68"/>
      <c r="E232" s="68"/>
      <c r="F232" s="64"/>
    </row>
    <row r="233" spans="1:11" ht="15.6">
      <c r="A233" s="57"/>
      <c r="B233" s="67"/>
      <c r="C233" s="52"/>
      <c r="D233" s="68"/>
      <c r="E233" s="68"/>
      <c r="F233" s="64"/>
    </row>
    <row r="234" spans="1:11" ht="15.6">
      <c r="A234" s="57"/>
      <c r="B234" s="67"/>
      <c r="C234" s="52"/>
      <c r="D234" s="68"/>
      <c r="E234" s="68"/>
      <c r="F234" s="64"/>
    </row>
    <row r="235" spans="1:11" ht="15.6">
      <c r="A235" s="57"/>
      <c r="B235" s="67"/>
      <c r="C235" s="52"/>
      <c r="D235" s="68"/>
      <c r="E235" s="68"/>
      <c r="F235" s="64"/>
    </row>
    <row r="236" spans="1:11">
      <c r="A236" s="60"/>
      <c r="D236" s="28"/>
      <c r="E236" s="28"/>
      <c r="F236" s="28"/>
    </row>
    <row r="237" spans="1:11">
      <c r="A237" s="60"/>
      <c r="D237" s="28"/>
      <c r="E237" s="28"/>
      <c r="F237" s="28"/>
    </row>
    <row r="238" spans="1:11" ht="15.6">
      <c r="A238" s="58" t="s">
        <v>18</v>
      </c>
      <c r="B238" t="s">
        <v>74</v>
      </c>
    </row>
    <row r="239" spans="1:11" ht="15.6">
      <c r="A239" s="57"/>
    </row>
    <row r="240" spans="1:11" ht="15.6">
      <c r="A240" s="57" t="s">
        <v>24</v>
      </c>
      <c r="B240">
        <v>-1</v>
      </c>
    </row>
    <row r="241" spans="1:14" ht="15.6">
      <c r="A241" s="62" t="s">
        <v>25</v>
      </c>
      <c r="B241" s="52">
        <v>1</v>
      </c>
    </row>
    <row r="242" spans="1:14" ht="15.6">
      <c r="A242" s="57" t="s">
        <v>26</v>
      </c>
      <c r="B242">
        <v>0</v>
      </c>
    </row>
    <row r="243" spans="1:14" ht="15.6">
      <c r="A243" s="62" t="s">
        <v>27</v>
      </c>
      <c r="B243" s="52">
        <v>2</v>
      </c>
    </row>
    <row r="244" spans="1:14">
      <c r="A244" s="60"/>
    </row>
    <row r="245" spans="1:14">
      <c r="A245" s="60"/>
    </row>
    <row r="246" spans="1:14">
      <c r="A246" s="60"/>
    </row>
    <row r="247" spans="1:14">
      <c r="A247" s="60"/>
    </row>
    <row r="248" spans="1:14">
      <c r="A248" s="60"/>
    </row>
    <row r="249" spans="1:14">
      <c r="A249" s="60"/>
    </row>
    <row r="250" spans="1:14" ht="15.6">
      <c r="A250" s="58" t="s">
        <v>19</v>
      </c>
      <c r="B250" t="s">
        <v>75</v>
      </c>
      <c r="L250" t="s">
        <v>85</v>
      </c>
      <c r="M250">
        <v>5</v>
      </c>
      <c r="N250" t="s">
        <v>42</v>
      </c>
    </row>
    <row r="251" spans="1:14" ht="15.6">
      <c r="A251" s="57"/>
      <c r="B251" t="s">
        <v>76</v>
      </c>
    </row>
    <row r="252" spans="1:14">
      <c r="A252" s="60"/>
    </row>
    <row r="253" spans="1:14" ht="15.6">
      <c r="A253" s="57" t="s">
        <v>24</v>
      </c>
      <c r="B253" s="18" t="s">
        <v>77</v>
      </c>
    </row>
    <row r="254" spans="1:14" ht="15.6">
      <c r="A254" s="62" t="s">
        <v>25</v>
      </c>
      <c r="B254" s="52" t="s">
        <v>78</v>
      </c>
      <c r="C254" s="54"/>
      <c r="D254" s="54"/>
      <c r="E254" s="54"/>
      <c r="F254" s="16"/>
      <c r="G254" s="16"/>
      <c r="H254" s="16"/>
      <c r="I254" s="16"/>
    </row>
    <row r="255" spans="1:14" ht="15.6">
      <c r="A255" s="62" t="s">
        <v>26</v>
      </c>
      <c r="B255" s="69" t="s">
        <v>79</v>
      </c>
      <c r="C255" s="16"/>
      <c r="D255" s="16"/>
      <c r="E255" s="16"/>
      <c r="F255" s="16"/>
      <c r="G255" s="16"/>
      <c r="H255" s="16"/>
      <c r="I255" s="16"/>
    </row>
    <row r="256" spans="1:14">
      <c r="A256" s="70"/>
      <c r="B256" s="16"/>
      <c r="C256" s="16"/>
      <c r="D256" s="16"/>
      <c r="E256" s="16"/>
      <c r="F256" s="16"/>
      <c r="G256" s="16"/>
      <c r="H256" s="16"/>
      <c r="I256" s="16"/>
    </row>
    <row r="257" spans="1:9">
      <c r="A257" s="70"/>
      <c r="B257" s="16"/>
      <c r="C257" s="16"/>
      <c r="D257" s="16"/>
      <c r="E257" s="16"/>
      <c r="F257" s="16"/>
      <c r="G257" s="16"/>
      <c r="H257" s="16"/>
      <c r="I257" s="16"/>
    </row>
    <row r="258" spans="1:9" ht="15.6">
      <c r="A258" s="71" t="s">
        <v>20</v>
      </c>
      <c r="B258" s="16" t="s">
        <v>80</v>
      </c>
      <c r="C258" s="16"/>
      <c r="D258" s="16"/>
      <c r="E258" s="16"/>
      <c r="F258" s="16"/>
      <c r="G258" s="16"/>
      <c r="H258" s="16"/>
      <c r="I258" s="16"/>
    </row>
    <row r="259" spans="1:9" ht="15.6">
      <c r="A259" s="62"/>
      <c r="B259" s="16" t="s">
        <v>76</v>
      </c>
      <c r="C259" s="16"/>
      <c r="D259" s="16"/>
      <c r="E259" s="16"/>
      <c r="F259" s="16"/>
      <c r="G259" s="16"/>
      <c r="H259" s="16"/>
      <c r="I259" s="16"/>
    </row>
    <row r="260" spans="1:9" ht="15.6">
      <c r="A260" s="62"/>
      <c r="B260" s="16"/>
      <c r="C260" s="16"/>
      <c r="D260" s="16"/>
      <c r="E260" s="16"/>
      <c r="F260" s="16"/>
      <c r="G260" s="16"/>
      <c r="H260" s="16"/>
      <c r="I260" s="16"/>
    </row>
    <row r="261" spans="1:9" ht="15.6">
      <c r="A261" s="62" t="s">
        <v>24</v>
      </c>
      <c r="B261" s="69" t="s">
        <v>77</v>
      </c>
      <c r="C261" s="16"/>
      <c r="D261" s="16"/>
      <c r="E261" s="16"/>
      <c r="F261" s="16"/>
      <c r="G261" s="16"/>
      <c r="H261" s="16"/>
      <c r="I261" s="16"/>
    </row>
    <row r="262" spans="1:9" ht="15.6">
      <c r="A262" s="62" t="s">
        <v>25</v>
      </c>
      <c r="B262" s="16" t="s">
        <v>78</v>
      </c>
      <c r="C262" s="16"/>
      <c r="D262" s="16"/>
      <c r="E262" s="16"/>
      <c r="F262" s="16"/>
      <c r="G262" s="16"/>
      <c r="H262" s="16"/>
      <c r="I262" s="16"/>
    </row>
    <row r="263" spans="1:9" ht="15.6">
      <c r="A263" s="62" t="s">
        <v>26</v>
      </c>
      <c r="B263" s="73" t="s">
        <v>79</v>
      </c>
      <c r="C263" s="54"/>
      <c r="D263" s="54"/>
      <c r="E263" s="16"/>
      <c r="F263" s="16"/>
      <c r="G263" s="16"/>
      <c r="H263" s="16"/>
      <c r="I263" s="16"/>
    </row>
    <row r="264" spans="1:9">
      <c r="A264" s="70"/>
      <c r="B264" s="16"/>
      <c r="C264" s="16"/>
      <c r="D264" s="16"/>
      <c r="E264" s="16"/>
      <c r="F264" s="16"/>
      <c r="G264" s="16"/>
      <c r="H264" s="16"/>
      <c r="I264" s="16"/>
    </row>
    <row r="265" spans="1:9">
      <c r="A265" s="70"/>
      <c r="B265" s="16"/>
      <c r="C265" s="16"/>
      <c r="D265" s="16"/>
      <c r="E265" s="16"/>
      <c r="F265" s="16"/>
      <c r="G265" s="16"/>
      <c r="H265" s="16"/>
      <c r="I265" s="16"/>
    </row>
    <row r="266" spans="1:9" ht="15.6">
      <c r="A266" s="71" t="s">
        <v>21</v>
      </c>
      <c r="B266" s="16" t="s">
        <v>104</v>
      </c>
      <c r="C266" s="16"/>
      <c r="D266" s="16"/>
      <c r="E266" s="16"/>
      <c r="F266" s="16"/>
      <c r="G266" s="16"/>
      <c r="H266" s="16"/>
      <c r="I266" s="16"/>
    </row>
    <row r="267" spans="1:9" ht="15.6">
      <c r="A267" s="62"/>
      <c r="B267" s="16" t="s">
        <v>76</v>
      </c>
      <c r="C267" s="16"/>
      <c r="D267" s="16"/>
      <c r="E267" s="16"/>
      <c r="F267" s="16"/>
      <c r="G267" s="16"/>
      <c r="H267" s="16"/>
      <c r="I267" s="16"/>
    </row>
    <row r="268" spans="1:9" ht="15.6">
      <c r="A268" s="62"/>
      <c r="B268" s="16"/>
      <c r="C268" s="16"/>
      <c r="D268" s="16"/>
      <c r="E268" s="16"/>
      <c r="F268" s="16"/>
      <c r="G268" s="16"/>
      <c r="H268" s="16"/>
      <c r="I268" s="16"/>
    </row>
    <row r="269" spans="1:9" ht="15.6">
      <c r="A269" s="62" t="s">
        <v>24</v>
      </c>
      <c r="B269" s="73" t="s">
        <v>77</v>
      </c>
      <c r="C269" s="54"/>
      <c r="D269" s="54"/>
      <c r="E269" s="16"/>
      <c r="F269" s="16"/>
      <c r="G269" s="16"/>
      <c r="H269" s="16"/>
      <c r="I269" s="16"/>
    </row>
    <row r="270" spans="1:9" ht="15.6">
      <c r="A270" s="62" t="s">
        <v>25</v>
      </c>
      <c r="B270" s="16" t="s">
        <v>78</v>
      </c>
      <c r="C270" s="16"/>
      <c r="D270" s="16"/>
      <c r="E270" s="16"/>
      <c r="F270" s="16"/>
      <c r="G270" s="16"/>
      <c r="H270" s="16"/>
      <c r="I270" s="16"/>
    </row>
    <row r="271" spans="1:9" ht="15.6">
      <c r="A271" s="62" t="s">
        <v>26</v>
      </c>
      <c r="B271" s="69" t="s">
        <v>79</v>
      </c>
      <c r="C271" s="16"/>
      <c r="D271" s="16"/>
      <c r="E271" s="16"/>
      <c r="F271" s="16"/>
      <c r="G271" s="16"/>
      <c r="H271" s="16"/>
      <c r="I271" s="16"/>
    </row>
    <row r="272" spans="1:9">
      <c r="A272" s="70"/>
      <c r="B272" s="16"/>
      <c r="C272" s="16"/>
      <c r="D272" s="16"/>
      <c r="E272" s="16"/>
      <c r="F272" s="16"/>
      <c r="G272" s="16"/>
      <c r="H272" s="16"/>
      <c r="I272" s="16"/>
    </row>
    <row r="273" spans="1:9">
      <c r="A273" s="70"/>
      <c r="B273" s="16"/>
      <c r="C273" s="16"/>
      <c r="D273" s="16"/>
      <c r="E273" s="16"/>
      <c r="F273" s="16"/>
      <c r="G273" s="16"/>
      <c r="H273" s="16"/>
      <c r="I273" s="16"/>
    </row>
    <row r="274" spans="1:9" ht="15.6">
      <c r="A274" s="71" t="s">
        <v>22</v>
      </c>
      <c r="B274" s="16" t="s">
        <v>84</v>
      </c>
      <c r="C274" s="16"/>
      <c r="D274" s="16"/>
      <c r="E274" s="16"/>
      <c r="F274" s="16"/>
      <c r="G274" s="16"/>
      <c r="H274" s="16"/>
      <c r="I274" s="16"/>
    </row>
    <row r="275" spans="1:9" ht="15.6">
      <c r="A275" s="71"/>
      <c r="B275" s="16"/>
      <c r="C275" s="16"/>
      <c r="D275" s="16"/>
      <c r="E275" s="16"/>
      <c r="F275" s="16"/>
      <c r="G275" s="16"/>
      <c r="H275" s="16"/>
      <c r="I275" s="16"/>
    </row>
    <row r="276" spans="1:9" ht="15.6">
      <c r="A276" s="62" t="s">
        <v>24</v>
      </c>
      <c r="B276" s="52" t="s">
        <v>81</v>
      </c>
      <c r="C276" s="54"/>
      <c r="D276" s="16"/>
      <c r="E276" s="16"/>
      <c r="F276" s="16"/>
      <c r="G276" s="16"/>
      <c r="H276" s="16"/>
      <c r="I276" s="16"/>
    </row>
    <row r="277" spans="1:9" ht="15.6">
      <c r="A277" s="62" t="s">
        <v>25</v>
      </c>
      <c r="B277" s="16" t="s">
        <v>82</v>
      </c>
      <c r="C277" s="16"/>
      <c r="D277" s="16"/>
      <c r="E277" s="16"/>
      <c r="F277" s="16"/>
      <c r="G277" s="16"/>
      <c r="H277" s="16"/>
      <c r="I277" s="16"/>
    </row>
    <row r="278" spans="1:9" ht="15.6">
      <c r="A278" s="62" t="s">
        <v>26</v>
      </c>
      <c r="B278" s="16" t="s">
        <v>83</v>
      </c>
      <c r="C278" s="16"/>
      <c r="D278" s="16"/>
      <c r="E278" s="16"/>
      <c r="F278" s="16"/>
      <c r="G278" s="16"/>
      <c r="H278" s="16"/>
      <c r="I278" s="16"/>
    </row>
    <row r="279" spans="1:9" ht="15.6">
      <c r="A279" s="62"/>
      <c r="B279" s="16"/>
      <c r="C279" s="16"/>
      <c r="D279" s="16"/>
      <c r="E279" s="16"/>
      <c r="F279" s="16"/>
      <c r="G279" s="16"/>
      <c r="H279" s="16"/>
      <c r="I279" s="16"/>
    </row>
    <row r="280" spans="1:9">
      <c r="A280" s="70"/>
      <c r="B280" s="16"/>
      <c r="C280" s="16"/>
      <c r="D280" s="16"/>
      <c r="E280" s="16"/>
      <c r="F280" s="16"/>
      <c r="G280" s="16"/>
      <c r="H280" s="16"/>
      <c r="I280" s="16"/>
    </row>
    <row r="281" spans="1:9" ht="15.6">
      <c r="A281" s="71" t="s">
        <v>153</v>
      </c>
      <c r="B281" s="16" t="s">
        <v>86</v>
      </c>
      <c r="C281" s="16"/>
      <c r="D281" s="16"/>
      <c r="E281" s="16"/>
      <c r="F281" s="16"/>
      <c r="G281" s="16"/>
      <c r="H281" s="16"/>
      <c r="I281" s="16"/>
    </row>
    <row r="282" spans="1:9" ht="15.6">
      <c r="A282" s="71"/>
      <c r="B282" s="16"/>
      <c r="C282" s="16"/>
      <c r="D282" s="16"/>
      <c r="E282" s="16"/>
      <c r="F282" s="16"/>
      <c r="G282" s="16"/>
      <c r="H282" s="16"/>
      <c r="I282" s="16"/>
    </row>
    <row r="283" spans="1:9" ht="15.6">
      <c r="A283" s="62" t="s">
        <v>24</v>
      </c>
      <c r="B283" s="74" t="s">
        <v>87</v>
      </c>
      <c r="C283" s="54"/>
      <c r="D283" s="54"/>
      <c r="E283" s="54"/>
      <c r="F283" s="54"/>
      <c r="G283" s="54"/>
      <c r="H283" s="54"/>
      <c r="I283" s="16"/>
    </row>
    <row r="284" spans="1:9" ht="15.6">
      <c r="A284" s="62"/>
      <c r="B284" s="74" t="s">
        <v>88</v>
      </c>
      <c r="C284" s="54"/>
      <c r="D284" s="54"/>
      <c r="E284" s="54"/>
      <c r="F284" s="54"/>
      <c r="G284" s="54"/>
      <c r="H284" s="54"/>
      <c r="I284" s="16"/>
    </row>
    <row r="285" spans="1:9" ht="15.6">
      <c r="A285" s="62" t="s">
        <v>25</v>
      </c>
      <c r="B285" s="72" t="s">
        <v>90</v>
      </c>
      <c r="C285" s="16"/>
      <c r="D285" s="16"/>
      <c r="E285" s="16"/>
      <c r="F285" s="16"/>
      <c r="G285" s="16"/>
      <c r="H285" s="16"/>
      <c r="I285" s="16"/>
    </row>
    <row r="286" spans="1:9" ht="15.6">
      <c r="A286" s="62" t="s">
        <v>26</v>
      </c>
      <c r="B286" s="72" t="s">
        <v>89</v>
      </c>
      <c r="C286" s="16"/>
      <c r="D286" s="16"/>
      <c r="E286" s="16"/>
      <c r="F286" s="16"/>
      <c r="G286" s="16"/>
      <c r="H286" s="16"/>
      <c r="I286" s="16"/>
    </row>
    <row r="287" spans="1:9">
      <c r="A287" s="70"/>
      <c r="B287" s="16"/>
      <c r="C287" s="16"/>
      <c r="D287" s="16"/>
      <c r="E287" s="16"/>
      <c r="F287" s="16"/>
      <c r="G287" s="16"/>
      <c r="H287" s="16"/>
      <c r="I287" s="16"/>
    </row>
    <row r="288" spans="1:9">
      <c r="A288" s="70"/>
      <c r="B288" s="16"/>
      <c r="C288" s="16"/>
      <c r="D288" s="16"/>
      <c r="E288" s="16"/>
      <c r="F288" s="16"/>
      <c r="G288" s="16"/>
      <c r="H288" s="16"/>
      <c r="I288" s="16"/>
    </row>
    <row r="289" spans="1:14" ht="15.6">
      <c r="A289" s="71" t="s">
        <v>154</v>
      </c>
      <c r="B289" s="72" t="s">
        <v>101</v>
      </c>
      <c r="C289" s="16"/>
      <c r="D289" s="16"/>
      <c r="E289" s="16"/>
      <c r="F289" s="16"/>
      <c r="G289" s="16"/>
      <c r="H289" s="16"/>
      <c r="I289" s="16"/>
      <c r="L289" t="s">
        <v>98</v>
      </c>
      <c r="M289">
        <v>3</v>
      </c>
      <c r="N289" t="s">
        <v>42</v>
      </c>
    </row>
    <row r="290" spans="1:14" ht="15.6">
      <c r="A290" s="71"/>
      <c r="B290" s="72" t="s">
        <v>91</v>
      </c>
      <c r="C290" s="16"/>
      <c r="D290" s="16"/>
      <c r="E290" s="16"/>
      <c r="F290" s="16"/>
      <c r="G290" s="16"/>
      <c r="H290" s="16"/>
      <c r="I290" s="16"/>
    </row>
    <row r="291" spans="1:14" ht="15.6">
      <c r="A291" s="62"/>
      <c r="B291" s="72" t="s">
        <v>102</v>
      </c>
      <c r="C291" s="16"/>
      <c r="D291" s="16"/>
      <c r="E291" s="16"/>
      <c r="F291" s="16"/>
      <c r="G291" s="16"/>
      <c r="H291" s="16"/>
      <c r="I291" s="16"/>
    </row>
    <row r="292" spans="1:14">
      <c r="A292" s="70"/>
      <c r="B292" s="16"/>
      <c r="C292" s="16"/>
      <c r="D292" s="16"/>
      <c r="E292" s="16"/>
      <c r="F292" s="16"/>
      <c r="G292" s="16"/>
      <c r="H292" s="16"/>
      <c r="I292" s="16"/>
    </row>
    <row r="293" spans="1:14" ht="15.6">
      <c r="A293" s="62" t="s">
        <v>24</v>
      </c>
      <c r="B293" s="74" t="s">
        <v>92</v>
      </c>
      <c r="C293" s="54"/>
      <c r="D293" s="16"/>
      <c r="E293" s="16"/>
      <c r="F293" s="16"/>
      <c r="G293" s="16"/>
      <c r="H293" s="16"/>
      <c r="I293" s="16"/>
    </row>
    <row r="294" spans="1:14" ht="15.6">
      <c r="A294" s="62" t="s">
        <v>25</v>
      </c>
      <c r="B294" s="72" t="s">
        <v>93</v>
      </c>
      <c r="C294" s="16"/>
      <c r="D294" s="16"/>
      <c r="E294" s="16"/>
      <c r="F294" s="16"/>
      <c r="G294" s="16"/>
      <c r="H294" s="16"/>
      <c r="I294" s="16"/>
    </row>
    <row r="295" spans="1:14" ht="15.6">
      <c r="A295" s="62" t="s">
        <v>26</v>
      </c>
      <c r="B295" s="72" t="s">
        <v>130</v>
      </c>
      <c r="C295" s="16"/>
      <c r="D295" s="16"/>
      <c r="E295" s="16"/>
      <c r="F295" s="16"/>
      <c r="G295" s="16"/>
      <c r="H295" s="16"/>
      <c r="I295" s="16"/>
    </row>
    <row r="296" spans="1:14" ht="15.6">
      <c r="A296" s="62"/>
      <c r="B296" s="16"/>
      <c r="C296" s="16"/>
      <c r="D296" s="16"/>
      <c r="E296" s="16"/>
      <c r="F296" s="16"/>
      <c r="G296" s="16"/>
      <c r="H296" s="16"/>
      <c r="I296" s="16"/>
    </row>
    <row r="297" spans="1:14">
      <c r="A297" s="70"/>
      <c r="B297" s="16"/>
      <c r="C297" s="16"/>
      <c r="D297" s="16"/>
      <c r="E297" s="16"/>
      <c r="F297" s="16"/>
      <c r="G297" s="16"/>
      <c r="H297" s="16"/>
      <c r="I297" s="16"/>
    </row>
    <row r="298" spans="1:14" ht="15.6">
      <c r="A298" s="71" t="s">
        <v>155</v>
      </c>
      <c r="B298" s="72" t="s">
        <v>94</v>
      </c>
      <c r="C298" s="16"/>
      <c r="D298" s="16"/>
      <c r="E298" s="16"/>
      <c r="F298" s="16"/>
      <c r="G298" s="16"/>
      <c r="H298" s="16"/>
      <c r="I298" s="16"/>
    </row>
    <row r="299" spans="1:14" ht="15.6">
      <c r="A299" s="71"/>
      <c r="B299" s="16"/>
      <c r="C299" s="16"/>
      <c r="D299" s="16"/>
      <c r="E299" s="16"/>
      <c r="F299" s="16"/>
      <c r="G299" s="16"/>
      <c r="H299" s="16"/>
      <c r="I299" s="16"/>
    </row>
    <row r="300" spans="1:14" ht="15.6">
      <c r="A300" s="62" t="s">
        <v>24</v>
      </c>
      <c r="B300" s="16" t="s">
        <v>95</v>
      </c>
      <c r="C300" s="16"/>
      <c r="D300" s="16"/>
      <c r="E300" s="16"/>
      <c r="F300" s="16"/>
      <c r="G300" s="16"/>
      <c r="H300" s="16"/>
      <c r="I300" s="16"/>
    </row>
    <row r="301" spans="1:14" ht="15.6">
      <c r="A301" s="62" t="s">
        <v>25</v>
      </c>
      <c r="B301" s="16" t="s">
        <v>96</v>
      </c>
      <c r="C301" s="16"/>
      <c r="D301" s="16"/>
      <c r="E301" s="16"/>
      <c r="F301" s="16"/>
      <c r="G301" s="16"/>
      <c r="H301" s="16"/>
      <c r="I301" s="16"/>
    </row>
    <row r="302" spans="1:14" ht="15.6">
      <c r="A302" s="62" t="s">
        <v>26</v>
      </c>
      <c r="B302" s="16" t="s">
        <v>97</v>
      </c>
      <c r="C302" s="16"/>
      <c r="D302" s="16"/>
      <c r="E302" s="16"/>
      <c r="F302" s="16"/>
      <c r="G302" s="16"/>
      <c r="H302" s="16"/>
      <c r="I302" s="16"/>
    </row>
    <row r="303" spans="1:14">
      <c r="A303" s="60"/>
    </row>
    <row r="304" spans="1:14">
      <c r="A304" s="60"/>
    </row>
    <row r="305" spans="1:13">
      <c r="A305" s="60"/>
    </row>
    <row r="306" spans="1:13" ht="15.6">
      <c r="A306" s="11"/>
    </row>
    <row r="307" spans="1:13" ht="15.6">
      <c r="A307" s="11"/>
    </row>
    <row r="310" spans="1:13">
      <c r="M310">
        <f>SUM(M10:M305)</f>
        <v>25</v>
      </c>
    </row>
  </sheetData>
  <pageMargins left="0.95" right="0.45" top="0.5" bottom="0.5" header="0.3" footer="0.3"/>
  <pageSetup scale="7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11"/>
  <sheetViews>
    <sheetView workbookViewId="0">
      <selection activeCell="E1" sqref="E1"/>
    </sheetView>
  </sheetViews>
  <sheetFormatPr defaultRowHeight="14.4"/>
  <cols>
    <col min="1" max="1" width="12.109375" customWidth="1"/>
    <col min="2" max="2" width="11.109375" customWidth="1"/>
    <col min="3" max="8" width="14.6640625" customWidth="1"/>
    <col min="9" max="9" width="5.6640625" customWidth="1"/>
    <col min="10" max="11" width="14.6640625" customWidth="1"/>
    <col min="12" max="12" width="11.6640625" customWidth="1"/>
    <col min="13" max="13" width="4.109375" customWidth="1"/>
    <col min="14" max="15" width="14.6640625" customWidth="1"/>
  </cols>
  <sheetData>
    <row r="1" spans="1:14" ht="16.2" thickBot="1">
      <c r="A1" s="2" t="s">
        <v>106</v>
      </c>
      <c r="D1" s="13"/>
      <c r="E1" s="13"/>
      <c r="F1" s="13"/>
      <c r="G1" s="13" t="s">
        <v>158</v>
      </c>
      <c r="H1" s="13"/>
    </row>
    <row r="2" spans="1:14" ht="15.6">
      <c r="A2" s="2" t="s">
        <v>29</v>
      </c>
      <c r="G2" s="14" t="s">
        <v>28</v>
      </c>
      <c r="H2" s="12"/>
    </row>
    <row r="3" spans="1:14" ht="15.6">
      <c r="A3" s="9" t="s">
        <v>107</v>
      </c>
      <c r="F3" s="13"/>
      <c r="G3" s="13"/>
    </row>
    <row r="4" spans="1:14" ht="15.6">
      <c r="A4" s="2"/>
      <c r="F4" s="13"/>
      <c r="G4" s="13"/>
      <c r="H4" s="13"/>
    </row>
    <row r="5" spans="1:14" ht="15.6">
      <c r="A5" s="2" t="s">
        <v>23</v>
      </c>
    </row>
    <row r="6" spans="1:14" ht="15.6">
      <c r="A6" s="2" t="s">
        <v>135</v>
      </c>
    </row>
    <row r="8" spans="1:14" ht="15.6">
      <c r="A8" s="2" t="s">
        <v>108</v>
      </c>
    </row>
    <row r="9" spans="1:14" ht="15.6">
      <c r="A9" s="2"/>
    </row>
    <row r="10" spans="1:14" ht="15.6">
      <c r="A10" s="2"/>
    </row>
    <row r="11" spans="1:14" ht="15.6">
      <c r="A11" s="3"/>
    </row>
    <row r="12" spans="1:14" ht="15.6">
      <c r="A12" s="56" t="s">
        <v>0</v>
      </c>
      <c r="B12" t="s">
        <v>109</v>
      </c>
      <c r="L12" t="s">
        <v>30</v>
      </c>
      <c r="M12">
        <v>6</v>
      </c>
      <c r="N12" t="s">
        <v>42</v>
      </c>
    </row>
    <row r="13" spans="1:14" ht="15.6">
      <c r="A13" s="57"/>
      <c r="B13" t="s">
        <v>134</v>
      </c>
    </row>
    <row r="14" spans="1:14" ht="15.6">
      <c r="A14" s="57"/>
    </row>
    <row r="15" spans="1:14" ht="15.6">
      <c r="A15" s="57"/>
      <c r="C15" s="20" t="s">
        <v>31</v>
      </c>
      <c r="D15" s="19">
        <v>1.25</v>
      </c>
    </row>
    <row r="16" spans="1:14" ht="15.6">
      <c r="A16" s="57"/>
      <c r="C16" s="20" t="s">
        <v>32</v>
      </c>
      <c r="D16" s="19">
        <v>68.099999999999994</v>
      </c>
      <c r="E16" s="6"/>
    </row>
    <row r="17" spans="1:10" ht="15.6">
      <c r="A17" s="57"/>
      <c r="C17" s="20" t="s">
        <v>33</v>
      </c>
      <c r="D17" s="19">
        <v>64.5</v>
      </c>
      <c r="E17" s="10"/>
    </row>
    <row r="18" spans="1:10" ht="15.6">
      <c r="A18" s="57"/>
      <c r="C18" s="20" t="s">
        <v>34</v>
      </c>
      <c r="D18" s="19">
        <f>D15+D16-D17</f>
        <v>4.8499999999999943</v>
      </c>
      <c r="E18" s="7"/>
    </row>
    <row r="19" spans="1:10" ht="15.6">
      <c r="A19" s="57"/>
      <c r="C19" s="42" t="s">
        <v>35</v>
      </c>
      <c r="D19" s="44">
        <f>D18/D17</f>
        <v>7.5193798449612312E-2</v>
      </c>
    </row>
    <row r="20" spans="1:10" ht="15.6">
      <c r="A20" s="57"/>
    </row>
    <row r="21" spans="1:10" ht="15.6">
      <c r="A21" s="57"/>
    </row>
    <row r="22" spans="1:10" ht="15.6">
      <c r="A22" s="58" t="s">
        <v>1</v>
      </c>
      <c r="B22" t="s">
        <v>110</v>
      </c>
    </row>
    <row r="23" spans="1:10" ht="15.6">
      <c r="A23" s="57"/>
    </row>
    <row r="24" spans="1:10" ht="15.6">
      <c r="A24" s="57"/>
      <c r="D24" s="5">
        <v>0.153</v>
      </c>
      <c r="J24" s="21">
        <f>D24</f>
        <v>0.153</v>
      </c>
    </row>
    <row r="25" spans="1:10" ht="15.6">
      <c r="A25" s="57"/>
      <c r="D25" s="5">
        <v>8.5999999999999993E-2</v>
      </c>
      <c r="J25" s="21">
        <f>D25</f>
        <v>8.5999999999999993E-2</v>
      </c>
    </row>
    <row r="26" spans="1:10" ht="15.6">
      <c r="A26" s="57"/>
      <c r="D26" s="5">
        <v>-6.2E-2</v>
      </c>
      <c r="J26" s="21">
        <f>D26</f>
        <v>-6.2E-2</v>
      </c>
    </row>
    <row r="27" spans="1:10" ht="15.6">
      <c r="A27" s="57"/>
      <c r="D27" s="5">
        <v>0.13400000000000001</v>
      </c>
      <c r="J27" s="21">
        <f>D27</f>
        <v>0.13400000000000001</v>
      </c>
    </row>
    <row r="28" spans="1:10" ht="15.6">
      <c r="A28" s="57"/>
      <c r="C28" s="32" t="s">
        <v>36</v>
      </c>
      <c r="D28" s="33">
        <f>AVERAGE(D24:D27)</f>
        <v>7.775E-2</v>
      </c>
      <c r="E28" s="6"/>
      <c r="F28" s="7"/>
      <c r="J28" s="21">
        <f>AVERAGE(J24:J27)</f>
        <v>7.775E-2</v>
      </c>
    </row>
    <row r="29" spans="1:10" ht="15.6">
      <c r="A29" s="57"/>
    </row>
    <row r="30" spans="1:10" ht="15.6">
      <c r="A30" s="57"/>
    </row>
    <row r="31" spans="1:10" ht="15.6">
      <c r="A31" s="58" t="s">
        <v>2</v>
      </c>
      <c r="B31" t="s">
        <v>112</v>
      </c>
    </row>
    <row r="32" spans="1:10" ht="15.6">
      <c r="A32" s="57"/>
      <c r="B32" t="s">
        <v>103</v>
      </c>
    </row>
    <row r="33" spans="1:10" ht="15.6">
      <c r="A33" s="57"/>
    </row>
    <row r="34" spans="1:10" ht="15.6">
      <c r="A34" s="57"/>
      <c r="D34" s="22">
        <f>1+J24</f>
        <v>1.153</v>
      </c>
      <c r="E34" s="22"/>
      <c r="F34" s="22"/>
    </row>
    <row r="35" spans="1:10" ht="15.6">
      <c r="A35" s="57"/>
      <c r="D35" s="22">
        <f>1+J25</f>
        <v>1.0860000000000001</v>
      </c>
      <c r="E35" s="22">
        <f>D34*D35</f>
        <v>1.2521580000000001</v>
      </c>
      <c r="F35" s="22"/>
    </row>
    <row r="36" spans="1:10" ht="15.6">
      <c r="A36" s="57"/>
      <c r="D36" s="22">
        <f>1+J26</f>
        <v>0.93799999999999994</v>
      </c>
      <c r="E36" s="22">
        <f>E35*D36</f>
        <v>1.1745242040000001</v>
      </c>
      <c r="F36" s="22"/>
    </row>
    <row r="37" spans="1:10" ht="15.6">
      <c r="A37" s="57"/>
      <c r="D37" s="22">
        <f>1+J27</f>
        <v>1.1339999999999999</v>
      </c>
      <c r="E37" s="22">
        <f>E36*D37</f>
        <v>1.3319104473359999</v>
      </c>
      <c r="F37" s="22"/>
    </row>
    <row r="38" spans="1:10" ht="15.6">
      <c r="A38" s="57"/>
      <c r="D38" s="22"/>
      <c r="E38" s="33">
        <f>E37^0.25-1</f>
        <v>7.4283131303796157E-2</v>
      </c>
      <c r="F38" s="34" t="s">
        <v>111</v>
      </c>
      <c r="J38" s="22">
        <f>(1+E38)^4</f>
        <v>1.3319104473359995</v>
      </c>
    </row>
    <row r="39" spans="1:10" ht="15.6">
      <c r="A39" s="57"/>
      <c r="D39" s="22"/>
      <c r="E39" s="5"/>
      <c r="F39" s="22"/>
      <c r="J39" s="22">
        <f>(J38)^0.25-1</f>
        <v>7.4283131303796157E-2</v>
      </c>
    </row>
    <row r="40" spans="1:10" ht="15.6">
      <c r="A40" s="57"/>
      <c r="D40" s="22"/>
      <c r="E40" s="22"/>
      <c r="F40" s="22"/>
    </row>
    <row r="41" spans="1:10" ht="15.6">
      <c r="A41" s="57"/>
    </row>
    <row r="42" spans="1:10" ht="15.6">
      <c r="A42" s="58" t="s">
        <v>3</v>
      </c>
      <c r="B42" t="s">
        <v>113</v>
      </c>
    </row>
    <row r="43" spans="1:10" ht="15.6">
      <c r="A43" s="57"/>
      <c r="C43" s="20" t="s">
        <v>37</v>
      </c>
      <c r="D43" s="53">
        <v>0.1235</v>
      </c>
      <c r="E43" s="21"/>
      <c r="F43" s="21"/>
    </row>
    <row r="44" spans="1:10" ht="15.6">
      <c r="A44" s="57"/>
      <c r="C44" s="20" t="s">
        <v>38</v>
      </c>
      <c r="D44" s="53">
        <v>5.7000000000000002E-2</v>
      </c>
      <c r="E44" s="21"/>
      <c r="F44" s="21"/>
    </row>
    <row r="45" spans="1:10" ht="15.6">
      <c r="A45" s="57"/>
      <c r="C45" s="20" t="s">
        <v>124</v>
      </c>
      <c r="D45" s="53">
        <f>D44*D44</f>
        <v>3.2490000000000002E-3</v>
      </c>
      <c r="E45" s="21"/>
      <c r="F45" s="21"/>
    </row>
    <row r="46" spans="1:10" ht="15.6">
      <c r="A46" s="57"/>
      <c r="C46" s="20" t="s">
        <v>39</v>
      </c>
      <c r="D46" s="53">
        <v>0.25850000000000001</v>
      </c>
      <c r="E46" s="21"/>
      <c r="F46" s="21"/>
    </row>
    <row r="47" spans="1:10" ht="15.6">
      <c r="A47" s="57"/>
      <c r="E47" s="21"/>
      <c r="F47" s="21"/>
    </row>
    <row r="48" spans="1:10" ht="15.6">
      <c r="A48" s="57"/>
      <c r="C48" s="20" t="s">
        <v>40</v>
      </c>
      <c r="D48" s="50">
        <f>D43/D46</f>
        <v>0.47775628626692457</v>
      </c>
      <c r="E48" s="21"/>
      <c r="F48" s="21"/>
    </row>
    <row r="49" spans="1:6" ht="15.6">
      <c r="A49" s="57"/>
      <c r="D49" s="21"/>
      <c r="E49" s="21"/>
      <c r="F49" s="21"/>
    </row>
    <row r="50" spans="1:6" ht="15.6">
      <c r="A50" s="57"/>
      <c r="D50" s="21"/>
      <c r="E50" s="21"/>
      <c r="F50" s="21"/>
    </row>
    <row r="51" spans="1:6" ht="15.6">
      <c r="A51" s="57"/>
      <c r="D51" s="21"/>
      <c r="E51" s="21"/>
      <c r="F51" s="21"/>
    </row>
    <row r="52" spans="1:6" ht="15.6">
      <c r="A52" s="58" t="s">
        <v>4</v>
      </c>
      <c r="B52" t="s">
        <v>114</v>
      </c>
    </row>
    <row r="53" spans="1:6" ht="15.6">
      <c r="A53" s="57"/>
      <c r="B53" t="s">
        <v>115</v>
      </c>
    </row>
    <row r="54" spans="1:6" ht="15.6">
      <c r="A54" s="57"/>
      <c r="D54" s="23">
        <v>10000</v>
      </c>
    </row>
    <row r="55" spans="1:6" ht="15.6">
      <c r="A55" s="57"/>
      <c r="C55">
        <v>1</v>
      </c>
      <c r="D55" s="23">
        <f>D54*E55</f>
        <v>10885</v>
      </c>
      <c r="E55">
        <v>1.0885</v>
      </c>
    </row>
    <row r="56" spans="1:6" ht="15.6">
      <c r="A56" s="57"/>
      <c r="C56">
        <v>2</v>
      </c>
      <c r="D56" s="23">
        <f>D55*E56</f>
        <v>11848.3225</v>
      </c>
      <c r="E56">
        <f>E55</f>
        <v>1.0885</v>
      </c>
    </row>
    <row r="57" spans="1:6" ht="15.6">
      <c r="A57" s="57"/>
      <c r="C57">
        <v>3</v>
      </c>
      <c r="D57" s="23">
        <f>D56*E57</f>
        <v>12896.899041250001</v>
      </c>
      <c r="E57">
        <f>E56</f>
        <v>1.0885</v>
      </c>
    </row>
    <row r="58" spans="1:6" ht="15.6">
      <c r="A58" s="58"/>
      <c r="C58">
        <v>4</v>
      </c>
      <c r="D58" s="23">
        <f>D57*E58</f>
        <v>14038.274606400626</v>
      </c>
      <c r="E58">
        <f>E57</f>
        <v>1.0885</v>
      </c>
    </row>
    <row r="59" spans="1:6" ht="15.6">
      <c r="A59" s="58"/>
      <c r="C59">
        <v>5</v>
      </c>
      <c r="D59" s="23">
        <f>D58*E59</f>
        <v>15280.661909067081</v>
      </c>
      <c r="E59">
        <f>E58</f>
        <v>1.0885</v>
      </c>
    </row>
    <row r="60" spans="1:6" ht="15.6">
      <c r="A60" s="58"/>
    </row>
    <row r="61" spans="1:6" ht="15.6">
      <c r="A61" s="58"/>
      <c r="D61" s="35">
        <f>10000*((E55)^5)</f>
        <v>15280.661909067087</v>
      </c>
      <c r="E61" s="30" t="s">
        <v>116</v>
      </c>
    </row>
    <row r="62" spans="1:6" ht="15.6">
      <c r="A62" s="58"/>
    </row>
    <row r="63" spans="1:6" ht="15.6">
      <c r="A63" s="58" t="s">
        <v>5</v>
      </c>
      <c r="B63" t="s">
        <v>132</v>
      </c>
    </row>
    <row r="64" spans="1:6" ht="15.6">
      <c r="A64" s="58"/>
      <c r="B64" t="s">
        <v>131</v>
      </c>
    </row>
    <row r="65" spans="1:5" ht="15.6">
      <c r="A65" s="58"/>
      <c r="B65" t="s">
        <v>133</v>
      </c>
    </row>
    <row r="66" spans="1:5" ht="15.6">
      <c r="A66" s="58"/>
    </row>
    <row r="67" spans="1:5" ht="15.6">
      <c r="A67" s="58"/>
      <c r="C67" s="20" t="s">
        <v>31</v>
      </c>
      <c r="D67" s="19">
        <f>0.35+0.37</f>
        <v>0.72</v>
      </c>
      <c r="E67" s="6"/>
    </row>
    <row r="68" spans="1:5" ht="15.6">
      <c r="A68" s="58"/>
      <c r="C68" s="20" t="s">
        <v>32</v>
      </c>
      <c r="D68" s="19">
        <v>41.7</v>
      </c>
      <c r="E68" s="10"/>
    </row>
    <row r="69" spans="1:5" ht="15.6">
      <c r="A69" s="58"/>
      <c r="C69" s="20" t="s">
        <v>33</v>
      </c>
      <c r="D69" s="19">
        <v>43.2</v>
      </c>
      <c r="E69" s="7"/>
    </row>
    <row r="70" spans="1:5" ht="15.6">
      <c r="A70" s="58"/>
      <c r="C70" s="20" t="s">
        <v>34</v>
      </c>
      <c r="D70" s="19">
        <f>D67+D68-D69</f>
        <v>-0.78000000000000114</v>
      </c>
    </row>
    <row r="71" spans="1:5" ht="15.6">
      <c r="A71" s="58"/>
      <c r="C71" s="42" t="s">
        <v>35</v>
      </c>
      <c r="D71" s="44">
        <f>D70/D69</f>
        <v>-1.8055555555555582E-2</v>
      </c>
    </row>
    <row r="72" spans="1:5" ht="15.6">
      <c r="A72" s="57"/>
      <c r="E72" s="4"/>
    </row>
    <row r="73" spans="1:5" ht="15.6">
      <c r="A73" s="57"/>
      <c r="E73" s="4"/>
    </row>
    <row r="74" spans="1:5" ht="15.6">
      <c r="A74" s="58" t="s">
        <v>6</v>
      </c>
      <c r="B74" t="s">
        <v>117</v>
      </c>
      <c r="E74" s="4"/>
    </row>
    <row r="75" spans="1:5" ht="15.6">
      <c r="A75" s="58"/>
      <c r="B75" t="s">
        <v>118</v>
      </c>
      <c r="E75" s="4"/>
    </row>
    <row r="76" spans="1:5" ht="15.6">
      <c r="A76" s="57"/>
      <c r="B76" t="s">
        <v>41</v>
      </c>
      <c r="E76" s="4"/>
    </row>
    <row r="77" spans="1:5" ht="15.6">
      <c r="A77" s="57"/>
      <c r="E77" s="4"/>
    </row>
    <row r="78" spans="1:5" ht="15.6">
      <c r="A78" s="57"/>
      <c r="D78" s="36" t="s">
        <v>105</v>
      </c>
      <c r="E78" s="4"/>
    </row>
    <row r="79" spans="1:5" ht="15.6">
      <c r="A79" s="57"/>
      <c r="E79" s="4"/>
    </row>
    <row r="80" spans="1:5" ht="15.6">
      <c r="A80" s="57"/>
      <c r="E80" s="4"/>
    </row>
    <row r="81" spans="1:14" ht="15.6">
      <c r="A81" s="57"/>
      <c r="E81" s="4"/>
    </row>
    <row r="82" spans="1:14" ht="15.6">
      <c r="A82" s="58" t="s">
        <v>7</v>
      </c>
      <c r="B82" t="s">
        <v>43</v>
      </c>
      <c r="E82" s="4"/>
      <c r="L82" t="s">
        <v>51</v>
      </c>
      <c r="M82">
        <v>6</v>
      </c>
      <c r="N82" t="s">
        <v>42</v>
      </c>
    </row>
    <row r="83" spans="1:14" ht="15.6">
      <c r="A83" s="57" t="s">
        <v>24</v>
      </c>
      <c r="B83" s="22">
        <v>0</v>
      </c>
      <c r="C83" s="8"/>
      <c r="D83" s="8"/>
      <c r="E83" s="4"/>
    </row>
    <row r="84" spans="1:14" ht="15.6">
      <c r="A84" s="57" t="s">
        <v>25</v>
      </c>
      <c r="B84" s="22">
        <v>1</v>
      </c>
      <c r="C84" s="6"/>
      <c r="D84" s="6"/>
      <c r="E84" s="4"/>
    </row>
    <row r="85" spans="1:14" ht="15.6">
      <c r="A85" s="57" t="s">
        <v>26</v>
      </c>
      <c r="B85" s="22">
        <v>-0.34920000000000001</v>
      </c>
      <c r="C85" s="6"/>
      <c r="D85" s="6"/>
      <c r="E85" s="4"/>
    </row>
    <row r="86" spans="1:14" ht="15.6">
      <c r="A86" s="59" t="s">
        <v>27</v>
      </c>
      <c r="B86" s="37">
        <v>-0.64410000000000001</v>
      </c>
      <c r="C86" s="6"/>
      <c r="D86" s="6"/>
      <c r="E86" s="4"/>
    </row>
    <row r="87" spans="1:14">
      <c r="A87" s="60"/>
      <c r="B87" t="s">
        <v>100</v>
      </c>
      <c r="C87" s="7"/>
      <c r="D87" s="7"/>
      <c r="E87" s="4"/>
    </row>
    <row r="88" spans="1:14" ht="15.6">
      <c r="A88" s="57"/>
      <c r="C88" s="6"/>
      <c r="D88" s="6"/>
      <c r="E88" s="4"/>
    </row>
    <row r="89" spans="1:14" ht="15.6">
      <c r="A89" s="57"/>
      <c r="C89" s="6"/>
      <c r="D89" s="6"/>
      <c r="E89" s="4"/>
    </row>
    <row r="90" spans="1:14" ht="15.6">
      <c r="A90" s="61"/>
      <c r="B90" s="1"/>
      <c r="C90" s="6"/>
      <c r="D90" s="6"/>
      <c r="E90" s="4"/>
    </row>
    <row r="91" spans="1:14" ht="15.6">
      <c r="A91" s="61"/>
      <c r="C91" s="6"/>
      <c r="D91" s="6"/>
      <c r="E91" s="4"/>
    </row>
    <row r="92" spans="1:14" ht="15.6">
      <c r="A92" s="58" t="s">
        <v>8</v>
      </c>
      <c r="B92" t="s">
        <v>48</v>
      </c>
      <c r="E92" s="4"/>
    </row>
    <row r="93" spans="1:14" ht="15.6">
      <c r="A93" s="57"/>
      <c r="B93" t="s">
        <v>99</v>
      </c>
      <c r="C93" s="8"/>
      <c r="D93" s="8"/>
      <c r="E93" s="4"/>
    </row>
    <row r="94" spans="1:14" ht="15.6">
      <c r="A94" s="57"/>
      <c r="C94" s="6"/>
      <c r="D94" s="6"/>
      <c r="E94" s="4"/>
    </row>
    <row r="95" spans="1:14" ht="15.6">
      <c r="A95" s="57"/>
      <c r="C95" s="24" t="s">
        <v>44</v>
      </c>
      <c r="D95" s="25">
        <v>-3.2624799999999999E-3</v>
      </c>
      <c r="E95" s="21"/>
      <c r="F95" s="21"/>
    </row>
    <row r="96" spans="1:14" ht="15.6">
      <c r="A96" s="57"/>
      <c r="C96" s="24" t="s">
        <v>45</v>
      </c>
      <c r="D96" s="22">
        <v>0.23649999999999999</v>
      </c>
      <c r="E96" s="21"/>
      <c r="F96" s="21"/>
    </row>
    <row r="97" spans="1:7">
      <c r="A97" s="60"/>
      <c r="C97" s="24" t="s">
        <v>46</v>
      </c>
      <c r="D97" s="22">
        <v>5.96E-2</v>
      </c>
      <c r="E97" s="21"/>
      <c r="F97" s="21"/>
    </row>
    <row r="98" spans="1:7">
      <c r="A98" s="60"/>
      <c r="C98" s="38" t="s">
        <v>47</v>
      </c>
      <c r="D98" s="51">
        <f>D95/(D96*D97)</f>
        <v>-0.23145707110121033</v>
      </c>
      <c r="E98" s="21"/>
      <c r="F98" s="21"/>
    </row>
    <row r="99" spans="1:7">
      <c r="A99" s="60"/>
      <c r="C99" s="24"/>
      <c r="D99" s="22"/>
      <c r="E99" s="21"/>
      <c r="F99" s="21"/>
    </row>
    <row r="100" spans="1:7">
      <c r="A100" s="60"/>
      <c r="C100" s="24"/>
      <c r="D100" s="22"/>
      <c r="E100" s="21"/>
      <c r="F100" s="21"/>
    </row>
    <row r="101" spans="1:7">
      <c r="A101" s="60"/>
      <c r="C101" s="6"/>
      <c r="D101" s="21"/>
      <c r="E101" s="21"/>
      <c r="F101" s="21"/>
    </row>
    <row r="102" spans="1:7" ht="15.6">
      <c r="A102" s="58" t="s">
        <v>9</v>
      </c>
      <c r="B102" t="s">
        <v>125</v>
      </c>
      <c r="E102" s="4"/>
    </row>
    <row r="103" spans="1:7" ht="15.6">
      <c r="A103" s="57"/>
      <c r="B103" t="s">
        <v>126</v>
      </c>
      <c r="C103" s="8"/>
      <c r="D103" s="8"/>
      <c r="E103" s="4"/>
    </row>
    <row r="104" spans="1:7" ht="15.6">
      <c r="A104" s="57"/>
      <c r="C104" s="6"/>
      <c r="D104" s="6"/>
      <c r="E104" s="4"/>
    </row>
    <row r="105" spans="1:7" ht="15.6">
      <c r="A105" s="57"/>
      <c r="C105" s="21">
        <v>0.8</v>
      </c>
      <c r="D105" s="21">
        <v>0.16120000000000001</v>
      </c>
      <c r="E105" s="21">
        <f>C105*D105</f>
        <v>0.12896000000000002</v>
      </c>
      <c r="F105" s="21"/>
      <c r="G105" s="21"/>
    </row>
    <row r="106" spans="1:7">
      <c r="A106" s="60"/>
      <c r="C106" s="21">
        <v>0.2</v>
      </c>
      <c r="D106" s="21">
        <v>4.8500000000000001E-2</v>
      </c>
      <c r="E106" s="21">
        <f>C106*D106</f>
        <v>9.7000000000000003E-3</v>
      </c>
      <c r="F106" s="21"/>
      <c r="G106" s="21"/>
    </row>
    <row r="107" spans="1:7">
      <c r="A107" s="60"/>
      <c r="C107" s="21"/>
      <c r="D107" s="21"/>
      <c r="E107" s="21">
        <f>E105+E106</f>
        <v>0.13866000000000001</v>
      </c>
      <c r="F107" s="44">
        <f>E107</f>
        <v>0.13866000000000001</v>
      </c>
      <c r="G107" s="21"/>
    </row>
    <row r="108" spans="1:7">
      <c r="A108" s="60"/>
      <c r="C108" s="21"/>
      <c r="D108" s="21"/>
      <c r="E108" s="21"/>
      <c r="F108" s="5"/>
      <c r="G108" s="21"/>
    </row>
    <row r="109" spans="1:7">
      <c r="A109" s="60"/>
      <c r="C109" s="21"/>
      <c r="D109" s="21"/>
      <c r="E109" s="21"/>
      <c r="F109" s="5"/>
      <c r="G109" s="21"/>
    </row>
    <row r="110" spans="1:7">
      <c r="A110" s="60"/>
      <c r="C110" s="21"/>
      <c r="D110" s="21"/>
      <c r="E110" s="21"/>
      <c r="F110" s="5"/>
      <c r="G110" s="21"/>
    </row>
    <row r="111" spans="1:7">
      <c r="A111" s="60"/>
      <c r="C111" s="21"/>
      <c r="D111" s="21"/>
      <c r="E111" s="21"/>
      <c r="F111" s="21"/>
      <c r="G111" s="21"/>
    </row>
    <row r="112" spans="1:7" ht="15.6">
      <c r="A112" s="58" t="s">
        <v>10</v>
      </c>
      <c r="B112" t="s">
        <v>49</v>
      </c>
      <c r="E112" s="4"/>
    </row>
    <row r="113" spans="1:12" ht="15.6">
      <c r="A113" s="57"/>
      <c r="B113" t="s">
        <v>127</v>
      </c>
      <c r="C113" s="8"/>
      <c r="D113" s="8"/>
      <c r="E113" s="4"/>
    </row>
    <row r="114" spans="1:12" ht="15.6">
      <c r="A114" s="57"/>
      <c r="B114" t="s">
        <v>128</v>
      </c>
      <c r="C114" s="6"/>
      <c r="D114" s="6"/>
      <c r="E114" s="4"/>
    </row>
    <row r="115" spans="1:12" ht="15.6">
      <c r="A115" s="57"/>
      <c r="B115" t="s">
        <v>50</v>
      </c>
      <c r="C115" s="6"/>
      <c r="D115" s="6"/>
      <c r="E115" s="4"/>
    </row>
    <row r="116" spans="1:12">
      <c r="A116" s="60"/>
    </row>
    <row r="117" spans="1:12">
      <c r="A117" s="60"/>
      <c r="C117" s="21">
        <v>0.65</v>
      </c>
      <c r="D117" s="21">
        <f>D105</f>
        <v>0.16120000000000001</v>
      </c>
      <c r="E117" s="21">
        <f>C117*D117</f>
        <v>0.10478000000000001</v>
      </c>
      <c r="F117" s="21"/>
    </row>
    <row r="118" spans="1:12">
      <c r="A118" s="60"/>
      <c r="C118" s="21">
        <v>0.23</v>
      </c>
      <c r="D118" s="21">
        <f>D106</f>
        <v>4.8500000000000001E-2</v>
      </c>
      <c r="E118" s="21">
        <f>C118*D118</f>
        <v>1.1155E-2</v>
      </c>
      <c r="F118" s="21"/>
    </row>
    <row r="119" spans="1:12">
      <c r="A119" s="60"/>
      <c r="C119" s="21">
        <v>0.12</v>
      </c>
      <c r="D119" s="21">
        <v>1.35E-2</v>
      </c>
      <c r="E119" s="21">
        <f>C119*D119</f>
        <v>1.6199999999999999E-3</v>
      </c>
      <c r="F119" s="21"/>
    </row>
    <row r="120" spans="1:12">
      <c r="A120" s="60"/>
      <c r="C120" s="21"/>
      <c r="D120" s="21"/>
      <c r="E120" s="21">
        <f>E117+E118+E119</f>
        <v>0.11755500000000001</v>
      </c>
      <c r="F120" s="44">
        <f>E120</f>
        <v>0.11755500000000001</v>
      </c>
    </row>
    <row r="121" spans="1:12">
      <c r="A121" s="60"/>
      <c r="C121" s="21"/>
      <c r="D121" s="21"/>
      <c r="E121" s="21"/>
      <c r="F121" s="31"/>
    </row>
    <row r="122" spans="1:12">
      <c r="A122" s="60"/>
    </row>
    <row r="123" spans="1:12">
      <c r="A123" s="60"/>
    </row>
    <row r="124" spans="1:12" ht="15.6">
      <c r="A124" s="58" t="s">
        <v>136</v>
      </c>
      <c r="B124" t="s">
        <v>144</v>
      </c>
      <c r="H124" s="16"/>
    </row>
    <row r="125" spans="1:12">
      <c r="A125" s="60"/>
      <c r="K125" s="8" t="s">
        <v>159</v>
      </c>
      <c r="L125" s="8" t="s">
        <v>157</v>
      </c>
    </row>
    <row r="126" spans="1:12">
      <c r="A126" s="60"/>
      <c r="B126" s="20" t="s">
        <v>137</v>
      </c>
      <c r="C126" s="20" t="s">
        <v>138</v>
      </c>
      <c r="D126" s="20" t="s">
        <v>139</v>
      </c>
      <c r="E126" s="32" t="s">
        <v>140</v>
      </c>
      <c r="F126" s="32" t="s">
        <v>141</v>
      </c>
      <c r="G126" s="20" t="s">
        <v>142</v>
      </c>
      <c r="H126" s="20" t="s">
        <v>143</v>
      </c>
      <c r="K126" s="8" t="s">
        <v>143</v>
      </c>
      <c r="L126" s="8" t="s">
        <v>143</v>
      </c>
    </row>
    <row r="127" spans="1:12">
      <c r="A127" s="60"/>
      <c r="B127">
        <v>1</v>
      </c>
      <c r="C127" s="21">
        <v>0.13400000000000001</v>
      </c>
      <c r="D127" s="21">
        <v>5.0999999999999997E-2</v>
      </c>
      <c r="E127" s="50">
        <f t="shared" ref="E127:F131" si="0">C127-C$132</f>
        <v>9.9000000000000199E-3</v>
      </c>
      <c r="F127" s="50">
        <f t="shared" si="0"/>
        <v>1.3860000000000004E-2</v>
      </c>
      <c r="G127" s="53">
        <f>E127*F127</f>
        <v>1.3721400000000033E-4</v>
      </c>
      <c r="H127" s="53">
        <f>K127</f>
        <v>3.4303500000000082E-5</v>
      </c>
      <c r="K127" s="53">
        <f>G127*0.25</f>
        <v>3.4303500000000082E-5</v>
      </c>
      <c r="L127" s="53">
        <f>G127*0.2</f>
        <v>2.7442800000000069E-5</v>
      </c>
    </row>
    <row r="128" spans="1:12">
      <c r="A128" s="60"/>
      <c r="B128">
        <f>B127+1</f>
        <v>2</v>
      </c>
      <c r="C128" s="21">
        <v>-3.5000000000000003E-2</v>
      </c>
      <c r="D128" s="21">
        <v>4.4600000000000001E-2</v>
      </c>
      <c r="E128" s="50">
        <f t="shared" si="0"/>
        <v>-0.15909999999999999</v>
      </c>
      <c r="F128" s="50">
        <f t="shared" si="0"/>
        <v>7.4600000000000083E-3</v>
      </c>
      <c r="G128" s="53">
        <f>E128*F128</f>
        <v>-1.1868860000000014E-3</v>
      </c>
      <c r="H128" s="53">
        <f>K128</f>
        <v>-2.9672150000000034E-4</v>
      </c>
      <c r="K128" s="53">
        <f>G128*0.25</f>
        <v>-2.9672150000000034E-4</v>
      </c>
      <c r="L128" s="53">
        <f>G128*0.2</f>
        <v>-2.3737720000000027E-4</v>
      </c>
    </row>
    <row r="129" spans="1:12">
      <c r="A129" s="60"/>
      <c r="B129">
        <f>B128+1</f>
        <v>3</v>
      </c>
      <c r="C129" s="21">
        <v>0.192</v>
      </c>
      <c r="D129" s="21">
        <v>3.8699999999999998E-2</v>
      </c>
      <c r="E129" s="50">
        <f t="shared" si="0"/>
        <v>6.7900000000000016E-2</v>
      </c>
      <c r="F129" s="50">
        <f t="shared" si="0"/>
        <v>1.5600000000000058E-3</v>
      </c>
      <c r="G129" s="53">
        <f>E129*F129</f>
        <v>1.0592400000000042E-4</v>
      </c>
      <c r="H129" s="53">
        <f>K129</f>
        <v>2.6481000000000104E-5</v>
      </c>
      <c r="K129" s="53">
        <f>G129*0.25</f>
        <v>2.6481000000000104E-5</v>
      </c>
      <c r="L129" s="53">
        <f>G129*0.2</f>
        <v>2.1184800000000086E-5</v>
      </c>
    </row>
    <row r="130" spans="1:12">
      <c r="A130" s="60"/>
      <c r="B130">
        <f>B129+1</f>
        <v>4</v>
      </c>
      <c r="C130" s="21">
        <v>0.2455</v>
      </c>
      <c r="D130" s="21">
        <v>-2.1999999999999999E-2</v>
      </c>
      <c r="E130" s="50">
        <f t="shared" si="0"/>
        <v>0.12140000000000001</v>
      </c>
      <c r="F130" s="50">
        <f t="shared" si="0"/>
        <v>-5.9139999999999991E-2</v>
      </c>
      <c r="G130" s="53">
        <f>E130*F130</f>
        <v>-7.179595999999999E-3</v>
      </c>
      <c r="H130" s="53">
        <f>K130</f>
        <v>-1.7948989999999998E-3</v>
      </c>
      <c r="K130" s="53">
        <f>G130*0.25</f>
        <v>-1.7948989999999998E-3</v>
      </c>
      <c r="L130" s="53">
        <f>G130*0.2</f>
        <v>-1.4359192E-3</v>
      </c>
    </row>
    <row r="131" spans="1:12">
      <c r="A131" s="60"/>
      <c r="B131">
        <f>B130+1</f>
        <v>5</v>
      </c>
      <c r="C131" s="21">
        <v>8.4000000000000005E-2</v>
      </c>
      <c r="D131" s="21">
        <v>7.3400000000000007E-2</v>
      </c>
      <c r="E131" s="50">
        <f t="shared" si="0"/>
        <v>-4.0099999999999983E-2</v>
      </c>
      <c r="F131" s="50">
        <f t="shared" si="0"/>
        <v>3.6260000000000014E-2</v>
      </c>
      <c r="G131" s="53">
        <f>E131*F131</f>
        <v>-1.454026E-3</v>
      </c>
      <c r="H131" s="53">
        <f>K131</f>
        <v>-3.6350649999999999E-4</v>
      </c>
      <c r="K131" s="53">
        <f>G131*0.25</f>
        <v>-3.6350649999999999E-4</v>
      </c>
      <c r="L131" s="53">
        <f>G131*0.2</f>
        <v>-2.9080520000000001E-4</v>
      </c>
    </row>
    <row r="132" spans="1:12">
      <c r="A132" s="60"/>
      <c r="B132" s="20" t="s">
        <v>36</v>
      </c>
      <c r="C132" s="21">
        <f>AVERAGE(C127:C131)</f>
        <v>0.12409999999999999</v>
      </c>
      <c r="D132" s="21">
        <f>AVERAGE(D127:D131)</f>
        <v>3.7139999999999992E-2</v>
      </c>
      <c r="E132" s="53"/>
      <c r="F132" s="53"/>
      <c r="G132" s="75" t="s">
        <v>160</v>
      </c>
      <c r="H132" s="50">
        <f>SUM(H127:H131)</f>
        <v>-2.3943425E-3</v>
      </c>
      <c r="K132" s="50">
        <f>SUM(K127:K131)</f>
        <v>-2.3943425E-3</v>
      </c>
      <c r="L132" s="50">
        <f>SUM(L127:L131)</f>
        <v>-1.9154740000000001E-3</v>
      </c>
    </row>
    <row r="133" spans="1:12">
      <c r="A133" s="60"/>
      <c r="E133" s="53"/>
      <c r="F133" s="53"/>
      <c r="G133" s="75"/>
      <c r="K133" s="53"/>
      <c r="L133" s="53"/>
    </row>
    <row r="134" spans="1:12">
      <c r="A134" s="60"/>
      <c r="E134" s="53"/>
      <c r="F134" s="53"/>
      <c r="G134" s="75" t="s">
        <v>161</v>
      </c>
      <c r="H134" s="50">
        <f>H132</f>
        <v>-2.3943425E-3</v>
      </c>
      <c r="L134" s="55">
        <f>COVAR(C127:C131,D127:D131)</f>
        <v>-1.9154739999999999E-3</v>
      </c>
    </row>
    <row r="135" spans="1:12">
      <c r="A135" s="60"/>
      <c r="G135" s="20"/>
    </row>
    <row r="136" spans="1:12">
      <c r="A136" s="60"/>
      <c r="G136" s="20"/>
    </row>
    <row r="137" spans="1:12">
      <c r="A137" s="60"/>
      <c r="G137" s="20"/>
    </row>
    <row r="138" spans="1:12">
      <c r="A138" s="60"/>
      <c r="G138" s="20"/>
    </row>
    <row r="139" spans="1:12">
      <c r="A139" s="60"/>
      <c r="G139" s="20"/>
    </row>
    <row r="140" spans="1:12">
      <c r="A140" s="60"/>
      <c r="G140" s="20"/>
    </row>
    <row r="141" spans="1:12">
      <c r="A141" s="60"/>
      <c r="G141" s="20"/>
    </row>
    <row r="142" spans="1:12">
      <c r="A142" s="60"/>
      <c r="G142" s="20"/>
    </row>
    <row r="143" spans="1:12">
      <c r="A143" s="60"/>
      <c r="G143" s="20"/>
    </row>
    <row r="144" spans="1:12">
      <c r="A144" s="60"/>
      <c r="G144" s="20"/>
    </row>
    <row r="145" spans="1:8">
      <c r="A145" s="60"/>
      <c r="G145" s="20"/>
    </row>
    <row r="146" spans="1:8">
      <c r="A146" s="60"/>
      <c r="G146" s="20"/>
    </row>
    <row r="147" spans="1:8">
      <c r="A147" s="60"/>
      <c r="G147" s="20"/>
    </row>
    <row r="148" spans="1:8">
      <c r="A148" s="60"/>
    </row>
    <row r="149" spans="1:8">
      <c r="A149" s="60"/>
    </row>
    <row r="150" spans="1:8">
      <c r="A150" s="60"/>
    </row>
    <row r="151" spans="1:8" ht="15.6">
      <c r="A151" s="58" t="s">
        <v>11</v>
      </c>
      <c r="B151" t="s">
        <v>156</v>
      </c>
    </row>
    <row r="152" spans="1:8" ht="15.6">
      <c r="A152" s="58"/>
    </row>
    <row r="153" spans="1:8" ht="15.6">
      <c r="A153" s="58"/>
      <c r="C153" s="20" t="s">
        <v>138</v>
      </c>
      <c r="D153" s="20" t="s">
        <v>139</v>
      </c>
      <c r="E153" s="20" t="s">
        <v>146</v>
      </c>
      <c r="F153" s="20" t="s">
        <v>147</v>
      </c>
      <c r="G153" s="20"/>
      <c r="H153" s="20"/>
    </row>
    <row r="154" spans="1:8">
      <c r="A154" s="60"/>
      <c r="B154" t="s">
        <v>145</v>
      </c>
      <c r="C154" s="50">
        <f>STDEV(C$127:C$131)</f>
        <v>0.107665221868531</v>
      </c>
      <c r="D154" s="63">
        <f>STDEV(D$127:D$131)</f>
        <v>3.5575665840571424E-2</v>
      </c>
      <c r="E154" s="53">
        <f>E127*E127</f>
        <v>9.8010000000000398E-5</v>
      </c>
      <c r="F154" s="53">
        <f>F127*F127</f>
        <v>1.9209960000000011E-4</v>
      </c>
    </row>
    <row r="155" spans="1:8">
      <c r="A155" s="60"/>
      <c r="B155" t="s">
        <v>152</v>
      </c>
      <c r="C155" s="50">
        <f>STDEVP(C$127:C$131)</f>
        <v>9.62987019642529E-2</v>
      </c>
      <c r="D155" s="63">
        <f>STDEVP(D$127:D$131)</f>
        <v>3.1819842865733965E-2</v>
      </c>
      <c r="E155" s="53">
        <f t="shared" ref="E155:F158" si="1">E128*E128</f>
        <v>2.5312809999999998E-2</v>
      </c>
      <c r="F155" s="53">
        <f t="shared" si="1"/>
        <v>5.5651600000000123E-5</v>
      </c>
    </row>
    <row r="156" spans="1:8">
      <c r="A156" s="60"/>
      <c r="C156" s="53"/>
      <c r="D156" s="53"/>
      <c r="E156" s="53">
        <f t="shared" si="1"/>
        <v>4.6104100000000023E-3</v>
      </c>
      <c r="F156" s="53">
        <f t="shared" si="1"/>
        <v>2.4336000000000181E-6</v>
      </c>
    </row>
    <row r="157" spans="1:8">
      <c r="A157" s="60"/>
      <c r="E157" s="53">
        <f t="shared" si="1"/>
        <v>1.4737960000000001E-2</v>
      </c>
      <c r="F157" s="53">
        <f t="shared" si="1"/>
        <v>3.4975395999999989E-3</v>
      </c>
    </row>
    <row r="158" spans="1:8">
      <c r="A158" s="60"/>
      <c r="E158" s="53">
        <f t="shared" si="1"/>
        <v>1.6080099999999987E-3</v>
      </c>
      <c r="F158" s="53">
        <f t="shared" si="1"/>
        <v>1.3147876000000011E-3</v>
      </c>
    </row>
    <row r="159" spans="1:8">
      <c r="A159" s="60"/>
      <c r="B159" t="s">
        <v>148</v>
      </c>
      <c r="C159" s="53"/>
      <c r="D159" s="53"/>
      <c r="E159" s="53">
        <f>SUM(E154:E158)</f>
        <v>4.6367200000000004E-2</v>
      </c>
      <c r="F159" s="53">
        <f>SUM(F154:F158)</f>
        <v>5.0625119999999999E-3</v>
      </c>
    </row>
    <row r="160" spans="1:8">
      <c r="A160" s="60"/>
      <c r="B160" t="s">
        <v>149</v>
      </c>
      <c r="C160" s="53"/>
      <c r="D160" s="53"/>
      <c r="E160" s="53">
        <f>E159/4</f>
        <v>1.1591800000000001E-2</v>
      </c>
      <c r="F160" s="53">
        <f>F159/4</f>
        <v>1.265628E-3</v>
      </c>
    </row>
    <row r="161" spans="1:6">
      <c r="A161" s="60"/>
      <c r="B161" t="s">
        <v>150</v>
      </c>
      <c r="E161" s="50">
        <f>SQRT(E160)</f>
        <v>0.10766522186853097</v>
      </c>
      <c r="F161" s="63">
        <f>SQRT(F160)</f>
        <v>3.5575665840571417E-2</v>
      </c>
    </row>
    <row r="162" spans="1:6">
      <c r="A162" s="60"/>
      <c r="B162" t="s">
        <v>151</v>
      </c>
      <c r="C162" s="53"/>
      <c r="D162" s="53"/>
      <c r="E162" s="53">
        <f>E159/5</f>
        <v>9.2734400000000008E-3</v>
      </c>
      <c r="F162" s="53">
        <f>F159/5</f>
        <v>1.0125023999999999E-3</v>
      </c>
    </row>
    <row r="163" spans="1:6">
      <c r="A163" s="60"/>
      <c r="B163" t="s">
        <v>150</v>
      </c>
      <c r="E163" s="50">
        <f>SQRT(E162)</f>
        <v>9.6298701964252872E-2</v>
      </c>
      <c r="F163" s="63">
        <f>SQRT(F162)</f>
        <v>3.1819842865733951E-2</v>
      </c>
    </row>
    <row r="164" spans="1:6">
      <c r="A164" s="60"/>
      <c r="E164" s="50"/>
      <c r="F164" s="63"/>
    </row>
    <row r="165" spans="1:6">
      <c r="A165" s="60"/>
      <c r="E165" s="50"/>
      <c r="F165" s="63"/>
    </row>
    <row r="166" spans="1:6">
      <c r="A166" s="60"/>
      <c r="E166" s="50"/>
      <c r="F166" s="63"/>
    </row>
    <row r="167" spans="1:6">
      <c r="A167" s="60"/>
      <c r="E167" s="50"/>
      <c r="F167" s="63"/>
    </row>
    <row r="168" spans="1:6">
      <c r="A168" s="60"/>
      <c r="E168" s="50"/>
      <c r="F168" s="63"/>
    </row>
    <row r="169" spans="1:6">
      <c r="A169" s="60"/>
      <c r="E169" s="50"/>
      <c r="F169" s="63"/>
    </row>
    <row r="170" spans="1:6">
      <c r="A170" s="60"/>
      <c r="E170" s="50"/>
      <c r="F170" s="63"/>
    </row>
    <row r="171" spans="1:6">
      <c r="A171" s="60"/>
      <c r="E171" s="50"/>
      <c r="F171" s="63"/>
    </row>
    <row r="172" spans="1:6">
      <c r="A172" s="60"/>
      <c r="E172" s="50"/>
      <c r="F172" s="63"/>
    </row>
    <row r="173" spans="1:6">
      <c r="A173" s="60"/>
      <c r="E173" s="53"/>
      <c r="F173" s="53"/>
    </row>
    <row r="174" spans="1:6">
      <c r="A174" s="60"/>
      <c r="E174" s="53"/>
      <c r="F174" s="53"/>
    </row>
    <row r="175" spans="1:6">
      <c r="A175" s="60"/>
      <c r="E175" s="53"/>
      <c r="F175" s="53"/>
    </row>
    <row r="176" spans="1:6">
      <c r="A176" s="60"/>
      <c r="E176" s="53"/>
      <c r="F176" s="53"/>
    </row>
    <row r="177" spans="1:5">
      <c r="A177" s="60"/>
    </row>
    <row r="178" spans="1:5" ht="15.6">
      <c r="A178" s="58" t="s">
        <v>12</v>
      </c>
      <c r="B178" t="s">
        <v>52</v>
      </c>
      <c r="E178" s="4"/>
    </row>
    <row r="179" spans="1:5" ht="15.6">
      <c r="A179" s="57"/>
      <c r="C179" s="8"/>
      <c r="D179" s="8"/>
      <c r="E179" s="4"/>
    </row>
    <row r="180" spans="1:5" ht="15.6">
      <c r="A180" s="57" t="s">
        <v>24</v>
      </c>
      <c r="B180" t="s">
        <v>54</v>
      </c>
      <c r="C180" s="6"/>
      <c r="D180" s="6"/>
      <c r="E180" s="4"/>
    </row>
    <row r="181" spans="1:5" ht="15.6">
      <c r="A181" s="59" t="s">
        <v>25</v>
      </c>
      <c r="B181" s="36" t="s">
        <v>55</v>
      </c>
      <c r="C181" s="40"/>
      <c r="D181" s="40"/>
      <c r="E181" s="41"/>
    </row>
    <row r="182" spans="1:5" ht="15.6">
      <c r="A182" s="62" t="s">
        <v>26</v>
      </c>
      <c r="B182" s="16" t="s">
        <v>53</v>
      </c>
      <c r="C182" s="17"/>
      <c r="D182" s="17"/>
      <c r="E182" s="4"/>
    </row>
    <row r="183" spans="1:5" ht="15.6">
      <c r="A183" s="62" t="s">
        <v>27</v>
      </c>
      <c r="B183" s="16" t="s">
        <v>56</v>
      </c>
    </row>
    <row r="184" spans="1:5" ht="15.6">
      <c r="A184" s="62"/>
      <c r="B184" s="16"/>
    </row>
    <row r="185" spans="1:5" ht="15.6">
      <c r="A185" s="62"/>
      <c r="B185" s="16"/>
    </row>
    <row r="186" spans="1:5" ht="15.6">
      <c r="A186" s="62"/>
      <c r="B186" s="16"/>
    </row>
    <row r="187" spans="1:5" ht="15.6">
      <c r="A187" s="62"/>
      <c r="B187" s="16"/>
    </row>
    <row r="188" spans="1:5" ht="15.6">
      <c r="A188" s="58" t="s">
        <v>13</v>
      </c>
      <c r="B188" t="s">
        <v>58</v>
      </c>
      <c r="E188" s="4"/>
    </row>
    <row r="189" spans="1:5" ht="15.6">
      <c r="A189" s="58"/>
      <c r="E189" s="4"/>
    </row>
    <row r="190" spans="1:5" ht="15.6">
      <c r="A190" s="57" t="s">
        <v>24</v>
      </c>
      <c r="B190" t="s">
        <v>59</v>
      </c>
      <c r="C190" s="8"/>
      <c r="D190" s="8"/>
      <c r="E190" s="4"/>
    </row>
    <row r="191" spans="1:5" ht="15.6">
      <c r="A191" s="57" t="s">
        <v>25</v>
      </c>
      <c r="B191" t="s">
        <v>60</v>
      </c>
      <c r="C191" s="6"/>
      <c r="D191" s="6"/>
      <c r="E191" s="4"/>
    </row>
    <row r="192" spans="1:5" ht="15.6">
      <c r="A192" s="59" t="s">
        <v>26</v>
      </c>
      <c r="B192" s="36" t="s">
        <v>57</v>
      </c>
      <c r="C192" s="40"/>
      <c r="D192" s="40"/>
      <c r="E192" s="4"/>
    </row>
    <row r="193" spans="1:14" ht="15.6">
      <c r="A193" s="62" t="s">
        <v>27</v>
      </c>
      <c r="B193" t="s">
        <v>129</v>
      </c>
      <c r="C193" s="6"/>
      <c r="D193" s="6"/>
      <c r="E193" s="4"/>
    </row>
    <row r="194" spans="1:14" ht="15.6">
      <c r="A194" s="57"/>
      <c r="C194" s="7"/>
      <c r="D194" s="7"/>
      <c r="E194" s="4"/>
    </row>
    <row r="195" spans="1:14">
      <c r="A195" s="60"/>
    </row>
    <row r="196" spans="1:14">
      <c r="A196" s="60"/>
    </row>
    <row r="197" spans="1:14">
      <c r="A197" s="60"/>
    </row>
    <row r="198" spans="1:14" ht="15.6">
      <c r="A198" s="58" t="s">
        <v>14</v>
      </c>
      <c r="B198" t="s">
        <v>119</v>
      </c>
      <c r="E198" s="4"/>
      <c r="L198" t="s">
        <v>61</v>
      </c>
      <c r="M198">
        <v>5</v>
      </c>
      <c r="N198" t="s">
        <v>42</v>
      </c>
    </row>
    <row r="199" spans="1:14" ht="15.6">
      <c r="A199" s="57"/>
      <c r="B199" t="s">
        <v>120</v>
      </c>
      <c r="C199" s="8"/>
      <c r="D199" s="8"/>
      <c r="E199" s="4"/>
    </row>
    <row r="200" spans="1:14" ht="15.6">
      <c r="A200" s="57"/>
      <c r="C200" s="6"/>
      <c r="D200" s="6"/>
      <c r="E200" s="4"/>
    </row>
    <row r="201" spans="1:14" ht="15.6">
      <c r="A201" s="57"/>
      <c r="C201" s="24" t="s">
        <v>62</v>
      </c>
      <c r="D201" s="21">
        <v>1.2E-2</v>
      </c>
      <c r="E201" s="21"/>
      <c r="F201" s="21"/>
      <c r="G201" s="21"/>
    </row>
    <row r="202" spans="1:14" ht="15.6">
      <c r="A202" s="57"/>
      <c r="C202" s="24" t="s">
        <v>63</v>
      </c>
      <c r="D202" s="21">
        <v>0.10349999999999999</v>
      </c>
      <c r="E202" s="21"/>
      <c r="F202" s="21"/>
      <c r="G202" s="21"/>
    </row>
    <row r="203" spans="1:14" ht="15.6">
      <c r="A203" s="57"/>
      <c r="C203" s="26" t="s">
        <v>64</v>
      </c>
      <c r="D203" s="27">
        <v>1.27</v>
      </c>
      <c r="E203" s="21"/>
      <c r="F203" s="21"/>
      <c r="G203" s="21"/>
    </row>
    <row r="204" spans="1:14">
      <c r="A204" s="60"/>
      <c r="C204" s="42" t="s">
        <v>65</v>
      </c>
      <c r="D204" s="43">
        <f>D201+((D202-D201)*D203)</f>
        <v>0.12820500000000001</v>
      </c>
      <c r="E204" s="44">
        <f>D204</f>
        <v>0.12820500000000001</v>
      </c>
      <c r="F204" s="21"/>
      <c r="G204" s="21"/>
    </row>
    <row r="205" spans="1:14">
      <c r="A205" s="60"/>
      <c r="B205" s="60"/>
      <c r="C205" s="20"/>
      <c r="D205" s="21"/>
      <c r="E205" s="21"/>
      <c r="F205" s="21"/>
      <c r="G205" s="21"/>
    </row>
    <row r="206" spans="1:14" ht="15.6">
      <c r="B206" s="58"/>
      <c r="C206" s="20"/>
      <c r="D206" s="21"/>
      <c r="E206" s="21"/>
      <c r="F206" s="21"/>
      <c r="G206" s="21"/>
    </row>
    <row r="207" spans="1:14" ht="15.6">
      <c r="A207" s="58" t="s">
        <v>15</v>
      </c>
      <c r="B207" t="s">
        <v>121</v>
      </c>
      <c r="E207" s="4"/>
    </row>
    <row r="208" spans="1:14" ht="15.6">
      <c r="A208" s="57"/>
      <c r="B208" t="s">
        <v>122</v>
      </c>
      <c r="C208" s="8"/>
      <c r="D208" s="8"/>
      <c r="E208" s="4"/>
    </row>
    <row r="209" spans="1:11" ht="15.6">
      <c r="A209" s="57"/>
      <c r="C209" s="6"/>
      <c r="D209" s="6"/>
      <c r="E209" s="4"/>
    </row>
    <row r="210" spans="1:11" ht="15.6">
      <c r="A210" s="57"/>
      <c r="C210" s="24" t="s">
        <v>62</v>
      </c>
      <c r="D210" s="21">
        <v>1.2999999999999999E-2</v>
      </c>
      <c r="E210" s="21"/>
    </row>
    <row r="211" spans="1:11" ht="15.6">
      <c r="A211" s="57"/>
      <c r="C211" s="24" t="s">
        <v>63</v>
      </c>
      <c r="D211" s="21">
        <v>0.107</v>
      </c>
      <c r="E211" s="21"/>
    </row>
    <row r="212" spans="1:11" ht="15.6">
      <c r="A212" s="57"/>
      <c r="C212" s="26" t="s">
        <v>64</v>
      </c>
      <c r="D212" s="27">
        <v>1.07</v>
      </c>
      <c r="E212" s="21"/>
    </row>
    <row r="213" spans="1:11" ht="15.6">
      <c r="A213" s="57"/>
      <c r="C213" s="42" t="s">
        <v>65</v>
      </c>
      <c r="D213" s="43">
        <f>D210+((D211-D210)*D212)</f>
        <v>0.11358</v>
      </c>
      <c r="E213" s="44">
        <f>D213</f>
        <v>0.11358</v>
      </c>
    </row>
    <row r="214" spans="1:11">
      <c r="A214" s="60"/>
    </row>
    <row r="215" spans="1:11">
      <c r="A215" s="60"/>
    </row>
    <row r="216" spans="1:11" ht="15.6">
      <c r="A216" s="58" t="s">
        <v>16</v>
      </c>
      <c r="B216" t="s">
        <v>67</v>
      </c>
      <c r="E216" s="4"/>
    </row>
    <row r="217" spans="1:11" ht="15.6">
      <c r="A217" s="57"/>
      <c r="B217" t="s">
        <v>66</v>
      </c>
      <c r="C217" s="8"/>
      <c r="D217" s="8"/>
      <c r="E217" s="4"/>
    </row>
    <row r="218" spans="1:11" ht="15.6">
      <c r="A218" s="57"/>
      <c r="C218" s="6"/>
      <c r="D218" s="6"/>
      <c r="E218" s="4"/>
    </row>
    <row r="219" spans="1:11" ht="15.6">
      <c r="A219" s="57"/>
      <c r="C219" s="38" t="s">
        <v>62</v>
      </c>
      <c r="D219" s="43">
        <v>1.6799999999999999E-2</v>
      </c>
      <c r="E219" s="21"/>
      <c r="F219" s="49">
        <f>F222/F221</f>
        <v>1.6800000000000037E-2</v>
      </c>
      <c r="K219" s="22">
        <f>D219+(D220-D219)*D221</f>
        <v>0.1333</v>
      </c>
    </row>
    <row r="220" spans="1:11" ht="15.6">
      <c r="A220" s="57"/>
      <c r="C220" s="24" t="s">
        <v>63</v>
      </c>
      <c r="D220" s="21">
        <v>0.11</v>
      </c>
      <c r="E220" s="21"/>
      <c r="F220" s="49">
        <f>D220*D221</f>
        <v>0.13750000000000001</v>
      </c>
    </row>
    <row r="221" spans="1:11" ht="15.6">
      <c r="A221" s="57"/>
      <c r="C221" s="26" t="s">
        <v>64</v>
      </c>
      <c r="D221" s="27">
        <v>1.25</v>
      </c>
      <c r="E221" s="21"/>
      <c r="F221" s="49">
        <f>1-D221</f>
        <v>-0.25</v>
      </c>
    </row>
    <row r="222" spans="1:11">
      <c r="A222" s="60"/>
      <c r="C222" s="20" t="s">
        <v>65</v>
      </c>
      <c r="D222" s="21">
        <v>0.1333</v>
      </c>
      <c r="E222" s="5"/>
      <c r="F222" s="49">
        <f>D222-F220</f>
        <v>-4.2000000000000093E-3</v>
      </c>
    </row>
    <row r="223" spans="1:11">
      <c r="A223" s="60"/>
    </row>
    <row r="224" spans="1:11">
      <c r="A224" s="60"/>
    </row>
    <row r="225" spans="1:11" ht="15.6">
      <c r="A225" s="58" t="s">
        <v>17</v>
      </c>
      <c r="B225" t="s">
        <v>123</v>
      </c>
    </row>
    <row r="226" spans="1:11" ht="15.6">
      <c r="A226" s="57"/>
      <c r="C226" s="20" t="s">
        <v>69</v>
      </c>
      <c r="D226" s="20" t="s">
        <v>68</v>
      </c>
      <c r="E226" s="20" t="s">
        <v>64</v>
      </c>
    </row>
    <row r="227" spans="1:11" ht="15.6">
      <c r="A227" s="57"/>
      <c r="C227" s="20" t="s">
        <v>70</v>
      </c>
      <c r="D227" s="29">
        <f>32000*3</f>
        <v>96000</v>
      </c>
      <c r="E227" s="28">
        <v>0.88</v>
      </c>
      <c r="F227" s="22">
        <f>(D227/$K$229)*E227</f>
        <v>0.28160000000000002</v>
      </c>
    </row>
    <row r="228" spans="1:11" ht="15.6">
      <c r="A228" s="57"/>
      <c r="C228" s="20" t="s">
        <v>71</v>
      </c>
      <c r="D228" s="29">
        <f>43000*3</f>
        <v>129000</v>
      </c>
      <c r="E228" s="28">
        <v>0.81</v>
      </c>
      <c r="F228" s="22">
        <f>(D228/$K$229)*E228</f>
        <v>0.3483</v>
      </c>
    </row>
    <row r="229" spans="1:11" ht="15.6">
      <c r="A229" s="57"/>
      <c r="C229" s="20" t="s">
        <v>72</v>
      </c>
      <c r="D229" s="29">
        <f>25000*3</f>
        <v>75000</v>
      </c>
      <c r="E229" s="28">
        <v>1.0900000000000001</v>
      </c>
      <c r="F229" s="22">
        <f>(D229/$K$229)*E229</f>
        <v>0.27250000000000002</v>
      </c>
      <c r="K229" s="29">
        <f>SUM(D227:D229)</f>
        <v>300000</v>
      </c>
    </row>
    <row r="230" spans="1:11" ht="15.6">
      <c r="A230" s="57"/>
      <c r="B230" s="45" t="s">
        <v>73</v>
      </c>
      <c r="C230" s="36"/>
      <c r="D230" s="46"/>
      <c r="E230" s="46"/>
      <c r="F230" s="37">
        <f>SUM(F227:F229)</f>
        <v>0.90240000000000009</v>
      </c>
    </row>
    <row r="231" spans="1:11">
      <c r="A231" s="60"/>
      <c r="D231" s="28"/>
      <c r="E231" s="28"/>
      <c r="F231" s="28"/>
    </row>
    <row r="232" spans="1:11">
      <c r="A232" s="60"/>
      <c r="D232" s="28"/>
      <c r="E232" s="28"/>
      <c r="F232" s="28"/>
    </row>
    <row r="233" spans="1:11">
      <c r="A233" s="60"/>
      <c r="D233" s="28"/>
      <c r="E233" s="28"/>
      <c r="F233" s="28"/>
    </row>
    <row r="234" spans="1:11">
      <c r="A234" s="60"/>
      <c r="D234" s="28"/>
      <c r="E234" s="28"/>
      <c r="F234" s="28"/>
    </row>
    <row r="235" spans="1:11">
      <c r="A235" s="60"/>
      <c r="D235" s="28"/>
      <c r="E235" s="28"/>
      <c r="F235" s="28"/>
    </row>
    <row r="236" spans="1:11">
      <c r="A236" s="60"/>
      <c r="D236" s="28"/>
      <c r="E236" s="28"/>
      <c r="F236" s="28"/>
    </row>
    <row r="237" spans="1:11">
      <c r="A237" s="60"/>
      <c r="D237" s="28"/>
      <c r="E237" s="28"/>
      <c r="F237" s="28"/>
    </row>
    <row r="238" spans="1:11" ht="15.6">
      <c r="A238" s="58" t="s">
        <v>18</v>
      </c>
      <c r="B238" t="s">
        <v>74</v>
      </c>
    </row>
    <row r="239" spans="1:11" ht="15.6">
      <c r="A239" s="57"/>
    </row>
    <row r="240" spans="1:11" ht="15.6">
      <c r="A240" s="57" t="s">
        <v>24</v>
      </c>
      <c r="B240">
        <v>-1</v>
      </c>
    </row>
    <row r="241" spans="1:14" ht="15.6">
      <c r="A241" s="59" t="s">
        <v>25</v>
      </c>
      <c r="B241" s="36">
        <v>1</v>
      </c>
    </row>
    <row r="242" spans="1:14" ht="15.6">
      <c r="A242" s="57" t="s">
        <v>26</v>
      </c>
      <c r="B242">
        <v>0</v>
      </c>
    </row>
    <row r="243" spans="1:14" ht="15.6">
      <c r="A243" s="62" t="s">
        <v>27</v>
      </c>
      <c r="B243" s="52">
        <v>2</v>
      </c>
    </row>
    <row r="244" spans="1:14" ht="15.6">
      <c r="A244" s="62"/>
      <c r="B244" s="52"/>
    </row>
    <row r="245" spans="1:14" ht="15.6">
      <c r="A245" s="62"/>
      <c r="B245" s="52"/>
    </row>
    <row r="246" spans="1:14" ht="15.6">
      <c r="A246" s="62"/>
      <c r="B246" s="52"/>
    </row>
    <row r="247" spans="1:14">
      <c r="A247" s="60"/>
    </row>
    <row r="248" spans="1:14">
      <c r="A248" s="60"/>
    </row>
    <row r="249" spans="1:14">
      <c r="A249" s="60"/>
    </row>
    <row r="250" spans="1:14" ht="15.6">
      <c r="A250" s="58" t="s">
        <v>19</v>
      </c>
      <c r="B250" t="s">
        <v>75</v>
      </c>
      <c r="L250" t="s">
        <v>85</v>
      </c>
      <c r="M250">
        <v>5</v>
      </c>
      <c r="N250" t="s">
        <v>42</v>
      </c>
    </row>
    <row r="251" spans="1:14" ht="15.6">
      <c r="A251" s="57"/>
      <c r="B251" t="s">
        <v>76</v>
      </c>
    </row>
    <row r="252" spans="1:14">
      <c r="A252" s="60"/>
    </row>
    <row r="253" spans="1:14" ht="15.6">
      <c r="A253" s="57" t="s">
        <v>24</v>
      </c>
      <c r="B253" s="18" t="s">
        <v>77</v>
      </c>
    </row>
    <row r="254" spans="1:14" ht="15.6">
      <c r="A254" s="59" t="s">
        <v>25</v>
      </c>
      <c r="B254" s="36" t="s">
        <v>78</v>
      </c>
      <c r="C254" s="36"/>
      <c r="D254" s="36"/>
      <c r="E254" s="36"/>
    </row>
    <row r="255" spans="1:14" ht="15.6">
      <c r="A255" s="57" t="s">
        <v>26</v>
      </c>
      <c r="B255" s="18" t="s">
        <v>79</v>
      </c>
    </row>
    <row r="256" spans="1:14">
      <c r="A256" s="60"/>
    </row>
    <row r="257" spans="1:4">
      <c r="A257" s="60"/>
    </row>
    <row r="258" spans="1:4" ht="15.6">
      <c r="A258" s="58" t="s">
        <v>20</v>
      </c>
      <c r="B258" t="s">
        <v>80</v>
      </c>
    </row>
    <row r="259" spans="1:4" ht="15.6">
      <c r="A259" s="57"/>
      <c r="B259" t="s">
        <v>76</v>
      </c>
    </row>
    <row r="260" spans="1:4" ht="15.6">
      <c r="A260" s="57"/>
    </row>
    <row r="261" spans="1:4" ht="15.6">
      <c r="A261" s="57" t="s">
        <v>24</v>
      </c>
      <c r="B261" s="18" t="s">
        <v>77</v>
      </c>
    </row>
    <row r="262" spans="1:4" ht="15.6">
      <c r="A262" s="57" t="s">
        <v>25</v>
      </c>
      <c r="B262" t="s">
        <v>78</v>
      </c>
    </row>
    <row r="263" spans="1:4" ht="15.6">
      <c r="A263" s="59" t="s">
        <v>26</v>
      </c>
      <c r="B263" s="47" t="s">
        <v>79</v>
      </c>
      <c r="C263" s="36"/>
      <c r="D263" s="36"/>
    </row>
    <row r="264" spans="1:4">
      <c r="A264" s="60"/>
    </row>
    <row r="265" spans="1:4">
      <c r="A265" s="60"/>
    </row>
    <row r="266" spans="1:4" ht="15.6">
      <c r="A266" s="58" t="s">
        <v>21</v>
      </c>
      <c r="B266" t="s">
        <v>104</v>
      </c>
    </row>
    <row r="267" spans="1:4" ht="15.6">
      <c r="A267" s="57"/>
      <c r="B267" t="s">
        <v>76</v>
      </c>
    </row>
    <row r="268" spans="1:4" ht="15.6">
      <c r="A268" s="57"/>
    </row>
    <row r="269" spans="1:4" ht="15.6">
      <c r="A269" s="59" t="s">
        <v>24</v>
      </c>
      <c r="B269" s="47" t="s">
        <v>77</v>
      </c>
      <c r="C269" s="36"/>
      <c r="D269" s="36"/>
    </row>
    <row r="270" spans="1:4" ht="15.6">
      <c r="A270" s="57" t="s">
        <v>25</v>
      </c>
      <c r="B270" t="s">
        <v>78</v>
      </c>
    </row>
    <row r="271" spans="1:4" ht="15.6">
      <c r="A271" s="57" t="s">
        <v>26</v>
      </c>
      <c r="B271" s="18" t="s">
        <v>79</v>
      </c>
    </row>
    <row r="272" spans="1:4">
      <c r="A272" s="60"/>
    </row>
    <row r="273" spans="1:8">
      <c r="A273" s="60"/>
    </row>
    <row r="274" spans="1:8" ht="15.6">
      <c r="A274" s="58" t="s">
        <v>22</v>
      </c>
      <c r="B274" t="s">
        <v>84</v>
      </c>
    </row>
    <row r="275" spans="1:8" ht="15.6">
      <c r="A275" s="58"/>
    </row>
    <row r="276" spans="1:8" ht="15.6">
      <c r="A276" s="59" t="s">
        <v>24</v>
      </c>
      <c r="B276" s="36" t="s">
        <v>81</v>
      </c>
      <c r="C276" s="36"/>
    </row>
    <row r="277" spans="1:8" ht="15.6">
      <c r="A277" s="57" t="s">
        <v>25</v>
      </c>
      <c r="B277" t="s">
        <v>82</v>
      </c>
    </row>
    <row r="278" spans="1:8" ht="15.6">
      <c r="A278" s="57" t="s">
        <v>26</v>
      </c>
      <c r="B278" t="s">
        <v>83</v>
      </c>
    </row>
    <row r="279" spans="1:8">
      <c r="A279" s="60"/>
    </row>
    <row r="280" spans="1:8">
      <c r="A280" s="60"/>
    </row>
    <row r="281" spans="1:8" ht="15.6">
      <c r="A281" s="58" t="s">
        <v>153</v>
      </c>
      <c r="B281" t="s">
        <v>86</v>
      </c>
    </row>
    <row r="282" spans="1:8" ht="15.6">
      <c r="A282" s="58"/>
    </row>
    <row r="283" spans="1:8" ht="15.6">
      <c r="A283" s="59" t="s">
        <v>24</v>
      </c>
      <c r="B283" s="48" t="s">
        <v>87</v>
      </c>
      <c r="C283" s="36"/>
      <c r="D283" s="36"/>
      <c r="E283" s="36"/>
      <c r="F283" s="36"/>
      <c r="G283" s="36"/>
      <c r="H283" s="36"/>
    </row>
    <row r="284" spans="1:8" ht="15.6">
      <c r="A284" s="59"/>
      <c r="B284" s="48" t="s">
        <v>88</v>
      </c>
      <c r="C284" s="36"/>
      <c r="D284" s="36"/>
      <c r="E284" s="36"/>
      <c r="F284" s="36"/>
      <c r="G284" s="36"/>
      <c r="H284" s="36"/>
    </row>
    <row r="285" spans="1:8" ht="15.6">
      <c r="A285" s="57" t="s">
        <v>25</v>
      </c>
      <c r="B285" s="15" t="s">
        <v>90</v>
      </c>
    </row>
    <row r="286" spans="1:8" ht="15.6">
      <c r="A286" s="57" t="s">
        <v>26</v>
      </c>
      <c r="B286" s="15" t="s">
        <v>89</v>
      </c>
    </row>
    <row r="287" spans="1:8">
      <c r="A287" s="60"/>
    </row>
    <row r="288" spans="1:8">
      <c r="A288" s="60"/>
    </row>
    <row r="289" spans="1:14" ht="15.6">
      <c r="A289" s="58" t="s">
        <v>154</v>
      </c>
      <c r="B289" s="15" t="s">
        <v>101</v>
      </c>
      <c r="L289" t="s">
        <v>98</v>
      </c>
      <c r="M289">
        <v>3</v>
      </c>
      <c r="N289" t="s">
        <v>42</v>
      </c>
    </row>
    <row r="290" spans="1:14" ht="15.6">
      <c r="A290" s="58"/>
      <c r="B290" s="15" t="s">
        <v>91</v>
      </c>
    </row>
    <row r="291" spans="1:14" ht="15.6">
      <c r="A291" s="57"/>
      <c r="B291" s="15" t="s">
        <v>102</v>
      </c>
    </row>
    <row r="292" spans="1:14">
      <c r="A292" s="60"/>
    </row>
    <row r="293" spans="1:14" ht="15.6">
      <c r="A293" s="59" t="s">
        <v>24</v>
      </c>
      <c r="B293" s="48" t="s">
        <v>92</v>
      </c>
      <c r="C293" s="36"/>
    </row>
    <row r="294" spans="1:14" ht="15.6">
      <c r="A294" s="57" t="s">
        <v>25</v>
      </c>
      <c r="B294" s="15" t="s">
        <v>93</v>
      </c>
    </row>
    <row r="295" spans="1:14" ht="15.6">
      <c r="A295" s="57" t="s">
        <v>26</v>
      </c>
      <c r="B295" s="15" t="s">
        <v>130</v>
      </c>
    </row>
    <row r="296" spans="1:14" ht="15.6">
      <c r="A296" s="57"/>
    </row>
    <row r="297" spans="1:14">
      <c r="A297" s="60"/>
    </row>
    <row r="298" spans="1:14" ht="15.6">
      <c r="A298" s="58" t="s">
        <v>155</v>
      </c>
      <c r="B298" s="15" t="s">
        <v>94</v>
      </c>
    </row>
    <row r="299" spans="1:14" ht="15.6">
      <c r="A299" s="58"/>
    </row>
    <row r="300" spans="1:14" ht="15.6">
      <c r="A300" s="57" t="s">
        <v>24</v>
      </c>
      <c r="B300" t="s">
        <v>95</v>
      </c>
    </row>
    <row r="301" spans="1:14" ht="15.6">
      <c r="A301" s="57" t="s">
        <v>25</v>
      </c>
      <c r="B301" t="s">
        <v>96</v>
      </c>
    </row>
    <row r="302" spans="1:14" ht="15.6">
      <c r="A302" s="59" t="s">
        <v>26</v>
      </c>
      <c r="B302" s="39" t="s">
        <v>97</v>
      </c>
      <c r="C302" s="39"/>
      <c r="D302" s="39"/>
      <c r="E302" s="39"/>
    </row>
    <row r="303" spans="1:14" ht="15.6">
      <c r="A303" s="57"/>
    </row>
    <row r="304" spans="1:14">
      <c r="A304" s="60"/>
    </row>
    <row r="305" spans="1:13">
      <c r="A305" s="60"/>
    </row>
    <row r="306" spans="1:13">
      <c r="A306" s="60"/>
    </row>
    <row r="307" spans="1:13" ht="15.6">
      <c r="A307" s="11"/>
    </row>
    <row r="308" spans="1:13" ht="15.6">
      <c r="A308" s="11"/>
    </row>
    <row r="311" spans="1:13">
      <c r="M311">
        <f>SUM(M10:M306)</f>
        <v>25</v>
      </c>
    </row>
  </sheetData>
  <pageMargins left="0.95" right="0.45" top="0.5" bottom="0.5" header="0.3" footer="0.3"/>
  <pageSetup scale="7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_Exam5_6_7_8_9</vt:lpstr>
      <vt:lpstr>_Exam Solution</vt:lpstr>
      <vt:lpstr>'_Exam Solution'!Print_Area</vt:lpstr>
      <vt:lpstr>_Exam5_6_7_8_9!Print_Area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McCrady</dc:creator>
  <cp:lastModifiedBy>McCrady Gwinn</cp:lastModifiedBy>
  <cp:lastPrinted>2015-10-19T21:57:51Z</cp:lastPrinted>
  <dcterms:created xsi:type="dcterms:W3CDTF">2014-09-03T21:38:02Z</dcterms:created>
  <dcterms:modified xsi:type="dcterms:W3CDTF">2015-11-17T16:16:33Z</dcterms:modified>
</cp:coreProperties>
</file>