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ExamChapters12_13_14" sheetId="10" r:id="rId1"/>
    <sheet name="ExamSolution" sheetId="11" r:id="rId2"/>
  </sheets>
  <definedNames>
    <definedName name="_xlnm.Print_Area" localSheetId="0">ExamChapters12_13_14!$A$1:$I$225</definedName>
    <definedName name="_xlnm.Print_Area" localSheetId="1">ExamSolution!$A$1:$I$225</definedName>
  </definedNames>
  <calcPr calcId="125725"/>
</workbook>
</file>

<file path=xl/calcChain.xml><?xml version="1.0" encoding="utf-8"?>
<calcChain xmlns="http://schemas.openxmlformats.org/spreadsheetml/2006/main">
  <c r="G109" i="11"/>
  <c r="G97"/>
  <c r="G86"/>
  <c r="G75"/>
  <c r="G68"/>
  <c r="D46"/>
  <c r="D48"/>
  <c r="G48"/>
  <c r="G41"/>
  <c r="D41"/>
  <c r="F210"/>
  <c r="G210"/>
  <c r="H210"/>
  <c r="G194"/>
  <c r="H194"/>
  <c r="F194"/>
  <c r="F178"/>
  <c r="G178"/>
  <c r="H178"/>
  <c r="G154"/>
  <c r="H154"/>
  <c r="F154"/>
  <c r="F136"/>
  <c r="G136"/>
  <c r="H136"/>
  <c r="D130"/>
  <c r="D119"/>
  <c r="D107"/>
  <c r="D104"/>
  <c r="D105"/>
  <c r="D109"/>
  <c r="D106"/>
  <c r="D97"/>
  <c r="D95"/>
  <c r="D84"/>
  <c r="D83"/>
  <c r="D67"/>
  <c r="D68"/>
  <c r="D74"/>
  <c r="D75"/>
  <c r="D56"/>
  <c r="D57"/>
  <c r="F26"/>
  <c r="K25"/>
  <c r="L25"/>
  <c r="F25"/>
  <c r="L24"/>
  <c r="F24"/>
  <c r="F12"/>
  <c r="K11"/>
  <c r="L11"/>
  <c r="F11"/>
  <c r="L10"/>
  <c r="F10"/>
  <c r="G210" i="10"/>
  <c r="H210"/>
  <c r="F210"/>
  <c r="F194"/>
  <c r="G194"/>
  <c r="H194"/>
  <c r="F178"/>
  <c r="G178"/>
  <c r="H178"/>
  <c r="F154"/>
  <c r="G154"/>
  <c r="H154"/>
  <c r="H136"/>
  <c r="G136"/>
  <c r="F136"/>
  <c r="L128"/>
  <c r="L118"/>
  <c r="L107"/>
  <c r="L104"/>
  <c r="L105"/>
  <c r="L96"/>
  <c r="L94"/>
  <c r="L82"/>
  <c r="L81"/>
  <c r="L83"/>
  <c r="L68"/>
  <c r="L73"/>
  <c r="L74"/>
  <c r="L67"/>
  <c r="L54"/>
  <c r="L55"/>
  <c r="L40"/>
  <c r="K25"/>
  <c r="L25"/>
  <c r="L24"/>
  <c r="K11"/>
  <c r="L11"/>
  <c r="L10"/>
  <c r="L13" i="11"/>
  <c r="L27"/>
  <c r="L80" i="10"/>
  <c r="L84"/>
  <c r="L109"/>
  <c r="L106"/>
  <c r="L27"/>
  <c r="L45"/>
  <c r="L47"/>
  <c r="L28"/>
  <c r="L13"/>
  <c r="F27" i="11"/>
  <c r="L28"/>
  <c r="F28"/>
  <c r="F13"/>
  <c r="L15"/>
  <c r="F15"/>
  <c r="L14"/>
  <c r="F14"/>
  <c r="L29" i="10"/>
  <c r="L14"/>
  <c r="L29" i="11"/>
  <c r="F29"/>
  <c r="L15" i="10"/>
  <c r="D85" i="11"/>
  <c r="D82"/>
  <c r="D86"/>
</calcChain>
</file>

<file path=xl/sharedStrings.xml><?xml version="1.0" encoding="utf-8"?>
<sst xmlns="http://schemas.openxmlformats.org/spreadsheetml/2006/main" count="261" uniqueCount="80">
  <si>
    <t>FINA 365    Spring 2015</t>
  </si>
  <si>
    <t>Final Exam Section #4</t>
  </si>
  <si>
    <t>32.</t>
  </si>
  <si>
    <t>Sales</t>
  </si>
  <si>
    <t>Variable</t>
  </si>
  <si>
    <t>Fixed</t>
  </si>
  <si>
    <t>Pre Tax Profit</t>
  </si>
  <si>
    <t>Taxes</t>
  </si>
  <si>
    <t>After Tax Profit</t>
  </si>
  <si>
    <t>fixed costs of $2,000,000 and variable costs of $105 per unit.  The corporate tax rate is 28%.  If the economy is strong as</t>
  </si>
  <si>
    <t>anticipated, KMS expects to sell 48,000 units.  Please calculate the estimated after tax profit.</t>
  </si>
  <si>
    <t>KMS expects to sell 37,000 units.  Please calculate the estimated after tax profit.</t>
  </si>
  <si>
    <t>fixed costs of $2,000,000 and variable costs of $105 per unit.  The corporate tax rate is 28%.  If the economy is moderately weak,</t>
  </si>
  <si>
    <t>33.</t>
  </si>
  <si>
    <t>34.</t>
  </si>
  <si>
    <t>The Jeffrey Company pays an annual dividend of $3.50 and dividends thereafter are expected to grow at a constant</t>
  </si>
  <si>
    <t>a beta of 0.95.  What is the market capitalization rate?</t>
  </si>
  <si>
    <t>Using the information in (34) for the Jeffrey Company, what is the expected stock price using the DDM (dividend</t>
  </si>
  <si>
    <t>discount model)?</t>
  </si>
  <si>
    <t>RF</t>
  </si>
  <si>
    <t>Beta</t>
  </si>
  <si>
    <t>Market</t>
  </si>
  <si>
    <t>Cap Rate</t>
  </si>
  <si>
    <t>dividend</t>
  </si>
  <si>
    <t>Growth Rate</t>
  </si>
  <si>
    <t>Exp Stock Price</t>
  </si>
  <si>
    <t>35.</t>
  </si>
  <si>
    <t>36.</t>
  </si>
  <si>
    <t>37.</t>
  </si>
  <si>
    <t>The Morrison Company has a dividend of $3.20 per share and a dividend payout ration of 40%.  The market cap rate is 10% and its</t>
  </si>
  <si>
    <t>expected return on equity is 12%.  What is the growth rate?</t>
  </si>
  <si>
    <t>eps</t>
  </si>
  <si>
    <t>plowback</t>
  </si>
  <si>
    <t>div payout ratio</t>
  </si>
  <si>
    <t>38.</t>
  </si>
  <si>
    <t>Using the information in (37), what is the expected value of the Morrison Company's stock?</t>
  </si>
  <si>
    <t>39.</t>
  </si>
  <si>
    <t>ROE</t>
  </si>
  <si>
    <t>growth rate</t>
  </si>
  <si>
    <t>pe</t>
  </si>
  <si>
    <t>(You have enough info to calculate earnings per share to complete this.)</t>
  </si>
  <si>
    <t>Using the information in (37) and (38), what is the price earnings ratio for the Morrison Company's stock?</t>
  </si>
  <si>
    <t>40.</t>
  </si>
  <si>
    <t>The Rudisill Company has expected earnings of $1.50 per share for the next year.   The firm's ROE is 16% and its</t>
  </si>
  <si>
    <t>No Growth value</t>
  </si>
  <si>
    <t>41.</t>
  </si>
  <si>
    <t>earnings retention rate is 65%.  If the market cap rate is 11%, what is the value of the stock with no growth?</t>
  </si>
  <si>
    <t>Using the information in (40), what is the total value of the stock with growth?</t>
  </si>
  <si>
    <t>(I am not asking for the PVGO.)</t>
  </si>
  <si>
    <t>Growth rate</t>
  </si>
  <si>
    <t>earnings retention ratio</t>
  </si>
  <si>
    <t>value with growth</t>
  </si>
  <si>
    <t>42.</t>
  </si>
  <si>
    <t>The Dehan Corporation's EBIT is $40 million, its tax rate is 35%, depreciation is $3 million, capital expenditures</t>
  </si>
  <si>
    <t>are $8 million, and its planned increase in net working capital is $5 million.  What is the free cash flow to the firm?</t>
  </si>
  <si>
    <t>43.</t>
  </si>
  <si>
    <t>The Reback Corporation's FCFF is $75 million.  Its tax rate is 35% and its interest expense is $9 million.  The net debt</t>
  </si>
  <si>
    <t>of the company has increased by $2 million.  What is the free cash flow to the equity holders?</t>
  </si>
  <si>
    <t>Using the financial statements provided for XYZ Corporation, calculate the following ratios and provide analysis comments</t>
  </si>
  <si>
    <t>Days Sales in Inventory</t>
  </si>
  <si>
    <t>This ratio is trending upward</t>
  </si>
  <si>
    <t xml:space="preserve">   ________</t>
  </si>
  <si>
    <t>stable</t>
  </si>
  <si>
    <t>weakening</t>
  </si>
  <si>
    <t>Other remarks (optional)</t>
  </si>
  <si>
    <t>44.</t>
  </si>
  <si>
    <t>Times Interest Earned</t>
  </si>
  <si>
    <t>45.</t>
  </si>
  <si>
    <t>Return on Sales or Profit Margin</t>
  </si>
  <si>
    <t>46.</t>
  </si>
  <si>
    <t>Current Ratio</t>
  </si>
  <si>
    <t>47.</t>
  </si>
  <si>
    <t>48.</t>
  </si>
  <si>
    <t>a dividend of $ ________  .</t>
  </si>
  <si>
    <t>The Cronin Company has earnings per share of $2.60.  It plans to plowback 70% of its earnings .  Thus, it will pay</t>
  </si>
  <si>
    <t>Return on Equity</t>
  </si>
  <si>
    <t>rate of 5% per year.  The risk free rate is 2% and the expected return on the market portfolio is 8.80%.  The stock has</t>
  </si>
  <si>
    <t>The KMS Company manufactures a product used in the automobile industry.  The sales price is $180 per unit.  KMS has total</t>
  </si>
  <si>
    <t>Answer Key</t>
  </si>
  <si>
    <t>million</t>
  </si>
</sst>
</file>

<file path=xl/styles.xml><?xml version="1.0" encoding="utf-8"?>
<styleSheet xmlns="http://schemas.openxmlformats.org/spreadsheetml/2006/main">
  <numFmts count="8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8" formatCode="&quot;$&quot;#,##0"/>
    <numFmt numFmtId="170" formatCode="0.0000"/>
    <numFmt numFmtId="172" formatCode="[$-409]mmmm\ d\,\ yyyy;@"/>
    <numFmt numFmtId="177" formatCode="0.000000"/>
    <numFmt numFmtId="178" formatCode="#,##0.0000_);\(#,##0.00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  <xf numFmtId="168" fontId="0" fillId="0" borderId="0" xfId="0" applyNumberFormat="1"/>
    <xf numFmtId="44" fontId="0" fillId="0" borderId="0" xfId="0" applyNumberFormat="1"/>
    <xf numFmtId="44" fontId="1" fillId="0" borderId="0" xfId="0" applyNumberFormat="1" applyFont="1"/>
    <xf numFmtId="0" fontId="1" fillId="0" borderId="0" xfId="0" applyFont="1" applyAlignment="1">
      <alignment horizontal="right"/>
    </xf>
    <xf numFmtId="172" fontId="3" fillId="0" borderId="0" xfId="0" quotePrefix="1" applyNumberFormat="1" applyFont="1"/>
    <xf numFmtId="0" fontId="2" fillId="0" borderId="0" xfId="0" applyFont="1" applyAlignment="1">
      <alignment horizontal="right"/>
    </xf>
    <xf numFmtId="0" fontId="0" fillId="0" borderId="0" xfId="0" applyBorder="1"/>
    <xf numFmtId="8" fontId="0" fillId="0" borderId="0" xfId="0" applyNumberFormat="1"/>
    <xf numFmtId="3" fontId="0" fillId="0" borderId="0" xfId="0" applyNumberFormat="1"/>
    <xf numFmtId="9" fontId="0" fillId="0" borderId="0" xfId="0" applyNumberFormat="1"/>
    <xf numFmtId="170" fontId="0" fillId="0" borderId="0" xfId="0" applyNumberFormat="1"/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4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42" fontId="0" fillId="2" borderId="0" xfId="0" applyNumberFormat="1" applyFill="1"/>
    <xf numFmtId="177" fontId="0" fillId="2" borderId="0" xfId="0" applyNumberFormat="1" applyFill="1"/>
    <xf numFmtId="10" fontId="0" fillId="2" borderId="0" xfId="0" applyNumberFormat="1" applyFill="1"/>
    <xf numFmtId="44" fontId="0" fillId="2" borderId="0" xfId="0" applyNumberFormat="1" applyFill="1"/>
    <xf numFmtId="2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3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4"/>
  <sheetViews>
    <sheetView tabSelected="1" workbookViewId="0">
      <selection activeCell="F1" sqref="F1"/>
    </sheetView>
  </sheetViews>
  <sheetFormatPr defaultRowHeight="14.4"/>
  <cols>
    <col min="1" max="1" width="4.5546875" customWidth="1"/>
    <col min="2" max="2" width="14.33203125" customWidth="1"/>
    <col min="3" max="4" width="14.6640625" customWidth="1"/>
    <col min="5" max="5" width="4.6640625" customWidth="1"/>
    <col min="6" max="8" width="14.6640625" customWidth="1"/>
    <col min="9" max="9" width="21.44140625" customWidth="1"/>
    <col min="10" max="15" width="14.6640625" customWidth="1"/>
  </cols>
  <sheetData>
    <row r="1" spans="1:12" ht="15.6">
      <c r="A1" s="2" t="s">
        <v>0</v>
      </c>
      <c r="D1" s="12"/>
      <c r="E1" s="12"/>
      <c r="F1" s="12"/>
      <c r="G1" s="12"/>
      <c r="H1" s="12"/>
      <c r="I1" s="12"/>
    </row>
    <row r="2" spans="1:12" ht="15.6">
      <c r="A2" s="2" t="s">
        <v>1</v>
      </c>
    </row>
    <row r="3" spans="1:12" ht="15.6">
      <c r="A3" s="10"/>
      <c r="F3" s="12"/>
      <c r="G3" s="12"/>
    </row>
    <row r="4" spans="1:12" ht="15.6">
      <c r="A4" s="2"/>
      <c r="F4" s="12"/>
      <c r="G4" s="12"/>
      <c r="H4" s="12"/>
    </row>
    <row r="5" spans="1:12" ht="15.6">
      <c r="A5" s="3"/>
    </row>
    <row r="6" spans="1:12" ht="15.6">
      <c r="A6" s="4" t="s">
        <v>2</v>
      </c>
      <c r="B6" t="s">
        <v>77</v>
      </c>
    </row>
    <row r="7" spans="1:12" ht="15.6">
      <c r="A7" s="1"/>
      <c r="B7" t="s">
        <v>9</v>
      </c>
    </row>
    <row r="8" spans="1:12" ht="15.6">
      <c r="A8" s="11"/>
      <c r="B8" t="s">
        <v>10</v>
      </c>
    </row>
    <row r="9" spans="1:12" ht="15.6">
      <c r="A9" s="11"/>
      <c r="E9" s="7"/>
    </row>
    <row r="10" spans="1:12" ht="15.6">
      <c r="A10" s="11"/>
      <c r="F10" s="14"/>
      <c r="J10" s="14">
        <v>180</v>
      </c>
      <c r="K10" s="14">
        <v>48000</v>
      </c>
      <c r="L10" s="14">
        <f>J10*K10</f>
        <v>8640000</v>
      </c>
    </row>
    <row r="11" spans="1:12" ht="15.6">
      <c r="A11" s="11"/>
      <c r="E11" s="8"/>
      <c r="F11" s="14"/>
      <c r="J11" s="14">
        <v>105</v>
      </c>
      <c r="K11" s="14">
        <f>K10</f>
        <v>48000</v>
      </c>
      <c r="L11" s="14">
        <f>J11*K11</f>
        <v>5040000</v>
      </c>
    </row>
    <row r="12" spans="1:12" ht="15.6">
      <c r="A12" s="1"/>
      <c r="F12" s="14"/>
      <c r="J12" s="14"/>
      <c r="K12" s="14"/>
      <c r="L12" s="14">
        <v>2000000</v>
      </c>
    </row>
    <row r="13" spans="1:12" ht="15.6">
      <c r="A13" s="1"/>
      <c r="F13" s="14"/>
      <c r="J13" s="14"/>
      <c r="K13" s="14"/>
      <c r="L13" s="14">
        <f>L10-L11-L12</f>
        <v>1600000</v>
      </c>
    </row>
    <row r="14" spans="1:12" ht="15.6">
      <c r="A14" s="4"/>
      <c r="E14" s="6"/>
      <c r="F14" s="14"/>
      <c r="J14" s="14"/>
      <c r="K14" s="15">
        <v>0.28000000000000003</v>
      </c>
      <c r="L14" s="14">
        <f>L13*K14</f>
        <v>448000.00000000006</v>
      </c>
    </row>
    <row r="15" spans="1:12" ht="15.6">
      <c r="A15" s="4"/>
      <c r="E15" s="6"/>
      <c r="F15" s="14"/>
      <c r="J15" s="14"/>
      <c r="K15" s="14"/>
      <c r="L15" s="14">
        <f>L13-L14</f>
        <v>1152000</v>
      </c>
    </row>
    <row r="16" spans="1:12" ht="15.6">
      <c r="A16" s="1"/>
      <c r="E16" s="6"/>
      <c r="J16" s="14"/>
      <c r="K16" s="14"/>
      <c r="L16" s="14"/>
    </row>
    <row r="17" spans="1:12" ht="15.6">
      <c r="A17" s="1"/>
      <c r="E17" s="6"/>
      <c r="J17" s="14"/>
      <c r="K17" s="14"/>
      <c r="L17" s="14"/>
    </row>
    <row r="18" spans="1:12" ht="15.6">
      <c r="A18" s="11"/>
      <c r="E18" s="6"/>
    </row>
    <row r="19" spans="1:12" ht="15.6">
      <c r="A19" s="1"/>
      <c r="E19" s="6"/>
    </row>
    <row r="20" spans="1:12" ht="15.6">
      <c r="A20" s="4" t="s">
        <v>13</v>
      </c>
      <c r="B20" t="s">
        <v>77</v>
      </c>
    </row>
    <row r="21" spans="1:12" ht="15.6">
      <c r="A21" s="1"/>
      <c r="B21" t="s">
        <v>12</v>
      </c>
    </row>
    <row r="22" spans="1:12" ht="15.6">
      <c r="A22" s="11"/>
      <c r="B22" t="s">
        <v>11</v>
      </c>
    </row>
    <row r="23" spans="1:12" ht="15.6">
      <c r="A23" s="11"/>
      <c r="E23" s="7"/>
    </row>
    <row r="24" spans="1:12" ht="15.6">
      <c r="A24" s="11"/>
      <c r="F24" s="14"/>
      <c r="J24" s="14">
        <v>180</v>
      </c>
      <c r="K24" s="14">
        <v>37000</v>
      </c>
      <c r="L24" s="14">
        <f>J24*K24</f>
        <v>6660000</v>
      </c>
    </row>
    <row r="25" spans="1:12" ht="15.6">
      <c r="A25" s="11"/>
      <c r="E25" s="8"/>
      <c r="F25" s="14"/>
      <c r="J25" s="14">
        <v>105</v>
      </c>
      <c r="K25" s="14">
        <f>K24</f>
        <v>37000</v>
      </c>
      <c r="L25" s="14">
        <f>J25*K25</f>
        <v>3885000</v>
      </c>
    </row>
    <row r="26" spans="1:12" ht="15.6">
      <c r="A26" s="1"/>
      <c r="F26" s="14"/>
      <c r="J26" s="14"/>
      <c r="K26" s="14"/>
      <c r="L26" s="14">
        <v>2000000</v>
      </c>
    </row>
    <row r="27" spans="1:12" ht="15.6">
      <c r="A27" s="5"/>
      <c r="F27" s="14"/>
      <c r="J27" s="14"/>
      <c r="K27" s="14"/>
      <c r="L27" s="14">
        <f>L24-L25-L26</f>
        <v>775000</v>
      </c>
    </row>
    <row r="28" spans="1:12" ht="15.6">
      <c r="A28" s="4"/>
      <c r="E28" s="6"/>
      <c r="F28" s="14"/>
      <c r="J28" s="14"/>
      <c r="K28" s="15">
        <v>0.28000000000000003</v>
      </c>
      <c r="L28" s="14">
        <f>L27*K28</f>
        <v>217000.00000000003</v>
      </c>
    </row>
    <row r="29" spans="1:12" ht="15.6">
      <c r="A29" s="1"/>
      <c r="E29" s="6"/>
      <c r="F29" s="14"/>
      <c r="J29" s="14"/>
      <c r="K29" s="14"/>
      <c r="L29" s="14">
        <f>L27-L28</f>
        <v>558000</v>
      </c>
    </row>
    <row r="30" spans="1:12" ht="15.6">
      <c r="A30" s="11"/>
      <c r="C30" s="7"/>
      <c r="D30" s="7"/>
      <c r="E30" s="6"/>
    </row>
    <row r="31" spans="1:12" ht="15.6">
      <c r="A31" s="11"/>
      <c r="C31" s="7"/>
      <c r="D31" s="7"/>
      <c r="E31" s="6"/>
    </row>
    <row r="32" spans="1:12">
      <c r="C32" s="7"/>
    </row>
    <row r="33" spans="1:13">
      <c r="C33" s="7"/>
    </row>
    <row r="34" spans="1:13" ht="15.6">
      <c r="A34" s="4" t="s">
        <v>14</v>
      </c>
      <c r="B34" t="s">
        <v>15</v>
      </c>
      <c r="E34" s="6"/>
    </row>
    <row r="35" spans="1:13" ht="15.6">
      <c r="A35" s="1"/>
      <c r="B35" t="s">
        <v>76</v>
      </c>
      <c r="C35" s="9"/>
      <c r="D35" s="9"/>
      <c r="E35" s="6"/>
    </row>
    <row r="36" spans="1:13" ht="15.6">
      <c r="A36" s="11"/>
      <c r="B36" t="s">
        <v>16</v>
      </c>
      <c r="C36" s="7"/>
      <c r="D36" s="7"/>
      <c r="E36" s="6"/>
    </row>
    <row r="37" spans="1:13" ht="15.6">
      <c r="A37" s="11"/>
      <c r="C37" s="7"/>
      <c r="D37" s="7"/>
      <c r="E37" s="6"/>
      <c r="L37" s="16">
        <v>0.02</v>
      </c>
      <c r="M37" t="s">
        <v>19</v>
      </c>
    </row>
    <row r="38" spans="1:13" ht="15.6">
      <c r="A38" s="11"/>
      <c r="C38" s="7"/>
      <c r="D38" s="18"/>
      <c r="E38" s="21"/>
      <c r="F38" s="20"/>
      <c r="L38" s="16">
        <v>0.95</v>
      </c>
      <c r="M38" t="s">
        <v>20</v>
      </c>
    </row>
    <row r="39" spans="1:13" ht="15.6">
      <c r="A39" s="11"/>
      <c r="C39" s="8"/>
      <c r="D39" s="8"/>
      <c r="E39" s="6"/>
      <c r="L39" s="16">
        <v>8.7999999999999995E-2</v>
      </c>
      <c r="M39" t="s">
        <v>21</v>
      </c>
    </row>
    <row r="40" spans="1:13" ht="15.6">
      <c r="A40" s="11"/>
      <c r="C40" s="8"/>
      <c r="D40" s="8"/>
      <c r="E40" s="6"/>
      <c r="L40" s="17">
        <f>L37+(L38*(L39-L37))</f>
        <v>8.4599999999999995E-2</v>
      </c>
      <c r="M40" t="s">
        <v>22</v>
      </c>
    </row>
    <row r="43" spans="1:13" ht="15.6">
      <c r="A43" s="4" t="s">
        <v>26</v>
      </c>
      <c r="B43" t="s">
        <v>17</v>
      </c>
      <c r="E43" s="6"/>
    </row>
    <row r="44" spans="1:13" ht="15.6">
      <c r="A44" s="1"/>
      <c r="B44" t="s">
        <v>18</v>
      </c>
      <c r="C44" s="9"/>
      <c r="D44" s="9"/>
      <c r="E44" s="6"/>
      <c r="L44" s="16">
        <v>3</v>
      </c>
      <c r="M44" t="s">
        <v>23</v>
      </c>
    </row>
    <row r="45" spans="1:13" ht="15.6">
      <c r="A45" s="11"/>
      <c r="C45" s="9"/>
      <c r="D45" s="9"/>
      <c r="E45" s="6"/>
      <c r="L45" s="16">
        <f>L40</f>
        <v>8.4599999999999995E-2</v>
      </c>
      <c r="M45" t="s">
        <v>22</v>
      </c>
    </row>
    <row r="46" spans="1:13" ht="15.6">
      <c r="A46" s="11"/>
      <c r="C46" s="7"/>
      <c r="D46" s="7"/>
      <c r="E46" s="21"/>
      <c r="F46" s="22"/>
      <c r="L46" s="16">
        <v>0.05</v>
      </c>
      <c r="M46" t="s">
        <v>24</v>
      </c>
    </row>
    <row r="47" spans="1:13" ht="15.6">
      <c r="A47" s="11"/>
      <c r="C47" s="7"/>
      <c r="D47" s="7"/>
      <c r="E47" s="21"/>
      <c r="F47" s="22"/>
      <c r="L47" s="17">
        <f>L44/(L45-L46)</f>
        <v>86.705202312138752</v>
      </c>
      <c r="M47" t="s">
        <v>25</v>
      </c>
    </row>
    <row r="48" spans="1:13" ht="15.6">
      <c r="A48" s="11"/>
      <c r="C48" s="7"/>
      <c r="D48" s="7"/>
      <c r="E48" s="6"/>
    </row>
    <row r="49" spans="1:13" ht="15.6">
      <c r="A49" s="11"/>
      <c r="C49" s="7"/>
      <c r="D49" s="7"/>
      <c r="E49" s="6"/>
    </row>
    <row r="50" spans="1:13" ht="15.6">
      <c r="A50" s="11"/>
      <c r="C50" s="8"/>
      <c r="D50" s="8"/>
      <c r="E50" s="6"/>
    </row>
    <row r="51" spans="1:13" ht="15.6">
      <c r="A51" s="4" t="s">
        <v>27</v>
      </c>
      <c r="B51" t="s">
        <v>74</v>
      </c>
    </row>
    <row r="52" spans="1:13" ht="15.6">
      <c r="A52" s="1"/>
      <c r="B52" t="s">
        <v>73</v>
      </c>
      <c r="L52" s="16">
        <v>2.6</v>
      </c>
      <c r="M52" t="s">
        <v>31</v>
      </c>
    </row>
    <row r="53" spans="1:13" ht="15.6">
      <c r="A53" s="11"/>
      <c r="L53" s="16">
        <v>0.7</v>
      </c>
      <c r="M53" t="s">
        <v>32</v>
      </c>
    </row>
    <row r="54" spans="1:13" ht="15.6">
      <c r="A54" s="11"/>
      <c r="D54" s="7"/>
      <c r="L54" s="16">
        <f>1-L53</f>
        <v>0.30000000000000004</v>
      </c>
      <c r="M54" t="s">
        <v>33</v>
      </c>
    </row>
    <row r="55" spans="1:13" ht="15.6">
      <c r="A55" s="11"/>
      <c r="D55" s="7"/>
      <c r="L55" s="16">
        <f>L52*L54</f>
        <v>0.78000000000000014</v>
      </c>
      <c r="M55" t="s">
        <v>23</v>
      </c>
    </row>
    <row r="56" spans="1:13" ht="15.6">
      <c r="A56" s="11"/>
      <c r="D56" s="7"/>
      <c r="L56" s="16"/>
    </row>
    <row r="57" spans="1:13" ht="15.6">
      <c r="A57" s="11"/>
      <c r="D57" s="7"/>
      <c r="L57" s="16"/>
    </row>
    <row r="58" spans="1:13" ht="15.6">
      <c r="A58" s="11"/>
      <c r="D58" s="7"/>
      <c r="L58" s="16"/>
    </row>
    <row r="59" spans="1:13" ht="15.6">
      <c r="A59" s="11"/>
      <c r="D59" s="7"/>
      <c r="L59" s="16"/>
    </row>
    <row r="60" spans="1:13" ht="15.6">
      <c r="A60" s="11"/>
      <c r="D60" s="7"/>
      <c r="L60" s="16"/>
    </row>
    <row r="61" spans="1:13" ht="15.6">
      <c r="A61" s="11"/>
    </row>
    <row r="62" spans="1:13" ht="15.6">
      <c r="A62" s="11"/>
    </row>
    <row r="63" spans="1:13" ht="15.6">
      <c r="A63" s="4" t="s">
        <v>28</v>
      </c>
      <c r="B63" t="s">
        <v>29</v>
      </c>
    </row>
    <row r="64" spans="1:13">
      <c r="B64" t="s">
        <v>30</v>
      </c>
    </row>
    <row r="65" spans="1:13">
      <c r="L65" s="16">
        <v>0.12</v>
      </c>
      <c r="M65" t="s">
        <v>37</v>
      </c>
    </row>
    <row r="66" spans="1:13">
      <c r="D66" s="19"/>
      <c r="L66" s="16">
        <v>0.4</v>
      </c>
      <c r="M66" t="s">
        <v>33</v>
      </c>
    </row>
    <row r="67" spans="1:13" ht="15.6">
      <c r="A67" s="4"/>
      <c r="L67" s="16">
        <f>1-L66</f>
        <v>0.6</v>
      </c>
      <c r="M67" t="s">
        <v>32</v>
      </c>
    </row>
    <row r="68" spans="1:13" ht="15.6">
      <c r="A68" s="1"/>
      <c r="L68" s="16">
        <f>L65*L67</f>
        <v>7.1999999999999995E-2</v>
      </c>
      <c r="M68" t="s">
        <v>38</v>
      </c>
    </row>
    <row r="69" spans="1:13" ht="15.6">
      <c r="A69" s="11"/>
      <c r="B69" s="13"/>
    </row>
    <row r="70" spans="1:13" ht="15.6">
      <c r="A70" s="4" t="s">
        <v>34</v>
      </c>
      <c r="B70" s="13" t="s">
        <v>35</v>
      </c>
    </row>
    <row r="71" spans="1:13" ht="15.6">
      <c r="A71" s="11"/>
      <c r="B71" s="13"/>
      <c r="L71" s="16">
        <v>3.2</v>
      </c>
      <c r="M71" t="s">
        <v>23</v>
      </c>
    </row>
    <row r="72" spans="1:13" ht="15.6">
      <c r="A72" s="11"/>
      <c r="L72" s="16">
        <v>0.1</v>
      </c>
      <c r="M72" t="s">
        <v>22</v>
      </c>
    </row>
    <row r="73" spans="1:13">
      <c r="D73" s="7"/>
      <c r="E73" s="21"/>
      <c r="F73" s="22"/>
      <c r="L73" s="16">
        <f>L68</f>
        <v>7.1999999999999995E-2</v>
      </c>
      <c r="M73" t="s">
        <v>24</v>
      </c>
    </row>
    <row r="74" spans="1:13">
      <c r="L74" s="17">
        <f>L71/(L72-L73)</f>
        <v>114.28571428571425</v>
      </c>
      <c r="M74" t="s">
        <v>25</v>
      </c>
    </row>
    <row r="75" spans="1:13">
      <c r="L75" s="17"/>
    </row>
    <row r="76" spans="1:13">
      <c r="L76" s="17"/>
    </row>
    <row r="77" spans="1:13" ht="15.6">
      <c r="A77" s="1"/>
    </row>
    <row r="78" spans="1:13" ht="15.6">
      <c r="A78" s="11"/>
    </row>
    <row r="79" spans="1:13" ht="15.6">
      <c r="A79" s="4" t="s">
        <v>36</v>
      </c>
      <c r="B79" s="13" t="s">
        <v>41</v>
      </c>
    </row>
    <row r="80" spans="1:13" ht="15.6">
      <c r="A80" s="11"/>
      <c r="B80" t="s">
        <v>40</v>
      </c>
      <c r="L80" s="17">
        <f>L74</f>
        <v>114.28571428571425</v>
      </c>
      <c r="M80" t="s">
        <v>25</v>
      </c>
    </row>
    <row r="81" spans="1:13" ht="15.6">
      <c r="A81" s="11"/>
      <c r="L81" s="16">
        <f>L71</f>
        <v>3.2</v>
      </c>
      <c r="M81" t="s">
        <v>23</v>
      </c>
    </row>
    <row r="82" spans="1:13" ht="15.6">
      <c r="A82" s="11"/>
      <c r="D82" s="16"/>
      <c r="L82" s="16">
        <f>L66</f>
        <v>0.4</v>
      </c>
      <c r="M82" t="s">
        <v>33</v>
      </c>
    </row>
    <row r="83" spans="1:13">
      <c r="L83" s="16">
        <f>L81/L82</f>
        <v>8</v>
      </c>
      <c r="M83" t="s">
        <v>31</v>
      </c>
    </row>
    <row r="84" spans="1:13" ht="15.6">
      <c r="A84" s="4"/>
      <c r="L84" s="16">
        <f>L80/L83</f>
        <v>14.285714285714281</v>
      </c>
      <c r="M84" t="s">
        <v>39</v>
      </c>
    </row>
    <row r="85" spans="1:13" ht="15.6">
      <c r="A85" s="4"/>
      <c r="L85" s="16"/>
    </row>
    <row r="86" spans="1:13" ht="15.6">
      <c r="A86" s="4"/>
      <c r="L86" s="16"/>
    </row>
    <row r="87" spans="1:13" ht="15.6">
      <c r="A87" s="4"/>
    </row>
    <row r="88" spans="1:13" ht="15.6">
      <c r="A88" s="1"/>
    </row>
    <row r="89" spans="1:13" ht="15.6">
      <c r="A89" s="11"/>
    </row>
    <row r="90" spans="1:13" ht="15.6">
      <c r="A90" s="4" t="s">
        <v>42</v>
      </c>
      <c r="B90" t="s">
        <v>43</v>
      </c>
    </row>
    <row r="91" spans="1:13" ht="15.6">
      <c r="A91" s="11"/>
      <c r="B91" t="s">
        <v>46</v>
      </c>
    </row>
    <row r="92" spans="1:13" ht="15.6">
      <c r="A92" s="11"/>
      <c r="L92" s="16">
        <v>1.5</v>
      </c>
      <c r="M92" t="s">
        <v>31</v>
      </c>
    </row>
    <row r="93" spans="1:13">
      <c r="L93" s="16">
        <v>0.65</v>
      </c>
      <c r="M93" t="s">
        <v>50</v>
      </c>
    </row>
    <row r="94" spans="1:13">
      <c r="L94" s="16">
        <f>1-L93</f>
        <v>0.35</v>
      </c>
      <c r="M94" t="s">
        <v>33</v>
      </c>
    </row>
    <row r="95" spans="1:13">
      <c r="D95" s="7"/>
      <c r="E95" s="21"/>
      <c r="F95" s="22"/>
      <c r="L95" s="16">
        <v>0.11</v>
      </c>
      <c r="M95" t="s">
        <v>22</v>
      </c>
    </row>
    <row r="96" spans="1:13" ht="15.6">
      <c r="A96" s="1"/>
      <c r="C96" s="13"/>
      <c r="L96" s="16">
        <f>L92/L95</f>
        <v>13.636363636363637</v>
      </c>
      <c r="M96" t="s">
        <v>44</v>
      </c>
    </row>
    <row r="97" spans="1:13" ht="15.6">
      <c r="A97" s="1"/>
      <c r="C97" s="13"/>
      <c r="L97" s="16"/>
    </row>
    <row r="98" spans="1:13" ht="15.6">
      <c r="A98" s="1"/>
      <c r="C98" s="13"/>
      <c r="L98" s="16"/>
    </row>
    <row r="99" spans="1:13" ht="15.6">
      <c r="A99" s="11"/>
      <c r="C99" s="13"/>
    </row>
    <row r="100" spans="1:13" ht="15.6">
      <c r="A100" s="11"/>
      <c r="C100" s="13"/>
    </row>
    <row r="101" spans="1:13" ht="15.6">
      <c r="A101" s="4" t="s">
        <v>45</v>
      </c>
      <c r="B101" t="s">
        <v>47</v>
      </c>
      <c r="C101" s="13"/>
    </row>
    <row r="102" spans="1:13" ht="15.6">
      <c r="A102" s="11"/>
      <c r="B102" t="s">
        <v>48</v>
      </c>
    </row>
    <row r="103" spans="1:13" ht="15.6">
      <c r="A103" s="11"/>
      <c r="K103" s="16"/>
      <c r="L103" s="16">
        <v>0.16</v>
      </c>
      <c r="M103" t="s">
        <v>37</v>
      </c>
    </row>
    <row r="104" spans="1:13">
      <c r="D104" s="7"/>
      <c r="K104" s="16"/>
      <c r="L104" s="16">
        <f>L93</f>
        <v>0.65</v>
      </c>
      <c r="M104" t="s">
        <v>50</v>
      </c>
    </row>
    <row r="105" spans="1:13">
      <c r="K105" s="16"/>
      <c r="L105" s="16">
        <f>1-L104</f>
        <v>0.35</v>
      </c>
      <c r="M105" t="s">
        <v>33</v>
      </c>
    </row>
    <row r="106" spans="1:13">
      <c r="K106" s="16"/>
      <c r="L106" s="16">
        <f>L103*L104</f>
        <v>0.10400000000000001</v>
      </c>
      <c r="M106" t="s">
        <v>49</v>
      </c>
    </row>
    <row r="107" spans="1:13">
      <c r="K107" s="16"/>
      <c r="L107" s="16">
        <f>L92</f>
        <v>1.5</v>
      </c>
      <c r="M107" t="s">
        <v>31</v>
      </c>
    </row>
    <row r="108" spans="1:13">
      <c r="K108" s="16"/>
      <c r="L108" s="16">
        <v>0.11</v>
      </c>
      <c r="M108" t="s">
        <v>22</v>
      </c>
    </row>
    <row r="109" spans="1:13">
      <c r="K109" s="16"/>
      <c r="L109" s="16">
        <f>(L107*L105)/(L108-L106)</f>
        <v>87.500000000000114</v>
      </c>
      <c r="M109" t="s">
        <v>51</v>
      </c>
    </row>
    <row r="111" spans="1:13" ht="15.6">
      <c r="A111" s="4" t="s">
        <v>52</v>
      </c>
      <c r="B111" t="s">
        <v>53</v>
      </c>
    </row>
    <row r="112" spans="1:13">
      <c r="B112" t="s">
        <v>54</v>
      </c>
    </row>
    <row r="113" spans="1:12">
      <c r="L113">
        <v>40</v>
      </c>
    </row>
    <row r="114" spans="1:12">
      <c r="D114" s="23"/>
      <c r="L114">
        <v>0.35</v>
      </c>
    </row>
    <row r="115" spans="1:12">
      <c r="L115">
        <v>3</v>
      </c>
    </row>
    <row r="116" spans="1:12">
      <c r="L116">
        <v>8</v>
      </c>
    </row>
    <row r="117" spans="1:12">
      <c r="L117">
        <v>5</v>
      </c>
    </row>
    <row r="118" spans="1:12">
      <c r="L118">
        <f>(L113*(1-L114))+L115-L116-L117</f>
        <v>16</v>
      </c>
    </row>
    <row r="123" spans="1:12" ht="15.6">
      <c r="A123" s="4" t="s">
        <v>55</v>
      </c>
      <c r="B123" t="s">
        <v>56</v>
      </c>
    </row>
    <row r="124" spans="1:12">
      <c r="B124" t="s">
        <v>57</v>
      </c>
      <c r="L124">
        <v>75</v>
      </c>
    </row>
    <row r="125" spans="1:12">
      <c r="L125">
        <v>0.35</v>
      </c>
    </row>
    <row r="126" spans="1:12">
      <c r="D126" s="7"/>
      <c r="L126">
        <v>9</v>
      </c>
    </row>
    <row r="127" spans="1:12">
      <c r="L127">
        <v>2</v>
      </c>
    </row>
    <row r="128" spans="1:12">
      <c r="L128">
        <f>L124-(L126*(1-L125))+L127</f>
        <v>71.150000000000006</v>
      </c>
    </row>
    <row r="132" spans="1:8">
      <c r="A132" t="s">
        <v>58</v>
      </c>
    </row>
    <row r="136" spans="1:8" ht="15.6">
      <c r="A136" s="4" t="s">
        <v>65</v>
      </c>
      <c r="B136" t="s">
        <v>59</v>
      </c>
      <c r="D136">
        <v>2014</v>
      </c>
      <c r="F136" s="24">
        <f>D136-1</f>
        <v>2013</v>
      </c>
      <c r="G136" s="24">
        <f>F136-1</f>
        <v>2012</v>
      </c>
      <c r="H136" s="24">
        <f>G136-1</f>
        <v>2011</v>
      </c>
    </row>
    <row r="144" spans="1:8">
      <c r="B144" t="s">
        <v>60</v>
      </c>
      <c r="D144" t="s">
        <v>61</v>
      </c>
    </row>
    <row r="145" spans="1:8">
      <c r="C145" s="24" t="s">
        <v>62</v>
      </c>
      <c r="D145" t="s">
        <v>61</v>
      </c>
    </row>
    <row r="146" spans="1:8">
      <c r="C146" s="24" t="s">
        <v>63</v>
      </c>
      <c r="D146" t="s">
        <v>61</v>
      </c>
    </row>
    <row r="148" spans="1:8" ht="24.9" customHeight="1">
      <c r="B148" t="s">
        <v>64</v>
      </c>
      <c r="D148" s="25"/>
      <c r="E148" s="25"/>
      <c r="F148" s="25"/>
      <c r="G148" s="25"/>
      <c r="H148" s="25"/>
    </row>
    <row r="149" spans="1:8" ht="24.9" customHeight="1">
      <c r="D149" s="25"/>
      <c r="E149" s="25"/>
      <c r="F149" s="25"/>
      <c r="G149" s="25"/>
      <c r="H149" s="25"/>
    </row>
    <row r="150" spans="1:8" ht="24.9" customHeight="1">
      <c r="D150" s="25"/>
      <c r="E150" s="25"/>
      <c r="F150" s="25"/>
      <c r="G150" s="25"/>
      <c r="H150" s="25"/>
    </row>
    <row r="151" spans="1:8" ht="24.9" customHeight="1">
      <c r="D151" s="25"/>
      <c r="E151" s="25"/>
      <c r="F151" s="25"/>
      <c r="G151" s="25"/>
      <c r="H151" s="25"/>
    </row>
    <row r="152" spans="1:8" ht="24.9" customHeight="1">
      <c r="D152" s="25"/>
      <c r="E152" s="25"/>
      <c r="F152" s="25"/>
      <c r="G152" s="25"/>
      <c r="H152" s="25"/>
    </row>
    <row r="153" spans="1:8" ht="24.9" customHeight="1">
      <c r="D153" s="12"/>
      <c r="E153" s="12"/>
      <c r="F153" s="12"/>
      <c r="G153" s="12"/>
      <c r="H153" s="12"/>
    </row>
    <row r="154" spans="1:8" ht="15.6">
      <c r="A154" s="4" t="s">
        <v>67</v>
      </c>
      <c r="B154" t="s">
        <v>66</v>
      </c>
      <c r="D154">
        <v>2014</v>
      </c>
      <c r="F154" s="24">
        <f>D154-1</f>
        <v>2013</v>
      </c>
      <c r="G154" s="24">
        <f>F154-1</f>
        <v>2012</v>
      </c>
      <c r="H154" s="24">
        <f>G154-1</f>
        <v>2011</v>
      </c>
    </row>
    <row r="161" spans="2:8">
      <c r="B161" t="s">
        <v>60</v>
      </c>
      <c r="D161" t="s">
        <v>61</v>
      </c>
    </row>
    <row r="162" spans="2:8">
      <c r="C162" s="24" t="s">
        <v>62</v>
      </c>
      <c r="D162" t="s">
        <v>61</v>
      </c>
    </row>
    <row r="163" spans="2:8">
      <c r="C163" s="24" t="s">
        <v>63</v>
      </c>
      <c r="D163" t="s">
        <v>61</v>
      </c>
    </row>
    <row r="165" spans="2:8" ht="24.9" customHeight="1">
      <c r="B165" t="s">
        <v>64</v>
      </c>
      <c r="D165" s="25"/>
      <c r="E165" s="25"/>
      <c r="F165" s="25"/>
      <c r="G165" s="25"/>
      <c r="H165" s="25"/>
    </row>
    <row r="166" spans="2:8" ht="24.9" customHeight="1">
      <c r="D166" s="25"/>
      <c r="E166" s="25"/>
      <c r="F166" s="25"/>
      <c r="G166" s="25"/>
      <c r="H166" s="25"/>
    </row>
    <row r="167" spans="2:8" ht="24.9" customHeight="1">
      <c r="D167" s="25"/>
      <c r="E167" s="25"/>
      <c r="F167" s="25"/>
      <c r="G167" s="25"/>
      <c r="H167" s="25"/>
    </row>
    <row r="168" spans="2:8" ht="24.9" customHeight="1">
      <c r="D168" s="25"/>
      <c r="E168" s="25"/>
      <c r="F168" s="25"/>
      <c r="G168" s="25"/>
      <c r="H168" s="25"/>
    </row>
    <row r="169" spans="2:8" ht="24.9" customHeight="1">
      <c r="D169" s="25"/>
      <c r="E169" s="25"/>
      <c r="F169" s="25"/>
      <c r="G169" s="25"/>
      <c r="H169" s="25"/>
    </row>
    <row r="178" spans="1:8" ht="15.6">
      <c r="A178" s="4" t="s">
        <v>69</v>
      </c>
      <c r="B178" t="s">
        <v>70</v>
      </c>
      <c r="D178">
        <v>2014</v>
      </c>
      <c r="F178" s="24">
        <f>D178-1</f>
        <v>2013</v>
      </c>
      <c r="G178" s="24">
        <f>F178-1</f>
        <v>2012</v>
      </c>
      <c r="H178" s="24">
        <f>G178-1</f>
        <v>2011</v>
      </c>
    </row>
    <row r="184" spans="1:8">
      <c r="B184" t="s">
        <v>60</v>
      </c>
      <c r="D184" t="s">
        <v>61</v>
      </c>
    </row>
    <row r="185" spans="1:8">
      <c r="C185" s="24" t="s">
        <v>62</v>
      </c>
      <c r="D185" t="s">
        <v>61</v>
      </c>
    </row>
    <row r="186" spans="1:8">
      <c r="C186" s="24" t="s">
        <v>63</v>
      </c>
      <c r="D186" t="s">
        <v>61</v>
      </c>
    </row>
    <row r="188" spans="1:8" ht="24.9" customHeight="1">
      <c r="B188" t="s">
        <v>64</v>
      </c>
      <c r="D188" s="25"/>
      <c r="E188" s="25"/>
      <c r="F188" s="25"/>
      <c r="G188" s="25"/>
      <c r="H188" s="25"/>
    </row>
    <row r="189" spans="1:8" ht="24.9" customHeight="1">
      <c r="D189" s="25"/>
      <c r="E189" s="25"/>
      <c r="F189" s="25"/>
      <c r="G189" s="25"/>
      <c r="H189" s="25"/>
    </row>
    <row r="190" spans="1:8" ht="24.9" customHeight="1">
      <c r="D190" s="25"/>
      <c r="E190" s="25"/>
      <c r="F190" s="25"/>
      <c r="G190" s="25"/>
      <c r="H190" s="25"/>
    </row>
    <row r="191" spans="1:8" ht="24.9" customHeight="1">
      <c r="D191" s="25"/>
      <c r="E191" s="25"/>
      <c r="F191" s="25"/>
      <c r="G191" s="25"/>
      <c r="H191" s="25"/>
    </row>
    <row r="192" spans="1:8" ht="24.9" customHeight="1">
      <c r="D192" s="25"/>
      <c r="E192" s="25"/>
      <c r="F192" s="25"/>
      <c r="G192" s="25"/>
      <c r="H192" s="25"/>
    </row>
    <row r="194" spans="1:8" ht="15.6">
      <c r="A194" s="4" t="s">
        <v>71</v>
      </c>
      <c r="B194" t="s">
        <v>68</v>
      </c>
      <c r="D194">
        <v>2014</v>
      </c>
      <c r="F194" s="24">
        <f>D194-1</f>
        <v>2013</v>
      </c>
      <c r="G194" s="24">
        <f>F194-1</f>
        <v>2012</v>
      </c>
      <c r="H194" s="24">
        <f>G194-1</f>
        <v>2011</v>
      </c>
    </row>
    <row r="200" spans="1:8">
      <c r="B200" t="s">
        <v>60</v>
      </c>
      <c r="D200" t="s">
        <v>61</v>
      </c>
    </row>
    <row r="201" spans="1:8">
      <c r="C201" s="24" t="s">
        <v>62</v>
      </c>
      <c r="D201" t="s">
        <v>61</v>
      </c>
    </row>
    <row r="202" spans="1:8">
      <c r="C202" s="24" t="s">
        <v>63</v>
      </c>
      <c r="D202" t="s">
        <v>61</v>
      </c>
    </row>
    <row r="204" spans="1:8" ht="24.9" customHeight="1">
      <c r="B204" t="s">
        <v>64</v>
      </c>
      <c r="D204" s="25"/>
      <c r="E204" s="25"/>
      <c r="F204" s="25"/>
      <c r="G204" s="25"/>
      <c r="H204" s="25"/>
    </row>
    <row r="205" spans="1:8" ht="24.9" customHeight="1">
      <c r="D205" s="25"/>
      <c r="E205" s="25"/>
      <c r="F205" s="25"/>
      <c r="G205" s="25"/>
      <c r="H205" s="25"/>
    </row>
    <row r="206" spans="1:8" ht="24.9" customHeight="1">
      <c r="D206" s="25"/>
      <c r="E206" s="25"/>
      <c r="F206" s="25"/>
      <c r="G206" s="25"/>
      <c r="H206" s="25"/>
    </row>
    <row r="207" spans="1:8" ht="24.9" customHeight="1">
      <c r="D207" s="25"/>
      <c r="E207" s="25"/>
      <c r="F207" s="25"/>
      <c r="G207" s="25"/>
      <c r="H207" s="25"/>
    </row>
    <row r="208" spans="1:8" ht="24.9" customHeight="1">
      <c r="D208" s="25"/>
      <c r="E208" s="25"/>
      <c r="F208" s="25"/>
      <c r="G208" s="25"/>
      <c r="H208" s="25"/>
    </row>
    <row r="210" spans="1:8" ht="15.6">
      <c r="A210" s="4" t="s">
        <v>72</v>
      </c>
      <c r="B210" t="s">
        <v>75</v>
      </c>
      <c r="D210">
        <v>2014</v>
      </c>
      <c r="F210" s="24">
        <f>D210-1</f>
        <v>2013</v>
      </c>
      <c r="G210" s="24">
        <f>F210-1</f>
        <v>2012</v>
      </c>
      <c r="H210" s="24">
        <f>G210-1</f>
        <v>2011</v>
      </c>
    </row>
    <row r="216" spans="1:8">
      <c r="B216" t="s">
        <v>60</v>
      </c>
      <c r="D216" t="s">
        <v>61</v>
      </c>
    </row>
    <row r="217" spans="1:8">
      <c r="C217" s="24" t="s">
        <v>62</v>
      </c>
      <c r="D217" t="s">
        <v>61</v>
      </c>
    </row>
    <row r="218" spans="1:8">
      <c r="C218" s="24" t="s">
        <v>63</v>
      </c>
      <c r="D218" t="s">
        <v>61</v>
      </c>
    </row>
    <row r="220" spans="1:8" ht="24.9" customHeight="1">
      <c r="B220" t="s">
        <v>64</v>
      </c>
      <c r="D220" s="25"/>
      <c r="E220" s="25"/>
      <c r="F220" s="25"/>
      <c r="G220" s="25"/>
      <c r="H220" s="25"/>
    </row>
    <row r="221" spans="1:8" ht="24.9" customHeight="1">
      <c r="D221" s="25"/>
      <c r="E221" s="25"/>
      <c r="F221" s="25"/>
      <c r="G221" s="25"/>
      <c r="H221" s="25"/>
    </row>
    <row r="222" spans="1:8" ht="24.9" customHeight="1">
      <c r="D222" s="25"/>
      <c r="E222" s="25"/>
      <c r="F222" s="25"/>
      <c r="G222" s="25"/>
      <c r="H222" s="25"/>
    </row>
    <row r="223" spans="1:8" ht="24.9" customHeight="1">
      <c r="D223" s="25"/>
      <c r="E223" s="25"/>
      <c r="F223" s="25"/>
      <c r="G223" s="25"/>
      <c r="H223" s="25"/>
    </row>
    <row r="224" spans="1:8" ht="24.9" customHeight="1">
      <c r="D224" s="25"/>
      <c r="E224" s="25"/>
      <c r="F224" s="25"/>
      <c r="G224" s="25"/>
      <c r="H224" s="25"/>
    </row>
  </sheetData>
  <pageMargins left="0.7" right="0.45" top="0.5" bottom="0.5" header="0.3" footer="0.3"/>
  <pageSetup scale="78" fitToHeight="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4"/>
  <sheetViews>
    <sheetView workbookViewId="0">
      <selection activeCell="F1" sqref="F1"/>
    </sheetView>
  </sheetViews>
  <sheetFormatPr defaultRowHeight="14.4"/>
  <cols>
    <col min="1" max="1" width="4.5546875" customWidth="1"/>
    <col min="2" max="2" width="14.33203125" customWidth="1"/>
    <col min="3" max="4" width="14.6640625" customWidth="1"/>
    <col min="5" max="5" width="4.6640625" customWidth="1"/>
    <col min="6" max="8" width="14.6640625" customWidth="1"/>
    <col min="9" max="9" width="21.44140625" customWidth="1"/>
    <col min="10" max="15" width="14.6640625" customWidth="1"/>
  </cols>
  <sheetData>
    <row r="1" spans="1:12" ht="15.6">
      <c r="A1" s="2" t="s">
        <v>0</v>
      </c>
      <c r="D1" s="12"/>
      <c r="E1" s="12"/>
      <c r="F1" s="12"/>
      <c r="G1" s="12"/>
      <c r="H1" s="12"/>
      <c r="I1" s="12"/>
    </row>
    <row r="2" spans="1:12" ht="15.6">
      <c r="A2" s="2" t="s">
        <v>1</v>
      </c>
      <c r="G2" t="s">
        <v>78</v>
      </c>
    </row>
    <row r="3" spans="1:12" ht="15.6">
      <c r="A3" s="10"/>
      <c r="F3" s="12"/>
      <c r="G3" s="12"/>
    </row>
    <row r="4" spans="1:12" ht="15.6">
      <c r="A4" s="2"/>
      <c r="F4" s="12"/>
      <c r="G4" s="12"/>
      <c r="H4" s="12"/>
    </row>
    <row r="5" spans="1:12" ht="15.6">
      <c r="A5" s="3"/>
    </row>
    <row r="6" spans="1:12" ht="15.6">
      <c r="A6" s="4" t="s">
        <v>2</v>
      </c>
      <c r="B6" t="s">
        <v>77</v>
      </c>
    </row>
    <row r="7" spans="1:12" ht="15.6">
      <c r="A7" s="1"/>
      <c r="B7" t="s">
        <v>9</v>
      </c>
    </row>
    <row r="8" spans="1:12" ht="15.6">
      <c r="A8" s="11"/>
      <c r="B8" t="s">
        <v>10</v>
      </c>
    </row>
    <row r="9" spans="1:12" ht="15.6">
      <c r="A9" s="11"/>
      <c r="E9" s="7"/>
    </row>
    <row r="10" spans="1:12" ht="15.6">
      <c r="A10" s="11"/>
      <c r="D10" t="s">
        <v>3</v>
      </c>
      <c r="F10" s="23">
        <f t="shared" ref="F10:F15" si="0">L10</f>
        <v>8640000</v>
      </c>
      <c r="J10" s="14">
        <v>180</v>
      </c>
      <c r="K10" s="14">
        <v>48000</v>
      </c>
      <c r="L10" s="14">
        <f>J10*K10</f>
        <v>8640000</v>
      </c>
    </row>
    <row r="11" spans="1:12" ht="15.6">
      <c r="A11" s="11"/>
      <c r="D11" t="s">
        <v>4</v>
      </c>
      <c r="E11" s="8"/>
      <c r="F11" s="23">
        <f t="shared" si="0"/>
        <v>5040000</v>
      </c>
      <c r="J11" s="14">
        <v>105</v>
      </c>
      <c r="K11" s="14">
        <f>K10</f>
        <v>48000</v>
      </c>
      <c r="L11" s="14">
        <f>J11*K11</f>
        <v>5040000</v>
      </c>
    </row>
    <row r="12" spans="1:12" ht="15.6">
      <c r="A12" s="1"/>
      <c r="D12" t="s">
        <v>5</v>
      </c>
      <c r="F12" s="23">
        <f t="shared" si="0"/>
        <v>2000000</v>
      </c>
      <c r="J12" s="14"/>
      <c r="K12" s="14"/>
      <c r="L12" s="14">
        <v>2000000</v>
      </c>
    </row>
    <row r="13" spans="1:12" ht="15.6">
      <c r="A13" s="1"/>
      <c r="D13" t="s">
        <v>6</v>
      </c>
      <c r="F13" s="23">
        <f t="shared" si="0"/>
        <v>1600000</v>
      </c>
      <c r="J13" s="14"/>
      <c r="K13" s="14"/>
      <c r="L13" s="14">
        <f>L10-L11-L12</f>
        <v>1600000</v>
      </c>
    </row>
    <row r="14" spans="1:12" ht="15.6">
      <c r="A14" s="4"/>
      <c r="D14" t="s">
        <v>7</v>
      </c>
      <c r="E14" s="6"/>
      <c r="F14" s="23">
        <f t="shared" si="0"/>
        <v>448000.00000000006</v>
      </c>
      <c r="J14" s="14"/>
      <c r="K14" s="15">
        <v>0.28000000000000003</v>
      </c>
      <c r="L14" s="14">
        <f>L13*K14</f>
        <v>448000.00000000006</v>
      </c>
    </row>
    <row r="15" spans="1:12" ht="15.6">
      <c r="A15" s="4"/>
      <c r="D15" t="s">
        <v>8</v>
      </c>
      <c r="E15" s="6"/>
      <c r="F15" s="26">
        <f t="shared" si="0"/>
        <v>1152000</v>
      </c>
      <c r="J15" s="14"/>
      <c r="K15" s="14"/>
      <c r="L15" s="14">
        <f>L13-L14</f>
        <v>1152000</v>
      </c>
    </row>
    <row r="16" spans="1:12" ht="15.6">
      <c r="A16" s="1"/>
      <c r="E16" s="6"/>
      <c r="J16" s="14"/>
      <c r="K16" s="14"/>
      <c r="L16" s="14"/>
    </row>
    <row r="17" spans="1:12" ht="15.6">
      <c r="A17" s="1"/>
      <c r="E17" s="6"/>
      <c r="J17" s="14"/>
      <c r="K17" s="14"/>
      <c r="L17" s="14"/>
    </row>
    <row r="18" spans="1:12" ht="15.6">
      <c r="A18" s="11"/>
      <c r="E18" s="6"/>
    </row>
    <row r="19" spans="1:12" ht="15.6">
      <c r="A19" s="1"/>
      <c r="E19" s="6"/>
    </row>
    <row r="20" spans="1:12" ht="15.6">
      <c r="A20" s="4" t="s">
        <v>13</v>
      </c>
      <c r="B20" t="s">
        <v>77</v>
      </c>
    </row>
    <row r="21" spans="1:12" ht="15.6">
      <c r="A21" s="1"/>
      <c r="B21" t="s">
        <v>12</v>
      </c>
    </row>
    <row r="22" spans="1:12" ht="15.6">
      <c r="A22" s="11"/>
      <c r="B22" t="s">
        <v>11</v>
      </c>
    </row>
    <row r="23" spans="1:12" ht="15.6">
      <c r="A23" s="11"/>
      <c r="E23" s="7"/>
    </row>
    <row r="24" spans="1:12" ht="15.6">
      <c r="A24" s="11"/>
      <c r="D24" t="s">
        <v>3</v>
      </c>
      <c r="F24" s="23">
        <f t="shared" ref="F24:F29" si="1">L24</f>
        <v>6660000</v>
      </c>
      <c r="J24" s="14">
        <v>180</v>
      </c>
      <c r="K24" s="14">
        <v>37000</v>
      </c>
      <c r="L24" s="14">
        <f>J24*K24</f>
        <v>6660000</v>
      </c>
    </row>
    <row r="25" spans="1:12" ht="15.6">
      <c r="A25" s="11"/>
      <c r="D25" t="s">
        <v>4</v>
      </c>
      <c r="E25" s="8"/>
      <c r="F25" s="23">
        <f t="shared" si="1"/>
        <v>3885000</v>
      </c>
      <c r="J25" s="14">
        <v>105</v>
      </c>
      <c r="K25" s="14">
        <f>K24</f>
        <v>37000</v>
      </c>
      <c r="L25" s="14">
        <f>J25*K25</f>
        <v>3885000</v>
      </c>
    </row>
    <row r="26" spans="1:12" ht="15.6">
      <c r="A26" s="1"/>
      <c r="D26" t="s">
        <v>5</v>
      </c>
      <c r="F26" s="23">
        <f t="shared" si="1"/>
        <v>2000000</v>
      </c>
      <c r="J26" s="14"/>
      <c r="K26" s="14"/>
      <c r="L26" s="14">
        <v>2000000</v>
      </c>
    </row>
    <row r="27" spans="1:12" ht="15.6">
      <c r="A27" s="5"/>
      <c r="D27" t="s">
        <v>6</v>
      </c>
      <c r="F27" s="23">
        <f t="shared" si="1"/>
        <v>775000</v>
      </c>
      <c r="J27" s="14"/>
      <c r="K27" s="14"/>
      <c r="L27" s="14">
        <f>L24-L25-L26</f>
        <v>775000</v>
      </c>
    </row>
    <row r="28" spans="1:12" ht="15.6">
      <c r="A28" s="4"/>
      <c r="D28" t="s">
        <v>7</v>
      </c>
      <c r="E28" s="6"/>
      <c r="F28" s="23">
        <f t="shared" si="1"/>
        <v>217000.00000000003</v>
      </c>
      <c r="J28" s="14"/>
      <c r="K28" s="15">
        <v>0.28000000000000003</v>
      </c>
      <c r="L28" s="14">
        <f>L27*K28</f>
        <v>217000.00000000003</v>
      </c>
    </row>
    <row r="29" spans="1:12" ht="15.6">
      <c r="A29" s="1"/>
      <c r="D29" t="s">
        <v>8</v>
      </c>
      <c r="E29" s="6"/>
      <c r="F29" s="26">
        <f t="shared" si="1"/>
        <v>558000</v>
      </c>
      <c r="J29" s="14"/>
      <c r="K29" s="14"/>
      <c r="L29" s="14">
        <f>L27-L28</f>
        <v>558000</v>
      </c>
    </row>
    <row r="30" spans="1:12" ht="15.6">
      <c r="A30" s="11"/>
      <c r="C30" s="7"/>
      <c r="D30" s="7"/>
      <c r="E30" s="6"/>
    </row>
    <row r="31" spans="1:12" ht="15.6">
      <c r="A31" s="11"/>
      <c r="C31" s="7"/>
      <c r="D31" s="7"/>
      <c r="E31" s="6"/>
    </row>
    <row r="32" spans="1:12">
      <c r="C32" s="7"/>
    </row>
    <row r="33" spans="1:12">
      <c r="C33" s="7"/>
    </row>
    <row r="34" spans="1:12" ht="15.6">
      <c r="A34" s="4" t="s">
        <v>14</v>
      </c>
      <c r="B34" t="s">
        <v>15</v>
      </c>
      <c r="E34" s="6"/>
    </row>
    <row r="35" spans="1:12" ht="15.6">
      <c r="A35" s="1"/>
      <c r="B35" t="s">
        <v>76</v>
      </c>
      <c r="C35" s="9"/>
      <c r="D35" s="9"/>
      <c r="E35" s="6"/>
    </row>
    <row r="36" spans="1:12" ht="15.6">
      <c r="A36" s="11"/>
      <c r="B36" t="s">
        <v>16</v>
      </c>
      <c r="C36" s="7"/>
      <c r="D36" s="7"/>
      <c r="E36" s="6"/>
    </row>
    <row r="37" spans="1:12" ht="15.6">
      <c r="A37" s="11"/>
      <c r="C37" s="7"/>
      <c r="D37" s="7"/>
      <c r="E37" s="6"/>
      <c r="L37" s="16"/>
    </row>
    <row r="38" spans="1:12" ht="15.6">
      <c r="A38" s="11"/>
      <c r="C38" s="7"/>
      <c r="D38" s="16">
        <v>0.02</v>
      </c>
      <c r="E38" t="s">
        <v>19</v>
      </c>
      <c r="L38" s="16"/>
    </row>
    <row r="39" spans="1:12" ht="15.6">
      <c r="A39" s="11"/>
      <c r="C39" s="8"/>
      <c r="D39" s="16">
        <v>0.95</v>
      </c>
      <c r="E39" t="s">
        <v>20</v>
      </c>
      <c r="L39" s="16"/>
    </row>
    <row r="40" spans="1:12" ht="15.6">
      <c r="A40" s="11"/>
      <c r="C40" s="8"/>
      <c r="D40" s="16">
        <v>8.7999999999999995E-2</v>
      </c>
      <c r="E40" t="s">
        <v>21</v>
      </c>
      <c r="L40" s="17"/>
    </row>
    <row r="41" spans="1:12">
      <c r="D41" s="27">
        <f>D38+(D39*(D40-D38))</f>
        <v>8.4599999999999995E-2</v>
      </c>
      <c r="E41" t="s">
        <v>22</v>
      </c>
      <c r="G41" s="28">
        <f>D41</f>
        <v>8.4599999999999995E-2</v>
      </c>
    </row>
    <row r="43" spans="1:12" ht="15.6">
      <c r="A43" s="4" t="s">
        <v>26</v>
      </c>
      <c r="B43" t="s">
        <v>17</v>
      </c>
      <c r="E43" s="6"/>
    </row>
    <row r="44" spans="1:12" ht="15.6">
      <c r="A44" s="1"/>
      <c r="B44" t="s">
        <v>18</v>
      </c>
      <c r="C44" s="9"/>
      <c r="D44" s="9"/>
      <c r="E44" s="6"/>
      <c r="L44" s="16"/>
    </row>
    <row r="45" spans="1:12" ht="15.6">
      <c r="A45" s="11"/>
      <c r="C45" s="9"/>
      <c r="D45" s="16">
        <v>3.5</v>
      </c>
      <c r="E45" t="s">
        <v>23</v>
      </c>
      <c r="L45" s="16"/>
    </row>
    <row r="46" spans="1:12" ht="15.6">
      <c r="A46" s="11"/>
      <c r="C46" s="7"/>
      <c r="D46" s="16">
        <f>D41</f>
        <v>8.4599999999999995E-2</v>
      </c>
      <c r="E46" t="s">
        <v>22</v>
      </c>
      <c r="F46" s="22"/>
      <c r="L46" s="16"/>
    </row>
    <row r="47" spans="1:12" ht="15.6">
      <c r="A47" s="11"/>
      <c r="C47" s="7"/>
      <c r="D47" s="16">
        <v>0.05</v>
      </c>
      <c r="E47" t="s">
        <v>24</v>
      </c>
      <c r="F47" s="22"/>
      <c r="L47" s="17"/>
    </row>
    <row r="48" spans="1:12" ht="15.6">
      <c r="A48" s="11"/>
      <c r="C48" s="7"/>
      <c r="D48" s="27">
        <f>D45/(D46-D47)</f>
        <v>101.15606936416188</v>
      </c>
      <c r="E48" t="s">
        <v>25</v>
      </c>
      <c r="G48" s="29">
        <f>D48</f>
        <v>101.15606936416188</v>
      </c>
    </row>
    <row r="49" spans="1:12" ht="15.6">
      <c r="A49" s="11"/>
      <c r="C49" s="7"/>
      <c r="D49" s="7"/>
      <c r="E49" s="6"/>
    </row>
    <row r="50" spans="1:12" ht="15.6">
      <c r="A50" s="11"/>
      <c r="C50" s="8"/>
      <c r="D50" s="8"/>
      <c r="E50" s="6"/>
    </row>
    <row r="51" spans="1:12" ht="15.6">
      <c r="A51" s="4" t="s">
        <v>27</v>
      </c>
      <c r="B51" t="s">
        <v>74</v>
      </c>
    </row>
    <row r="52" spans="1:12" ht="15.6">
      <c r="A52" s="1"/>
      <c r="B52" t="s">
        <v>73</v>
      </c>
    </row>
    <row r="53" spans="1:12" ht="15.6">
      <c r="A53" s="11"/>
    </row>
    <row r="54" spans="1:12" ht="15.6">
      <c r="A54" s="11"/>
      <c r="D54" s="7">
        <v>2.6</v>
      </c>
      <c r="E54" t="s">
        <v>31</v>
      </c>
    </row>
    <row r="55" spans="1:12" ht="15.6">
      <c r="A55" s="11"/>
      <c r="D55" s="30">
        <v>0.7</v>
      </c>
      <c r="E55" t="s">
        <v>32</v>
      </c>
    </row>
    <row r="56" spans="1:12" ht="15.6">
      <c r="A56" s="11"/>
      <c r="D56" s="30">
        <f>1-D55</f>
        <v>0.30000000000000004</v>
      </c>
      <c r="E56" t="s">
        <v>33</v>
      </c>
      <c r="L56" s="16"/>
    </row>
    <row r="57" spans="1:12" ht="15.6">
      <c r="A57" s="11"/>
      <c r="D57" s="29">
        <f>D54*D56</f>
        <v>0.78000000000000014</v>
      </c>
      <c r="E57" t="s">
        <v>23</v>
      </c>
      <c r="L57" s="16"/>
    </row>
    <row r="58" spans="1:12" ht="15.6">
      <c r="A58" s="11"/>
      <c r="D58" s="7"/>
      <c r="L58" s="16"/>
    </row>
    <row r="59" spans="1:12" ht="15.6">
      <c r="A59" s="11"/>
      <c r="D59" s="7"/>
      <c r="L59" s="16"/>
    </row>
    <row r="60" spans="1:12" ht="15.6">
      <c r="A60" s="11"/>
      <c r="D60" s="7"/>
      <c r="L60" s="16"/>
    </row>
    <row r="61" spans="1:12" ht="15.6">
      <c r="A61" s="11"/>
    </row>
    <row r="62" spans="1:12" ht="15.6">
      <c r="A62" s="11"/>
    </row>
    <row r="63" spans="1:12" ht="15.6">
      <c r="A63" s="4" t="s">
        <v>28</v>
      </c>
      <c r="B63" t="s">
        <v>29</v>
      </c>
    </row>
    <row r="64" spans="1:12">
      <c r="B64" t="s">
        <v>30</v>
      </c>
    </row>
    <row r="65" spans="1:12">
      <c r="D65" s="16">
        <v>0.12</v>
      </c>
      <c r="E65" t="s">
        <v>37</v>
      </c>
    </row>
    <row r="66" spans="1:12">
      <c r="D66" s="16">
        <v>0.4</v>
      </c>
      <c r="E66" t="s">
        <v>33</v>
      </c>
    </row>
    <row r="67" spans="1:12" ht="15.6">
      <c r="A67" s="4"/>
      <c r="D67" s="16">
        <f>1-D66</f>
        <v>0.6</v>
      </c>
      <c r="E67" t="s">
        <v>32</v>
      </c>
    </row>
    <row r="68" spans="1:12" ht="15.6">
      <c r="A68" s="1"/>
      <c r="D68" s="31">
        <f>D65*D67</f>
        <v>7.1999999999999995E-2</v>
      </c>
      <c r="E68" t="s">
        <v>38</v>
      </c>
      <c r="G68" s="28">
        <f>D68</f>
        <v>7.1999999999999995E-2</v>
      </c>
    </row>
    <row r="69" spans="1:12" ht="15.6">
      <c r="A69" s="11"/>
      <c r="B69" s="13"/>
    </row>
    <row r="70" spans="1:12" ht="15.6">
      <c r="A70" s="4" t="s">
        <v>34</v>
      </c>
      <c r="B70" s="13" t="s">
        <v>35</v>
      </c>
    </row>
    <row r="71" spans="1:12" ht="15.6">
      <c r="A71" s="11"/>
      <c r="B71" s="13"/>
    </row>
    <row r="72" spans="1:12" ht="15.6">
      <c r="A72" s="11"/>
      <c r="D72" s="16">
        <v>3.2</v>
      </c>
      <c r="E72" t="s">
        <v>23</v>
      </c>
    </row>
    <row r="73" spans="1:12">
      <c r="D73" s="16">
        <v>0.1</v>
      </c>
      <c r="E73" t="s">
        <v>22</v>
      </c>
      <c r="F73" s="22"/>
    </row>
    <row r="74" spans="1:12">
      <c r="D74" s="16">
        <f>D68</f>
        <v>7.1999999999999995E-2</v>
      </c>
      <c r="E74" t="s">
        <v>24</v>
      </c>
    </row>
    <row r="75" spans="1:12">
      <c r="D75" s="27">
        <f>D72/(D73-D74)</f>
        <v>114.28571428571425</v>
      </c>
      <c r="E75" t="s">
        <v>25</v>
      </c>
      <c r="G75" s="29">
        <f>D75</f>
        <v>114.28571428571425</v>
      </c>
      <c r="L75" s="17"/>
    </row>
    <row r="76" spans="1:12">
      <c r="L76" s="17"/>
    </row>
    <row r="77" spans="1:12" ht="15.6">
      <c r="A77" s="1"/>
    </row>
    <row r="78" spans="1:12" ht="15.6">
      <c r="A78" s="11"/>
    </row>
    <row r="79" spans="1:12" ht="15.6">
      <c r="A79" s="4" t="s">
        <v>36</v>
      </c>
      <c r="B79" s="13" t="s">
        <v>41</v>
      </c>
    </row>
    <row r="80" spans="1:12" ht="15.6">
      <c r="A80" s="11"/>
      <c r="B80" t="s">
        <v>40</v>
      </c>
    </row>
    <row r="81" spans="1:12" ht="15.6">
      <c r="A81" s="11"/>
    </row>
    <row r="82" spans="1:12" ht="15.6">
      <c r="A82" s="11"/>
      <c r="D82" s="17">
        <f>D75</f>
        <v>114.28571428571425</v>
      </c>
      <c r="E82" t="s">
        <v>25</v>
      </c>
    </row>
    <row r="83" spans="1:12">
      <c r="D83" s="16">
        <f>D72</f>
        <v>3.2</v>
      </c>
      <c r="E83" t="s">
        <v>23</v>
      </c>
    </row>
    <row r="84" spans="1:12" ht="15.6">
      <c r="A84" s="4"/>
      <c r="D84" s="16">
        <f>D66</f>
        <v>0.4</v>
      </c>
      <c r="E84" t="s">
        <v>33</v>
      </c>
    </row>
    <row r="85" spans="1:12" ht="15.6">
      <c r="A85" s="4"/>
      <c r="D85" s="16">
        <f>D83/D84</f>
        <v>8</v>
      </c>
      <c r="E85" t="s">
        <v>31</v>
      </c>
      <c r="L85" s="16"/>
    </row>
    <row r="86" spans="1:12" ht="15.6">
      <c r="A86" s="4"/>
      <c r="D86" s="31">
        <f>D82/D85</f>
        <v>14.285714285714281</v>
      </c>
      <c r="E86" t="s">
        <v>39</v>
      </c>
      <c r="G86" s="32">
        <f>D86</f>
        <v>14.285714285714281</v>
      </c>
      <c r="L86" s="16"/>
    </row>
    <row r="87" spans="1:12" ht="15.6">
      <c r="A87" s="4"/>
    </row>
    <row r="88" spans="1:12" ht="15.6">
      <c r="A88" s="1"/>
    </row>
    <row r="89" spans="1:12" ht="15.6">
      <c r="A89" s="11"/>
    </row>
    <row r="90" spans="1:12" ht="15.6">
      <c r="A90" s="4" t="s">
        <v>42</v>
      </c>
      <c r="B90" t="s">
        <v>43</v>
      </c>
    </row>
    <row r="91" spans="1:12" ht="15.6">
      <c r="A91" s="11"/>
      <c r="B91" t="s">
        <v>46</v>
      </c>
    </row>
    <row r="92" spans="1:12" ht="15.6">
      <c r="A92" s="11"/>
    </row>
    <row r="93" spans="1:12">
      <c r="D93" s="16">
        <v>1.5</v>
      </c>
      <c r="E93" t="s">
        <v>31</v>
      </c>
    </row>
    <row r="94" spans="1:12">
      <c r="D94" s="16">
        <v>0.65</v>
      </c>
      <c r="E94" t="s">
        <v>50</v>
      </c>
    </row>
    <row r="95" spans="1:12">
      <c r="D95" s="16">
        <f>1-D94</f>
        <v>0.35</v>
      </c>
      <c r="E95" t="s">
        <v>33</v>
      </c>
      <c r="F95" s="22"/>
    </row>
    <row r="96" spans="1:12" ht="15.6">
      <c r="A96" s="1"/>
      <c r="C96" s="13"/>
      <c r="D96" s="16">
        <v>0.11</v>
      </c>
      <c r="E96" t="s">
        <v>22</v>
      </c>
    </row>
    <row r="97" spans="1:12" ht="15.6">
      <c r="A97" s="1"/>
      <c r="C97" s="13"/>
      <c r="D97" s="31">
        <f>D93/D96</f>
        <v>13.636363636363637</v>
      </c>
      <c r="E97" t="s">
        <v>44</v>
      </c>
      <c r="G97" s="29">
        <f>D97</f>
        <v>13.636363636363637</v>
      </c>
      <c r="L97" s="16"/>
    </row>
    <row r="98" spans="1:12" ht="15.6">
      <c r="A98" s="1"/>
      <c r="C98" s="13"/>
      <c r="L98" s="16"/>
    </row>
    <row r="99" spans="1:12" ht="15.6">
      <c r="A99" s="11"/>
      <c r="C99" s="13"/>
    </row>
    <row r="100" spans="1:12" ht="15.6">
      <c r="A100" s="11"/>
      <c r="C100" s="13"/>
    </row>
    <row r="101" spans="1:12" ht="15.6">
      <c r="A101" s="4" t="s">
        <v>45</v>
      </c>
      <c r="B101" t="s">
        <v>47</v>
      </c>
      <c r="C101" s="13"/>
    </row>
    <row r="102" spans="1:12" ht="15.6">
      <c r="A102" s="11"/>
      <c r="B102" t="s">
        <v>48</v>
      </c>
    </row>
    <row r="103" spans="1:12" ht="15.6">
      <c r="A103" s="11"/>
      <c r="D103" s="16">
        <v>0.16</v>
      </c>
      <c r="E103" t="s">
        <v>37</v>
      </c>
      <c r="K103" s="16"/>
    </row>
    <row r="104" spans="1:12">
      <c r="D104" s="16">
        <f>D94</f>
        <v>0.65</v>
      </c>
      <c r="E104" t="s">
        <v>50</v>
      </c>
      <c r="K104" s="16"/>
    </row>
    <row r="105" spans="1:12">
      <c r="D105" s="16">
        <f>1-D104</f>
        <v>0.35</v>
      </c>
      <c r="E105" t="s">
        <v>33</v>
      </c>
      <c r="K105" s="16"/>
    </row>
    <row r="106" spans="1:12">
      <c r="D106" s="16">
        <f>D103*D104</f>
        <v>0.10400000000000001</v>
      </c>
      <c r="E106" t="s">
        <v>49</v>
      </c>
      <c r="K106" s="16"/>
    </row>
    <row r="107" spans="1:12">
      <c r="D107" s="16">
        <f>D93</f>
        <v>1.5</v>
      </c>
      <c r="E107" t="s">
        <v>31</v>
      </c>
      <c r="K107" s="16"/>
    </row>
    <row r="108" spans="1:12">
      <c r="D108" s="16">
        <v>0.11</v>
      </c>
      <c r="E108" t="s">
        <v>22</v>
      </c>
      <c r="K108" s="16"/>
    </row>
    <row r="109" spans="1:12">
      <c r="D109" s="31">
        <f>(D107*D105)/(D108-D106)</f>
        <v>87.500000000000114</v>
      </c>
      <c r="E109" t="s">
        <v>51</v>
      </c>
      <c r="G109" s="29">
        <f>D109</f>
        <v>87.500000000000114</v>
      </c>
      <c r="K109" s="16"/>
    </row>
    <row r="111" spans="1:12" ht="15.6">
      <c r="A111" s="4" t="s">
        <v>52</v>
      </c>
      <c r="B111" t="s">
        <v>53</v>
      </c>
    </row>
    <row r="112" spans="1:12">
      <c r="B112" t="s">
        <v>54</v>
      </c>
    </row>
    <row r="114" spans="1:6">
      <c r="D114" s="23">
        <v>40</v>
      </c>
    </row>
    <row r="115" spans="1:6">
      <c r="D115" s="33">
        <v>0.35</v>
      </c>
    </row>
    <row r="116" spans="1:6">
      <c r="D116" s="23">
        <v>3</v>
      </c>
    </row>
    <row r="117" spans="1:6">
      <c r="D117" s="23">
        <v>8</v>
      </c>
    </row>
    <row r="118" spans="1:6">
      <c r="D118" s="23">
        <v>5</v>
      </c>
    </row>
    <row r="119" spans="1:6">
      <c r="D119" s="26">
        <f>(D114*(1-D115))+D116-D117-D118</f>
        <v>16</v>
      </c>
      <c r="E119" s="34" t="s">
        <v>79</v>
      </c>
      <c r="F119" s="34"/>
    </row>
    <row r="123" spans="1:6" ht="15.6">
      <c r="A123" s="4" t="s">
        <v>55</v>
      </c>
      <c r="B123" t="s">
        <v>56</v>
      </c>
    </row>
    <row r="124" spans="1:6">
      <c r="B124" t="s">
        <v>57</v>
      </c>
    </row>
    <row r="126" spans="1:6">
      <c r="D126" s="23">
        <v>75</v>
      </c>
    </row>
    <row r="127" spans="1:6">
      <c r="D127">
        <v>0.35</v>
      </c>
    </row>
    <row r="128" spans="1:6">
      <c r="D128" s="23">
        <v>9</v>
      </c>
    </row>
    <row r="129" spans="1:8">
      <c r="D129" s="23">
        <v>2</v>
      </c>
    </row>
    <row r="130" spans="1:8">
      <c r="D130" s="29">
        <f>D126-(D128*(1-D127))+D129</f>
        <v>71.150000000000006</v>
      </c>
      <c r="E130" s="34" t="s">
        <v>79</v>
      </c>
      <c r="F130" s="34"/>
    </row>
    <row r="132" spans="1:8">
      <c r="A132" t="s">
        <v>58</v>
      </c>
    </row>
    <row r="136" spans="1:8" ht="15.6">
      <c r="A136" s="4" t="s">
        <v>65</v>
      </c>
      <c r="B136" t="s">
        <v>59</v>
      </c>
      <c r="D136">
        <v>2014</v>
      </c>
      <c r="F136" s="24">
        <f>D136-1</f>
        <v>2013</v>
      </c>
      <c r="G136" s="24">
        <f>F136-1</f>
        <v>2012</v>
      </c>
      <c r="H136" s="24">
        <f>G136-1</f>
        <v>2011</v>
      </c>
    </row>
    <row r="144" spans="1:8">
      <c r="B144" t="s">
        <v>60</v>
      </c>
      <c r="D144" t="s">
        <v>61</v>
      </c>
    </row>
    <row r="145" spans="1:8">
      <c r="C145" s="24" t="s">
        <v>62</v>
      </c>
      <c r="D145" t="s">
        <v>61</v>
      </c>
    </row>
    <row r="146" spans="1:8">
      <c r="C146" s="24" t="s">
        <v>63</v>
      </c>
      <c r="D146" t="s">
        <v>61</v>
      </c>
    </row>
    <row r="148" spans="1:8" ht="24.9" customHeight="1">
      <c r="B148" t="s">
        <v>64</v>
      </c>
      <c r="D148" s="25"/>
      <c r="E148" s="25"/>
      <c r="F148" s="25"/>
      <c r="G148" s="25"/>
      <c r="H148" s="25"/>
    </row>
    <row r="149" spans="1:8" ht="24.9" customHeight="1">
      <c r="D149" s="25"/>
      <c r="E149" s="25"/>
      <c r="F149" s="25"/>
      <c r="G149" s="25"/>
      <c r="H149" s="25"/>
    </row>
    <row r="150" spans="1:8" ht="24.9" customHeight="1">
      <c r="D150" s="25"/>
      <c r="E150" s="25"/>
      <c r="F150" s="25"/>
      <c r="G150" s="25"/>
      <c r="H150" s="25"/>
    </row>
    <row r="151" spans="1:8" ht="24.9" customHeight="1">
      <c r="D151" s="25"/>
      <c r="E151" s="25"/>
      <c r="F151" s="25"/>
      <c r="G151" s="25"/>
      <c r="H151" s="25"/>
    </row>
    <row r="152" spans="1:8" ht="24.9" customHeight="1">
      <c r="D152" s="25"/>
      <c r="E152" s="25"/>
      <c r="F152" s="25"/>
      <c r="G152" s="25"/>
      <c r="H152" s="25"/>
    </row>
    <row r="153" spans="1:8" ht="24.9" customHeight="1">
      <c r="D153" s="12"/>
      <c r="E153" s="12"/>
      <c r="F153" s="12"/>
      <c r="G153" s="12"/>
      <c r="H153" s="12"/>
    </row>
    <row r="154" spans="1:8" ht="15.6">
      <c r="A154" s="4" t="s">
        <v>67</v>
      </c>
      <c r="B154" t="s">
        <v>66</v>
      </c>
      <c r="D154">
        <v>2014</v>
      </c>
      <c r="F154" s="24">
        <f>D154-1</f>
        <v>2013</v>
      </c>
      <c r="G154" s="24">
        <f>F154-1</f>
        <v>2012</v>
      </c>
      <c r="H154" s="24">
        <f>G154-1</f>
        <v>2011</v>
      </c>
    </row>
    <row r="161" spans="2:8">
      <c r="B161" t="s">
        <v>60</v>
      </c>
      <c r="D161" t="s">
        <v>61</v>
      </c>
    </row>
    <row r="162" spans="2:8">
      <c r="C162" s="24" t="s">
        <v>62</v>
      </c>
      <c r="D162" t="s">
        <v>61</v>
      </c>
    </row>
    <row r="163" spans="2:8">
      <c r="C163" s="24" t="s">
        <v>63</v>
      </c>
      <c r="D163" t="s">
        <v>61</v>
      </c>
    </row>
    <row r="165" spans="2:8" ht="24.9" customHeight="1">
      <c r="B165" t="s">
        <v>64</v>
      </c>
      <c r="D165" s="25"/>
      <c r="E165" s="25"/>
      <c r="F165" s="25"/>
      <c r="G165" s="25"/>
      <c r="H165" s="25"/>
    </row>
    <row r="166" spans="2:8" ht="24.9" customHeight="1">
      <c r="D166" s="25"/>
      <c r="E166" s="25"/>
      <c r="F166" s="25"/>
      <c r="G166" s="25"/>
      <c r="H166" s="25"/>
    </row>
    <row r="167" spans="2:8" ht="24.9" customHeight="1">
      <c r="D167" s="25"/>
      <c r="E167" s="25"/>
      <c r="F167" s="25"/>
      <c r="G167" s="25"/>
      <c r="H167" s="25"/>
    </row>
    <row r="168" spans="2:8" ht="24.9" customHeight="1">
      <c r="D168" s="25"/>
      <c r="E168" s="25"/>
      <c r="F168" s="25"/>
      <c r="G168" s="25"/>
      <c r="H168" s="25"/>
    </row>
    <row r="169" spans="2:8" ht="24.9" customHeight="1">
      <c r="D169" s="25"/>
      <c r="E169" s="25"/>
      <c r="F169" s="25"/>
      <c r="G169" s="25"/>
      <c r="H169" s="25"/>
    </row>
    <row r="178" spans="1:8" ht="15.6">
      <c r="A178" s="4" t="s">
        <v>69</v>
      </c>
      <c r="B178" t="s">
        <v>70</v>
      </c>
      <c r="D178">
        <v>2014</v>
      </c>
      <c r="F178" s="24">
        <f>D178-1</f>
        <v>2013</v>
      </c>
      <c r="G178" s="24">
        <f>F178-1</f>
        <v>2012</v>
      </c>
      <c r="H178" s="24">
        <f>G178-1</f>
        <v>2011</v>
      </c>
    </row>
    <row r="184" spans="1:8">
      <c r="B184" t="s">
        <v>60</v>
      </c>
      <c r="D184" t="s">
        <v>61</v>
      </c>
    </row>
    <row r="185" spans="1:8">
      <c r="C185" s="24" t="s">
        <v>62</v>
      </c>
      <c r="D185" t="s">
        <v>61</v>
      </c>
    </row>
    <row r="186" spans="1:8">
      <c r="C186" s="24" t="s">
        <v>63</v>
      </c>
      <c r="D186" t="s">
        <v>61</v>
      </c>
    </row>
    <row r="188" spans="1:8" ht="24.9" customHeight="1">
      <c r="B188" t="s">
        <v>64</v>
      </c>
      <c r="D188" s="25"/>
      <c r="E188" s="25"/>
      <c r="F188" s="25"/>
      <c r="G188" s="25"/>
      <c r="H188" s="25"/>
    </row>
    <row r="189" spans="1:8" ht="24.9" customHeight="1">
      <c r="D189" s="25"/>
      <c r="E189" s="25"/>
      <c r="F189" s="25"/>
      <c r="G189" s="25"/>
      <c r="H189" s="25"/>
    </row>
    <row r="190" spans="1:8" ht="24.9" customHeight="1">
      <c r="D190" s="25"/>
      <c r="E190" s="25"/>
      <c r="F190" s="25"/>
      <c r="G190" s="25"/>
      <c r="H190" s="25"/>
    </row>
    <row r="191" spans="1:8" ht="24.9" customHeight="1">
      <c r="D191" s="25"/>
      <c r="E191" s="25"/>
      <c r="F191" s="25"/>
      <c r="G191" s="25"/>
      <c r="H191" s="25"/>
    </row>
    <row r="192" spans="1:8" ht="24.9" customHeight="1">
      <c r="D192" s="25"/>
      <c r="E192" s="25"/>
      <c r="F192" s="25"/>
      <c r="G192" s="25"/>
      <c r="H192" s="25"/>
    </row>
    <row r="194" spans="1:8" ht="15.6">
      <c r="A194" s="4" t="s">
        <v>71</v>
      </c>
      <c r="B194" t="s">
        <v>68</v>
      </c>
      <c r="D194">
        <v>2014</v>
      </c>
      <c r="F194" s="24">
        <f>D194-1</f>
        <v>2013</v>
      </c>
      <c r="G194" s="24">
        <f>F194-1</f>
        <v>2012</v>
      </c>
      <c r="H194" s="24">
        <f>G194-1</f>
        <v>2011</v>
      </c>
    </row>
    <row r="200" spans="1:8">
      <c r="B200" t="s">
        <v>60</v>
      </c>
      <c r="D200" t="s">
        <v>61</v>
      </c>
    </row>
    <row r="201" spans="1:8">
      <c r="C201" s="24" t="s">
        <v>62</v>
      </c>
      <c r="D201" t="s">
        <v>61</v>
      </c>
    </row>
    <row r="202" spans="1:8">
      <c r="C202" s="24" t="s">
        <v>63</v>
      </c>
      <c r="D202" t="s">
        <v>61</v>
      </c>
    </row>
    <row r="204" spans="1:8" ht="24.9" customHeight="1">
      <c r="B204" t="s">
        <v>64</v>
      </c>
      <c r="D204" s="25"/>
      <c r="E204" s="25"/>
      <c r="F204" s="25"/>
      <c r="G204" s="25"/>
      <c r="H204" s="25"/>
    </row>
    <row r="205" spans="1:8" ht="24.9" customHeight="1">
      <c r="D205" s="25"/>
      <c r="E205" s="25"/>
      <c r="F205" s="25"/>
      <c r="G205" s="25"/>
      <c r="H205" s="25"/>
    </row>
    <row r="206" spans="1:8" ht="24.9" customHeight="1">
      <c r="D206" s="25"/>
      <c r="E206" s="25"/>
      <c r="F206" s="25"/>
      <c r="G206" s="25"/>
      <c r="H206" s="25"/>
    </row>
    <row r="207" spans="1:8" ht="24.9" customHeight="1">
      <c r="D207" s="25"/>
      <c r="E207" s="25"/>
      <c r="F207" s="25"/>
      <c r="G207" s="25"/>
      <c r="H207" s="25"/>
    </row>
    <row r="208" spans="1:8" ht="24.9" customHeight="1">
      <c r="D208" s="25"/>
      <c r="E208" s="25"/>
      <c r="F208" s="25"/>
      <c r="G208" s="25"/>
      <c r="H208" s="25"/>
    </row>
    <row r="210" spans="1:8" ht="15.6">
      <c r="A210" s="4" t="s">
        <v>72</v>
      </c>
      <c r="B210" t="s">
        <v>75</v>
      </c>
      <c r="D210">
        <v>2014</v>
      </c>
      <c r="F210" s="24">
        <f>D210-1</f>
        <v>2013</v>
      </c>
      <c r="G210" s="24">
        <f>F210-1</f>
        <v>2012</v>
      </c>
      <c r="H210" s="24">
        <f>G210-1</f>
        <v>2011</v>
      </c>
    </row>
    <row r="216" spans="1:8">
      <c r="B216" t="s">
        <v>60</v>
      </c>
      <c r="D216" t="s">
        <v>61</v>
      </c>
    </row>
    <row r="217" spans="1:8">
      <c r="C217" s="24" t="s">
        <v>62</v>
      </c>
      <c r="D217" t="s">
        <v>61</v>
      </c>
    </row>
    <row r="218" spans="1:8">
      <c r="C218" s="24" t="s">
        <v>63</v>
      </c>
      <c r="D218" t="s">
        <v>61</v>
      </c>
    </row>
    <row r="220" spans="1:8" ht="24.9" customHeight="1">
      <c r="B220" t="s">
        <v>64</v>
      </c>
      <c r="D220" s="25"/>
      <c r="E220" s="25"/>
      <c r="F220" s="25"/>
      <c r="G220" s="25"/>
      <c r="H220" s="25"/>
    </row>
    <row r="221" spans="1:8" ht="24.9" customHeight="1">
      <c r="D221" s="25"/>
      <c r="E221" s="25"/>
      <c r="F221" s="25"/>
      <c r="G221" s="25"/>
      <c r="H221" s="25"/>
    </row>
    <row r="222" spans="1:8" ht="24.9" customHeight="1">
      <c r="D222" s="25"/>
      <c r="E222" s="25"/>
      <c r="F222" s="25"/>
      <c r="G222" s="25"/>
      <c r="H222" s="25"/>
    </row>
    <row r="223" spans="1:8" ht="24.9" customHeight="1">
      <c r="D223" s="25"/>
      <c r="E223" s="25"/>
      <c r="F223" s="25"/>
      <c r="G223" s="25"/>
      <c r="H223" s="25"/>
    </row>
    <row r="224" spans="1:8" ht="24.9" customHeight="1">
      <c r="D224" s="25"/>
      <c r="E224" s="25"/>
      <c r="F224" s="25"/>
      <c r="G224" s="25"/>
      <c r="H224" s="25"/>
    </row>
  </sheetData>
  <pageMargins left="0.7" right="0.45" top="0.5" bottom="0.5" header="0.3" footer="0.3"/>
  <pageSetup scale="78" fitToHeight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ExamChapters12_13_14</vt:lpstr>
      <vt:lpstr>ExamSolution</vt:lpstr>
      <vt:lpstr>ExamChapters12_13_14!Print_Area</vt:lpstr>
      <vt:lpstr>ExamSolution!Print_Area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McCrady</dc:creator>
  <cp:lastModifiedBy>McCrady Gwinn</cp:lastModifiedBy>
  <cp:lastPrinted>2015-05-01T13:06:39Z</cp:lastPrinted>
  <dcterms:created xsi:type="dcterms:W3CDTF">2014-09-03T21:38:02Z</dcterms:created>
  <dcterms:modified xsi:type="dcterms:W3CDTF">2015-11-17T16:57:10Z</dcterms:modified>
</cp:coreProperties>
</file>