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8" windowWidth="20112" windowHeight="7992"/>
  </bookViews>
  <sheets>
    <sheet name="HD Balance Sheet" sheetId="1" r:id="rId1"/>
  </sheets>
  <definedNames>
    <definedName name="_xlnm.Print_Area" localSheetId="0">'HD Balance Sheet'!$A$79:$F$111</definedName>
  </definedNames>
  <calcPr calcId="125725"/>
</workbook>
</file>

<file path=xl/calcChain.xml><?xml version="1.0" encoding="utf-8"?>
<calcChain xmlns="http://schemas.openxmlformats.org/spreadsheetml/2006/main">
  <c r="F109" i="1"/>
  <c r="E109"/>
  <c r="D109"/>
  <c r="C109"/>
  <c r="F107"/>
  <c r="E107"/>
  <c r="D107"/>
  <c r="C107"/>
  <c r="F105"/>
  <c r="E105"/>
  <c r="D105"/>
  <c r="C105"/>
  <c r="F103"/>
  <c r="E103"/>
  <c r="D103"/>
  <c r="C103"/>
  <c r="F101"/>
  <c r="E101"/>
  <c r="D101"/>
  <c r="C101"/>
  <c r="F99"/>
  <c r="E99"/>
  <c r="D99"/>
  <c r="C99"/>
  <c r="F97"/>
  <c r="E97"/>
  <c r="D97"/>
  <c r="C97"/>
  <c r="F95"/>
  <c r="E95"/>
  <c r="D95"/>
  <c r="C95"/>
  <c r="F93"/>
  <c r="E93"/>
  <c r="D93"/>
  <c r="C93"/>
  <c r="F91"/>
  <c r="E91"/>
  <c r="D91"/>
  <c r="C91"/>
  <c r="F89"/>
  <c r="E89"/>
  <c r="D89"/>
  <c r="C89"/>
  <c r="F87"/>
  <c r="E87"/>
  <c r="D87"/>
  <c r="F84"/>
  <c r="F86"/>
  <c r="E84"/>
  <c r="E86"/>
  <c r="D84"/>
  <c r="D86"/>
  <c r="C87"/>
  <c r="C84"/>
  <c r="C86"/>
  <c r="F82"/>
  <c r="E82"/>
  <c r="D82"/>
  <c r="C82"/>
  <c r="F79"/>
  <c r="F81"/>
  <c r="E79"/>
  <c r="D79"/>
  <c r="D81"/>
  <c r="C79"/>
  <c r="C81"/>
  <c r="E81"/>
  <c r="F77"/>
  <c r="E77"/>
  <c r="D77"/>
  <c r="C77"/>
  <c r="D56"/>
  <c r="E56"/>
  <c r="F56"/>
  <c r="G56"/>
  <c r="D3"/>
  <c r="E3"/>
  <c r="F3"/>
  <c r="G3"/>
  <c r="M46"/>
  <c r="L46"/>
  <c r="K46"/>
  <c r="J46"/>
  <c r="M37"/>
  <c r="L37"/>
  <c r="K37"/>
  <c r="J37"/>
  <c r="M32"/>
  <c r="M38"/>
  <c r="M48"/>
  <c r="L32"/>
  <c r="L38"/>
  <c r="L48"/>
  <c r="K32"/>
  <c r="K38"/>
  <c r="K48"/>
  <c r="J32"/>
  <c r="J38"/>
  <c r="J48"/>
  <c r="M21"/>
  <c r="L21"/>
  <c r="K21"/>
  <c r="J21"/>
  <c r="M17"/>
  <c r="L17"/>
  <c r="K17"/>
  <c r="J17"/>
  <c r="M10"/>
  <c r="M23"/>
  <c r="M50"/>
  <c r="L10"/>
  <c r="L23"/>
  <c r="L50"/>
  <c r="K10"/>
  <c r="K23"/>
  <c r="K50"/>
  <c r="J10"/>
  <c r="J23"/>
  <c r="J50"/>
  <c r="I46"/>
  <c r="I37"/>
  <c r="I32"/>
  <c r="I38"/>
  <c r="I48"/>
  <c r="I21"/>
  <c r="G21"/>
  <c r="G23"/>
  <c r="F21"/>
  <c r="F23"/>
  <c r="E21"/>
  <c r="E23"/>
  <c r="D21"/>
  <c r="D23"/>
  <c r="C21"/>
  <c r="C23"/>
  <c r="I17"/>
  <c r="I10"/>
  <c r="I23"/>
  <c r="I50"/>
</calcChain>
</file>

<file path=xl/sharedStrings.xml><?xml version="1.0" encoding="utf-8"?>
<sst xmlns="http://schemas.openxmlformats.org/spreadsheetml/2006/main" count="109" uniqueCount="95">
  <si>
    <t>Cash and cash equivalents</t>
  </si>
  <si>
    <t>Other current assets</t>
  </si>
  <si>
    <t>Property, plant and equipment</t>
  </si>
  <si>
    <t>Land</t>
  </si>
  <si>
    <t>Fixtures and equipment</t>
  </si>
  <si>
    <t>Other properties</t>
  </si>
  <si>
    <t>Goodwill</t>
  </si>
  <si>
    <t>Short-term debt</t>
  </si>
  <si>
    <t>Accounts payable</t>
  </si>
  <si>
    <t>Taxes payable</t>
  </si>
  <si>
    <t>Accrued liabilities</t>
  </si>
  <si>
    <t>Deferred revenues</t>
  </si>
  <si>
    <t>Long-term debt</t>
  </si>
  <si>
    <t>Deferred taxes liabilities</t>
  </si>
  <si>
    <t>Other long-term liabilities</t>
  </si>
  <si>
    <t>Common stock</t>
  </si>
  <si>
    <t>Additional paid-in capital</t>
  </si>
  <si>
    <t>Retained earnings</t>
  </si>
  <si>
    <t>Treasury stock</t>
  </si>
  <si>
    <t>Accumulated other comprehensive income</t>
  </si>
  <si>
    <t>US Dollars in millions except per share data</t>
  </si>
  <si>
    <t>Other Long Term Assets</t>
  </si>
  <si>
    <t>Current Assets</t>
  </si>
  <si>
    <t>Total Current Assets</t>
  </si>
  <si>
    <t>Fixed Assets</t>
  </si>
  <si>
    <t>Total Fixed Assets</t>
  </si>
  <si>
    <t>ASSETS</t>
  </si>
  <si>
    <t>Total Other Long Term Assets</t>
  </si>
  <si>
    <t>TOTAL ASSETS</t>
  </si>
  <si>
    <t>Miscellaneous long-term assets</t>
  </si>
  <si>
    <t>Current Liabilities</t>
  </si>
  <si>
    <t>Total Current Liabilities</t>
  </si>
  <si>
    <t>Long Term Liabilities</t>
  </si>
  <si>
    <t>Total Long Term Liabilities</t>
  </si>
  <si>
    <t>STOCKHOLDERS' EQUITY</t>
  </si>
  <si>
    <t>XYZ Corporation - Year End Balance Sheets</t>
  </si>
  <si>
    <t>TOTAL LIABILITIES and STOCKHOLDERS' EQUITY</t>
  </si>
  <si>
    <t>TOTAL STOCKHOLDERS' EQUITY</t>
  </si>
  <si>
    <t>TOTAL LIABILITIES</t>
  </si>
  <si>
    <t>LIABILITIES</t>
  </si>
  <si>
    <t>Inventory</t>
  </si>
  <si>
    <t>Accounts receivable</t>
  </si>
  <si>
    <t>Accumulated depreciation</t>
  </si>
  <si>
    <t>XYZ Corporation - Annual Income Statements</t>
  </si>
  <si>
    <t>Sales</t>
  </si>
  <si>
    <t>Cost of goods sold</t>
  </si>
  <si>
    <t>Gross profit</t>
  </si>
  <si>
    <t>Operating expenses</t>
  </si>
  <si>
    <t>General and administrative</t>
  </si>
  <si>
    <t>Other operating expenses</t>
  </si>
  <si>
    <t>Operating income or EBIT</t>
  </si>
  <si>
    <t>Interest expense</t>
  </si>
  <si>
    <t>Other income (expense)</t>
  </si>
  <si>
    <t>Income before income taxes</t>
  </si>
  <si>
    <t>Provision for income taxes</t>
  </si>
  <si>
    <t>Net income</t>
  </si>
  <si>
    <t>Weighted average shares outstanding</t>
  </si>
  <si>
    <t>Earnings per share</t>
  </si>
  <si>
    <t>Dividends per share</t>
  </si>
  <si>
    <t>Accounts Receivable Turnover</t>
  </si>
  <si>
    <t>Sales / Average Accounts Receivable</t>
  </si>
  <si>
    <t>Average Collection Period</t>
  </si>
  <si>
    <t>365 / Accounts Receivable Turnover</t>
  </si>
  <si>
    <t>or  (Average Accounts Receivable / Sales) x 365</t>
  </si>
  <si>
    <t>Inventory Turnover</t>
  </si>
  <si>
    <t>Cost of Goods Sold / Average Inventory</t>
  </si>
  <si>
    <t>Days Sales in Inventory</t>
  </si>
  <si>
    <t>365 / Inventory Turnover</t>
  </si>
  <si>
    <t>or (Average Inventory / Cost of Goods Sold) x 365</t>
  </si>
  <si>
    <t>Fixed Asset Turnover</t>
  </si>
  <si>
    <t>Sales / Average Fixed Assets</t>
  </si>
  <si>
    <t>Debt Ratio</t>
  </si>
  <si>
    <t>Total Liabilities / Total Assets</t>
  </si>
  <si>
    <t>Debt to Equity Ratio</t>
  </si>
  <si>
    <t>Total Liabilities / Total Equity</t>
  </si>
  <si>
    <t>Times Interest Earned</t>
  </si>
  <si>
    <t>EBIT / Interest Expense</t>
  </si>
  <si>
    <t>Dividend Payout Ratio</t>
  </si>
  <si>
    <t>Dividends / Net Income</t>
  </si>
  <si>
    <t>Current Ratio</t>
  </si>
  <si>
    <t>Current Assets / Current Liabilities</t>
  </si>
  <si>
    <t>Operating Profit Margin</t>
  </si>
  <si>
    <t>EBIT / Sales</t>
  </si>
  <si>
    <t>Return on Sales or Profit Margin</t>
  </si>
  <si>
    <t>Net Income / Sales</t>
  </si>
  <si>
    <t>Asset Turnover</t>
  </si>
  <si>
    <t xml:space="preserve">Sales / Average Total Assets </t>
  </si>
  <si>
    <t>Asset to Equity Ratio</t>
  </si>
  <si>
    <t>Total Assets / Total Equity</t>
  </si>
  <si>
    <t>Return on Equity</t>
  </si>
  <si>
    <t>Net Income / Average Total Equity</t>
  </si>
  <si>
    <t>Price Earnings Ratio</t>
  </si>
  <si>
    <t>Market Price of Stock / Earnings Per Share</t>
  </si>
  <si>
    <t>no</t>
  </si>
  <si>
    <t>yes</t>
  </si>
</sst>
</file>

<file path=xl/styles.xml><?xml version="1.0" encoding="utf-8"?>
<styleSheet xmlns="http://schemas.openxmlformats.org/spreadsheetml/2006/main">
  <numFmts count="2">
    <numFmt numFmtId="165" formatCode="mm/dd/yy;@"/>
    <numFmt numFmtId="166" formatCode="0.0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0" applyNumberFormat="0" applyAlignment="0" applyProtection="0"/>
    <xf numFmtId="0" fontId="5" fillId="28" borderId="11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12" applyNumberFormat="0" applyFill="0" applyAlignment="0" applyProtection="0"/>
    <xf numFmtId="0" fontId="9" fillId="0" borderId="13" applyNumberFormat="0" applyFill="0" applyAlignment="0" applyProtection="0"/>
    <xf numFmtId="0" fontId="10" fillId="0" borderId="14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0" applyNumberFormat="0" applyAlignment="0" applyProtection="0"/>
    <xf numFmtId="0" fontId="12" fillId="0" borderId="15" applyNumberFormat="0" applyFill="0" applyAlignment="0" applyProtection="0"/>
    <xf numFmtId="0" fontId="13" fillId="31" borderId="0" applyNumberFormat="0" applyBorder="0" applyAlignment="0" applyProtection="0"/>
    <xf numFmtId="0" fontId="1" fillId="32" borderId="16" applyNumberFormat="0" applyFont="0" applyAlignment="0" applyProtection="0"/>
    <xf numFmtId="0" fontId="14" fillId="27" borderId="17" applyNumberFormat="0" applyAlignment="0" applyProtection="0"/>
    <xf numFmtId="0" fontId="15" fillId="0" borderId="0" applyNumberFormat="0" applyFill="0" applyBorder="0" applyAlignment="0" applyProtection="0"/>
    <xf numFmtId="0" fontId="16" fillId="0" borderId="18" applyNumberFormat="0" applyFill="0" applyAlignment="0" applyProtection="0"/>
    <xf numFmtId="0" fontId="17" fillId="0" borderId="0" applyNumberFormat="0" applyFill="0" applyBorder="0" applyAlignment="0" applyProtection="0"/>
  </cellStyleXfs>
  <cellXfs count="37">
    <xf numFmtId="0" fontId="0" fillId="0" borderId="0" xfId="0"/>
    <xf numFmtId="0" fontId="18" fillId="0" borderId="0" xfId="0" applyFont="1"/>
    <xf numFmtId="0" fontId="16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37" fontId="0" fillId="0" borderId="0" xfId="0" applyNumberFormat="1"/>
    <xf numFmtId="37" fontId="0" fillId="0" borderId="1" xfId="0" applyNumberFormat="1" applyBorder="1"/>
    <xf numFmtId="37" fontId="0" fillId="0" borderId="0" xfId="0" applyNumberFormat="1" applyBorder="1"/>
    <xf numFmtId="37" fontId="19" fillId="0" borderId="0" xfId="0" applyNumberFormat="1" applyFont="1"/>
    <xf numFmtId="37" fontId="19" fillId="0" borderId="1" xfId="0" applyNumberFormat="1" applyFont="1" applyBorder="1"/>
    <xf numFmtId="37" fontId="18" fillId="0" borderId="2" xfId="0" applyNumberFormat="1" applyFont="1" applyBorder="1"/>
    <xf numFmtId="37" fontId="18" fillId="0" borderId="3" xfId="0" applyNumberFormat="1" applyFont="1" applyBorder="1"/>
    <xf numFmtId="14" fontId="16" fillId="0" borderId="0" xfId="0" applyNumberFormat="1" applyFont="1" applyAlignment="1">
      <alignment horizontal="right"/>
    </xf>
    <xf numFmtId="165" fontId="16" fillId="0" borderId="0" xfId="0" applyNumberFormat="1" applyFont="1" applyAlignment="1">
      <alignment horizontal="right"/>
    </xf>
    <xf numFmtId="37" fontId="0" fillId="0" borderId="0" xfId="0" applyNumberFormat="1" applyAlignment="1"/>
    <xf numFmtId="0" fontId="19" fillId="0" borderId="0" xfId="0" applyFont="1" applyBorder="1" applyAlignment="1">
      <alignment horizontal="right"/>
    </xf>
    <xf numFmtId="37" fontId="0" fillId="0" borderId="1" xfId="0" applyNumberFormat="1" applyBorder="1" applyAlignment="1"/>
    <xf numFmtId="37" fontId="0" fillId="0" borderId="3" xfId="0" applyNumberFormat="1" applyBorder="1" applyAlignment="1"/>
    <xf numFmtId="38" fontId="0" fillId="0" borderId="0" xfId="0" applyNumberFormat="1" applyAlignment="1"/>
    <xf numFmtId="40" fontId="0" fillId="0" borderId="0" xfId="0" applyNumberFormat="1" applyAlignment="1"/>
    <xf numFmtId="0" fontId="20" fillId="0" borderId="4" xfId="0" applyFont="1" applyBorder="1"/>
    <xf numFmtId="0" fontId="20" fillId="0" borderId="5" xfId="0" applyFont="1" applyBorder="1"/>
    <xf numFmtId="0" fontId="20" fillId="0" borderId="0" xfId="0" applyFont="1"/>
    <xf numFmtId="0" fontId="20" fillId="0" borderId="6" xfId="0" applyFont="1" applyBorder="1"/>
    <xf numFmtId="0" fontId="20" fillId="0" borderId="7" xfId="0" applyFont="1" applyBorder="1"/>
    <xf numFmtId="0" fontId="20" fillId="0" borderId="8" xfId="0" applyFont="1" applyBorder="1"/>
    <xf numFmtId="0" fontId="20" fillId="0" borderId="9" xfId="0" applyFont="1" applyBorder="1"/>
    <xf numFmtId="0" fontId="20" fillId="0" borderId="4" xfId="0" applyFont="1" applyFill="1" applyBorder="1"/>
    <xf numFmtId="0" fontId="20" fillId="0" borderId="0" xfId="0" applyFont="1" applyFill="1"/>
    <xf numFmtId="166" fontId="0" fillId="0" borderId="0" xfId="0" applyNumberFormat="1"/>
    <xf numFmtId="0" fontId="20" fillId="33" borderId="6" xfId="0" applyFont="1" applyFill="1" applyBorder="1"/>
    <xf numFmtId="0" fontId="20" fillId="33" borderId="7" xfId="0" applyFont="1" applyFill="1" applyBorder="1"/>
    <xf numFmtId="166" fontId="0" fillId="33" borderId="0" xfId="0" applyNumberFormat="1" applyFill="1"/>
    <xf numFmtId="0" fontId="20" fillId="33" borderId="8" xfId="0" applyFont="1" applyFill="1" applyBorder="1"/>
    <xf numFmtId="0" fontId="20" fillId="33" borderId="9" xfId="0" applyFont="1" applyFill="1" applyBorder="1"/>
    <xf numFmtId="0" fontId="20" fillId="33" borderId="4" xfId="0" applyFont="1" applyFill="1" applyBorder="1"/>
    <xf numFmtId="0" fontId="20" fillId="33" borderId="5" xfId="0" applyFont="1" applyFill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12"/>
  <sheetViews>
    <sheetView tabSelected="1" workbookViewId="0">
      <selection activeCell="G1" sqref="G1"/>
    </sheetView>
  </sheetViews>
  <sheetFormatPr defaultRowHeight="14.4"/>
  <cols>
    <col min="1" max="1" width="45.6640625" customWidth="1"/>
    <col min="2" max="2" width="69.109375" customWidth="1"/>
    <col min="3" max="7" width="14.6640625" customWidth="1"/>
  </cols>
  <sheetData>
    <row r="1" spans="2:13" ht="18">
      <c r="B1" s="1" t="s">
        <v>35</v>
      </c>
    </row>
    <row r="2" spans="2:13" ht="18">
      <c r="B2" s="1"/>
    </row>
    <row r="3" spans="2:13">
      <c r="C3" s="12">
        <v>42004</v>
      </c>
      <c r="D3" s="13">
        <f>C3-365</f>
        <v>41639</v>
      </c>
      <c r="E3" s="13">
        <f>D3-365</f>
        <v>41274</v>
      </c>
      <c r="F3" s="13">
        <f>E3-366</f>
        <v>40908</v>
      </c>
      <c r="G3" s="13">
        <f>F3-365</f>
        <v>40543</v>
      </c>
    </row>
    <row r="4" spans="2:13" ht="18">
      <c r="B4" s="4" t="s">
        <v>26</v>
      </c>
    </row>
    <row r="5" spans="2:13" ht="15.6">
      <c r="B5" s="3" t="s">
        <v>22</v>
      </c>
    </row>
    <row r="6" spans="2:13">
      <c r="B6" s="2" t="s">
        <v>0</v>
      </c>
      <c r="C6" s="5">
        <v>1723</v>
      </c>
      <c r="D6" s="5">
        <v>1929</v>
      </c>
      <c r="E6" s="5">
        <v>2494</v>
      </c>
      <c r="F6" s="5">
        <v>1987</v>
      </c>
      <c r="G6" s="5">
        <v>545</v>
      </c>
    </row>
    <row r="7" spans="2:13">
      <c r="B7" s="2" t="s">
        <v>41</v>
      </c>
      <c r="C7" s="5">
        <v>1484</v>
      </c>
      <c r="D7" s="5">
        <v>1398</v>
      </c>
      <c r="E7" s="5">
        <v>1395</v>
      </c>
      <c r="F7" s="5">
        <v>1245</v>
      </c>
      <c r="G7" s="5">
        <v>1085</v>
      </c>
    </row>
    <row r="8" spans="2:13">
      <c r="B8" s="2" t="s">
        <v>40</v>
      </c>
      <c r="C8" s="5">
        <v>11079</v>
      </c>
      <c r="D8" s="5">
        <v>11057</v>
      </c>
      <c r="E8" s="5">
        <v>10710</v>
      </c>
      <c r="F8" s="5">
        <v>10325</v>
      </c>
      <c r="G8" s="5">
        <v>10625</v>
      </c>
    </row>
    <row r="9" spans="2:13">
      <c r="B9" s="2" t="s">
        <v>1</v>
      </c>
      <c r="C9" s="6">
        <v>1016</v>
      </c>
      <c r="D9" s="6">
        <v>895</v>
      </c>
      <c r="E9" s="6">
        <v>773</v>
      </c>
      <c r="F9" s="6">
        <v>963</v>
      </c>
      <c r="G9" s="6">
        <v>1224</v>
      </c>
    </row>
    <row r="10" spans="2:13" ht="15.6">
      <c r="B10" s="3" t="s">
        <v>23</v>
      </c>
      <c r="C10" s="8">
        <v>15302</v>
      </c>
      <c r="D10" s="8">
        <v>15279</v>
      </c>
      <c r="E10" s="8">
        <v>15372</v>
      </c>
      <c r="F10" s="8">
        <v>14520</v>
      </c>
      <c r="G10" s="8">
        <v>13479</v>
      </c>
      <c r="I10" s="5">
        <f>SUM(C6:C9)</f>
        <v>15302</v>
      </c>
      <c r="J10" s="5">
        <f>SUM(D6:D9)</f>
        <v>15279</v>
      </c>
      <c r="K10" s="5">
        <f>SUM(E6:E9)</f>
        <v>15372</v>
      </c>
      <c r="L10" s="5">
        <f>SUM(F6:F9)</f>
        <v>14520</v>
      </c>
      <c r="M10" s="5">
        <f>SUM(G6:G9)</f>
        <v>13479</v>
      </c>
    </row>
    <row r="11" spans="2:13" ht="15.6">
      <c r="B11" s="3" t="s">
        <v>24</v>
      </c>
      <c r="C11" s="5"/>
      <c r="D11" s="5"/>
      <c r="E11" s="5"/>
      <c r="F11" s="5"/>
      <c r="G11" s="5"/>
    </row>
    <row r="12" spans="2:13">
      <c r="B12" s="2" t="s">
        <v>2</v>
      </c>
      <c r="C12" s="5"/>
      <c r="D12" s="5"/>
      <c r="E12" s="5"/>
      <c r="F12" s="5"/>
      <c r="G12" s="5"/>
    </row>
    <row r="13" spans="2:13">
      <c r="B13" s="2" t="s">
        <v>3</v>
      </c>
      <c r="C13" s="5">
        <v>8243</v>
      </c>
      <c r="D13" s="5">
        <v>8375</v>
      </c>
      <c r="E13" s="5">
        <v>8485</v>
      </c>
      <c r="F13" s="5">
        <v>8480</v>
      </c>
      <c r="G13" s="5">
        <v>8497</v>
      </c>
    </row>
    <row r="14" spans="2:13">
      <c r="B14" s="2" t="s">
        <v>4</v>
      </c>
      <c r="C14" s="5">
        <v>9602</v>
      </c>
      <c r="D14" s="5">
        <v>10107</v>
      </c>
      <c r="E14" s="5">
        <v>9338</v>
      </c>
      <c r="F14" s="5">
        <v>10040</v>
      </c>
      <c r="G14" s="5">
        <v>9687</v>
      </c>
    </row>
    <row r="15" spans="2:13">
      <c r="B15" s="2" t="s">
        <v>5</v>
      </c>
      <c r="C15" s="5">
        <v>20668</v>
      </c>
      <c r="D15" s="5">
        <v>20582</v>
      </c>
      <c r="E15" s="5">
        <v>20668</v>
      </c>
      <c r="F15" s="5">
        <v>20455</v>
      </c>
      <c r="G15" s="5">
        <v>20201</v>
      </c>
    </row>
    <row r="16" spans="2:13">
      <c r="B16" s="2" t="s">
        <v>42</v>
      </c>
      <c r="C16" s="5">
        <v>-15793</v>
      </c>
      <c r="D16" s="5">
        <v>-15716</v>
      </c>
      <c r="E16" s="5">
        <v>-14422</v>
      </c>
      <c r="F16" s="5">
        <v>-14527</v>
      </c>
      <c r="G16" s="5">
        <v>-13325</v>
      </c>
    </row>
    <row r="17" spans="2:13" ht="15.6">
      <c r="B17" s="3" t="s">
        <v>25</v>
      </c>
      <c r="C17" s="9">
        <v>22720</v>
      </c>
      <c r="D17" s="9">
        <v>23348</v>
      </c>
      <c r="E17" s="9">
        <v>24069</v>
      </c>
      <c r="F17" s="9">
        <v>24448</v>
      </c>
      <c r="G17" s="9">
        <v>25060</v>
      </c>
      <c r="I17" s="5">
        <f>SUM(C13:C16)</f>
        <v>22720</v>
      </c>
      <c r="J17" s="5">
        <f>SUM(D13:D16)</f>
        <v>23348</v>
      </c>
      <c r="K17" s="5">
        <f>SUM(E13:E16)</f>
        <v>24069</v>
      </c>
      <c r="L17" s="5">
        <f>SUM(F13:F16)</f>
        <v>24448</v>
      </c>
      <c r="M17" s="5">
        <f>SUM(G13:G16)</f>
        <v>25060</v>
      </c>
    </row>
    <row r="18" spans="2:13" ht="15.6">
      <c r="B18" s="3" t="s">
        <v>21</v>
      </c>
      <c r="C18" s="5"/>
      <c r="D18" s="5"/>
      <c r="E18" s="5"/>
      <c r="F18" s="5"/>
      <c r="G18" s="5"/>
    </row>
    <row r="19" spans="2:13">
      <c r="B19" s="2" t="s">
        <v>6</v>
      </c>
      <c r="C19" s="5">
        <v>1353</v>
      </c>
      <c r="D19" s="5">
        <v>1289</v>
      </c>
      <c r="E19" s="5">
        <v>1170</v>
      </c>
      <c r="F19" s="5">
        <v>1120</v>
      </c>
      <c r="G19" s="5">
        <v>1187</v>
      </c>
    </row>
    <row r="20" spans="2:13">
      <c r="B20" s="2" t="s">
        <v>29</v>
      </c>
      <c r="C20" s="5">
        <v>571</v>
      </c>
      <c r="D20" s="5">
        <v>602</v>
      </c>
      <c r="E20" s="5">
        <v>473</v>
      </c>
      <c r="F20" s="5">
        <v>430</v>
      </c>
      <c r="G20" s="5">
        <v>399</v>
      </c>
    </row>
    <row r="21" spans="2:13" ht="15.6">
      <c r="B21" s="3" t="s">
        <v>27</v>
      </c>
      <c r="C21" s="9">
        <f>C19+C20</f>
        <v>1924</v>
      </c>
      <c r="D21" s="9">
        <f>D19+D20</f>
        <v>1891</v>
      </c>
      <c r="E21" s="9">
        <f>E19+E20</f>
        <v>1643</v>
      </c>
      <c r="F21" s="9">
        <f>F19+F20</f>
        <v>1550</v>
      </c>
      <c r="G21" s="9">
        <f>G19+G20</f>
        <v>1586</v>
      </c>
      <c r="I21" s="5">
        <f>SUM(C19:C20)</f>
        <v>1924</v>
      </c>
      <c r="J21" s="5">
        <f>SUM(D19:D20)</f>
        <v>1891</v>
      </c>
      <c r="K21" s="5">
        <f>SUM(E19:E20)</f>
        <v>1643</v>
      </c>
      <c r="L21" s="5">
        <f>SUM(F19:F20)</f>
        <v>1550</v>
      </c>
      <c r="M21" s="5">
        <f>SUM(G19:G20)</f>
        <v>1586</v>
      </c>
    </row>
    <row r="22" spans="2:13" ht="15.6">
      <c r="B22" s="3"/>
      <c r="C22" s="7"/>
      <c r="D22" s="7"/>
      <c r="E22" s="7"/>
      <c r="F22" s="7"/>
      <c r="G22" s="7"/>
      <c r="I22" s="5"/>
      <c r="J22" s="5"/>
      <c r="K22" s="5"/>
      <c r="L22" s="5"/>
      <c r="M22" s="5"/>
    </row>
    <row r="23" spans="2:13" ht="18.600000000000001" thickBot="1">
      <c r="B23" s="4" t="s">
        <v>28</v>
      </c>
      <c r="C23" s="10">
        <f>C10+C17+C21</f>
        <v>39946</v>
      </c>
      <c r="D23" s="10">
        <f>D10+D17+D21</f>
        <v>40518</v>
      </c>
      <c r="E23" s="10">
        <f>E10+E17+E21</f>
        <v>41084</v>
      </c>
      <c r="F23" s="10">
        <f>F10+F17+F21</f>
        <v>40518</v>
      </c>
      <c r="G23" s="10">
        <f>G10+G17+G21</f>
        <v>40125</v>
      </c>
      <c r="I23" s="5">
        <f>I10+I17+I21</f>
        <v>39946</v>
      </c>
      <c r="J23" s="5">
        <f>J10+J17+J21</f>
        <v>40518</v>
      </c>
      <c r="K23" s="5">
        <f>K10+K17+K21</f>
        <v>41084</v>
      </c>
      <c r="L23" s="5">
        <f>L10+L17+L21</f>
        <v>40518</v>
      </c>
      <c r="M23" s="5">
        <f>M10+M17+M21</f>
        <v>40125</v>
      </c>
    </row>
    <row r="24" spans="2:13" ht="18.600000000000001" thickTop="1">
      <c r="B24" s="4"/>
      <c r="C24" s="5"/>
      <c r="D24" s="5"/>
      <c r="E24" s="5"/>
      <c r="F24" s="5"/>
      <c r="G24" s="5"/>
    </row>
    <row r="25" spans="2:13" ht="18">
      <c r="B25" s="4" t="s">
        <v>39</v>
      </c>
      <c r="C25" s="5"/>
      <c r="D25" s="5"/>
      <c r="E25" s="5"/>
      <c r="F25" s="5"/>
      <c r="G25" s="5"/>
    </row>
    <row r="26" spans="2:13" ht="15.6">
      <c r="B26" s="3" t="s">
        <v>30</v>
      </c>
      <c r="C26" s="5"/>
      <c r="D26" s="5"/>
      <c r="E26" s="5"/>
      <c r="F26" s="5"/>
      <c r="G26" s="5"/>
    </row>
    <row r="27" spans="2:13">
      <c r="B27" s="2" t="s">
        <v>7</v>
      </c>
      <c r="C27" s="5">
        <v>328</v>
      </c>
      <c r="D27" s="5">
        <v>33</v>
      </c>
      <c r="E27" s="5">
        <v>1321</v>
      </c>
      <c r="F27" s="5">
        <v>30</v>
      </c>
      <c r="G27" s="5">
        <v>1042</v>
      </c>
    </row>
    <row r="28" spans="2:13">
      <c r="B28" s="2" t="s">
        <v>8</v>
      </c>
      <c r="C28" s="5">
        <v>5807</v>
      </c>
      <c r="D28" s="5">
        <v>5797</v>
      </c>
      <c r="E28" s="5">
        <v>5376</v>
      </c>
      <c r="F28" s="5">
        <v>4856</v>
      </c>
      <c r="G28" s="5">
        <v>4717</v>
      </c>
    </row>
    <row r="29" spans="2:13">
      <c r="B29" s="2" t="s">
        <v>9</v>
      </c>
      <c r="C29" s="5">
        <v>469</v>
      </c>
      <c r="D29" s="5">
        <v>408</v>
      </c>
      <c r="E29" s="5">
        <v>494</v>
      </c>
      <c r="F29" s="5">
        <v>414</v>
      </c>
      <c r="G29" s="5">
        <v>381</v>
      </c>
    </row>
    <row r="30" spans="2:13">
      <c r="B30" s="2" t="s">
        <v>10</v>
      </c>
      <c r="C30" s="5">
        <v>3197</v>
      </c>
      <c r="D30" s="5">
        <v>3174</v>
      </c>
      <c r="E30" s="5">
        <v>3001</v>
      </c>
      <c r="F30" s="5">
        <v>2929</v>
      </c>
      <c r="G30" s="5">
        <v>2805</v>
      </c>
    </row>
    <row r="31" spans="2:13">
      <c r="B31" s="2" t="s">
        <v>11</v>
      </c>
      <c r="C31" s="6">
        <v>1468</v>
      </c>
      <c r="D31" s="6">
        <v>1337</v>
      </c>
      <c r="E31" s="6">
        <v>1270</v>
      </c>
      <c r="F31" s="6">
        <v>1147</v>
      </c>
      <c r="G31" s="6">
        <v>1177</v>
      </c>
      <c r="I31" s="5"/>
      <c r="J31" s="5"/>
      <c r="K31" s="5"/>
      <c r="L31" s="5"/>
      <c r="M31" s="5"/>
    </row>
    <row r="32" spans="2:13" ht="15.6">
      <c r="B32" s="3" t="s">
        <v>31</v>
      </c>
      <c r="C32" s="8">
        <v>11269</v>
      </c>
      <c r="D32" s="8">
        <v>10749</v>
      </c>
      <c r="E32" s="8">
        <v>11462</v>
      </c>
      <c r="F32" s="8">
        <v>9376</v>
      </c>
      <c r="G32" s="8">
        <v>10122</v>
      </c>
      <c r="I32" s="5">
        <f>SUM(C27:C31)</f>
        <v>11269</v>
      </c>
      <c r="J32" s="5">
        <f>SUM(D27:D31)</f>
        <v>10749</v>
      </c>
      <c r="K32" s="5">
        <f>SUM(E27:E31)</f>
        <v>11462</v>
      </c>
      <c r="L32" s="5">
        <f>SUM(F27:F31)</f>
        <v>9376</v>
      </c>
      <c r="M32" s="5">
        <f>SUM(G27:G31)</f>
        <v>10122</v>
      </c>
    </row>
    <row r="33" spans="2:13" ht="15.6">
      <c r="B33" s="3" t="s">
        <v>32</v>
      </c>
      <c r="C33" s="5"/>
      <c r="D33" s="5"/>
      <c r="E33" s="5"/>
      <c r="F33" s="5"/>
      <c r="G33" s="5"/>
    </row>
    <row r="34" spans="2:13">
      <c r="B34" s="2" t="s">
        <v>12</v>
      </c>
      <c r="C34" s="5">
        <v>16869</v>
      </c>
      <c r="D34" s="5">
        <v>14691</v>
      </c>
      <c r="E34" s="5">
        <v>9475</v>
      </c>
      <c r="F34" s="5">
        <v>10758</v>
      </c>
      <c r="G34" s="5">
        <v>8707</v>
      </c>
    </row>
    <row r="35" spans="2:13">
      <c r="B35" s="2" t="s">
        <v>13</v>
      </c>
      <c r="C35" s="5">
        <v>642</v>
      </c>
      <c r="D35" s="5">
        <v>514</v>
      </c>
      <c r="E35" s="5">
        <v>319</v>
      </c>
      <c r="F35" s="5">
        <v>340</v>
      </c>
      <c r="G35" s="5">
        <v>272</v>
      </c>
    </row>
    <row r="36" spans="2:13">
      <c r="B36" s="2" t="s">
        <v>14</v>
      </c>
      <c r="C36" s="5">
        <v>1844</v>
      </c>
      <c r="D36" s="5">
        <v>2042</v>
      </c>
      <c r="E36" s="5">
        <v>2051</v>
      </c>
      <c r="F36" s="5">
        <v>2146</v>
      </c>
      <c r="G36" s="5">
        <v>2135</v>
      </c>
    </row>
    <row r="37" spans="2:13" ht="15.6">
      <c r="B37" s="3" t="s">
        <v>33</v>
      </c>
      <c r="C37" s="9">
        <v>19355</v>
      </c>
      <c r="D37" s="9">
        <v>17247</v>
      </c>
      <c r="E37" s="9">
        <v>11845</v>
      </c>
      <c r="F37" s="9">
        <v>13244</v>
      </c>
      <c r="G37" s="9">
        <v>11114</v>
      </c>
      <c r="I37" s="5">
        <f>SUM(C34:C36)</f>
        <v>19355</v>
      </c>
      <c r="J37" s="5">
        <f>SUM(D34:D36)</f>
        <v>17247</v>
      </c>
      <c r="K37" s="5">
        <f>SUM(E34:E36)</f>
        <v>11845</v>
      </c>
      <c r="L37" s="5">
        <f>SUM(F34:F36)</f>
        <v>13244</v>
      </c>
      <c r="M37" s="5">
        <f>SUM(G34:G36)</f>
        <v>11114</v>
      </c>
    </row>
    <row r="38" spans="2:13" ht="18.600000000000001" thickBot="1">
      <c r="B38" s="4" t="s">
        <v>38</v>
      </c>
      <c r="C38" s="10">
        <v>30624</v>
      </c>
      <c r="D38" s="10">
        <v>27996</v>
      </c>
      <c r="E38" s="10">
        <v>23307</v>
      </c>
      <c r="F38" s="10">
        <v>22620</v>
      </c>
      <c r="G38" s="10">
        <v>21236</v>
      </c>
      <c r="I38" s="5">
        <f>I32+I37</f>
        <v>30624</v>
      </c>
      <c r="J38" s="5">
        <f>J32+J37</f>
        <v>27996</v>
      </c>
      <c r="K38" s="5">
        <f>K32+K37</f>
        <v>23307</v>
      </c>
      <c r="L38" s="5">
        <f>L32+L37</f>
        <v>22620</v>
      </c>
      <c r="M38" s="5">
        <f>M32+M37</f>
        <v>21236</v>
      </c>
    </row>
    <row r="39" spans="2:13" ht="18.600000000000001" thickTop="1">
      <c r="B39" s="4"/>
      <c r="C39" s="7"/>
      <c r="D39" s="7"/>
      <c r="E39" s="7"/>
      <c r="F39" s="7"/>
      <c r="G39" s="7"/>
    </row>
    <row r="40" spans="2:13" ht="18">
      <c r="B40" s="4" t="s">
        <v>34</v>
      </c>
      <c r="C40" s="5"/>
      <c r="D40" s="5"/>
      <c r="E40" s="5"/>
      <c r="F40" s="5"/>
      <c r="G40" s="5"/>
    </row>
    <row r="41" spans="2:13">
      <c r="B41" s="2" t="s">
        <v>15</v>
      </c>
      <c r="C41" s="5">
        <v>88</v>
      </c>
      <c r="D41" s="5">
        <v>88</v>
      </c>
      <c r="E41" s="5">
        <v>88</v>
      </c>
      <c r="F41" s="5">
        <v>87</v>
      </c>
      <c r="G41" s="5"/>
    </row>
    <row r="42" spans="2:13">
      <c r="B42" s="2" t="s">
        <v>16</v>
      </c>
      <c r="C42" s="5">
        <v>8885</v>
      </c>
      <c r="D42" s="5">
        <v>8402</v>
      </c>
      <c r="E42" s="5">
        <v>7948</v>
      </c>
      <c r="F42" s="5">
        <v>6966</v>
      </c>
      <c r="G42" s="5">
        <v>6556</v>
      </c>
    </row>
    <row r="43" spans="2:13">
      <c r="B43" s="2" t="s">
        <v>17</v>
      </c>
      <c r="C43" s="5">
        <v>26995</v>
      </c>
      <c r="D43" s="5">
        <v>23180</v>
      </c>
      <c r="E43" s="5">
        <v>20038</v>
      </c>
      <c r="F43" s="5">
        <v>17246</v>
      </c>
      <c r="G43" s="5">
        <v>14995</v>
      </c>
    </row>
    <row r="44" spans="2:13">
      <c r="B44" s="2" t="s">
        <v>18</v>
      </c>
      <c r="C44" s="5">
        <v>-26194</v>
      </c>
      <c r="D44" s="5">
        <v>-19194</v>
      </c>
      <c r="E44" s="5">
        <v>-10694</v>
      </c>
      <c r="F44" s="5">
        <v>-6694</v>
      </c>
      <c r="G44" s="5">
        <v>-3193</v>
      </c>
    </row>
    <row r="45" spans="2:13">
      <c r="B45" s="2" t="s">
        <v>19</v>
      </c>
      <c r="C45" s="5">
        <v>-452</v>
      </c>
      <c r="D45" s="5">
        <v>46</v>
      </c>
      <c r="E45" s="5">
        <v>397</v>
      </c>
      <c r="F45" s="5">
        <v>293</v>
      </c>
      <c r="G45" s="5">
        <v>531</v>
      </c>
    </row>
    <row r="46" spans="2:13" ht="18.600000000000001" thickBot="1">
      <c r="B46" s="4" t="s">
        <v>37</v>
      </c>
      <c r="C46" s="11">
        <v>9322</v>
      </c>
      <c r="D46" s="11">
        <v>12522</v>
      </c>
      <c r="E46" s="11">
        <v>17777</v>
      </c>
      <c r="F46" s="11">
        <v>17898</v>
      </c>
      <c r="G46" s="11">
        <v>18889</v>
      </c>
      <c r="I46" s="5">
        <f>SUM(C41:C45)</f>
        <v>9322</v>
      </c>
      <c r="J46" s="5">
        <f>SUM(D41:D45)</f>
        <v>12522</v>
      </c>
      <c r="K46" s="5">
        <f>SUM(E41:E45)</f>
        <v>17777</v>
      </c>
      <c r="L46" s="5">
        <f>SUM(F41:F45)</f>
        <v>17898</v>
      </c>
      <c r="M46" s="5">
        <f>SUM(G41:G45)</f>
        <v>18889</v>
      </c>
    </row>
    <row r="47" spans="2:13" ht="15" thickTop="1">
      <c r="B47" s="2"/>
      <c r="C47" s="7"/>
      <c r="D47" s="7"/>
      <c r="E47" s="7"/>
      <c r="F47" s="7"/>
      <c r="G47" s="7"/>
    </row>
    <row r="48" spans="2:13" ht="18.600000000000001" thickBot="1">
      <c r="B48" s="4" t="s">
        <v>36</v>
      </c>
      <c r="C48" s="11">
        <v>39946</v>
      </c>
      <c r="D48" s="11">
        <v>40518</v>
      </c>
      <c r="E48" s="11">
        <v>41084</v>
      </c>
      <c r="F48" s="11">
        <v>40518</v>
      </c>
      <c r="G48" s="11">
        <v>40125</v>
      </c>
      <c r="I48" s="5">
        <f>I38+I46</f>
        <v>39946</v>
      </c>
      <c r="J48" s="5">
        <f>J38+J46</f>
        <v>40518</v>
      </c>
      <c r="K48" s="5">
        <f>K38+K46</f>
        <v>41084</v>
      </c>
      <c r="L48" s="5">
        <f>L38+L46</f>
        <v>40518</v>
      </c>
      <c r="M48" s="5">
        <f>M38+M46</f>
        <v>40125</v>
      </c>
    </row>
    <row r="49" spans="2:13" ht="15" thickTop="1"/>
    <row r="50" spans="2:13">
      <c r="I50" s="5">
        <f>I23-I48</f>
        <v>0</v>
      </c>
      <c r="J50" s="5">
        <f>J23-J48</f>
        <v>0</v>
      </c>
      <c r="K50" s="5">
        <f>K23-K48</f>
        <v>0</v>
      </c>
      <c r="L50" s="5">
        <f>L23-L48</f>
        <v>0</v>
      </c>
      <c r="M50" s="5">
        <f>M23-M48</f>
        <v>0</v>
      </c>
    </row>
    <row r="51" spans="2:13">
      <c r="I51" s="5"/>
      <c r="J51" s="5"/>
      <c r="K51" s="5"/>
      <c r="L51" s="5"/>
      <c r="M51" s="5"/>
    </row>
    <row r="52" spans="2:13">
      <c r="I52" s="5"/>
      <c r="J52" s="5"/>
      <c r="K52" s="5"/>
      <c r="L52" s="5"/>
      <c r="M52" s="5"/>
    </row>
    <row r="53" spans="2:13">
      <c r="I53" s="5"/>
      <c r="J53" s="5"/>
      <c r="K53" s="5"/>
      <c r="L53" s="5"/>
      <c r="M53" s="5"/>
    </row>
    <row r="54" spans="2:13" ht="18">
      <c r="B54" s="1" t="s">
        <v>43</v>
      </c>
    </row>
    <row r="55" spans="2:13" ht="18">
      <c r="B55" s="1" t="s">
        <v>20</v>
      </c>
    </row>
    <row r="56" spans="2:13" ht="18">
      <c r="B56" s="1"/>
      <c r="C56" s="2">
        <v>2014</v>
      </c>
      <c r="D56" s="2">
        <f>C56-1</f>
        <v>2013</v>
      </c>
      <c r="E56" s="2">
        <f>D56-1</f>
        <v>2012</v>
      </c>
      <c r="F56" s="2">
        <f>E56-1</f>
        <v>2011</v>
      </c>
      <c r="G56" s="2">
        <f>F56-1</f>
        <v>2010</v>
      </c>
    </row>
    <row r="57" spans="2:13" ht="15.6">
      <c r="B57" s="3" t="s">
        <v>44</v>
      </c>
      <c r="C57" s="14">
        <v>83176</v>
      </c>
      <c r="D57" s="14">
        <v>78812</v>
      </c>
      <c r="E57" s="14">
        <v>74754</v>
      </c>
      <c r="F57" s="14">
        <v>70395</v>
      </c>
      <c r="G57" s="14">
        <v>67997</v>
      </c>
    </row>
    <row r="58" spans="2:13" ht="15.6">
      <c r="B58" s="15" t="s">
        <v>45</v>
      </c>
      <c r="C58" s="16">
        <v>54222</v>
      </c>
      <c r="D58" s="16">
        <v>51422</v>
      </c>
      <c r="E58" s="16">
        <v>48912</v>
      </c>
      <c r="F58" s="16">
        <v>46133</v>
      </c>
      <c r="G58" s="16">
        <v>44693</v>
      </c>
    </row>
    <row r="59" spans="2:13" ht="15.6">
      <c r="B59" s="3" t="s">
        <v>46</v>
      </c>
      <c r="C59" s="14">
        <v>28954</v>
      </c>
      <c r="D59" s="14">
        <v>27390</v>
      </c>
      <c r="E59" s="14">
        <v>25842</v>
      </c>
      <c r="F59" s="14">
        <v>24262</v>
      </c>
      <c r="G59" s="14">
        <v>23304</v>
      </c>
    </row>
    <row r="60" spans="2:13" ht="15.6">
      <c r="B60" s="3" t="s">
        <v>47</v>
      </c>
      <c r="C60" s="14"/>
      <c r="D60" s="14"/>
      <c r="E60" s="14"/>
      <c r="F60" s="14"/>
      <c r="G60" s="14"/>
    </row>
    <row r="61" spans="2:13" ht="15.6">
      <c r="B61" s="3" t="s">
        <v>48</v>
      </c>
      <c r="C61" s="14">
        <v>16834</v>
      </c>
      <c r="D61" s="14">
        <v>16597</v>
      </c>
      <c r="E61" s="14">
        <v>16508</v>
      </c>
      <c r="F61" s="14">
        <v>16028</v>
      </c>
      <c r="G61" s="14">
        <v>15849</v>
      </c>
    </row>
    <row r="62" spans="2:13" ht="15.6">
      <c r="B62" s="3" t="s">
        <v>49</v>
      </c>
      <c r="C62" s="16">
        <v>1651</v>
      </c>
      <c r="D62" s="16">
        <v>1627</v>
      </c>
      <c r="E62" s="16">
        <v>1568</v>
      </c>
      <c r="F62" s="16">
        <v>1573</v>
      </c>
      <c r="G62" s="16">
        <v>1616</v>
      </c>
    </row>
    <row r="63" spans="2:13" ht="15.6">
      <c r="B63" s="3" t="s">
        <v>50</v>
      </c>
      <c r="C63" s="14">
        <v>10469</v>
      </c>
      <c r="D63" s="14">
        <v>9166</v>
      </c>
      <c r="E63" s="14">
        <v>7766</v>
      </c>
      <c r="F63" s="14">
        <v>6661</v>
      </c>
      <c r="G63" s="14">
        <v>5839</v>
      </c>
    </row>
    <row r="64" spans="2:13" ht="15.6">
      <c r="B64" s="3" t="s">
        <v>51</v>
      </c>
      <c r="C64" s="14">
        <v>830</v>
      </c>
      <c r="D64" s="14">
        <v>711</v>
      </c>
      <c r="E64" s="14">
        <v>632</v>
      </c>
      <c r="F64" s="14">
        <v>606</v>
      </c>
      <c r="G64" s="14">
        <v>530</v>
      </c>
    </row>
    <row r="65" spans="1:7" ht="15.6">
      <c r="B65" s="3" t="s">
        <v>52</v>
      </c>
      <c r="C65" s="16">
        <v>337</v>
      </c>
      <c r="D65" s="16">
        <v>12</v>
      </c>
      <c r="E65" s="16">
        <v>87</v>
      </c>
      <c r="F65" s="16">
        <v>13</v>
      </c>
      <c r="G65" s="16">
        <v>-36</v>
      </c>
    </row>
    <row r="66" spans="1:7" ht="15.6">
      <c r="B66" s="3" t="s">
        <v>53</v>
      </c>
      <c r="C66" s="14">
        <v>9976</v>
      </c>
      <c r="D66" s="14">
        <v>8467</v>
      </c>
      <c r="E66" s="14">
        <v>7221</v>
      </c>
      <c r="F66" s="14">
        <v>6068</v>
      </c>
      <c r="G66" s="14">
        <v>5273</v>
      </c>
    </row>
    <row r="67" spans="1:7" ht="15.6">
      <c r="B67" s="3" t="s">
        <v>54</v>
      </c>
      <c r="C67" s="14">
        <v>3631</v>
      </c>
      <c r="D67" s="14">
        <v>3082</v>
      </c>
      <c r="E67" s="14">
        <v>2686</v>
      </c>
      <c r="F67" s="14">
        <v>2185</v>
      </c>
      <c r="G67" s="14">
        <v>1935</v>
      </c>
    </row>
    <row r="68" spans="1:7" ht="16.2" thickBot="1">
      <c r="B68" s="3" t="s">
        <v>55</v>
      </c>
      <c r="C68" s="17">
        <v>6345</v>
      </c>
      <c r="D68" s="17">
        <v>5385</v>
      </c>
      <c r="E68" s="17">
        <v>4535</v>
      </c>
      <c r="F68" s="17">
        <v>3883</v>
      </c>
      <c r="G68" s="17">
        <v>3338</v>
      </c>
    </row>
    <row r="69" spans="1:7" ht="16.2" thickTop="1">
      <c r="B69" s="3"/>
      <c r="C69" s="14"/>
      <c r="D69" s="14"/>
      <c r="E69" s="14"/>
      <c r="F69" s="14"/>
      <c r="G69" s="14"/>
    </row>
    <row r="70" spans="1:7" ht="15.6">
      <c r="B70" s="3" t="s">
        <v>56</v>
      </c>
      <c r="C70" s="14">
        <v>1346</v>
      </c>
      <c r="D70" s="14">
        <v>1434</v>
      </c>
      <c r="E70" s="14">
        <v>1511</v>
      </c>
      <c r="F70" s="14">
        <v>1570</v>
      </c>
      <c r="G70" s="14">
        <v>1658</v>
      </c>
    </row>
    <row r="71" spans="1:7" ht="15.6">
      <c r="B71" s="3"/>
      <c r="C71" s="18"/>
      <c r="D71" s="18"/>
      <c r="E71" s="18"/>
      <c r="F71" s="18"/>
      <c r="G71" s="18"/>
    </row>
    <row r="72" spans="1:7" ht="15.6">
      <c r="B72" s="3" t="s">
        <v>57</v>
      </c>
      <c r="C72" s="19">
        <v>4.71</v>
      </c>
      <c r="D72" s="19">
        <v>3.76</v>
      </c>
      <c r="E72" s="19">
        <v>3</v>
      </c>
      <c r="F72" s="19">
        <v>2.4700000000000002</v>
      </c>
      <c r="G72" s="19">
        <v>2.0099999999999998</v>
      </c>
    </row>
    <row r="73" spans="1:7" ht="15.6">
      <c r="B73" s="3"/>
      <c r="C73" s="18"/>
      <c r="D73" s="18"/>
      <c r="E73" s="18"/>
      <c r="F73" s="18"/>
      <c r="G73" s="18"/>
    </row>
    <row r="74" spans="1:7" ht="15.6">
      <c r="B74" s="3" t="s">
        <v>58</v>
      </c>
      <c r="C74" s="19">
        <v>1.88</v>
      </c>
      <c r="D74" s="19">
        <v>1.56</v>
      </c>
      <c r="E74" s="19">
        <v>1.1599999999999999</v>
      </c>
      <c r="F74" s="19">
        <v>1.04</v>
      </c>
      <c r="G74" s="19">
        <v>0.94</v>
      </c>
    </row>
    <row r="77" spans="1:7">
      <c r="C77">
        <f>C56</f>
        <v>2014</v>
      </c>
      <c r="D77">
        <f>D56</f>
        <v>2013</v>
      </c>
      <c r="E77">
        <f>E56</f>
        <v>2012</v>
      </c>
      <c r="F77">
        <f>F56</f>
        <v>2011</v>
      </c>
    </row>
    <row r="79" spans="1:7" ht="20.399999999999999">
      <c r="A79" s="20" t="s">
        <v>59</v>
      </c>
      <c r="B79" s="21" t="s">
        <v>60</v>
      </c>
      <c r="C79" s="29">
        <f>C57/AVERAGE(C7:D7)</f>
        <v>57.721027064538518</v>
      </c>
      <c r="D79" s="29">
        <f>D57/AVERAGE(D7:E7)</f>
        <v>56.435374149659864</v>
      </c>
      <c r="E79" s="29">
        <f>E57/AVERAGE(E7:F7)</f>
        <v>56.631818181818183</v>
      </c>
      <c r="F79" s="29">
        <f>F57/AVERAGE(F7:G7)</f>
        <v>60.42489270386266</v>
      </c>
      <c r="G79" t="s">
        <v>93</v>
      </c>
    </row>
    <row r="80" spans="1:7" ht="20.399999999999999">
      <c r="A80" s="22"/>
      <c r="B80" s="22"/>
      <c r="C80" s="29"/>
      <c r="D80" s="29"/>
      <c r="E80" s="29"/>
      <c r="F80" s="29"/>
    </row>
    <row r="81" spans="1:7" ht="20.399999999999999">
      <c r="A81" s="23" t="s">
        <v>61</v>
      </c>
      <c r="B81" s="24" t="s">
        <v>62</v>
      </c>
      <c r="C81" s="29">
        <f>365/C79</f>
        <v>6.3235188035010097</v>
      </c>
      <c r="D81" s="29">
        <f>365/D79</f>
        <v>6.4675747348119579</v>
      </c>
      <c r="E81" s="29">
        <f>365/E79</f>
        <v>6.4451400593948147</v>
      </c>
      <c r="F81" s="29">
        <f>365/F79</f>
        <v>6.0405568577313726</v>
      </c>
      <c r="G81" t="s">
        <v>93</v>
      </c>
    </row>
    <row r="82" spans="1:7" ht="20.399999999999999">
      <c r="A82" s="25"/>
      <c r="B82" s="26" t="s">
        <v>63</v>
      </c>
      <c r="C82" s="29">
        <f>(AVERAGE(C7:D7)/C57)*365</f>
        <v>6.3235188035010097</v>
      </c>
      <c r="D82" s="29">
        <f>(AVERAGE(D7:E7)/D57)*365</f>
        <v>6.4675747348119579</v>
      </c>
      <c r="E82" s="29">
        <f>(AVERAGE(E7:F7)/E57)*365</f>
        <v>6.4451400593948147</v>
      </c>
      <c r="F82" s="29">
        <f>(AVERAGE(F7:G7)/F57)*365</f>
        <v>6.0405568577313735</v>
      </c>
    </row>
    <row r="83" spans="1:7" ht="20.399999999999999">
      <c r="A83" s="22"/>
      <c r="B83" s="22"/>
      <c r="C83" s="29"/>
      <c r="D83" s="29"/>
      <c r="E83" s="29"/>
      <c r="F83" s="29"/>
    </row>
    <row r="84" spans="1:7" ht="20.399999999999999">
      <c r="A84" s="20" t="s">
        <v>64</v>
      </c>
      <c r="B84" s="21" t="s">
        <v>65</v>
      </c>
      <c r="C84" s="29">
        <f>C58/AVERAGE(C8:D8)</f>
        <v>4.8989880737260574</v>
      </c>
      <c r="D84" s="29">
        <f>D58/AVERAGE(D8:E8)</f>
        <v>4.7247668488997103</v>
      </c>
      <c r="E84" s="29">
        <f>E58/AVERAGE(E8:F8)</f>
        <v>4.6505348229141905</v>
      </c>
      <c r="F84" s="29">
        <f>F58/AVERAGE(F8:G8)</f>
        <v>4.4041050119331739</v>
      </c>
      <c r="G84" t="s">
        <v>93</v>
      </c>
    </row>
    <row r="85" spans="1:7" ht="20.399999999999999">
      <c r="A85" s="22"/>
      <c r="B85" s="22"/>
      <c r="C85" s="29"/>
      <c r="D85" s="29"/>
      <c r="E85" s="29"/>
      <c r="F85" s="29"/>
    </row>
    <row r="86" spans="1:7" ht="20.399999999999999">
      <c r="A86" s="30" t="s">
        <v>66</v>
      </c>
      <c r="B86" s="31" t="s">
        <v>67</v>
      </c>
      <c r="C86" s="32">
        <f>365/C84</f>
        <v>74.505182398288511</v>
      </c>
      <c r="D86" s="32">
        <f>365/D84</f>
        <v>77.252489206954223</v>
      </c>
      <c r="E86" s="32">
        <f>365/E84</f>
        <v>78.485596581615965</v>
      </c>
      <c r="F86" s="32">
        <f>365/F84</f>
        <v>82.877224546420138</v>
      </c>
      <c r="G86" t="s">
        <v>94</v>
      </c>
    </row>
    <row r="87" spans="1:7" ht="20.399999999999999">
      <c r="A87" s="33"/>
      <c r="B87" s="34" t="s">
        <v>68</v>
      </c>
      <c r="C87" s="32">
        <f>(AVERAGE(C8:D8)/C58)*365</f>
        <v>74.505182398288511</v>
      </c>
      <c r="D87" s="32">
        <f>(AVERAGE(D8:E8)/D58)*365</f>
        <v>77.252489206954223</v>
      </c>
      <c r="E87" s="32">
        <f>(AVERAGE(E8:F8)/E58)*365</f>
        <v>78.485596581615965</v>
      </c>
      <c r="F87" s="32">
        <f>(AVERAGE(F8:G8)/F58)*365</f>
        <v>82.877224546420123</v>
      </c>
    </row>
    <row r="88" spans="1:7" ht="20.399999999999999">
      <c r="A88" s="22"/>
      <c r="B88" s="22"/>
      <c r="C88" s="29"/>
      <c r="D88" s="29"/>
      <c r="E88" s="29"/>
      <c r="F88" s="29"/>
    </row>
    <row r="89" spans="1:7" ht="20.399999999999999">
      <c r="A89" s="27" t="s">
        <v>69</v>
      </c>
      <c r="B89" s="21" t="s">
        <v>70</v>
      </c>
      <c r="C89" s="29">
        <f>C57/AVERAGE(C17:D17)</f>
        <v>3.6110098115828775</v>
      </c>
      <c r="D89" s="29">
        <f>D57/AVERAGE(D17:E17)</f>
        <v>3.3242086171626211</v>
      </c>
      <c r="E89" s="29">
        <f>E57/AVERAGE(E17:F17)</f>
        <v>3.0815590411608302</v>
      </c>
      <c r="F89" s="29">
        <f>F57/AVERAGE(F17:G17)</f>
        <v>2.8437828229781044</v>
      </c>
      <c r="G89" t="s">
        <v>93</v>
      </c>
    </row>
    <row r="90" spans="1:7" ht="20.399999999999999">
      <c r="A90" s="28"/>
      <c r="B90" s="22"/>
      <c r="C90" s="29"/>
      <c r="D90" s="29"/>
      <c r="E90" s="29"/>
      <c r="F90" s="29"/>
    </row>
    <row r="91" spans="1:7" ht="20.399999999999999">
      <c r="A91" s="27" t="s">
        <v>71</v>
      </c>
      <c r="B91" s="21" t="s">
        <v>72</v>
      </c>
      <c r="C91" s="29">
        <f>C38/C23</f>
        <v>0.76663495719220953</v>
      </c>
      <c r="D91" s="29">
        <f>D38/D23</f>
        <v>0.69095216940618986</v>
      </c>
      <c r="E91" s="29">
        <f>E38/E23</f>
        <v>0.56730113912958813</v>
      </c>
      <c r="F91" s="29">
        <f>F38/F23</f>
        <v>0.55827039834147785</v>
      </c>
      <c r="G91" t="s">
        <v>93</v>
      </c>
    </row>
    <row r="92" spans="1:7" ht="20.399999999999999">
      <c r="A92" s="28"/>
      <c r="B92" s="22"/>
      <c r="C92" s="29"/>
      <c r="D92" s="29"/>
      <c r="E92" s="29"/>
      <c r="F92" s="29"/>
    </row>
    <row r="93" spans="1:7" ht="20.399999999999999">
      <c r="A93" s="27" t="s">
        <v>73</v>
      </c>
      <c r="B93" s="21" t="s">
        <v>74</v>
      </c>
      <c r="C93" s="29">
        <f>C38/C46</f>
        <v>3.2851319459343489</v>
      </c>
      <c r="D93" s="29">
        <f>D38/D46</f>
        <v>2.2357450886439865</v>
      </c>
      <c r="E93" s="29">
        <f>E38/E46</f>
        <v>1.311076109579794</v>
      </c>
      <c r="F93" s="29">
        <f>F38/F46</f>
        <v>1.2638283607106939</v>
      </c>
      <c r="G93" t="s">
        <v>93</v>
      </c>
    </row>
    <row r="94" spans="1:7" ht="20.399999999999999">
      <c r="A94" s="28"/>
      <c r="B94" s="22"/>
      <c r="C94" s="29"/>
      <c r="D94" s="29"/>
      <c r="E94" s="29"/>
      <c r="F94" s="29"/>
    </row>
    <row r="95" spans="1:7" ht="20.399999999999999">
      <c r="A95" s="35" t="s">
        <v>75</v>
      </c>
      <c r="B95" s="36" t="s">
        <v>76</v>
      </c>
      <c r="C95" s="32">
        <f>C63/C64</f>
        <v>12.613253012048192</v>
      </c>
      <c r="D95" s="32">
        <f>D63/D64</f>
        <v>12.891701828410689</v>
      </c>
      <c r="E95" s="32">
        <f>E63/E64</f>
        <v>12.287974683544304</v>
      </c>
      <c r="F95" s="32">
        <f>F63/F64</f>
        <v>10.991749174917492</v>
      </c>
      <c r="G95" t="s">
        <v>94</v>
      </c>
    </row>
    <row r="96" spans="1:7" ht="20.399999999999999">
      <c r="A96" s="28"/>
      <c r="B96" s="22"/>
      <c r="C96" s="29"/>
      <c r="D96" s="29"/>
      <c r="E96" s="29"/>
      <c r="F96" s="29"/>
    </row>
    <row r="97" spans="1:7" ht="20.399999999999999">
      <c r="A97" s="27" t="s">
        <v>77</v>
      </c>
      <c r="B97" s="21" t="s">
        <v>78</v>
      </c>
      <c r="C97" s="29">
        <f>C74/C72</f>
        <v>0.39915074309978765</v>
      </c>
      <c r="D97" s="29">
        <f>D74/D72</f>
        <v>0.41489361702127664</v>
      </c>
      <c r="E97" s="29">
        <f>E74/E72</f>
        <v>0.38666666666666666</v>
      </c>
      <c r="F97" s="29">
        <f>F74/F72</f>
        <v>0.42105263157894735</v>
      </c>
      <c r="G97" t="s">
        <v>93</v>
      </c>
    </row>
    <row r="98" spans="1:7" ht="20.399999999999999">
      <c r="A98" s="28"/>
      <c r="B98" s="22"/>
      <c r="C98" s="29"/>
      <c r="D98" s="29"/>
      <c r="E98" s="29"/>
      <c r="F98" s="29"/>
    </row>
    <row r="99" spans="1:7" ht="20.399999999999999">
      <c r="A99" s="35" t="s">
        <v>79</v>
      </c>
      <c r="B99" s="36" t="s">
        <v>80</v>
      </c>
      <c r="C99" s="32">
        <f>C10/C32</f>
        <v>1.3578844617978525</v>
      </c>
      <c r="D99" s="32">
        <f>D10/D32</f>
        <v>1.4214345520513536</v>
      </c>
      <c r="E99" s="32">
        <f>E10/E32</f>
        <v>1.3411272029314256</v>
      </c>
      <c r="F99" s="32">
        <f>F10/F32</f>
        <v>1.5486348122866893</v>
      </c>
      <c r="G99" t="s">
        <v>94</v>
      </c>
    </row>
    <row r="100" spans="1:7" ht="20.399999999999999">
      <c r="A100" s="28"/>
      <c r="B100" s="22"/>
      <c r="C100" s="29"/>
      <c r="D100" s="29"/>
      <c r="E100" s="29"/>
      <c r="F100" s="29"/>
    </row>
    <row r="101" spans="1:7" ht="20.399999999999999">
      <c r="A101" s="27" t="s">
        <v>81</v>
      </c>
      <c r="B101" s="21" t="s">
        <v>82</v>
      </c>
      <c r="C101" s="29">
        <f>C63/C57</f>
        <v>0.12586563431759162</v>
      </c>
      <c r="D101" s="29">
        <f>D63/D57</f>
        <v>0.11630208597675482</v>
      </c>
      <c r="E101" s="29">
        <f>E63/E57</f>
        <v>0.10388741739572464</v>
      </c>
      <c r="F101" s="29">
        <f>F63/F57</f>
        <v>9.462319767028908E-2</v>
      </c>
      <c r="G101" t="s">
        <v>93</v>
      </c>
    </row>
    <row r="102" spans="1:7" ht="20.399999999999999">
      <c r="A102" s="28"/>
      <c r="B102" s="22"/>
      <c r="C102" s="29"/>
      <c r="D102" s="29"/>
      <c r="E102" s="29"/>
      <c r="F102" s="29"/>
    </row>
    <row r="103" spans="1:7" ht="20.399999999999999">
      <c r="A103" s="35" t="s">
        <v>83</v>
      </c>
      <c r="B103" s="36" t="s">
        <v>84</v>
      </c>
      <c r="C103" s="32">
        <f>C68/C57</f>
        <v>7.6284024237760886E-2</v>
      </c>
      <c r="D103" s="32">
        <f>D68/D57</f>
        <v>6.8327158300766383E-2</v>
      </c>
      <c r="E103" s="32">
        <f>E68/E57</f>
        <v>6.066564999866228E-2</v>
      </c>
      <c r="F103" s="32">
        <f>F68/F57</f>
        <v>5.5160167625541587E-2</v>
      </c>
      <c r="G103" t="s">
        <v>94</v>
      </c>
    </row>
    <row r="104" spans="1:7" ht="20.399999999999999">
      <c r="A104" s="28"/>
      <c r="B104" s="22"/>
      <c r="C104" s="29"/>
      <c r="D104" s="29"/>
      <c r="E104" s="29"/>
      <c r="F104" s="29"/>
    </row>
    <row r="105" spans="1:7" ht="20.399999999999999">
      <c r="A105" s="27" t="s">
        <v>85</v>
      </c>
      <c r="B105" s="21" t="s">
        <v>86</v>
      </c>
      <c r="C105" s="29">
        <f>C57/AVERAGE(C23:D23)</f>
        <v>2.0674090276396897</v>
      </c>
      <c r="D105" s="29">
        <f>D57/AVERAGE(D23:E23)</f>
        <v>1.9316193230558074</v>
      </c>
      <c r="E105" s="29">
        <f>E57/AVERAGE(E23:F23)</f>
        <v>1.8321609764466558</v>
      </c>
      <c r="F105" s="29">
        <f>F57/AVERAGE(F23:G23)</f>
        <v>1.745842788586734</v>
      </c>
      <c r="G105" t="s">
        <v>93</v>
      </c>
    </row>
    <row r="106" spans="1:7" ht="20.399999999999999">
      <c r="A106" s="28"/>
      <c r="B106" s="22"/>
      <c r="C106" s="29"/>
      <c r="D106" s="29"/>
      <c r="E106" s="29"/>
      <c r="F106" s="29"/>
    </row>
    <row r="107" spans="1:7" ht="20.399999999999999">
      <c r="A107" s="27" t="s">
        <v>87</v>
      </c>
      <c r="B107" s="21" t="s">
        <v>88</v>
      </c>
      <c r="C107" s="29">
        <f>C23/C46</f>
        <v>4.2851319459343484</v>
      </c>
      <c r="D107" s="29">
        <f>D23/D46</f>
        <v>3.2357450886439865</v>
      </c>
      <c r="E107" s="29">
        <f>E23/E46</f>
        <v>2.311076109579794</v>
      </c>
      <c r="F107" s="29">
        <f>F23/F46</f>
        <v>2.2638283607106939</v>
      </c>
      <c r="G107" t="s">
        <v>93</v>
      </c>
    </row>
    <row r="108" spans="1:7" ht="20.399999999999999">
      <c r="A108" s="28"/>
      <c r="B108" s="22"/>
      <c r="C108" s="29"/>
      <c r="D108" s="29"/>
      <c r="E108" s="29"/>
      <c r="F108" s="29"/>
    </row>
    <row r="109" spans="1:7" ht="20.399999999999999">
      <c r="A109" s="35" t="s">
        <v>89</v>
      </c>
      <c r="B109" s="36" t="s">
        <v>90</v>
      </c>
      <c r="C109" s="32">
        <f>C68/AVERAGE(C46:D46)</f>
        <v>0.58093755722395168</v>
      </c>
      <c r="D109" s="32">
        <f>D68/AVERAGE(D46:E46)</f>
        <v>0.35545727581768377</v>
      </c>
      <c r="E109" s="32">
        <f>E68/AVERAGE(E46:F46)</f>
        <v>0.25423966362999301</v>
      </c>
      <c r="F109" s="32">
        <f>F68/AVERAGE(F46:G46)</f>
        <v>0.21110718460325659</v>
      </c>
      <c r="G109" t="s">
        <v>94</v>
      </c>
    </row>
    <row r="110" spans="1:7" ht="20.399999999999999">
      <c r="A110" s="22"/>
      <c r="B110" s="22"/>
      <c r="C110" s="29"/>
      <c r="D110" s="29"/>
      <c r="E110" s="29"/>
      <c r="F110" s="29"/>
    </row>
    <row r="111" spans="1:7" ht="20.399999999999999">
      <c r="A111" s="20" t="s">
        <v>91</v>
      </c>
      <c r="B111" s="21" t="s">
        <v>92</v>
      </c>
      <c r="C111" s="29"/>
      <c r="D111" s="29"/>
      <c r="E111" s="29"/>
      <c r="F111" s="29"/>
      <c r="G111" t="s">
        <v>93</v>
      </c>
    </row>
    <row r="112" spans="1:7">
      <c r="C112" s="29"/>
      <c r="D112" s="29"/>
      <c r="E112" s="29"/>
      <c r="F112" s="29"/>
    </row>
  </sheetData>
  <pageMargins left="0.7" right="0.45" top="0.75" bottom="0.5" header="0.3" footer="0.3"/>
  <pageSetup scale="7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HD Balance Sheet</vt:lpstr>
      <vt:lpstr>'HD Balance Sheet'!Print_Area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McCrady</dc:creator>
  <cp:lastModifiedBy>McCrady Gwinn</cp:lastModifiedBy>
  <cp:lastPrinted>2015-05-01T15:47:53Z</cp:lastPrinted>
  <dcterms:created xsi:type="dcterms:W3CDTF">2015-04-23T01:46:49Z</dcterms:created>
  <dcterms:modified xsi:type="dcterms:W3CDTF">2015-11-17T16:58:35Z</dcterms:modified>
</cp:coreProperties>
</file>