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comments7.xml" ContentType="application/vnd.openxmlformats-officedocument.spreadsheetml.comments+xml"/>
  <Override PartName="/xl/threadedComments/threadedComment7.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defaultThemeVersion="166925"/>
  <mc:AlternateContent xmlns:mc="http://schemas.openxmlformats.org/markup-compatibility/2006">
    <mc:Choice Requires="x15">
      <x15ac:absPath xmlns:x15ac="http://schemas.microsoft.com/office/spreadsheetml/2010/11/ac" url="/Users/chaselatour/Multiple_outcomes_pregnancy/"/>
    </mc:Choice>
  </mc:AlternateContent>
  <xr:revisionPtr revIDLastSave="0" documentId="13_ncr:1_{7E46468A-F96D-114C-B4BA-F1C2ED78D8D3}" xr6:coauthVersionLast="47" xr6:coauthVersionMax="47" xr10:uidLastSave="{00000000-0000-0000-0000-000000000000}"/>
  <bookViews>
    <workbookView xWindow="0" yWindow="500" windowWidth="28800" windowHeight="16220" xr2:uid="{EDFB6D7C-8216-ED43-8AA6-178B9CD2875A}"/>
  </bookViews>
  <sheets>
    <sheet name="Phase1" sheetId="6" r:id="rId1"/>
    <sheet name="Phase2" sheetId="2" r:id="rId2"/>
    <sheet name="Phase3" sheetId="3" r:id="rId3"/>
    <sheet name="Phase4" sheetId="5" r:id="rId4"/>
    <sheet name="Phase5" sheetId="7" r:id="rId5"/>
    <sheet name="OLD" sheetId="1" r:id="rId6"/>
    <sheet name="SB_Risk_Preeclampsia" sheetId="4"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7" i="2" l="1"/>
  <c r="C8" i="2"/>
  <c r="C9" i="2"/>
  <c r="C10" i="2"/>
  <c r="E10" i="2" s="1"/>
  <c r="C11" i="2"/>
  <c r="E11" i="2" s="1"/>
  <c r="C12" i="2"/>
  <c r="C13" i="2"/>
  <c r="C14" i="2"/>
  <c r="E14" i="2" s="1"/>
  <c r="C15" i="2"/>
  <c r="C16" i="2"/>
  <c r="C17" i="2"/>
  <c r="C18" i="2"/>
  <c r="C19" i="2"/>
  <c r="C20" i="2"/>
  <c r="C21" i="2"/>
  <c r="E21" i="2" s="1"/>
  <c r="C22" i="2"/>
  <c r="E22" i="2" s="1"/>
  <c r="C23" i="2"/>
  <c r="C24" i="2"/>
  <c r="C25" i="2"/>
  <c r="C26" i="2"/>
  <c r="C27" i="2"/>
  <c r="C28" i="2"/>
  <c r="C29" i="2"/>
  <c r="C30" i="2"/>
  <c r="C31" i="2"/>
  <c r="C32" i="2"/>
  <c r="C33" i="2"/>
  <c r="C34" i="2"/>
  <c r="C35" i="2"/>
  <c r="C36" i="2"/>
  <c r="C37" i="2"/>
  <c r="C38" i="2"/>
  <c r="C39" i="2"/>
  <c r="C40" i="2"/>
  <c r="C41" i="2"/>
  <c r="C42" i="2"/>
  <c r="D42" i="2" s="1"/>
  <c r="C6" i="2"/>
  <c r="E12" i="2"/>
  <c r="E20" i="2"/>
  <c r="D37" i="2"/>
  <c r="D38" i="2"/>
  <c r="C3" i="3"/>
  <c r="C4" i="3"/>
  <c r="D4" i="3" s="1"/>
  <c r="C5" i="3"/>
  <c r="C6" i="3"/>
  <c r="D6" i="3" s="1"/>
  <c r="C7" i="3"/>
  <c r="D7" i="3" s="1"/>
  <c r="C8" i="3"/>
  <c r="C9" i="3"/>
  <c r="D9" i="3" s="1"/>
  <c r="C10" i="3"/>
  <c r="D10" i="3" s="1"/>
  <c r="C11" i="3"/>
  <c r="C12" i="3"/>
  <c r="C13" i="3"/>
  <c r="C14" i="3"/>
  <c r="C15" i="3"/>
  <c r="D15" i="3" s="1"/>
  <c r="C16" i="3"/>
  <c r="D16" i="3" s="1"/>
  <c r="C17" i="3"/>
  <c r="D17" i="3" s="1"/>
  <c r="C18" i="3"/>
  <c r="C2" i="3"/>
  <c r="D8" i="3"/>
  <c r="D13" i="3"/>
  <c r="D18" i="3"/>
  <c r="D2" i="3"/>
  <c r="D14" i="3"/>
  <c r="B37" i="6"/>
  <c r="D12" i="3"/>
  <c r="D40" i="2"/>
  <c r="D41" i="2"/>
  <c r="D39" i="2"/>
  <c r="D27" i="2"/>
  <c r="D28" i="2"/>
  <c r="D29" i="2"/>
  <c r="D30" i="2"/>
  <c r="D31" i="2"/>
  <c r="D32" i="2"/>
  <c r="D33" i="2"/>
  <c r="D34" i="2"/>
  <c r="D35" i="2"/>
  <c r="D36" i="2"/>
  <c r="D26" i="2"/>
  <c r="C4" i="5"/>
  <c r="H2" i="3"/>
  <c r="F2" i="3"/>
  <c r="D11" i="3"/>
  <c r="D5" i="3"/>
  <c r="D3" i="3"/>
  <c r="F4" i="3"/>
  <c r="F5" i="3"/>
  <c r="F6" i="3"/>
  <c r="F7" i="3"/>
  <c r="F8" i="3"/>
  <c r="F9" i="3"/>
  <c r="F10" i="3"/>
  <c r="F11" i="3"/>
  <c r="F12" i="3"/>
  <c r="F13" i="3"/>
  <c r="F14" i="3"/>
  <c r="F15" i="3"/>
  <c r="F16" i="3"/>
  <c r="F17" i="3"/>
  <c r="F18" i="3"/>
  <c r="F3" i="3"/>
  <c r="E5" i="2"/>
  <c r="E4" i="2"/>
  <c r="E3" i="2"/>
  <c r="E2" i="2"/>
  <c r="E7" i="2"/>
  <c r="E8" i="2"/>
  <c r="E9" i="2"/>
  <c r="E13" i="2"/>
  <c r="E16" i="2"/>
  <c r="E17" i="2"/>
  <c r="E18" i="2"/>
  <c r="E19" i="2"/>
  <c r="E23" i="2"/>
  <c r="E25" i="2"/>
  <c r="E6" i="2"/>
  <c r="E24" i="2"/>
  <c r="E15" i="2"/>
  <c r="D3" i="6"/>
  <c r="D4" i="6"/>
  <c r="D5" i="6"/>
  <c r="D6" i="6"/>
  <c r="D41" i="6"/>
  <c r="D2" i="6"/>
  <c r="C42" i="6"/>
  <c r="D40" i="6"/>
  <c r="D39" i="6"/>
  <c r="D38" i="6"/>
  <c r="D36" i="6"/>
  <c r="D35" i="6"/>
  <c r="D34" i="6"/>
  <c r="D33" i="6"/>
  <c r="D32" i="6"/>
  <c r="D31" i="6"/>
  <c r="D30" i="6"/>
  <c r="D29" i="6"/>
  <c r="D28" i="6"/>
  <c r="D27" i="6"/>
  <c r="D26" i="6"/>
  <c r="D25" i="6"/>
  <c r="D24" i="6"/>
  <c r="D23" i="6"/>
  <c r="D22" i="6"/>
  <c r="D21" i="6"/>
  <c r="D20" i="6"/>
  <c r="D19" i="6"/>
  <c r="D18" i="6"/>
  <c r="D17" i="6"/>
  <c r="D16" i="6"/>
  <c r="D15" i="6"/>
  <c r="D14" i="6"/>
  <c r="D13" i="6"/>
  <c r="D12" i="6"/>
  <c r="D11" i="6"/>
  <c r="D10" i="6"/>
  <c r="D9" i="6"/>
  <c r="D8" i="6"/>
  <c r="D7" i="6"/>
  <c r="H3" i="3"/>
  <c r="H4" i="3"/>
  <c r="H5" i="3"/>
  <c r="H6" i="3"/>
  <c r="H7" i="3"/>
  <c r="H8" i="3"/>
  <c r="H9" i="3"/>
  <c r="H10" i="3"/>
  <c r="H11" i="3"/>
  <c r="H12" i="3"/>
  <c r="H13" i="3"/>
  <c r="H14" i="3"/>
  <c r="H15" i="3"/>
  <c r="H16" i="3"/>
  <c r="H17" i="3"/>
  <c r="H18" i="3"/>
  <c r="C3" i="5"/>
  <c r="C5" i="5" s="1"/>
  <c r="L8" i="4"/>
  <c r="L9" i="4"/>
  <c r="L10" i="4"/>
  <c r="L11" i="4"/>
  <c r="L12" i="4"/>
  <c r="L13" i="4"/>
  <c r="L14" i="4"/>
  <c r="L15" i="4"/>
  <c r="L16" i="4"/>
  <c r="L17" i="4"/>
  <c r="L18" i="4"/>
  <c r="L19" i="4"/>
  <c r="L20" i="4"/>
  <c r="L21" i="4"/>
  <c r="L22" i="4"/>
  <c r="L23" i="4"/>
  <c r="L7" i="4"/>
  <c r="K18" i="4"/>
  <c r="J6" i="4"/>
  <c r="J7" i="4"/>
  <c r="J8" i="4"/>
  <c r="J9" i="4"/>
  <c r="J10" i="4"/>
  <c r="J11" i="4"/>
  <c r="J12" i="4"/>
  <c r="J13" i="4"/>
  <c r="J14" i="4"/>
  <c r="J15" i="4"/>
  <c r="J16" i="4"/>
  <c r="J17" i="4"/>
  <c r="J18" i="4"/>
  <c r="J19" i="4"/>
  <c r="J20" i="4"/>
  <c r="J21" i="4"/>
  <c r="J22" i="4"/>
  <c r="J23" i="4"/>
  <c r="J5" i="4"/>
  <c r="I6" i="4"/>
  <c r="I7" i="4"/>
  <c r="I8" i="4"/>
  <c r="I9" i="4"/>
  <c r="I10" i="4"/>
  <c r="I11" i="4"/>
  <c r="I12" i="4"/>
  <c r="I13" i="4"/>
  <c r="I14" i="4"/>
  <c r="I15" i="4"/>
  <c r="I16" i="4"/>
  <c r="I17" i="4"/>
  <c r="I18" i="4"/>
  <c r="I19" i="4"/>
  <c r="I20" i="4"/>
  <c r="I21" i="4"/>
  <c r="I22" i="4"/>
  <c r="I23" i="4"/>
  <c r="I5" i="4"/>
  <c r="D34" i="1"/>
  <c r="D35" i="1"/>
  <c r="D36" i="1"/>
  <c r="D37" i="1"/>
  <c r="D32" i="1"/>
  <c r="D31" i="1"/>
  <c r="D30" i="1"/>
  <c r="D29" i="1"/>
  <c r="D28" i="1"/>
  <c r="D27" i="1"/>
  <c r="D26" i="1"/>
  <c r="D25" i="1"/>
  <c r="D24" i="1"/>
  <c r="D23" i="1"/>
  <c r="D22" i="1"/>
  <c r="C38" i="1"/>
  <c r="D3" i="1"/>
  <c r="D4" i="1"/>
  <c r="D5" i="1"/>
  <c r="D6" i="1"/>
  <c r="D7" i="1"/>
  <c r="D8" i="1"/>
  <c r="D9" i="1"/>
  <c r="D10" i="1"/>
  <c r="D11" i="1"/>
  <c r="D12" i="1"/>
  <c r="D13" i="1"/>
  <c r="D14" i="1"/>
  <c r="D15" i="1"/>
  <c r="D16" i="1"/>
  <c r="D17" i="1"/>
  <c r="D18" i="1"/>
  <c r="D19" i="1"/>
  <c r="D20" i="1"/>
  <c r="D21" i="1"/>
  <c r="D2" i="1"/>
  <c r="B33" i="1"/>
  <c r="D33" i="1" s="1"/>
  <c r="E27" i="2" l="1"/>
  <c r="D37" i="6"/>
  <c r="E37" i="2"/>
  <c r="E39" i="2"/>
  <c r="E36" i="2"/>
  <c r="E35" i="2"/>
  <c r="E32" i="2"/>
  <c r="E26" i="2"/>
  <c r="E31" i="2"/>
  <c r="E41" i="2"/>
  <c r="E34" i="2"/>
  <c r="E28" i="2"/>
  <c r="E40" i="2"/>
  <c r="E38" i="2"/>
  <c r="E30" i="2"/>
  <c r="E29" i="2"/>
  <c r="E33"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tc={2D0EDF39-7EAE-8B42-8A25-E31D9B0584A4}</author>
  </authors>
  <commentList>
    <comment ref="E6" authorId="0" shapeId="0" xr:uid="{2D0EDF39-7EAE-8B42-8A25-E31D9B0584A4}">
      <text>
        <t>[Threaded comment]
Your version of Excel allows you to read this threaded comment; however, any edits to it will get removed if the file is opened in a newer version of Excel. Learn more: https://go.microsoft.com/fwlink/?linkid=870924
Comment:
    Everyone who has a continuing pregnancy is indexed at week 4. By having more rows, we allow for subsequent simulations where people can be indexed at different gestational weeks.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tc={6F0D0981-BCCC-D340-9528-F44FC96324E0}</author>
    <author>tc={5F2D1E39-8D5C-0A4A-B365-BF113D93EECC}</author>
  </authors>
  <commentList>
    <comment ref="C1" authorId="0" shapeId="0" xr:uid="{6F0D0981-BCCC-D340-9528-F44FC96324E0}">
      <text>
        <t>[Threaded comment]
Your version of Excel allows you to read this threaded comment; however, any edits to it will get removed if the file is opened in a newer version of Excel. Learn more: https://go.microsoft.com/fwlink/?linkid=870924
Comment:
    INCREASES the risk of fetal death, starting at gestational week 4 from conception (i.e., the week that everyone is indexed into the trial if they have continued their pregnancy.</t>
      </text>
    </comment>
    <comment ref="D26" authorId="1" shapeId="0" xr:uid="{5F2D1E39-8D5C-0A4A-B365-BF113D93EECC}">
      <text>
        <t>[Threaded comment]
Your version of Excel allows you to read this threaded comment; however, any edits to it will get removed if the file is opened in a newer version of Excel. Learn more: https://go.microsoft.com/fwlink/?linkid=870924
Comment:
    DECREASES the risk of preterm birth, RR = 0.7, and subsequently increases the risk of term births (&gt;= 35 weeks from conception), RR = 1.05</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tc={64BAD85A-477D-3B47-ACFB-F7563888EB93}</author>
    <author>tc={4842E7A7-EBD7-CE4B-AB5E-5EFBBB07D91E}</author>
    <author>tc={8166E600-F91C-DF49-B3FC-30F8863F4314}</author>
    <author>tc={DC70E6C4-DF0E-954B-B2D1-90B51812DBEA}</author>
  </authors>
  <commentList>
    <comment ref="B1" authorId="0" shapeId="0" xr:uid="{64BAD85A-477D-3B47-ACFB-F7563888EB93}">
      <text>
        <t>[Threaded comment]
Your version of Excel allows you to read this threaded comment; however, any edits to it will get removed if the file is opened in a newer version of Excel. Learn more: https://go.microsoft.com/fwlink/?linkid=870924
Comment:
    This information is based upon the following. https://www.sciencedirect.com/science/article/pii/S0002937813008594?via%3Dihub#fig1</t>
      </text>
    </comment>
    <comment ref="C1" authorId="1" shapeId="0" xr:uid="{4842E7A7-EBD7-CE4B-AB5E-5EFBBB07D91E}">
      <text>
        <t>[Threaded comment]
Your version of Excel allows you to read this threaded comment; however, any edits to it will get removed if the file is opened in a newer version of Excel. Learn more: https://go.microsoft.com/fwlink/?linkid=870924
Comment:
    Increased the risk of preeclampsia for the simulation — Individuals with CH are at much higher risk of preeclampsia (e.g., 10-25%) than those without: High blood pressure: A risk factor for preeclampsiaMarch of Dimeshttps://www.marchofdimes.org › find-support › blog › h...</t>
      </text>
    </comment>
    <comment ref="E1" authorId="2" shapeId="0" xr:uid="{8166E600-F91C-DF49-B3FC-30F8863F4314}">
      <text>
        <t>[Threaded comment]
Your version of Excel allows you to read this threaded comment; however, any edits to it will get removed if the file is opened in a newer version of Excel. Learn more: https://go.microsoft.com/fwlink/?linkid=870924
Comment:
    Treatment DECREASES the odds of preeclampsia</t>
      </text>
    </comment>
    <comment ref="G1" authorId="3" shapeId="0" xr:uid="{DC70E6C4-DF0E-954B-B2D1-90B51812DBEA}">
      <text>
        <t>[Threaded comment]
Your version of Excel allows you to read this threaded comment; however, any edits to it will get removed if the file is opened in a newer version of Excel. Learn more: https://go.microsoft.com/fwlink/?linkid=870924
Comment:
    https://www.ncbi.nlm.nih.gov/pmc/articles/PMC4347876/
Reply:
    Note that we have no treatment effect on risk of fetal death or live birth after preeclampsia. We’re assuming that this effect is essentially totally determined by the experience of preeclampsia. This is a simplification of real life.</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tc={D251C841-2558-B642-82DC-6ED550C61FF7}</author>
  </authors>
  <commentList>
    <comment ref="C4" authorId="0" shapeId="0" xr:uid="{D251C841-2558-B642-82DC-6ED550C61FF7}">
      <text>
        <t>[Threaded comment]
Your version of Excel allows you to read this threaded comment; however, any edits to it will get removed if the file is opened in a newer version of Excel. Learn more: https://go.microsoft.com/fwlink/?linkid=870924
Comment:
    Treatment DECREASES risk of SGA, RR = 0.8</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tc={EB10B5D4-D174-9E46-AE4A-935ECC1C8009}</author>
  </authors>
  <commentList>
    <comment ref="B1" authorId="0" shapeId="0" xr:uid="{EB10B5D4-D174-9E46-AE4A-935ECC1C8009}">
      <text>
        <t>[Threaded comment]
Your version of Excel allows you to read this threaded comment; however, any edits to it will get removed if the file is opened in a newer version of Excel. Learn more: https://go.microsoft.com/fwlink/?linkid=870924
Comment:
    Very minimal uninformative censoring.</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tc={E6E88FEF-63DE-2F45-80DF-11FAF199CED4}</author>
    <author>tc={B831F326-F008-1346-B1B1-8CC11324C357}</author>
    <author>tc={DDBB59B4-2F6E-C04D-8EA2-09D2C1914C68}</author>
    <author>tc={E9BCC1D5-1B59-E946-915C-60D136876422}</author>
    <author>tc={7FD7AEEF-71D2-574A-9052-EA48BC9A0990}</author>
    <author>tc={24ECC65E-7926-A74D-88BA-ECF06281649B}</author>
    <author>tc={922FBB19-8B5B-A34B-A9B0-54F331113989}</author>
  </authors>
  <commentList>
    <comment ref="B1" authorId="0" shapeId="0" xr:uid="{E6E88FEF-63DE-2F45-80DF-11FAF199CED4}">
      <text>
        <t>[Threaded comment]
Your version of Excel allows you to read this threaded comment; however, any edits to it will get removed if the file is opened in a newer version of Excel. Learn more: https://go.microsoft.com/fwlink/?linkid=870924
Comment:
    https://www.medicalnewstoday.com/articles/322634#miscarriage-rates-by-week</t>
      </text>
    </comment>
    <comment ref="E1" authorId="1" shapeId="0" xr:uid="{B831F326-F008-1346-B1B1-8CC11324C357}">
      <text>
        <t xml:space="preserve">[Threaded comment]
Your version of Excel allows you to read this threaded comment; however, any edits to it will get removed if the file is opened in a newer version of Excel. Learn more: https://go.microsoft.com/fwlink/?linkid=870924
Comment:
    Going to assume that once someone develops severe preeclampsia that they </t>
      </text>
    </comment>
    <comment ref="B17" authorId="2" shapeId="0" xr:uid="{DDBB59B4-2F6E-C04D-8EA2-09D2C1914C68}">
      <text>
        <t>[Threaded comment]
Your version of Excel allows you to read this threaded comment; however, any edits to it will get removed if the file is opened in a newer version of Excel. Learn more: https://go.microsoft.com/fwlink/?linkid=870924
Comment:
    All the 0.003s — https://stacks.cdc.gov/view/cdc/61387</t>
      </text>
    </comment>
    <comment ref="C22" authorId="3" shapeId="0" xr:uid="{E9BCC1D5-1B59-E946-915C-60D136876422}">
      <text>
        <t>[Threaded comment]
Your version of Excel allows you to read this threaded comment; however, any edits to it will get removed if the file is opened in a newer version of Excel. Learn more: https://go.microsoft.com/fwlink/?linkid=870924
Comment:
    https://www.ncbi.nlm.nih.gov/pmc/articles/PMC9847908/#:~:text=There%20was%20a%20peak%20of,%25)%20occurring%20at%2039%20weeks.</t>
      </text>
    </comment>
    <comment ref="E22" authorId="4" shapeId="0" xr:uid="{7FD7AEEF-71D2-574A-9052-EA48BC9A0990}">
      <text>
        <t>[Threaded comment]
Your version of Excel allows you to read this threaded comment; however, any edits to it will get removed if the file is opened in a newer version of Excel. Learn more: https://go.microsoft.com/fwlink/?linkid=870924
Comment:
    https://www.sciencedirect.com/science/article/pii/S0002937813008594?via%3Dihub#fig1</t>
      </text>
    </comment>
    <comment ref="F22" authorId="5" shapeId="0" xr:uid="{24ECC65E-7926-A74D-88BA-ECF06281649B}">
      <text>
        <t xml:space="preserve">[Threaded comment]
Your version of Excel allows you to read this threaded comment; however, any edits to it will get removed if the file is opened in a newer version of Excel. Learn more: https://go.microsoft.com/fwlink/?linkid=870924
Comment:
    https://www.cdc.gov/nchs/data/vsrr/vsrr021.pdf
</t>
      </text>
    </comment>
    <comment ref="B33" authorId="6" shapeId="0" xr:uid="{922FBB19-8B5B-A34B-A9B0-54F331113989}">
      <text>
        <t>[Threaded comment]
Your version of Excel allows you to read this threaded comment; however, any edits to it will get removed if the file is opened in a newer version of Excel. Learn more: https://go.microsoft.com/fwlink/?linkid=870924
Comment:
    https://www.ncbi.nlm.nih.gov/pmc/articles/PMC3719843/#:~:text=The%20risk%20of%20stillbirth%20at,at%2042%20weeks%20of%20gestation.</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tc={7F21C0C9-3748-7449-8B61-7AC75D94AA52}</author>
    <author>tc={760167DC-12EB-F840-B9E8-A3B42A8E8484}</author>
    <author>tc={895E85A6-7599-BE4D-A5A6-2C2F9CEB3D46}</author>
  </authors>
  <commentList>
    <comment ref="A1" authorId="0" shapeId="0" xr:uid="{7F21C0C9-3748-7449-8B61-7AC75D94AA52}">
      <text>
        <t>[Threaded comment]
Your version of Excel allows you to read this threaded comment; however, any edits to it will get removed if the file is opened in a newer version of Excel. Learn more: https://go.microsoft.com/fwlink/?linkid=870924
Comment:
    https://www.ncbi.nlm.nih.gov/pmc/articles/PMC4347876/#:~:text=However%2C%20relative%20risk%20of%20stillbirth,CI%3D46%20to%20142).</t>
      </text>
    </comment>
    <comment ref="L2" authorId="1" shapeId="0" xr:uid="{760167DC-12EB-F840-B9E8-A3B42A8E8484}">
      <text>
        <t xml:space="preserve">[Threaded comment]
Your version of Excel allows you to read this threaded comment; however, any edits to it will get removed if the file is opened in a newer version of Excel. Learn more: https://go.microsoft.com/fwlink/?linkid=870924
Comment:
    The values that going to use, given statistical probs. Assuming that preeclampsia leads to at least as high a probability of fetal death. Going to take the maximimum of the risk here and the risk that we’re using in Phase 1
</t>
      </text>
    </comment>
    <comment ref="K18" authorId="2" shapeId="0" xr:uid="{895E85A6-7599-BE4D-A5A6-2C2F9CEB3D46}">
      <text>
        <t>[Threaded comment]
Your version of Excel allows you to read this threaded comment; however, any edits to it will get removed if the file is opened in a newer version of Excel. Learn more: https://go.microsoft.com/fwlink/?linkid=870924
Comment:
    https://www.ncbi.nlm.nih.gov/pmc/articles/PMC3719843/#:~:text=The%20risk%20of%20stillbirth%20at,at%2042%20weeks%20of%20gestation.</t>
      </text>
    </comment>
  </commentList>
</comments>
</file>

<file path=xl/sharedStrings.xml><?xml version="1.0" encoding="utf-8"?>
<sst xmlns="http://schemas.openxmlformats.org/spreadsheetml/2006/main" count="50" uniqueCount="36">
  <si>
    <t>p_fetaldeath</t>
  </si>
  <si>
    <t>gestweek</t>
  </si>
  <si>
    <t>p_livebirth</t>
  </si>
  <si>
    <t>p_contpreg</t>
  </si>
  <si>
    <t>p_preeclampsia</t>
  </si>
  <si>
    <t>p_cesarean</t>
  </si>
  <si>
    <t>Pregnancies at beginning of week</t>
  </si>
  <si>
    <t>Preeclampsia</t>
  </si>
  <si>
    <t>Week</t>
  </si>
  <si>
    <t>All</t>
  </si>
  <si>
    <t>With</t>
  </si>
  <si>
    <t>Without</t>
  </si>
  <si>
    <t>REF</t>
  </si>
  <si>
    <t>New Preeclampsia Cases</t>
  </si>
  <si>
    <t>Stillbirths during the week</t>
  </si>
  <si>
    <t xml:space="preserve">With </t>
  </si>
  <si>
    <t>Risk of Stillbirth</t>
  </si>
  <si>
    <t>With Preeclampsia</t>
  </si>
  <si>
    <t>Round</t>
  </si>
  <si>
    <t>Risk of fetal death</t>
  </si>
  <si>
    <t>Phase 1</t>
  </si>
  <si>
    <t>Values used</t>
  </si>
  <si>
    <t>preeclampsia_flag</t>
  </si>
  <si>
    <t>p_sga</t>
  </si>
  <si>
    <t>trt</t>
  </si>
  <si>
    <t>p_fetaldeath_next</t>
  </si>
  <si>
    <t>p_livebirth_next</t>
  </si>
  <si>
    <t>p_contpreg_next</t>
  </si>
  <si>
    <t>gestweek_conception</t>
  </si>
  <si>
    <t>p_index</t>
  </si>
  <si>
    <t>treat_effect_OR</t>
  </si>
  <si>
    <t>treat_effect_ln_OR</t>
  </si>
  <si>
    <t>ln_odds_preeclampsia</t>
  </si>
  <si>
    <t>trt_value</t>
  </si>
  <si>
    <t>p_preeclampsia_original</t>
  </si>
  <si>
    <t>p_censoring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</si>
</sst>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b/>
      <sz val="12"/>
      <color theme="1"/>
      <name val="Calibri"/>
      <family val="2"/>
      <scheme val="minor"/>
    </font>
    <font>
      <b/>
      <sz val="12"/>
      <color rgb="FF212121"/>
      <name val="Cambria"/>
      <family val="1"/>
    </font>
    <font>
      <sz val="12"/>
      <color rgb="FF212121"/>
      <name val="Cambria"/>
      <family val="1"/>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8">
    <xf numFmtId="0" fontId="0" fillId="0" borderId="0" xfId="0"/>
    <xf numFmtId="0" fontId="2" fillId="0" borderId="0" xfId="0" applyFont="1"/>
    <xf numFmtId="0" fontId="3" fillId="0" borderId="0" xfId="0" applyFont="1"/>
    <xf numFmtId="0" fontId="2" fillId="0" borderId="0" xfId="0" applyFont="1" applyAlignment="1">
      <alignment wrapText="1"/>
    </xf>
    <xf numFmtId="0" fontId="1" fillId="0" borderId="0" xfId="0" applyFont="1"/>
    <xf numFmtId="0" fontId="0" fillId="2" borderId="0" xfId="0" applyFill="1"/>
    <xf numFmtId="0" fontId="2" fillId="0" borderId="0" xfId="0" applyFo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2.xml"/></Relationships>
</file>

<file path=xl/persons/person.xml><?xml version="1.0" encoding="utf-8"?>
<personList xmlns="http://schemas.microsoft.com/office/spreadsheetml/2018/threadedcomments" xmlns:x="http://schemas.openxmlformats.org/spreadsheetml/2006/main">
  <person displayName="Latour, Chase Doyne" id="{51D2B8DB-A2F5-4646-800E-4DB3664DB2F8}" userId="S::cdlatour@ad.unc.edu::b862171a-9958-4231-aae7-d0c75883e868"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E6" dT="2024-01-22T17:24:55.04" personId="{51D2B8DB-A2F5-4646-800E-4DB3664DB2F8}" id="{2D0EDF39-7EAE-8B42-8A25-E31D9B0584A4}">
    <text>Everyone who has a continuing pregnancy is indexed at week 4. By having more rows, we allow for subsequent simulations where people can be indexed at different gestational weeks.</text>
  </threadedComment>
</ThreadedComments>
</file>

<file path=xl/threadedComments/threadedComment2.xml><?xml version="1.0" encoding="utf-8"?>
<ThreadedComments xmlns="http://schemas.microsoft.com/office/spreadsheetml/2018/threadedcomments" xmlns:x="http://schemas.openxmlformats.org/spreadsheetml/2006/main">
  <threadedComment ref="C1" dT="2024-01-22T17:23:52.91" personId="{51D2B8DB-A2F5-4646-800E-4DB3664DB2F8}" id="{6F0D0981-BCCC-D340-9528-F44FC96324E0}">
    <text>INCREASES the risk of fetal death, starting at gestational week 4 from conception (i.e., the week that everyone is indexed into the trial if they have continued their pregnancy.</text>
  </threadedComment>
  <threadedComment ref="D26" dT="2024-01-22T17:26:41.31" personId="{51D2B8DB-A2F5-4646-800E-4DB3664DB2F8}" id="{5F2D1E39-8D5C-0A4A-B365-BF113D93EECC}">
    <text>DECREASES the risk of preterm birth, RR = 0.7, and subsequently increases the risk of term births (&gt;= 35 weeks from conception), RR = 1.05</text>
  </threadedComment>
</ThreadedComments>
</file>

<file path=xl/threadedComments/threadedComment3.xml><?xml version="1.0" encoding="utf-8"?>
<ThreadedComments xmlns="http://schemas.microsoft.com/office/spreadsheetml/2018/threadedcomments" xmlns:x="http://schemas.openxmlformats.org/spreadsheetml/2006/main">
  <threadedComment ref="B1" dT="2023-10-27T16:29:57.16" personId="{51D2B8DB-A2F5-4646-800E-4DB3664DB2F8}" id="{64BAD85A-477D-3B47-ACFB-F7563888EB93}">
    <text>This information is based upon the following. https://www.sciencedirect.com/science/article/pii/S0002937813008594?via%3Dihub#fig1</text>
  </threadedComment>
  <threadedComment ref="C1" dT="2023-11-27T01:54:37.91" personId="{51D2B8DB-A2F5-4646-800E-4DB3664DB2F8}" id="{4842E7A7-EBD7-CE4B-AB5E-5EFBBB07D91E}">
    <text>Increased the risk of preeclampsia for the simulation — Individuals with CH are at much higher risk of preeclampsia (e.g., 10-25%) than those without: High blood pressure: A risk factor for preeclampsiaMarch of Dimeshttps://www.marchofdimes.org › find-support › blog › h...</text>
    <extLst>
      <x:ext xmlns:xltc2="http://schemas.microsoft.com/office/spreadsheetml/2020/threadedcomments2" uri="{F7C98A9C-CBB3-438F-8F68-D28B6AF4A901}">
        <xltc2:checksum>1159016139</xltc2:checksum>
        <xltc2:hyperlink startIndex="151" length="122" url="https://www.google.com/url?sa=t&amp;rct=j&amp;q=&amp;esrc=s&amp;source=web&amp;cd=&amp;cad=rja&amp;uact=8&amp;ved=2ahUKEwj9ucGciuOCAxU1lGoFHVFcDqoQFnoECA8QAw&amp;url=https%3A%2F%2Fwww.marchofdimes.org%2Ffind-support%2Fblog%2Fhigh-blood-pressure-risk-factor-preeclampsia-0%23%3A~%3Atext%3DAccording%2520to%2520the%2520American%2520College%2Caspirin%2520to%2520help%2520prevent%2520it.&amp;usg=AOvVaw2WnPBfo15qNAd5MeG9CtOf&amp;opi=89978449"/>
      </x:ext>
    </extLst>
  </threadedComment>
  <threadedComment ref="E1" dT="2024-01-22T17:28:21.08" personId="{51D2B8DB-A2F5-4646-800E-4DB3664DB2F8}" id="{8166E600-F91C-DF49-B3FC-30F8863F4314}">
    <text>Treatment DECREASES the odds of preeclampsia</text>
  </threadedComment>
  <threadedComment ref="G1" dT="2023-10-27T12:57:42.45" personId="{51D2B8DB-A2F5-4646-800E-4DB3664DB2F8}" id="{DC70E6C4-DF0E-954B-B2D1-90B51812DBEA}">
    <text>https://www.ncbi.nlm.nih.gov/pmc/articles/PMC4347876/</text>
  </threadedComment>
  <threadedComment ref="G1" dT="2023-11-25T19:28:53.24" personId="{51D2B8DB-A2F5-4646-800E-4DB3664DB2F8}" id="{E6A79F53-3968-FF47-900F-F20537C8C3CA}" parentId="{DC70E6C4-DF0E-954B-B2D1-90B51812DBEA}">
    <text>Note that we have no treatment effect on risk of fetal death or live birth after preeclampsia. We’re assuming that this effect is essentially totally determined by the experience of preeclampsia. This is a simplification of real life.</text>
  </threadedComment>
</ThreadedComments>
</file>

<file path=xl/threadedComments/threadedComment4.xml><?xml version="1.0" encoding="utf-8"?>
<ThreadedComments xmlns="http://schemas.microsoft.com/office/spreadsheetml/2018/threadedcomments" xmlns:x="http://schemas.openxmlformats.org/spreadsheetml/2006/main">
  <threadedComment ref="C4" dT="2024-01-22T17:29:21.56" personId="{51D2B8DB-A2F5-4646-800E-4DB3664DB2F8}" id="{D251C841-2558-B642-82DC-6ED550C61FF7}">
    <text>Treatment DECREASES risk of SGA, RR = 0.8</text>
  </threadedComment>
</ThreadedComments>
</file>

<file path=xl/threadedComments/threadedComment5.xml><?xml version="1.0" encoding="utf-8"?>
<ThreadedComments xmlns="http://schemas.microsoft.com/office/spreadsheetml/2018/threadedcomments" xmlns:x="http://schemas.openxmlformats.org/spreadsheetml/2006/main">
  <threadedComment ref="B1" dT="2024-01-22T17:29:58.83" personId="{51D2B8DB-A2F5-4646-800E-4DB3664DB2F8}" id="{EB10B5D4-D174-9E46-AE4A-935ECC1C8009}">
    <text>Very minimal uninformative censoring.</text>
  </threadedComment>
</ThreadedComments>
</file>

<file path=xl/threadedComments/threadedComment6.xml><?xml version="1.0" encoding="utf-8"?>
<ThreadedComments xmlns="http://schemas.microsoft.com/office/spreadsheetml/2018/threadedcomments" xmlns:x="http://schemas.openxmlformats.org/spreadsheetml/2006/main">
  <threadedComment ref="B1" dT="2023-10-20T20:28:15.91" personId="{51D2B8DB-A2F5-4646-800E-4DB3664DB2F8}" id="{E6E88FEF-63DE-2F45-80DF-11FAF199CED4}">
    <text>https://www.medicalnewstoday.com/articles/322634#miscarriage-rates-by-week</text>
  </threadedComment>
  <threadedComment ref="E1" dT="2023-10-20T20:46:29.25" personId="{51D2B8DB-A2F5-4646-800E-4DB3664DB2F8}" id="{B831F326-F008-1346-B1B1-8CC11324C357}">
    <text xml:space="preserve">Going to assume that once someone develops severe preeclampsia that they </text>
  </threadedComment>
  <threadedComment ref="B17" dT="2023-10-20T20:32:56.90" personId="{51D2B8DB-A2F5-4646-800E-4DB3664DB2F8}" id="{DDBB59B4-2F6E-C04D-8EA2-09D2C1914C68}">
    <text>All the 0.003s — https://stacks.cdc.gov/view/cdc/61387</text>
  </threadedComment>
  <threadedComment ref="C22" dT="2023-10-20T20:36:59.95" personId="{51D2B8DB-A2F5-4646-800E-4DB3664DB2F8}" id="{E9BCC1D5-1B59-E946-915C-60D136876422}">
    <text>https://www.ncbi.nlm.nih.gov/pmc/articles/PMC9847908/#:~:text=There%20was%20a%20peak%20of,%25)%20occurring%20at%2039%20weeks.</text>
  </threadedComment>
  <threadedComment ref="E22" dT="2023-10-20T20:46:34.22" personId="{51D2B8DB-A2F5-4646-800E-4DB3664DB2F8}" id="{7FD7AEEF-71D2-574A-9052-EA48BC9A0990}">
    <text>https://www.sciencedirect.com/science/article/pii/S0002937813008594?via%3Dihub#fig1</text>
  </threadedComment>
  <threadedComment ref="F22" dT="2023-10-20T20:49:47.05" personId="{51D2B8DB-A2F5-4646-800E-4DB3664DB2F8}" id="{24ECC65E-7926-A74D-88BA-ECF06281649B}">
    <text xml:space="preserve">https://www.cdc.gov/nchs/data/vsrr/vsrr021.pdf
</text>
    <extLst>
      <x:ext xmlns:xltc2="http://schemas.microsoft.com/office/spreadsheetml/2020/threadedcomments2" uri="{F7C98A9C-CBB3-438F-8F68-D28B6AF4A901}">
        <xltc2:checksum>1011369276</xltc2:checksum>
        <xltc2:hyperlink startIndex="0" length="46" url="https://www.cdc.gov/nchs/data/vsrr/vsrr021.pdf"/>
      </x:ext>
    </extLst>
  </threadedComment>
  <threadedComment ref="B33" dT="2023-10-20T20:29:33.53" personId="{51D2B8DB-A2F5-4646-800E-4DB3664DB2F8}" id="{922FBB19-8B5B-A34B-A9B0-54F331113989}">
    <text>https://www.ncbi.nlm.nih.gov/pmc/articles/PMC3719843/#:~:text=The%20risk%20of%20stillbirth%20at,at%2042%20weeks%20of%20gestation.</text>
  </threadedComment>
</ThreadedComments>
</file>

<file path=xl/threadedComments/threadedComment7.xml><?xml version="1.0" encoding="utf-8"?>
<ThreadedComments xmlns="http://schemas.microsoft.com/office/spreadsheetml/2018/threadedcomments" xmlns:x="http://schemas.openxmlformats.org/spreadsheetml/2006/main">
  <threadedComment ref="A1" dT="2023-10-27T12:40:23.55" personId="{51D2B8DB-A2F5-4646-800E-4DB3664DB2F8}" id="{7F21C0C9-3748-7449-8B61-7AC75D94AA52}">
    <text>https://www.ncbi.nlm.nih.gov/pmc/articles/PMC4347876/#:~:text=However%2C%20relative%20risk%20of%20stillbirth,CI%3D46%20to%20142).</text>
  </threadedComment>
  <threadedComment ref="L2" dT="2023-10-27T12:51:03.02" personId="{51D2B8DB-A2F5-4646-800E-4DB3664DB2F8}" id="{760167DC-12EB-F840-B9E8-A3B42A8E8484}">
    <text xml:space="preserve">The values that going to use, given statistical probs. Assuming that preeclampsia leads to at least as high a probability of fetal death. Going to take the maximimum of the risk here and the risk that we’re using in Phase 1
</text>
  </threadedComment>
  <threadedComment ref="K18" dT="2023-10-20T20:29:33.53" personId="{51D2B8DB-A2F5-4646-800E-4DB3664DB2F8}" id="{895E85A6-7599-BE4D-A5A6-2C2F9CEB3D46}">
    <text>https://www.ncbi.nlm.nih.gov/pmc/articles/PMC3719843/#:~:text=The%20risk%20of%20stillbirth%20at,at%2042%20weeks%20of%20gestation.</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6.xml"/><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7.xml.rels><?xml version="1.0" encoding="UTF-8" standalone="yes"?>
<Relationships xmlns="http://schemas.openxmlformats.org/package/2006/relationships"><Relationship Id="rId3" Type="http://schemas.microsoft.com/office/2017/10/relationships/threadedComment" Target="../threadedComments/threadedComment7.xml"/><Relationship Id="rId2" Type="http://schemas.openxmlformats.org/officeDocument/2006/relationships/comments" Target="../comments7.xml"/><Relationship Id="rId1" Type="http://schemas.openxmlformats.org/officeDocument/2006/relationships/vmlDrawing" Target="../drawings/vmlDrawing7.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0633E7-A8AC-2448-856C-6ACF1A963AAB}">
  <dimension ref="A1:E42"/>
  <sheetViews>
    <sheetView tabSelected="1" workbookViewId="0">
      <selection activeCell="B2" sqref="B2:B5"/>
    </sheetView>
  </sheetViews>
  <sheetFormatPr baseColWidth="10" defaultRowHeight="16" x14ac:dyDescent="0.2"/>
  <cols>
    <col min="1" max="1" width="19" bestFit="1" customWidth="1"/>
    <col min="2" max="2" width="16.33203125" bestFit="1" customWidth="1"/>
    <col min="3" max="3" width="14.33203125" bestFit="1" customWidth="1"/>
    <col min="4" max="4" width="14.83203125" bestFit="1" customWidth="1"/>
  </cols>
  <sheetData>
    <row r="1" spans="1:5" x14ac:dyDescent="0.2">
      <c r="A1" t="s">
        <v>28</v>
      </c>
      <c r="B1" t="s">
        <v>25</v>
      </c>
      <c r="C1" t="s">
        <v>26</v>
      </c>
      <c r="D1" t="s">
        <v>27</v>
      </c>
      <c r="E1" t="s">
        <v>29</v>
      </c>
    </row>
    <row r="2" spans="1:5" x14ac:dyDescent="0.2">
      <c r="A2">
        <v>0</v>
      </c>
      <c r="B2">
        <v>0.1</v>
      </c>
      <c r="C2">
        <v>0</v>
      </c>
      <c r="D2">
        <f>1-C2-B2</f>
        <v>0.9</v>
      </c>
      <c r="E2">
        <v>0</v>
      </c>
    </row>
    <row r="3" spans="1:5" x14ac:dyDescent="0.2">
      <c r="A3">
        <v>1</v>
      </c>
      <c r="B3">
        <v>0.1</v>
      </c>
      <c r="C3">
        <v>0</v>
      </c>
      <c r="D3">
        <f>1-C3-B3</f>
        <v>0.9</v>
      </c>
      <c r="E3">
        <v>0</v>
      </c>
    </row>
    <row r="4" spans="1:5" x14ac:dyDescent="0.2">
      <c r="A4">
        <v>2</v>
      </c>
      <c r="B4">
        <v>0.05</v>
      </c>
      <c r="C4">
        <v>0</v>
      </c>
      <c r="D4">
        <f>1-C4-B4</f>
        <v>0.95</v>
      </c>
      <c r="E4">
        <v>0</v>
      </c>
    </row>
    <row r="5" spans="1:5" x14ac:dyDescent="0.2">
      <c r="A5">
        <v>3</v>
      </c>
      <c r="B5">
        <v>0.05</v>
      </c>
      <c r="C5">
        <v>0</v>
      </c>
      <c r="D5">
        <f>1-C5-B5</f>
        <v>0.95</v>
      </c>
      <c r="E5">
        <v>0</v>
      </c>
    </row>
    <row r="6" spans="1:5" x14ac:dyDescent="0.2">
      <c r="A6">
        <v>4</v>
      </c>
      <c r="B6">
        <v>0.05</v>
      </c>
      <c r="C6">
        <v>0</v>
      </c>
      <c r="D6">
        <f>1-C6-B6</f>
        <v>0.95</v>
      </c>
      <c r="E6">
        <v>1</v>
      </c>
    </row>
    <row r="7" spans="1:5" x14ac:dyDescent="0.2">
      <c r="A7">
        <v>5</v>
      </c>
      <c r="B7">
        <v>0.05</v>
      </c>
      <c r="C7">
        <v>0</v>
      </c>
      <c r="D7">
        <f t="shared" ref="D7:D41" si="0">1-B7-C7</f>
        <v>0.95</v>
      </c>
      <c r="E7">
        <v>0</v>
      </c>
    </row>
    <row r="8" spans="1:5" x14ac:dyDescent="0.2">
      <c r="A8">
        <v>6</v>
      </c>
      <c r="B8">
        <v>0.03</v>
      </c>
      <c r="C8">
        <v>0</v>
      </c>
      <c r="D8">
        <f t="shared" si="0"/>
        <v>0.97</v>
      </c>
      <c r="E8">
        <v>0</v>
      </c>
    </row>
    <row r="9" spans="1:5" x14ac:dyDescent="0.2">
      <c r="A9">
        <v>7</v>
      </c>
      <c r="B9">
        <v>0.03</v>
      </c>
      <c r="C9">
        <v>0</v>
      </c>
      <c r="D9">
        <f t="shared" si="0"/>
        <v>0.97</v>
      </c>
      <c r="E9">
        <v>0</v>
      </c>
    </row>
    <row r="10" spans="1:5" x14ac:dyDescent="0.2">
      <c r="A10">
        <v>8</v>
      </c>
      <c r="B10">
        <v>0.03</v>
      </c>
      <c r="C10">
        <v>0</v>
      </c>
      <c r="D10">
        <f t="shared" si="0"/>
        <v>0.97</v>
      </c>
      <c r="E10">
        <v>0</v>
      </c>
    </row>
    <row r="11" spans="1:5" x14ac:dyDescent="0.2">
      <c r="A11">
        <v>9</v>
      </c>
      <c r="B11">
        <v>0.03</v>
      </c>
      <c r="C11">
        <v>0</v>
      </c>
      <c r="D11">
        <f t="shared" si="0"/>
        <v>0.97</v>
      </c>
      <c r="E11">
        <v>0</v>
      </c>
    </row>
    <row r="12" spans="1:5" x14ac:dyDescent="0.2">
      <c r="A12">
        <v>10</v>
      </c>
      <c r="B12">
        <v>0.03</v>
      </c>
      <c r="C12">
        <v>0</v>
      </c>
      <c r="D12">
        <f t="shared" si="0"/>
        <v>0.97</v>
      </c>
      <c r="E12">
        <v>0</v>
      </c>
    </row>
    <row r="13" spans="1:5" x14ac:dyDescent="0.2">
      <c r="A13">
        <v>11</v>
      </c>
      <c r="B13">
        <v>0.03</v>
      </c>
      <c r="C13">
        <v>0</v>
      </c>
      <c r="D13">
        <f t="shared" si="0"/>
        <v>0.97</v>
      </c>
      <c r="E13">
        <v>0</v>
      </c>
    </row>
    <row r="14" spans="1:5" x14ac:dyDescent="0.2">
      <c r="A14">
        <v>12</v>
      </c>
      <c r="B14">
        <v>0.01</v>
      </c>
      <c r="C14">
        <v>0</v>
      </c>
      <c r="D14">
        <f t="shared" si="0"/>
        <v>0.99</v>
      </c>
      <c r="E14">
        <v>0</v>
      </c>
    </row>
    <row r="15" spans="1:5" x14ac:dyDescent="0.2">
      <c r="A15">
        <v>13</v>
      </c>
      <c r="B15">
        <v>0.01</v>
      </c>
      <c r="C15">
        <v>0</v>
      </c>
      <c r="D15">
        <f t="shared" si="0"/>
        <v>0.99</v>
      </c>
      <c r="E15">
        <v>0</v>
      </c>
    </row>
    <row r="16" spans="1:5" x14ac:dyDescent="0.2">
      <c r="A16">
        <v>14</v>
      </c>
      <c r="B16">
        <v>0.01</v>
      </c>
      <c r="C16">
        <v>0</v>
      </c>
      <c r="D16">
        <f t="shared" si="0"/>
        <v>0.99</v>
      </c>
      <c r="E16">
        <v>0</v>
      </c>
    </row>
    <row r="17" spans="1:5" x14ac:dyDescent="0.2">
      <c r="A17">
        <v>15</v>
      </c>
      <c r="B17">
        <v>0.01</v>
      </c>
      <c r="C17">
        <v>0</v>
      </c>
      <c r="D17">
        <f t="shared" si="0"/>
        <v>0.99</v>
      </c>
      <c r="E17">
        <v>0</v>
      </c>
    </row>
    <row r="18" spans="1:5" x14ac:dyDescent="0.2">
      <c r="A18">
        <v>16</v>
      </c>
      <c r="B18">
        <v>0.01</v>
      </c>
      <c r="C18">
        <v>0</v>
      </c>
      <c r="D18">
        <f t="shared" si="0"/>
        <v>0.99</v>
      </c>
      <c r="E18">
        <v>0</v>
      </c>
    </row>
    <row r="19" spans="1:5" x14ac:dyDescent="0.2">
      <c r="A19">
        <v>17</v>
      </c>
      <c r="B19">
        <v>0.01</v>
      </c>
      <c r="C19">
        <v>0</v>
      </c>
      <c r="D19">
        <f t="shared" si="0"/>
        <v>0.99</v>
      </c>
      <c r="E19">
        <v>0</v>
      </c>
    </row>
    <row r="20" spans="1:5" x14ac:dyDescent="0.2">
      <c r="A20">
        <v>18</v>
      </c>
      <c r="B20">
        <v>0.01</v>
      </c>
      <c r="C20">
        <v>0</v>
      </c>
      <c r="D20">
        <f t="shared" si="0"/>
        <v>0.99</v>
      </c>
      <c r="E20">
        <v>0</v>
      </c>
    </row>
    <row r="21" spans="1:5" x14ac:dyDescent="0.2">
      <c r="A21">
        <v>19</v>
      </c>
      <c r="B21">
        <v>3.0000000000000001E-3</v>
      </c>
      <c r="C21">
        <v>0</v>
      </c>
      <c r="D21">
        <f t="shared" si="0"/>
        <v>0.997</v>
      </c>
      <c r="E21">
        <v>0</v>
      </c>
    </row>
    <row r="22" spans="1:5" x14ac:dyDescent="0.2">
      <c r="A22">
        <v>20</v>
      </c>
      <c r="B22">
        <v>3.0000000000000001E-3</v>
      </c>
      <c r="C22">
        <v>0</v>
      </c>
      <c r="D22">
        <f t="shared" si="0"/>
        <v>0.997</v>
      </c>
      <c r="E22">
        <v>0</v>
      </c>
    </row>
    <row r="23" spans="1:5" x14ac:dyDescent="0.2">
      <c r="A23">
        <v>21</v>
      </c>
      <c r="B23">
        <v>3.0000000000000001E-3</v>
      </c>
      <c r="C23">
        <v>0</v>
      </c>
      <c r="D23">
        <f t="shared" si="0"/>
        <v>0.997</v>
      </c>
      <c r="E23">
        <v>0</v>
      </c>
    </row>
    <row r="24" spans="1:5" x14ac:dyDescent="0.2">
      <c r="A24">
        <v>22</v>
      </c>
      <c r="B24">
        <v>3.0000000000000001E-3</v>
      </c>
      <c r="C24">
        <v>0</v>
      </c>
      <c r="D24">
        <f t="shared" si="0"/>
        <v>0.997</v>
      </c>
      <c r="E24">
        <v>0</v>
      </c>
    </row>
    <row r="25" spans="1:5" x14ac:dyDescent="0.2">
      <c r="A25">
        <v>23</v>
      </c>
      <c r="B25">
        <v>3.0000000000000001E-3</v>
      </c>
      <c r="C25">
        <v>0</v>
      </c>
      <c r="D25">
        <f t="shared" si="0"/>
        <v>0.997</v>
      </c>
      <c r="E25">
        <v>0</v>
      </c>
    </row>
    <row r="26" spans="1:5" x14ac:dyDescent="0.2">
      <c r="A26">
        <v>24</v>
      </c>
      <c r="B26">
        <v>3.0000000000000001E-3</v>
      </c>
      <c r="C26">
        <v>0.01</v>
      </c>
      <c r="D26">
        <f t="shared" si="0"/>
        <v>0.98699999999999999</v>
      </c>
      <c r="E26">
        <v>0</v>
      </c>
    </row>
    <row r="27" spans="1:5" x14ac:dyDescent="0.2">
      <c r="A27">
        <v>25</v>
      </c>
      <c r="B27">
        <v>3.0000000000000001E-3</v>
      </c>
      <c r="C27">
        <v>0.01</v>
      </c>
      <c r="D27">
        <f t="shared" si="0"/>
        <v>0.98699999999999999</v>
      </c>
      <c r="E27">
        <v>0</v>
      </c>
    </row>
    <row r="28" spans="1:5" x14ac:dyDescent="0.2">
      <c r="A28">
        <v>26</v>
      </c>
      <c r="B28">
        <v>3.0000000000000001E-3</v>
      </c>
      <c r="C28">
        <v>1.4999999999999999E-2</v>
      </c>
      <c r="D28">
        <f t="shared" si="0"/>
        <v>0.98199999999999998</v>
      </c>
      <c r="E28">
        <v>0</v>
      </c>
    </row>
    <row r="29" spans="1:5" x14ac:dyDescent="0.2">
      <c r="A29">
        <v>27</v>
      </c>
      <c r="B29">
        <v>3.0000000000000001E-3</v>
      </c>
      <c r="C29">
        <v>1.4999999999999999E-2</v>
      </c>
      <c r="D29">
        <f t="shared" si="0"/>
        <v>0.98199999999999998</v>
      </c>
      <c r="E29">
        <v>0</v>
      </c>
    </row>
    <row r="30" spans="1:5" x14ac:dyDescent="0.2">
      <c r="A30">
        <v>28</v>
      </c>
      <c r="B30">
        <v>3.0000000000000001E-3</v>
      </c>
      <c r="C30">
        <v>0.02</v>
      </c>
      <c r="D30">
        <f t="shared" si="0"/>
        <v>0.97699999999999998</v>
      </c>
      <c r="E30">
        <v>0</v>
      </c>
    </row>
    <row r="31" spans="1:5" x14ac:dyDescent="0.2">
      <c r="A31">
        <v>29</v>
      </c>
      <c r="B31">
        <v>3.0000000000000001E-3</v>
      </c>
      <c r="C31">
        <v>0.02</v>
      </c>
      <c r="D31">
        <f t="shared" si="0"/>
        <v>0.97699999999999998</v>
      </c>
      <c r="E31">
        <v>0</v>
      </c>
    </row>
    <row r="32" spans="1:5" x14ac:dyDescent="0.2">
      <c r="A32">
        <v>30</v>
      </c>
      <c r="B32">
        <v>3.0000000000000001E-3</v>
      </c>
      <c r="C32">
        <v>2.5000000000000001E-2</v>
      </c>
      <c r="D32">
        <f t="shared" si="0"/>
        <v>0.97199999999999998</v>
      </c>
      <c r="E32">
        <v>0</v>
      </c>
    </row>
    <row r="33" spans="1:5" x14ac:dyDescent="0.2">
      <c r="A33">
        <v>31</v>
      </c>
      <c r="B33">
        <v>3.0000000000000001E-3</v>
      </c>
      <c r="C33">
        <v>0.03</v>
      </c>
      <c r="D33">
        <f t="shared" si="0"/>
        <v>0.96699999999999997</v>
      </c>
      <c r="E33">
        <v>0</v>
      </c>
    </row>
    <row r="34" spans="1:5" x14ac:dyDescent="0.2">
      <c r="A34">
        <v>32</v>
      </c>
      <c r="B34">
        <v>3.0000000000000001E-3</v>
      </c>
      <c r="C34">
        <v>0.09</v>
      </c>
      <c r="D34">
        <f t="shared" si="0"/>
        <v>0.90700000000000003</v>
      </c>
      <c r="E34">
        <v>0</v>
      </c>
    </row>
    <row r="35" spans="1:5" x14ac:dyDescent="0.2">
      <c r="A35">
        <v>33</v>
      </c>
      <c r="B35">
        <v>3.0000000000000001E-3</v>
      </c>
      <c r="C35">
        <v>0.09</v>
      </c>
      <c r="D35">
        <f t="shared" si="0"/>
        <v>0.90700000000000003</v>
      </c>
      <c r="E35">
        <v>0</v>
      </c>
    </row>
    <row r="36" spans="1:5" x14ac:dyDescent="0.2">
      <c r="A36">
        <v>34</v>
      </c>
      <c r="B36">
        <v>3.0000000000000001E-3</v>
      </c>
      <c r="C36">
        <v>0.09</v>
      </c>
      <c r="D36">
        <f t="shared" si="0"/>
        <v>0.90700000000000003</v>
      </c>
      <c r="E36">
        <v>0</v>
      </c>
    </row>
    <row r="37" spans="1:5" x14ac:dyDescent="0.2">
      <c r="A37">
        <v>35</v>
      </c>
      <c r="B37">
        <f>2.1/10000</f>
        <v>2.1000000000000001E-4</v>
      </c>
      <c r="C37">
        <v>0.3</v>
      </c>
      <c r="D37">
        <f t="shared" si="0"/>
        <v>0.69978999999999991</v>
      </c>
      <c r="E37">
        <v>0</v>
      </c>
    </row>
    <row r="38" spans="1:5" x14ac:dyDescent="0.2">
      <c r="A38">
        <v>36</v>
      </c>
      <c r="B38">
        <v>2.7E-4</v>
      </c>
      <c r="C38">
        <v>0.35</v>
      </c>
      <c r="D38">
        <f t="shared" si="0"/>
        <v>0.64973000000000003</v>
      </c>
      <c r="E38">
        <v>0</v>
      </c>
    </row>
    <row r="39" spans="1:5" x14ac:dyDescent="0.2">
      <c r="A39">
        <v>37</v>
      </c>
      <c r="B39">
        <v>3.5E-4</v>
      </c>
      <c r="C39">
        <v>0.7</v>
      </c>
      <c r="D39">
        <f t="shared" si="0"/>
        <v>0.29965000000000008</v>
      </c>
      <c r="E39">
        <v>0</v>
      </c>
    </row>
    <row r="40" spans="1:5" x14ac:dyDescent="0.2">
      <c r="A40">
        <v>38</v>
      </c>
      <c r="B40">
        <v>4.2000000000000002E-4</v>
      </c>
      <c r="C40">
        <v>0.7</v>
      </c>
      <c r="D40">
        <f t="shared" si="0"/>
        <v>0.29958000000000007</v>
      </c>
      <c r="E40">
        <v>0</v>
      </c>
    </row>
    <row r="41" spans="1:5" x14ac:dyDescent="0.2">
      <c r="A41">
        <v>39</v>
      </c>
      <c r="B41">
        <v>6.0999999999999997E-4</v>
      </c>
      <c r="C41">
        <v>0.7</v>
      </c>
      <c r="D41">
        <f t="shared" si="0"/>
        <v>0.29939000000000004</v>
      </c>
      <c r="E41">
        <v>0</v>
      </c>
    </row>
    <row r="42" spans="1:5" x14ac:dyDescent="0.2">
      <c r="A42">
        <v>40</v>
      </c>
      <c r="B42">
        <v>1.08E-3</v>
      </c>
      <c r="C42">
        <f>1-B42</f>
        <v>0.99892000000000003</v>
      </c>
      <c r="D42">
        <v>0</v>
      </c>
      <c r="E42">
        <v>0</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96094E-C959-F34D-935C-7330539695AA}">
  <dimension ref="A1:E42"/>
  <sheetViews>
    <sheetView workbookViewId="0">
      <selection activeCell="C2" sqref="C2:C5"/>
    </sheetView>
  </sheetViews>
  <sheetFormatPr baseColWidth="10" defaultRowHeight="16" x14ac:dyDescent="0.2"/>
  <cols>
    <col min="1" max="1" width="19" bestFit="1" customWidth="1"/>
    <col min="2" max="2" width="7.33203125" customWidth="1"/>
    <col min="3" max="3" width="16.33203125" bestFit="1" customWidth="1"/>
    <col min="4" max="4" width="14.33203125" bestFit="1" customWidth="1"/>
    <col min="5" max="5" width="14.83203125" bestFit="1" customWidth="1"/>
  </cols>
  <sheetData>
    <row r="1" spans="1:5" x14ac:dyDescent="0.2">
      <c r="A1" t="s">
        <v>28</v>
      </c>
      <c r="B1" t="s">
        <v>24</v>
      </c>
      <c r="C1" t="s">
        <v>25</v>
      </c>
      <c r="D1" t="s">
        <v>26</v>
      </c>
      <c r="E1" t="s">
        <v>27</v>
      </c>
    </row>
    <row r="2" spans="1:5" x14ac:dyDescent="0.2">
      <c r="A2">
        <v>0</v>
      </c>
      <c r="B2">
        <v>1</v>
      </c>
      <c r="C2">
        <v>0.1</v>
      </c>
      <c r="D2">
        <v>0</v>
      </c>
      <c r="E2">
        <f>1-D2-C2</f>
        <v>0.9</v>
      </c>
    </row>
    <row r="3" spans="1:5" x14ac:dyDescent="0.2">
      <c r="A3">
        <v>1</v>
      </c>
      <c r="B3">
        <v>1</v>
      </c>
      <c r="C3">
        <v>0.1</v>
      </c>
      <c r="D3">
        <v>0</v>
      </c>
      <c r="E3">
        <f t="shared" ref="E3:E5" si="0">1-D3-C3</f>
        <v>0.9</v>
      </c>
    </row>
    <row r="4" spans="1:5" x14ac:dyDescent="0.2">
      <c r="A4">
        <v>2</v>
      </c>
      <c r="B4">
        <v>1</v>
      </c>
      <c r="C4">
        <v>0.05</v>
      </c>
      <c r="D4">
        <v>0</v>
      </c>
      <c r="E4">
        <f t="shared" si="0"/>
        <v>0.95</v>
      </c>
    </row>
    <row r="5" spans="1:5" x14ac:dyDescent="0.2">
      <c r="A5">
        <v>3</v>
      </c>
      <c r="B5">
        <v>1</v>
      </c>
      <c r="C5">
        <v>0.05</v>
      </c>
      <c r="D5">
        <v>0</v>
      </c>
      <c r="E5">
        <f t="shared" si="0"/>
        <v>0.95</v>
      </c>
    </row>
    <row r="6" spans="1:5" x14ac:dyDescent="0.2">
      <c r="A6">
        <v>4</v>
      </c>
      <c r="B6">
        <v>1</v>
      </c>
      <c r="C6">
        <f>1*Phase1!B6</f>
        <v>0.05</v>
      </c>
      <c r="D6">
        <v>0</v>
      </c>
      <c r="E6">
        <f t="shared" ref="E6" si="1">1-D6-C6</f>
        <v>0.95</v>
      </c>
    </row>
    <row r="7" spans="1:5" x14ac:dyDescent="0.2">
      <c r="A7">
        <v>5</v>
      </c>
      <c r="B7">
        <v>1</v>
      </c>
      <c r="C7">
        <f>1*Phase1!B7</f>
        <v>0.05</v>
      </c>
      <c r="D7">
        <v>0</v>
      </c>
      <c r="E7">
        <f t="shared" ref="E7:E41" si="2">1-C7-D7</f>
        <v>0.95</v>
      </c>
    </row>
    <row r="8" spans="1:5" x14ac:dyDescent="0.2">
      <c r="A8">
        <v>6</v>
      </c>
      <c r="B8">
        <v>1</v>
      </c>
      <c r="C8">
        <f>1*Phase1!B8</f>
        <v>0.03</v>
      </c>
      <c r="D8">
        <v>0</v>
      </c>
      <c r="E8">
        <f t="shared" si="2"/>
        <v>0.97</v>
      </c>
    </row>
    <row r="9" spans="1:5" x14ac:dyDescent="0.2">
      <c r="A9">
        <v>7</v>
      </c>
      <c r="B9">
        <v>1</v>
      </c>
      <c r="C9">
        <f>1*Phase1!B9</f>
        <v>0.03</v>
      </c>
      <c r="D9">
        <v>0</v>
      </c>
      <c r="E9">
        <f t="shared" si="2"/>
        <v>0.97</v>
      </c>
    </row>
    <row r="10" spans="1:5" x14ac:dyDescent="0.2">
      <c r="A10">
        <v>8</v>
      </c>
      <c r="B10">
        <v>1</v>
      </c>
      <c r="C10">
        <f>1*Phase1!B10</f>
        <v>0.03</v>
      </c>
      <c r="D10">
        <v>0</v>
      </c>
      <c r="E10">
        <f t="shared" si="2"/>
        <v>0.97</v>
      </c>
    </row>
    <row r="11" spans="1:5" x14ac:dyDescent="0.2">
      <c r="A11">
        <v>9</v>
      </c>
      <c r="B11">
        <v>1</v>
      </c>
      <c r="C11">
        <f>1*Phase1!B11</f>
        <v>0.03</v>
      </c>
      <c r="D11">
        <v>0</v>
      </c>
      <c r="E11">
        <f t="shared" si="2"/>
        <v>0.97</v>
      </c>
    </row>
    <row r="12" spans="1:5" x14ac:dyDescent="0.2">
      <c r="A12">
        <v>10</v>
      </c>
      <c r="B12">
        <v>1</v>
      </c>
      <c r="C12">
        <f>1*Phase1!B12</f>
        <v>0.03</v>
      </c>
      <c r="D12">
        <v>0</v>
      </c>
      <c r="E12">
        <f t="shared" si="2"/>
        <v>0.97</v>
      </c>
    </row>
    <row r="13" spans="1:5" x14ac:dyDescent="0.2">
      <c r="A13">
        <v>11</v>
      </c>
      <c r="B13">
        <v>1</v>
      </c>
      <c r="C13">
        <f>1*Phase1!B13</f>
        <v>0.03</v>
      </c>
      <c r="D13">
        <v>0</v>
      </c>
      <c r="E13">
        <f t="shared" si="2"/>
        <v>0.97</v>
      </c>
    </row>
    <row r="14" spans="1:5" x14ac:dyDescent="0.2">
      <c r="A14">
        <v>12</v>
      </c>
      <c r="B14">
        <v>1</v>
      </c>
      <c r="C14">
        <f>1*Phase1!B14</f>
        <v>0.01</v>
      </c>
      <c r="D14">
        <v>0</v>
      </c>
      <c r="E14">
        <f t="shared" si="2"/>
        <v>0.99</v>
      </c>
    </row>
    <row r="15" spans="1:5" x14ac:dyDescent="0.2">
      <c r="A15">
        <v>13</v>
      </c>
      <c r="B15">
        <v>1</v>
      </c>
      <c r="C15">
        <f>1*Phase1!B15</f>
        <v>0.01</v>
      </c>
      <c r="D15">
        <v>0</v>
      </c>
      <c r="E15">
        <f t="shared" si="2"/>
        <v>0.99</v>
      </c>
    </row>
    <row r="16" spans="1:5" x14ac:dyDescent="0.2">
      <c r="A16">
        <v>14</v>
      </c>
      <c r="B16">
        <v>1</v>
      </c>
      <c r="C16">
        <f>1*Phase1!B16</f>
        <v>0.01</v>
      </c>
      <c r="D16">
        <v>0</v>
      </c>
      <c r="E16">
        <f t="shared" si="2"/>
        <v>0.99</v>
      </c>
    </row>
    <row r="17" spans="1:5" x14ac:dyDescent="0.2">
      <c r="A17">
        <v>15</v>
      </c>
      <c r="B17">
        <v>1</v>
      </c>
      <c r="C17">
        <f>1*Phase1!B17</f>
        <v>0.01</v>
      </c>
      <c r="D17">
        <v>0</v>
      </c>
      <c r="E17">
        <f t="shared" si="2"/>
        <v>0.99</v>
      </c>
    </row>
    <row r="18" spans="1:5" x14ac:dyDescent="0.2">
      <c r="A18">
        <v>16</v>
      </c>
      <c r="B18">
        <v>1</v>
      </c>
      <c r="C18">
        <f>1*Phase1!B18</f>
        <v>0.01</v>
      </c>
      <c r="D18">
        <v>0</v>
      </c>
      <c r="E18">
        <f t="shared" si="2"/>
        <v>0.99</v>
      </c>
    </row>
    <row r="19" spans="1:5" x14ac:dyDescent="0.2">
      <c r="A19">
        <v>17</v>
      </c>
      <c r="B19">
        <v>1</v>
      </c>
      <c r="C19">
        <f>1*Phase1!B19</f>
        <v>0.01</v>
      </c>
      <c r="D19">
        <v>0</v>
      </c>
      <c r="E19">
        <f t="shared" si="2"/>
        <v>0.99</v>
      </c>
    </row>
    <row r="20" spans="1:5" x14ac:dyDescent="0.2">
      <c r="A20">
        <v>18</v>
      </c>
      <c r="B20">
        <v>1</v>
      </c>
      <c r="C20">
        <f>1*Phase1!B20</f>
        <v>0.01</v>
      </c>
      <c r="D20">
        <v>0</v>
      </c>
      <c r="E20">
        <f t="shared" si="2"/>
        <v>0.99</v>
      </c>
    </row>
    <row r="21" spans="1:5" x14ac:dyDescent="0.2">
      <c r="A21">
        <v>19</v>
      </c>
      <c r="B21">
        <v>1</v>
      </c>
      <c r="C21">
        <f>1*Phase1!B21</f>
        <v>3.0000000000000001E-3</v>
      </c>
      <c r="D21">
        <v>0</v>
      </c>
      <c r="E21">
        <f t="shared" si="2"/>
        <v>0.997</v>
      </c>
    </row>
    <row r="22" spans="1:5" x14ac:dyDescent="0.2">
      <c r="A22">
        <v>20</v>
      </c>
      <c r="B22">
        <v>1</v>
      </c>
      <c r="C22">
        <f>1*Phase1!B22</f>
        <v>3.0000000000000001E-3</v>
      </c>
      <c r="D22">
        <v>0</v>
      </c>
      <c r="E22">
        <f t="shared" si="2"/>
        <v>0.997</v>
      </c>
    </row>
    <row r="23" spans="1:5" x14ac:dyDescent="0.2">
      <c r="A23">
        <v>21</v>
      </c>
      <c r="B23">
        <v>1</v>
      </c>
      <c r="C23">
        <f>1*Phase1!B23</f>
        <v>3.0000000000000001E-3</v>
      </c>
      <c r="D23">
        <v>0</v>
      </c>
      <c r="E23">
        <f t="shared" si="2"/>
        <v>0.997</v>
      </c>
    </row>
    <row r="24" spans="1:5" x14ac:dyDescent="0.2">
      <c r="A24">
        <v>22</v>
      </c>
      <c r="B24">
        <v>1</v>
      </c>
      <c r="C24">
        <f>1*Phase1!B24</f>
        <v>3.0000000000000001E-3</v>
      </c>
      <c r="D24">
        <v>0</v>
      </c>
      <c r="E24">
        <f t="shared" si="2"/>
        <v>0.997</v>
      </c>
    </row>
    <row r="25" spans="1:5" x14ac:dyDescent="0.2">
      <c r="A25">
        <v>23</v>
      </c>
      <c r="B25">
        <v>1</v>
      </c>
      <c r="C25">
        <f>1*Phase1!B25</f>
        <v>3.0000000000000001E-3</v>
      </c>
      <c r="D25">
        <v>0</v>
      </c>
      <c r="E25">
        <f t="shared" si="2"/>
        <v>0.997</v>
      </c>
    </row>
    <row r="26" spans="1:5" x14ac:dyDescent="0.2">
      <c r="A26">
        <v>24</v>
      </c>
      <c r="B26">
        <v>1</v>
      </c>
      <c r="C26">
        <f>1*Phase1!B26</f>
        <v>3.0000000000000001E-3</v>
      </c>
      <c r="D26">
        <f>0.7*Phase1!C26</f>
        <v>6.9999999999999993E-3</v>
      </c>
      <c r="E26">
        <f t="shared" si="2"/>
        <v>0.99</v>
      </c>
    </row>
    <row r="27" spans="1:5" x14ac:dyDescent="0.2">
      <c r="A27">
        <v>25</v>
      </c>
      <c r="B27">
        <v>1</v>
      </c>
      <c r="C27">
        <f>1*Phase1!B27</f>
        <v>3.0000000000000001E-3</v>
      </c>
      <c r="D27">
        <f>0.7*Phase1!C27</f>
        <v>6.9999999999999993E-3</v>
      </c>
      <c r="E27">
        <f t="shared" si="2"/>
        <v>0.99</v>
      </c>
    </row>
    <row r="28" spans="1:5" x14ac:dyDescent="0.2">
      <c r="A28">
        <v>26</v>
      </c>
      <c r="B28">
        <v>1</v>
      </c>
      <c r="C28">
        <f>1*Phase1!B28</f>
        <v>3.0000000000000001E-3</v>
      </c>
      <c r="D28">
        <f>0.7*Phase1!C28</f>
        <v>1.0499999999999999E-2</v>
      </c>
      <c r="E28">
        <f t="shared" si="2"/>
        <v>0.98650000000000004</v>
      </c>
    </row>
    <row r="29" spans="1:5" x14ac:dyDescent="0.2">
      <c r="A29">
        <v>27</v>
      </c>
      <c r="B29">
        <v>1</v>
      </c>
      <c r="C29">
        <f>1*Phase1!B29</f>
        <v>3.0000000000000001E-3</v>
      </c>
      <c r="D29">
        <f>0.7*Phase1!C29</f>
        <v>1.0499999999999999E-2</v>
      </c>
      <c r="E29">
        <f t="shared" si="2"/>
        <v>0.98650000000000004</v>
      </c>
    </row>
    <row r="30" spans="1:5" x14ac:dyDescent="0.2">
      <c r="A30">
        <v>28</v>
      </c>
      <c r="B30">
        <v>1</v>
      </c>
      <c r="C30">
        <f>1*Phase1!B30</f>
        <v>3.0000000000000001E-3</v>
      </c>
      <c r="D30">
        <f>0.7*Phase1!C30</f>
        <v>1.3999999999999999E-2</v>
      </c>
      <c r="E30">
        <f t="shared" si="2"/>
        <v>0.98299999999999998</v>
      </c>
    </row>
    <row r="31" spans="1:5" x14ac:dyDescent="0.2">
      <c r="A31">
        <v>29</v>
      </c>
      <c r="B31">
        <v>1</v>
      </c>
      <c r="C31">
        <f>1*Phase1!B31</f>
        <v>3.0000000000000001E-3</v>
      </c>
      <c r="D31">
        <f>0.7*Phase1!C31</f>
        <v>1.3999999999999999E-2</v>
      </c>
      <c r="E31">
        <f t="shared" si="2"/>
        <v>0.98299999999999998</v>
      </c>
    </row>
    <row r="32" spans="1:5" x14ac:dyDescent="0.2">
      <c r="A32">
        <v>30</v>
      </c>
      <c r="B32">
        <v>1</v>
      </c>
      <c r="C32">
        <f>1*Phase1!B32</f>
        <v>3.0000000000000001E-3</v>
      </c>
      <c r="D32">
        <f>0.7*Phase1!C32</f>
        <v>1.7499999999999998E-2</v>
      </c>
      <c r="E32">
        <f t="shared" si="2"/>
        <v>0.97950000000000004</v>
      </c>
    </row>
    <row r="33" spans="1:5" x14ac:dyDescent="0.2">
      <c r="A33">
        <v>31</v>
      </c>
      <c r="B33">
        <v>1</v>
      </c>
      <c r="C33">
        <f>1*Phase1!B33</f>
        <v>3.0000000000000001E-3</v>
      </c>
      <c r="D33">
        <f>0.7*Phase1!C33</f>
        <v>2.0999999999999998E-2</v>
      </c>
      <c r="E33">
        <f t="shared" si="2"/>
        <v>0.97599999999999998</v>
      </c>
    </row>
    <row r="34" spans="1:5" x14ac:dyDescent="0.2">
      <c r="A34">
        <v>32</v>
      </c>
      <c r="B34">
        <v>1</v>
      </c>
      <c r="C34">
        <f>1*Phase1!B34</f>
        <v>3.0000000000000001E-3</v>
      </c>
      <c r="D34">
        <f>0.7*Phase1!C34</f>
        <v>6.3E-2</v>
      </c>
      <c r="E34">
        <f t="shared" si="2"/>
        <v>0.93399999999999994</v>
      </c>
    </row>
    <row r="35" spans="1:5" x14ac:dyDescent="0.2">
      <c r="A35">
        <v>33</v>
      </c>
      <c r="B35">
        <v>1</v>
      </c>
      <c r="C35">
        <f>1*Phase1!B35</f>
        <v>3.0000000000000001E-3</v>
      </c>
      <c r="D35">
        <f>0.7*Phase1!C35</f>
        <v>6.3E-2</v>
      </c>
      <c r="E35">
        <f t="shared" si="2"/>
        <v>0.93399999999999994</v>
      </c>
    </row>
    <row r="36" spans="1:5" x14ac:dyDescent="0.2">
      <c r="A36">
        <v>34</v>
      </c>
      <c r="B36">
        <v>1</v>
      </c>
      <c r="C36">
        <f>1*Phase1!B36</f>
        <v>3.0000000000000001E-3</v>
      </c>
      <c r="D36">
        <f>0.7*Phase1!C36</f>
        <v>6.3E-2</v>
      </c>
      <c r="E36">
        <f t="shared" si="2"/>
        <v>0.93399999999999994</v>
      </c>
    </row>
    <row r="37" spans="1:5" x14ac:dyDescent="0.2">
      <c r="A37">
        <v>35</v>
      </c>
      <c r="B37">
        <v>1</v>
      </c>
      <c r="C37">
        <f>1*Phase1!B37</f>
        <v>2.1000000000000001E-4</v>
      </c>
      <c r="D37">
        <f>1.05*Phase1!C37</f>
        <v>0.315</v>
      </c>
      <c r="E37">
        <f t="shared" si="2"/>
        <v>0.68479000000000001</v>
      </c>
    </row>
    <row r="38" spans="1:5" x14ac:dyDescent="0.2">
      <c r="A38">
        <v>36</v>
      </c>
      <c r="B38">
        <v>1</v>
      </c>
      <c r="C38">
        <f>1*Phase1!B38</f>
        <v>2.7E-4</v>
      </c>
      <c r="D38">
        <f>1.05*Phase1!C38</f>
        <v>0.36749999999999999</v>
      </c>
      <c r="E38">
        <f t="shared" si="2"/>
        <v>0.63223000000000007</v>
      </c>
    </row>
    <row r="39" spans="1:5" x14ac:dyDescent="0.2">
      <c r="A39">
        <v>37</v>
      </c>
      <c r="B39">
        <v>1</v>
      </c>
      <c r="C39">
        <f>1*Phase1!B39</f>
        <v>3.5E-4</v>
      </c>
      <c r="D39">
        <f>1.05*Phase1!C39</f>
        <v>0.73499999999999999</v>
      </c>
      <c r="E39">
        <f t="shared" si="2"/>
        <v>0.26465000000000005</v>
      </c>
    </row>
    <row r="40" spans="1:5" x14ac:dyDescent="0.2">
      <c r="A40">
        <v>38</v>
      </c>
      <c r="B40">
        <v>1</v>
      </c>
      <c r="C40">
        <f>1*Phase1!B40</f>
        <v>4.2000000000000002E-4</v>
      </c>
      <c r="D40">
        <f>1.05*Phase1!C40</f>
        <v>0.73499999999999999</v>
      </c>
      <c r="E40">
        <f t="shared" si="2"/>
        <v>0.26458000000000004</v>
      </c>
    </row>
    <row r="41" spans="1:5" x14ac:dyDescent="0.2">
      <c r="A41">
        <v>39</v>
      </c>
      <c r="B41">
        <v>1</v>
      </c>
      <c r="C41">
        <f>1*Phase1!B41</f>
        <v>6.0999999999999997E-4</v>
      </c>
      <c r="D41">
        <f>1.05*Phase1!C41</f>
        <v>0.73499999999999999</v>
      </c>
      <c r="E41">
        <f t="shared" si="2"/>
        <v>0.26439000000000001</v>
      </c>
    </row>
    <row r="42" spans="1:5" x14ac:dyDescent="0.2">
      <c r="A42">
        <v>40</v>
      </c>
      <c r="B42">
        <v>1</v>
      </c>
      <c r="C42">
        <f>1*Phase1!B42</f>
        <v>1.08E-3</v>
      </c>
      <c r="D42">
        <f>1-C42</f>
        <v>0.99892000000000003</v>
      </c>
      <c r="E42">
        <v>0</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EC42C-213B-4245-8F9C-C0F65FBC0D09}">
  <dimension ref="A1:H18"/>
  <sheetViews>
    <sheetView workbookViewId="0">
      <selection activeCell="G1" sqref="G1"/>
    </sheetView>
  </sheetViews>
  <sheetFormatPr baseColWidth="10" defaultRowHeight="16" x14ac:dyDescent="0.2"/>
  <cols>
    <col min="1" max="1" width="19" bestFit="1" customWidth="1"/>
    <col min="2" max="2" width="21.6640625" bestFit="1" customWidth="1"/>
    <col min="3" max="3" width="14.1640625" customWidth="1"/>
    <col min="4" max="4" width="20.6640625" bestFit="1" customWidth="1"/>
    <col min="5" max="5" width="14.5" bestFit="1" customWidth="1"/>
    <col min="6" max="6" width="18.1640625" customWidth="1"/>
    <col min="7" max="7" width="11.6640625" bestFit="1" customWidth="1"/>
    <col min="8" max="8" width="13.1640625" bestFit="1" customWidth="1"/>
  </cols>
  <sheetData>
    <row r="1" spans="1:8" x14ac:dyDescent="0.2">
      <c r="A1" t="s">
        <v>28</v>
      </c>
      <c r="B1" t="s">
        <v>34</v>
      </c>
      <c r="C1" t="s">
        <v>4</v>
      </c>
      <c r="D1" t="s">
        <v>32</v>
      </c>
      <c r="E1" t="s">
        <v>30</v>
      </c>
      <c r="F1" t="s">
        <v>31</v>
      </c>
      <c r="G1" t="s">
        <v>0</v>
      </c>
      <c r="H1" t="s">
        <v>2</v>
      </c>
    </row>
    <row r="2" spans="1:8" x14ac:dyDescent="0.2">
      <c r="A2">
        <v>24</v>
      </c>
      <c r="B2">
        <v>4.0000000000000002E-4</v>
      </c>
      <c r="C2">
        <f>10*B2</f>
        <v>4.0000000000000001E-3</v>
      </c>
      <c r="D2">
        <f>LN(C2/(1-C2))</f>
        <v>-5.5174528964647074</v>
      </c>
      <c r="E2">
        <v>0.6</v>
      </c>
      <c r="F2">
        <f>LN(E2)</f>
        <v>-0.51082562376599072</v>
      </c>
      <c r="G2">
        <v>1.7000000000000001E-2</v>
      </c>
      <c r="H2">
        <f t="shared" ref="H2:H18" si="0">1-G2</f>
        <v>0.98299999999999998</v>
      </c>
    </row>
    <row r="3" spans="1:8" x14ac:dyDescent="0.2">
      <c r="A3">
        <v>25</v>
      </c>
      <c r="B3">
        <v>4.0000000000000002E-4</v>
      </c>
      <c r="C3">
        <f t="shared" ref="C3:C18" si="1">10*B3</f>
        <v>4.0000000000000001E-3</v>
      </c>
      <c r="D3">
        <f>LN(C3/(1-C3))</f>
        <v>-5.5174528964647074</v>
      </c>
      <c r="E3">
        <v>0.6</v>
      </c>
      <c r="F3">
        <f>LN(E3)</f>
        <v>-0.51082562376599072</v>
      </c>
      <c r="G3">
        <v>1.7000000000000001E-2</v>
      </c>
      <c r="H3">
        <f t="shared" si="0"/>
        <v>0.98299999999999998</v>
      </c>
    </row>
    <row r="4" spans="1:8" x14ac:dyDescent="0.2">
      <c r="A4">
        <v>26</v>
      </c>
      <c r="B4">
        <v>5.0000000000000001E-4</v>
      </c>
      <c r="C4">
        <f t="shared" si="1"/>
        <v>5.0000000000000001E-3</v>
      </c>
      <c r="D4">
        <f t="shared" ref="D4:D18" si="2">LN(C4/(1-C4))</f>
        <v>-5.2933048247244923</v>
      </c>
      <c r="E4">
        <v>0.6</v>
      </c>
      <c r="F4">
        <f t="shared" ref="F4:F18" si="3">LN(E4)</f>
        <v>-0.51082562376599072</v>
      </c>
      <c r="G4">
        <v>3.0000000000000001E-3</v>
      </c>
      <c r="H4">
        <f t="shared" si="0"/>
        <v>0.997</v>
      </c>
    </row>
    <row r="5" spans="1:8" x14ac:dyDescent="0.2">
      <c r="A5">
        <v>27</v>
      </c>
      <c r="B5">
        <v>5.9999999999999995E-4</v>
      </c>
      <c r="C5">
        <f t="shared" si="1"/>
        <v>5.9999999999999993E-3</v>
      </c>
      <c r="D5">
        <f t="shared" si="2"/>
        <v>-5.1099777374285189</v>
      </c>
      <c r="E5">
        <v>0.6</v>
      </c>
      <c r="F5">
        <f t="shared" si="3"/>
        <v>-0.51082562376599072</v>
      </c>
      <c r="G5">
        <v>4.0000000000000001E-3</v>
      </c>
      <c r="H5">
        <f t="shared" si="0"/>
        <v>0.996</v>
      </c>
    </row>
    <row r="6" spans="1:8" x14ac:dyDescent="0.2">
      <c r="A6">
        <v>28</v>
      </c>
      <c r="B6">
        <v>6.9999999999999999E-4</v>
      </c>
      <c r="C6">
        <f t="shared" si="1"/>
        <v>7.0000000000000001E-3</v>
      </c>
      <c r="D6">
        <f t="shared" si="2"/>
        <v>-4.9548205149898594</v>
      </c>
      <c r="E6">
        <v>0.6</v>
      </c>
      <c r="F6">
        <f t="shared" si="3"/>
        <v>-0.51082562376599072</v>
      </c>
      <c r="G6">
        <v>3.0000000000000001E-3</v>
      </c>
      <c r="H6">
        <f t="shared" si="0"/>
        <v>0.997</v>
      </c>
    </row>
    <row r="7" spans="1:8" x14ac:dyDescent="0.2">
      <c r="A7">
        <v>29</v>
      </c>
      <c r="B7">
        <v>8.0000000000000004E-4</v>
      </c>
      <c r="C7">
        <f t="shared" si="1"/>
        <v>8.0000000000000002E-3</v>
      </c>
      <c r="D7">
        <f t="shared" si="2"/>
        <v>-4.8202815656050371</v>
      </c>
      <c r="E7">
        <v>0.6</v>
      </c>
      <c r="F7">
        <f t="shared" si="3"/>
        <v>-0.51082562376599072</v>
      </c>
      <c r="G7">
        <v>3.0000000000000001E-3</v>
      </c>
      <c r="H7">
        <f t="shared" si="0"/>
        <v>0.997</v>
      </c>
    </row>
    <row r="8" spans="1:8" x14ac:dyDescent="0.2">
      <c r="A8">
        <v>30</v>
      </c>
      <c r="B8">
        <v>8.9999999999999998E-4</v>
      </c>
      <c r="C8">
        <f t="shared" si="1"/>
        <v>8.9999999999999993E-3</v>
      </c>
      <c r="D8">
        <f t="shared" si="2"/>
        <v>-4.7014899569937691</v>
      </c>
      <c r="E8">
        <v>0.6</v>
      </c>
      <c r="F8">
        <f t="shared" si="3"/>
        <v>-0.51082562376599072</v>
      </c>
      <c r="G8">
        <v>3.0000000000000001E-3</v>
      </c>
      <c r="H8">
        <f t="shared" si="0"/>
        <v>0.997</v>
      </c>
    </row>
    <row r="9" spans="1:8" x14ac:dyDescent="0.2">
      <c r="A9">
        <v>31</v>
      </c>
      <c r="B9">
        <v>1E-3</v>
      </c>
      <c r="C9">
        <f t="shared" si="1"/>
        <v>0.01</v>
      </c>
      <c r="D9">
        <f t="shared" si="2"/>
        <v>-4.5951198501345898</v>
      </c>
      <c r="E9">
        <v>0.6</v>
      </c>
      <c r="F9">
        <f t="shared" si="3"/>
        <v>-0.51082562376599072</v>
      </c>
      <c r="G9">
        <v>3.0000000000000001E-3</v>
      </c>
      <c r="H9">
        <f t="shared" si="0"/>
        <v>0.997</v>
      </c>
    </row>
    <row r="10" spans="1:8" x14ac:dyDescent="0.2">
      <c r="A10">
        <v>32</v>
      </c>
      <c r="B10">
        <v>1.8E-3</v>
      </c>
      <c r="C10">
        <f t="shared" si="1"/>
        <v>1.7999999999999999E-2</v>
      </c>
      <c r="D10">
        <f t="shared" si="2"/>
        <v>-3.9992195504583012</v>
      </c>
      <c r="E10">
        <v>0.6</v>
      </c>
      <c r="F10">
        <f t="shared" si="3"/>
        <v>-0.51082562376599072</v>
      </c>
      <c r="G10">
        <v>3.0000000000000001E-3</v>
      </c>
      <c r="H10">
        <f t="shared" si="0"/>
        <v>0.997</v>
      </c>
    </row>
    <row r="11" spans="1:8" x14ac:dyDescent="0.2">
      <c r="A11">
        <v>33</v>
      </c>
      <c r="B11">
        <v>2E-3</v>
      </c>
      <c r="C11">
        <f t="shared" si="1"/>
        <v>0.02</v>
      </c>
      <c r="D11">
        <f t="shared" si="2"/>
        <v>-3.8918202981106265</v>
      </c>
      <c r="E11">
        <v>0.6</v>
      </c>
      <c r="F11">
        <f t="shared" si="3"/>
        <v>-0.51082562376599072</v>
      </c>
      <c r="G11">
        <v>3.0000000000000001E-3</v>
      </c>
      <c r="H11">
        <f t="shared" si="0"/>
        <v>0.997</v>
      </c>
    </row>
    <row r="12" spans="1:8" x14ac:dyDescent="0.2">
      <c r="A12">
        <v>34</v>
      </c>
      <c r="B12">
        <v>4.0000000000000001E-3</v>
      </c>
      <c r="C12">
        <f t="shared" si="1"/>
        <v>0.04</v>
      </c>
      <c r="D12">
        <f t="shared" si="2"/>
        <v>-3.1780538303479453</v>
      </c>
      <c r="E12">
        <v>0.6</v>
      </c>
      <c r="F12">
        <f t="shared" si="3"/>
        <v>-0.51082562376599072</v>
      </c>
      <c r="G12">
        <v>3.0000000000000001E-3</v>
      </c>
      <c r="H12">
        <f t="shared" si="0"/>
        <v>0.997</v>
      </c>
    </row>
    <row r="13" spans="1:8" x14ac:dyDescent="0.2">
      <c r="A13">
        <v>35</v>
      </c>
      <c r="B13">
        <v>5.0000000000000001E-3</v>
      </c>
      <c r="C13">
        <f t="shared" si="1"/>
        <v>0.05</v>
      </c>
      <c r="D13">
        <f t="shared" si="2"/>
        <v>-2.9444389791664403</v>
      </c>
      <c r="E13">
        <v>0.6</v>
      </c>
      <c r="F13">
        <f t="shared" si="3"/>
        <v>-0.51082562376599072</v>
      </c>
      <c r="G13">
        <v>1E-3</v>
      </c>
      <c r="H13">
        <f t="shared" si="0"/>
        <v>0.999</v>
      </c>
    </row>
    <row r="14" spans="1:8" x14ac:dyDescent="0.2">
      <c r="A14">
        <v>36</v>
      </c>
      <c r="B14">
        <v>7.0000000000000001E-3</v>
      </c>
      <c r="C14">
        <f t="shared" si="1"/>
        <v>7.0000000000000007E-2</v>
      </c>
      <c r="D14">
        <f t="shared" si="2"/>
        <v>-2.5866893440979424</v>
      </c>
      <c r="E14">
        <v>0.6</v>
      </c>
      <c r="F14">
        <f t="shared" si="3"/>
        <v>-0.51082562376599072</v>
      </c>
      <c r="G14">
        <v>1E-3</v>
      </c>
      <c r="H14">
        <f t="shared" si="0"/>
        <v>0.999</v>
      </c>
    </row>
    <row r="15" spans="1:8" x14ac:dyDescent="0.2">
      <c r="A15">
        <v>37</v>
      </c>
      <c r="B15">
        <v>8.0000000000000002E-3</v>
      </c>
      <c r="C15">
        <f t="shared" si="1"/>
        <v>0.08</v>
      </c>
      <c r="D15">
        <f t="shared" si="2"/>
        <v>-2.4423470353692043</v>
      </c>
      <c r="E15">
        <v>0.6</v>
      </c>
      <c r="F15">
        <f t="shared" si="3"/>
        <v>-0.51082562376599072</v>
      </c>
      <c r="G15">
        <v>1E-3</v>
      </c>
      <c r="H15">
        <f t="shared" si="0"/>
        <v>0.999</v>
      </c>
    </row>
    <row r="16" spans="1:8" x14ac:dyDescent="0.2">
      <c r="A16">
        <v>38</v>
      </c>
      <c r="B16">
        <v>8.9999999999999998E-4</v>
      </c>
      <c r="C16">
        <f t="shared" si="1"/>
        <v>8.9999999999999993E-3</v>
      </c>
      <c r="D16">
        <f t="shared" si="2"/>
        <v>-4.7014899569937691</v>
      </c>
      <c r="E16">
        <v>0.6</v>
      </c>
      <c r="F16">
        <f t="shared" si="3"/>
        <v>-0.51082562376599072</v>
      </c>
      <c r="G16">
        <v>1E-3</v>
      </c>
      <c r="H16">
        <f t="shared" si="0"/>
        <v>0.999</v>
      </c>
    </row>
    <row r="17" spans="1:8" x14ac:dyDescent="0.2">
      <c r="A17">
        <v>39</v>
      </c>
      <c r="B17">
        <v>1.0999999999999999E-2</v>
      </c>
      <c r="C17">
        <f t="shared" si="1"/>
        <v>0.10999999999999999</v>
      </c>
      <c r="D17">
        <f t="shared" si="2"/>
        <v>-2.0907410969337694</v>
      </c>
      <c r="E17">
        <v>0.6</v>
      </c>
      <c r="F17">
        <f t="shared" si="3"/>
        <v>-0.51082562376599072</v>
      </c>
      <c r="G17">
        <v>2E-3</v>
      </c>
      <c r="H17">
        <f t="shared" si="0"/>
        <v>0.998</v>
      </c>
    </row>
    <row r="18" spans="1:8" x14ac:dyDescent="0.2">
      <c r="A18">
        <v>40</v>
      </c>
      <c r="B18">
        <v>1.4E-2</v>
      </c>
      <c r="C18">
        <f t="shared" si="1"/>
        <v>0.14000000000000001</v>
      </c>
      <c r="D18">
        <f t="shared" si="2"/>
        <v>-1.8152899666382492</v>
      </c>
      <c r="E18">
        <v>0.6</v>
      </c>
      <c r="F18">
        <f t="shared" si="3"/>
        <v>-0.51082562376599072</v>
      </c>
      <c r="G18">
        <v>1E-3</v>
      </c>
      <c r="H18">
        <f t="shared" si="0"/>
        <v>0.999</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136535-DC0E-F74A-BC9C-9C0291FB9B47}">
  <dimension ref="A1:C5"/>
  <sheetViews>
    <sheetView workbookViewId="0">
      <selection activeCell="J9" sqref="J9"/>
    </sheetView>
  </sheetViews>
  <sheetFormatPr baseColWidth="10" defaultRowHeight="16" x14ac:dyDescent="0.2"/>
  <cols>
    <col min="2" max="2" width="16.5" bestFit="1" customWidth="1"/>
    <col min="3" max="3" width="7.1640625" bestFit="1" customWidth="1"/>
  </cols>
  <sheetData>
    <row r="1" spans="1:3" x14ac:dyDescent="0.2">
      <c r="A1" s="5" t="s">
        <v>33</v>
      </c>
      <c r="B1" t="s">
        <v>22</v>
      </c>
      <c r="C1" t="s">
        <v>23</v>
      </c>
    </row>
    <row r="2" spans="1:3" x14ac:dyDescent="0.2">
      <c r="A2">
        <v>0</v>
      </c>
      <c r="B2">
        <v>0</v>
      </c>
      <c r="C2">
        <v>0.125</v>
      </c>
    </row>
    <row r="3" spans="1:3" x14ac:dyDescent="0.2">
      <c r="A3">
        <v>0</v>
      </c>
      <c r="B3">
        <v>1</v>
      </c>
      <c r="C3">
        <f>1.25*C2</f>
        <v>0.15625</v>
      </c>
    </row>
    <row r="4" spans="1:3" x14ac:dyDescent="0.2">
      <c r="A4">
        <v>1</v>
      </c>
      <c r="B4">
        <v>0</v>
      </c>
      <c r="C4">
        <f>0.8*C2</f>
        <v>0.1</v>
      </c>
    </row>
    <row r="5" spans="1:3" x14ac:dyDescent="0.2">
      <c r="A5">
        <v>1</v>
      </c>
      <c r="B5">
        <v>1</v>
      </c>
      <c r="C5">
        <f>0.8*C3</f>
        <v>0.125</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8C0E0C-D6E1-F442-8735-4FA62BD9AC1D}">
  <dimension ref="A1:B42"/>
  <sheetViews>
    <sheetView workbookViewId="0">
      <selection activeCell="K14" sqref="K14"/>
    </sheetView>
  </sheetViews>
  <sheetFormatPr baseColWidth="10" defaultRowHeight="16" x14ac:dyDescent="0.2"/>
  <cols>
    <col min="1" max="1" width="19" bestFit="1" customWidth="1"/>
    <col min="2" max="2" width="16.5" customWidth="1"/>
  </cols>
  <sheetData>
    <row r="1" spans="1:2" x14ac:dyDescent="0.2">
      <c r="A1" t="s">
        <v>28</v>
      </c>
      <c r="B1" t="s">
        <v>35</v>
      </c>
    </row>
    <row r="2" spans="1:2" x14ac:dyDescent="0.2">
      <c r="A2">
        <v>0</v>
      </c>
      <c r="B2">
        <v>0</v>
      </c>
    </row>
    <row r="3" spans="1:2" x14ac:dyDescent="0.2">
      <c r="A3">
        <v>1</v>
      </c>
      <c r="B3">
        <v>0</v>
      </c>
    </row>
    <row r="4" spans="1:2" x14ac:dyDescent="0.2">
      <c r="A4">
        <v>2</v>
      </c>
      <c r="B4">
        <v>0</v>
      </c>
    </row>
    <row r="5" spans="1:2" x14ac:dyDescent="0.2">
      <c r="A5">
        <v>3</v>
      </c>
      <c r="B5">
        <v>0</v>
      </c>
    </row>
    <row r="6" spans="1:2" x14ac:dyDescent="0.2">
      <c r="A6">
        <v>4</v>
      </c>
      <c r="B6">
        <v>0</v>
      </c>
    </row>
    <row r="7" spans="1:2" x14ac:dyDescent="0.2">
      <c r="A7">
        <v>5</v>
      </c>
      <c r="B7">
        <v>0</v>
      </c>
    </row>
    <row r="8" spans="1:2" x14ac:dyDescent="0.2">
      <c r="A8">
        <v>6</v>
      </c>
      <c r="B8">
        <v>0.01</v>
      </c>
    </row>
    <row r="9" spans="1:2" x14ac:dyDescent="0.2">
      <c r="A9">
        <v>7</v>
      </c>
      <c r="B9">
        <v>0.01</v>
      </c>
    </row>
    <row r="10" spans="1:2" x14ac:dyDescent="0.2">
      <c r="A10">
        <v>8</v>
      </c>
      <c r="B10">
        <v>0.01</v>
      </c>
    </row>
    <row r="11" spans="1:2" x14ac:dyDescent="0.2">
      <c r="A11">
        <v>9</v>
      </c>
      <c r="B11">
        <v>0.01</v>
      </c>
    </row>
    <row r="12" spans="1:2" x14ac:dyDescent="0.2">
      <c r="A12">
        <v>10</v>
      </c>
      <c r="B12">
        <v>0.01</v>
      </c>
    </row>
    <row r="13" spans="1:2" x14ac:dyDescent="0.2">
      <c r="A13">
        <v>11</v>
      </c>
      <c r="B13">
        <v>0.01</v>
      </c>
    </row>
    <row r="14" spans="1:2" x14ac:dyDescent="0.2">
      <c r="A14">
        <v>12</v>
      </c>
      <c r="B14">
        <v>0.01</v>
      </c>
    </row>
    <row r="15" spans="1:2" x14ac:dyDescent="0.2">
      <c r="A15">
        <v>13</v>
      </c>
      <c r="B15">
        <v>0.01</v>
      </c>
    </row>
    <row r="16" spans="1:2" x14ac:dyDescent="0.2">
      <c r="A16">
        <v>14</v>
      </c>
      <c r="B16">
        <v>0.01</v>
      </c>
    </row>
    <row r="17" spans="1:2" x14ac:dyDescent="0.2">
      <c r="A17">
        <v>15</v>
      </c>
      <c r="B17">
        <v>0.01</v>
      </c>
    </row>
    <row r="18" spans="1:2" x14ac:dyDescent="0.2">
      <c r="A18">
        <v>16</v>
      </c>
      <c r="B18">
        <v>0.01</v>
      </c>
    </row>
    <row r="19" spans="1:2" x14ac:dyDescent="0.2">
      <c r="A19">
        <v>17</v>
      </c>
      <c r="B19">
        <v>0.01</v>
      </c>
    </row>
    <row r="20" spans="1:2" x14ac:dyDescent="0.2">
      <c r="A20">
        <v>18</v>
      </c>
      <c r="B20">
        <v>0.01</v>
      </c>
    </row>
    <row r="21" spans="1:2" x14ac:dyDescent="0.2">
      <c r="A21">
        <v>19</v>
      </c>
      <c r="B21">
        <v>0.01</v>
      </c>
    </row>
    <row r="22" spans="1:2" x14ac:dyDescent="0.2">
      <c r="A22">
        <v>20</v>
      </c>
      <c r="B22">
        <v>0.01</v>
      </c>
    </row>
    <row r="23" spans="1:2" x14ac:dyDescent="0.2">
      <c r="A23">
        <v>21</v>
      </c>
      <c r="B23">
        <v>0.01</v>
      </c>
    </row>
    <row r="24" spans="1:2" x14ac:dyDescent="0.2">
      <c r="A24">
        <v>22</v>
      </c>
      <c r="B24">
        <v>0.01</v>
      </c>
    </row>
    <row r="25" spans="1:2" x14ac:dyDescent="0.2">
      <c r="A25">
        <v>23</v>
      </c>
      <c r="B25">
        <v>0.01</v>
      </c>
    </row>
    <row r="26" spans="1:2" x14ac:dyDescent="0.2">
      <c r="A26">
        <v>24</v>
      </c>
      <c r="B26">
        <v>0.01</v>
      </c>
    </row>
    <row r="27" spans="1:2" x14ac:dyDescent="0.2">
      <c r="A27">
        <v>25</v>
      </c>
      <c r="B27">
        <v>0.01</v>
      </c>
    </row>
    <row r="28" spans="1:2" x14ac:dyDescent="0.2">
      <c r="A28">
        <v>26</v>
      </c>
      <c r="B28">
        <v>0.01</v>
      </c>
    </row>
    <row r="29" spans="1:2" x14ac:dyDescent="0.2">
      <c r="A29">
        <v>27</v>
      </c>
      <c r="B29">
        <v>0.01</v>
      </c>
    </row>
    <row r="30" spans="1:2" x14ac:dyDescent="0.2">
      <c r="A30">
        <v>28</v>
      </c>
      <c r="B30">
        <v>0.01</v>
      </c>
    </row>
    <row r="31" spans="1:2" x14ac:dyDescent="0.2">
      <c r="A31">
        <v>29</v>
      </c>
      <c r="B31">
        <v>0.01</v>
      </c>
    </row>
    <row r="32" spans="1:2" x14ac:dyDescent="0.2">
      <c r="A32">
        <v>30</v>
      </c>
      <c r="B32">
        <v>0.01</v>
      </c>
    </row>
    <row r="33" spans="1:2" x14ac:dyDescent="0.2">
      <c r="A33">
        <v>31</v>
      </c>
      <c r="B33">
        <v>0.01</v>
      </c>
    </row>
    <row r="34" spans="1:2" x14ac:dyDescent="0.2">
      <c r="A34">
        <v>32</v>
      </c>
      <c r="B34">
        <v>0.01</v>
      </c>
    </row>
    <row r="35" spans="1:2" x14ac:dyDescent="0.2">
      <c r="A35">
        <v>33</v>
      </c>
      <c r="B35">
        <v>0.01</v>
      </c>
    </row>
    <row r="36" spans="1:2" x14ac:dyDescent="0.2">
      <c r="A36">
        <v>34</v>
      </c>
      <c r="B36">
        <v>0.01</v>
      </c>
    </row>
    <row r="37" spans="1:2" x14ac:dyDescent="0.2">
      <c r="A37">
        <v>35</v>
      </c>
      <c r="B37">
        <v>0.01</v>
      </c>
    </row>
    <row r="38" spans="1:2" x14ac:dyDescent="0.2">
      <c r="A38">
        <v>36</v>
      </c>
      <c r="B38">
        <v>0.01</v>
      </c>
    </row>
    <row r="39" spans="1:2" x14ac:dyDescent="0.2">
      <c r="A39">
        <v>37</v>
      </c>
      <c r="B39">
        <v>0.01</v>
      </c>
    </row>
    <row r="40" spans="1:2" x14ac:dyDescent="0.2">
      <c r="A40">
        <v>38</v>
      </c>
      <c r="B40">
        <v>0.01</v>
      </c>
    </row>
    <row r="41" spans="1:2" x14ac:dyDescent="0.2">
      <c r="A41">
        <v>39</v>
      </c>
      <c r="B41">
        <v>0.01</v>
      </c>
    </row>
    <row r="42" spans="1:2" x14ac:dyDescent="0.2">
      <c r="A42">
        <v>40</v>
      </c>
      <c r="B42">
        <v>0</v>
      </c>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FC6947-DBBF-D243-8019-94691EC417BF}">
  <dimension ref="A1:F38"/>
  <sheetViews>
    <sheetView workbookViewId="0">
      <selection activeCell="E22" sqref="E22:E38"/>
    </sheetView>
  </sheetViews>
  <sheetFormatPr baseColWidth="10" defaultRowHeight="16" x14ac:dyDescent="0.2"/>
  <cols>
    <col min="2" max="2" width="13.1640625" bestFit="1" customWidth="1"/>
    <col min="3" max="4" width="10.33203125" bestFit="1" customWidth="1"/>
    <col min="5" max="5" width="14.1640625" bestFit="1" customWidth="1"/>
  </cols>
  <sheetData>
    <row r="1" spans="1:6" x14ac:dyDescent="0.2">
      <c r="A1" t="s">
        <v>1</v>
      </c>
      <c r="B1" t="s">
        <v>0</v>
      </c>
      <c r="C1" t="s">
        <v>2</v>
      </c>
      <c r="D1" t="s">
        <v>3</v>
      </c>
      <c r="E1" t="s">
        <v>4</v>
      </c>
      <c r="F1" t="s">
        <v>5</v>
      </c>
    </row>
    <row r="2" spans="1:6" x14ac:dyDescent="0.2">
      <c r="A2">
        <v>6</v>
      </c>
      <c r="B2">
        <v>0.05</v>
      </c>
      <c r="C2">
        <v>0</v>
      </c>
      <c r="D2">
        <f>1-B2-C2</f>
        <v>0.95</v>
      </c>
      <c r="E2">
        <v>0</v>
      </c>
      <c r="F2">
        <v>0</v>
      </c>
    </row>
    <row r="3" spans="1:6" x14ac:dyDescent="0.2">
      <c r="A3">
        <v>7</v>
      </c>
      <c r="B3">
        <v>0.05</v>
      </c>
      <c r="C3">
        <v>0</v>
      </c>
      <c r="D3">
        <f t="shared" ref="D3:D37" si="0">1-B3-C3</f>
        <v>0.95</v>
      </c>
      <c r="E3">
        <v>0</v>
      </c>
      <c r="F3">
        <v>0</v>
      </c>
    </row>
    <row r="4" spans="1:6" x14ac:dyDescent="0.2">
      <c r="A4">
        <v>8</v>
      </c>
      <c r="B4">
        <v>0.03</v>
      </c>
      <c r="C4">
        <v>0</v>
      </c>
      <c r="D4">
        <f t="shared" si="0"/>
        <v>0.97</v>
      </c>
      <c r="E4">
        <v>0</v>
      </c>
      <c r="F4">
        <v>0</v>
      </c>
    </row>
    <row r="5" spans="1:6" x14ac:dyDescent="0.2">
      <c r="A5">
        <v>9</v>
      </c>
      <c r="B5">
        <v>0.03</v>
      </c>
      <c r="C5">
        <v>0</v>
      </c>
      <c r="D5">
        <f t="shared" si="0"/>
        <v>0.97</v>
      </c>
      <c r="E5">
        <v>0</v>
      </c>
      <c r="F5">
        <v>0</v>
      </c>
    </row>
    <row r="6" spans="1:6" x14ac:dyDescent="0.2">
      <c r="A6">
        <v>10</v>
      </c>
      <c r="B6">
        <v>0.03</v>
      </c>
      <c r="C6">
        <v>0</v>
      </c>
      <c r="D6">
        <f t="shared" si="0"/>
        <v>0.97</v>
      </c>
      <c r="E6">
        <v>0</v>
      </c>
      <c r="F6">
        <v>0</v>
      </c>
    </row>
    <row r="7" spans="1:6" x14ac:dyDescent="0.2">
      <c r="A7">
        <v>11</v>
      </c>
      <c r="B7">
        <v>0.03</v>
      </c>
      <c r="C7">
        <v>0</v>
      </c>
      <c r="D7">
        <f t="shared" si="0"/>
        <v>0.97</v>
      </c>
      <c r="E7">
        <v>0</v>
      </c>
      <c r="F7">
        <v>0</v>
      </c>
    </row>
    <row r="8" spans="1:6" x14ac:dyDescent="0.2">
      <c r="A8">
        <v>12</v>
      </c>
      <c r="B8">
        <v>0.03</v>
      </c>
      <c r="C8">
        <v>0</v>
      </c>
      <c r="D8">
        <f t="shared" si="0"/>
        <v>0.97</v>
      </c>
      <c r="E8">
        <v>0</v>
      </c>
      <c r="F8">
        <v>0</v>
      </c>
    </row>
    <row r="9" spans="1:6" x14ac:dyDescent="0.2">
      <c r="A9">
        <v>13</v>
      </c>
      <c r="B9">
        <v>0.03</v>
      </c>
      <c r="C9">
        <v>0</v>
      </c>
      <c r="D9">
        <f t="shared" si="0"/>
        <v>0.97</v>
      </c>
      <c r="E9">
        <v>0</v>
      </c>
      <c r="F9">
        <v>0</v>
      </c>
    </row>
    <row r="10" spans="1:6" x14ac:dyDescent="0.2">
      <c r="A10">
        <v>14</v>
      </c>
      <c r="B10">
        <v>0.01</v>
      </c>
      <c r="C10">
        <v>0</v>
      </c>
      <c r="D10">
        <f t="shared" si="0"/>
        <v>0.99</v>
      </c>
      <c r="E10">
        <v>0</v>
      </c>
      <c r="F10">
        <v>0</v>
      </c>
    </row>
    <row r="11" spans="1:6" x14ac:dyDescent="0.2">
      <c r="A11">
        <v>15</v>
      </c>
      <c r="B11">
        <v>0.01</v>
      </c>
      <c r="C11">
        <v>0</v>
      </c>
      <c r="D11">
        <f t="shared" si="0"/>
        <v>0.99</v>
      </c>
      <c r="E11">
        <v>0</v>
      </c>
      <c r="F11">
        <v>0</v>
      </c>
    </row>
    <row r="12" spans="1:6" x14ac:dyDescent="0.2">
      <c r="A12">
        <v>16</v>
      </c>
      <c r="B12">
        <v>0.01</v>
      </c>
      <c r="C12">
        <v>0</v>
      </c>
      <c r="D12">
        <f t="shared" si="0"/>
        <v>0.99</v>
      </c>
      <c r="E12">
        <v>0</v>
      </c>
      <c r="F12">
        <v>0</v>
      </c>
    </row>
    <row r="13" spans="1:6" x14ac:dyDescent="0.2">
      <c r="A13">
        <v>17</v>
      </c>
      <c r="B13">
        <v>0.01</v>
      </c>
      <c r="C13">
        <v>0</v>
      </c>
      <c r="D13">
        <f t="shared" si="0"/>
        <v>0.99</v>
      </c>
      <c r="E13">
        <v>0</v>
      </c>
      <c r="F13">
        <v>0</v>
      </c>
    </row>
    <row r="14" spans="1:6" x14ac:dyDescent="0.2">
      <c r="A14">
        <v>18</v>
      </c>
      <c r="B14">
        <v>0.01</v>
      </c>
      <c r="C14">
        <v>0</v>
      </c>
      <c r="D14">
        <f t="shared" si="0"/>
        <v>0.99</v>
      </c>
      <c r="E14">
        <v>0</v>
      </c>
      <c r="F14">
        <v>0</v>
      </c>
    </row>
    <row r="15" spans="1:6" x14ac:dyDescent="0.2">
      <c r="A15">
        <v>19</v>
      </c>
      <c r="B15">
        <v>0.01</v>
      </c>
      <c r="C15">
        <v>0</v>
      </c>
      <c r="D15">
        <f t="shared" si="0"/>
        <v>0.99</v>
      </c>
      <c r="E15">
        <v>0</v>
      </c>
      <c r="F15">
        <v>0</v>
      </c>
    </row>
    <row r="16" spans="1:6" x14ac:dyDescent="0.2">
      <c r="A16">
        <v>20</v>
      </c>
      <c r="B16">
        <v>0.01</v>
      </c>
      <c r="C16">
        <v>0</v>
      </c>
      <c r="D16">
        <f t="shared" si="0"/>
        <v>0.99</v>
      </c>
      <c r="E16">
        <v>0</v>
      </c>
      <c r="F16">
        <v>0</v>
      </c>
    </row>
    <row r="17" spans="1:6" x14ac:dyDescent="0.2">
      <c r="A17">
        <v>21</v>
      </c>
      <c r="B17">
        <v>3.0000000000000001E-3</v>
      </c>
      <c r="C17">
        <v>0</v>
      </c>
      <c r="D17">
        <f t="shared" si="0"/>
        <v>0.997</v>
      </c>
      <c r="E17">
        <v>0</v>
      </c>
      <c r="F17">
        <v>0</v>
      </c>
    </row>
    <row r="18" spans="1:6" x14ac:dyDescent="0.2">
      <c r="A18">
        <v>22</v>
      </c>
      <c r="B18">
        <v>3.0000000000000001E-3</v>
      </c>
      <c r="C18">
        <v>0</v>
      </c>
      <c r="D18">
        <f t="shared" si="0"/>
        <v>0.997</v>
      </c>
      <c r="E18">
        <v>0</v>
      </c>
      <c r="F18">
        <v>0</v>
      </c>
    </row>
    <row r="19" spans="1:6" x14ac:dyDescent="0.2">
      <c r="A19">
        <v>23</v>
      </c>
      <c r="B19">
        <v>3.0000000000000001E-3</v>
      </c>
      <c r="C19">
        <v>0</v>
      </c>
      <c r="D19">
        <f t="shared" si="0"/>
        <v>0.997</v>
      </c>
      <c r="E19">
        <v>0</v>
      </c>
      <c r="F19">
        <v>0</v>
      </c>
    </row>
    <row r="20" spans="1:6" x14ac:dyDescent="0.2">
      <c r="A20">
        <v>24</v>
      </c>
      <c r="B20">
        <v>3.0000000000000001E-3</v>
      </c>
      <c r="C20">
        <v>0</v>
      </c>
      <c r="D20">
        <f t="shared" si="0"/>
        <v>0.997</v>
      </c>
      <c r="E20">
        <v>0</v>
      </c>
      <c r="F20">
        <v>0</v>
      </c>
    </row>
    <row r="21" spans="1:6" x14ac:dyDescent="0.2">
      <c r="A21">
        <v>25</v>
      </c>
      <c r="B21">
        <v>3.0000000000000001E-3</v>
      </c>
      <c r="C21">
        <v>0</v>
      </c>
      <c r="D21">
        <f t="shared" si="0"/>
        <v>0.997</v>
      </c>
      <c r="E21">
        <v>0</v>
      </c>
      <c r="F21">
        <v>0</v>
      </c>
    </row>
    <row r="22" spans="1:6" x14ac:dyDescent="0.2">
      <c r="A22">
        <v>26</v>
      </c>
      <c r="B22">
        <v>3.0000000000000001E-3</v>
      </c>
      <c r="C22">
        <v>0.01</v>
      </c>
      <c r="D22">
        <f t="shared" si="0"/>
        <v>0.98699999999999999</v>
      </c>
      <c r="E22">
        <v>2.9999999999999997E-4</v>
      </c>
      <c r="F22">
        <v>0.6</v>
      </c>
    </row>
    <row r="23" spans="1:6" x14ac:dyDescent="0.2">
      <c r="A23">
        <v>27</v>
      </c>
      <c r="B23">
        <v>3.0000000000000001E-3</v>
      </c>
      <c r="C23">
        <v>0.01</v>
      </c>
      <c r="D23">
        <f t="shared" si="0"/>
        <v>0.98699999999999999</v>
      </c>
      <c r="E23">
        <v>4.0000000000000002E-4</v>
      </c>
      <c r="F23">
        <v>0.6</v>
      </c>
    </row>
    <row r="24" spans="1:6" x14ac:dyDescent="0.2">
      <c r="A24">
        <v>28</v>
      </c>
      <c r="B24">
        <v>3.0000000000000001E-3</v>
      </c>
      <c r="C24">
        <v>1.4999999999999999E-2</v>
      </c>
      <c r="D24">
        <f t="shared" si="0"/>
        <v>0.98199999999999998</v>
      </c>
      <c r="E24">
        <v>5.0000000000000001E-4</v>
      </c>
      <c r="F24">
        <v>0.6</v>
      </c>
    </row>
    <row r="25" spans="1:6" x14ac:dyDescent="0.2">
      <c r="A25">
        <v>29</v>
      </c>
      <c r="B25">
        <v>3.0000000000000001E-3</v>
      </c>
      <c r="C25">
        <v>1.4999999999999999E-2</v>
      </c>
      <c r="D25">
        <f t="shared" si="0"/>
        <v>0.98199999999999998</v>
      </c>
      <c r="E25">
        <v>5.9999999999999995E-4</v>
      </c>
      <c r="F25">
        <v>0.6</v>
      </c>
    </row>
    <row r="26" spans="1:6" x14ac:dyDescent="0.2">
      <c r="A26">
        <v>30</v>
      </c>
      <c r="B26">
        <v>3.0000000000000001E-3</v>
      </c>
      <c r="C26">
        <v>0.02</v>
      </c>
      <c r="D26">
        <f t="shared" si="0"/>
        <v>0.97699999999999998</v>
      </c>
      <c r="E26">
        <v>6.9999999999999999E-4</v>
      </c>
      <c r="F26">
        <v>0.6</v>
      </c>
    </row>
    <row r="27" spans="1:6" x14ac:dyDescent="0.2">
      <c r="A27">
        <v>31</v>
      </c>
      <c r="B27">
        <v>3.0000000000000001E-3</v>
      </c>
      <c r="C27">
        <v>0.02</v>
      </c>
      <c r="D27">
        <f t="shared" si="0"/>
        <v>0.97699999999999998</v>
      </c>
      <c r="E27">
        <v>8.0000000000000004E-4</v>
      </c>
      <c r="F27">
        <v>0.6</v>
      </c>
    </row>
    <row r="28" spans="1:6" x14ac:dyDescent="0.2">
      <c r="A28">
        <v>32</v>
      </c>
      <c r="B28">
        <v>3.0000000000000001E-3</v>
      </c>
      <c r="C28">
        <v>2.5000000000000001E-2</v>
      </c>
      <c r="D28">
        <f t="shared" si="0"/>
        <v>0.97199999999999998</v>
      </c>
      <c r="E28">
        <v>8.9999999999999998E-4</v>
      </c>
      <c r="F28">
        <v>0.6</v>
      </c>
    </row>
    <row r="29" spans="1:6" x14ac:dyDescent="0.2">
      <c r="A29">
        <v>33</v>
      </c>
      <c r="B29">
        <v>3.0000000000000001E-3</v>
      </c>
      <c r="C29">
        <v>0.03</v>
      </c>
      <c r="D29">
        <f t="shared" si="0"/>
        <v>0.96699999999999997</v>
      </c>
      <c r="E29">
        <v>1E-3</v>
      </c>
      <c r="F29">
        <v>0.6</v>
      </c>
    </row>
    <row r="30" spans="1:6" x14ac:dyDescent="0.2">
      <c r="A30">
        <v>34</v>
      </c>
      <c r="B30">
        <v>3.0000000000000001E-3</v>
      </c>
      <c r="C30">
        <v>0.09</v>
      </c>
      <c r="D30">
        <f t="shared" si="0"/>
        <v>0.90700000000000003</v>
      </c>
      <c r="E30">
        <v>1.8E-3</v>
      </c>
      <c r="F30">
        <v>0.4</v>
      </c>
    </row>
    <row r="31" spans="1:6" x14ac:dyDescent="0.2">
      <c r="A31">
        <v>35</v>
      </c>
      <c r="B31">
        <v>3.0000000000000001E-3</v>
      </c>
      <c r="C31">
        <v>0.09</v>
      </c>
      <c r="D31">
        <f t="shared" si="0"/>
        <v>0.90700000000000003</v>
      </c>
      <c r="E31">
        <v>2E-3</v>
      </c>
      <c r="F31">
        <v>0.4</v>
      </c>
    </row>
    <row r="32" spans="1:6" x14ac:dyDescent="0.2">
      <c r="A32">
        <v>36</v>
      </c>
      <c r="B32">
        <v>3.0000000000000001E-3</v>
      </c>
      <c r="C32">
        <v>0.09</v>
      </c>
      <c r="D32">
        <f t="shared" si="0"/>
        <v>0.90700000000000003</v>
      </c>
      <c r="E32">
        <v>4.0000000000000001E-3</v>
      </c>
      <c r="F32">
        <v>0.4</v>
      </c>
    </row>
    <row r="33" spans="1:6" x14ac:dyDescent="0.2">
      <c r="A33">
        <v>37</v>
      </c>
      <c r="B33">
        <f>2.1/10000</f>
        <v>2.1000000000000001E-4</v>
      </c>
      <c r="C33">
        <v>0.3</v>
      </c>
      <c r="D33">
        <f t="shared" si="0"/>
        <v>0.69978999999999991</v>
      </c>
      <c r="E33">
        <v>5.0000000000000001E-3</v>
      </c>
      <c r="F33">
        <v>0.21</v>
      </c>
    </row>
    <row r="34" spans="1:6" x14ac:dyDescent="0.2">
      <c r="A34">
        <v>38</v>
      </c>
      <c r="B34">
        <v>2.7E-4</v>
      </c>
      <c r="C34">
        <v>0.35</v>
      </c>
      <c r="D34">
        <f t="shared" si="0"/>
        <v>0.64973000000000003</v>
      </c>
      <c r="E34">
        <v>7.0000000000000001E-3</v>
      </c>
      <c r="F34">
        <v>0.21</v>
      </c>
    </row>
    <row r="35" spans="1:6" x14ac:dyDescent="0.2">
      <c r="A35">
        <v>39</v>
      </c>
      <c r="B35">
        <v>3.5E-4</v>
      </c>
      <c r="C35">
        <v>0.7</v>
      </c>
      <c r="D35">
        <f t="shared" si="0"/>
        <v>0.29965000000000008</v>
      </c>
      <c r="E35">
        <v>8.0000000000000002E-3</v>
      </c>
      <c r="F35">
        <v>0.18</v>
      </c>
    </row>
    <row r="36" spans="1:6" x14ac:dyDescent="0.2">
      <c r="A36">
        <v>40</v>
      </c>
      <c r="B36">
        <v>4.2000000000000002E-4</v>
      </c>
      <c r="C36">
        <v>0.7</v>
      </c>
      <c r="D36">
        <f t="shared" si="0"/>
        <v>0.29958000000000007</v>
      </c>
      <c r="E36">
        <v>8.9999999999999998E-4</v>
      </c>
      <c r="F36">
        <v>0.18</v>
      </c>
    </row>
    <row r="37" spans="1:6" x14ac:dyDescent="0.2">
      <c r="A37">
        <v>41</v>
      </c>
      <c r="B37">
        <v>6.0999999999999997E-4</v>
      </c>
      <c r="C37">
        <v>0.7</v>
      </c>
      <c r="D37">
        <f t="shared" si="0"/>
        <v>0.29939000000000004</v>
      </c>
      <c r="E37">
        <v>1.0999999999999999E-2</v>
      </c>
      <c r="F37">
        <v>0.22</v>
      </c>
    </row>
    <row r="38" spans="1:6" x14ac:dyDescent="0.2">
      <c r="A38">
        <v>42</v>
      </c>
      <c r="B38">
        <v>1.08E-3</v>
      </c>
      <c r="C38">
        <f>1-B38</f>
        <v>0.99892000000000003</v>
      </c>
      <c r="D38">
        <v>0</v>
      </c>
      <c r="E38">
        <v>1.4E-2</v>
      </c>
      <c r="F38">
        <v>0.24</v>
      </c>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57A824-9110-B347-821D-B64D54D407AE}">
  <dimension ref="A1:L23"/>
  <sheetViews>
    <sheetView workbookViewId="0">
      <selection activeCell="L10" sqref="L10"/>
    </sheetView>
  </sheetViews>
  <sheetFormatPr baseColWidth="10" defaultRowHeight="16" x14ac:dyDescent="0.2"/>
  <cols>
    <col min="3" max="4" width="13.6640625" bestFit="1" customWidth="1"/>
    <col min="5" max="5" width="14.83203125" customWidth="1"/>
    <col min="7" max="8" width="13.6640625" bestFit="1" customWidth="1"/>
    <col min="9" max="9" width="18.83203125" bestFit="1" customWidth="1"/>
  </cols>
  <sheetData>
    <row r="1" spans="1:12" ht="51" x14ac:dyDescent="0.2">
      <c r="A1" s="1" t="s">
        <v>12</v>
      </c>
      <c r="B1" s="6" t="s">
        <v>6</v>
      </c>
      <c r="C1" s="6"/>
      <c r="D1" s="6"/>
      <c r="E1" s="3" t="s">
        <v>13</v>
      </c>
      <c r="F1" s="7" t="s">
        <v>14</v>
      </c>
      <c r="G1" s="7"/>
      <c r="H1" s="7"/>
      <c r="I1" s="4" t="s">
        <v>16</v>
      </c>
      <c r="K1" t="s">
        <v>19</v>
      </c>
    </row>
    <row r="2" spans="1:12" x14ac:dyDescent="0.2">
      <c r="A2" s="6" t="s">
        <v>8</v>
      </c>
      <c r="B2" s="6" t="s">
        <v>9</v>
      </c>
      <c r="C2" s="1" t="s">
        <v>10</v>
      </c>
      <c r="D2" s="1" t="s">
        <v>11</v>
      </c>
      <c r="E2" s="1"/>
      <c r="F2" s="1" t="s">
        <v>9</v>
      </c>
      <c r="G2" s="1" t="s">
        <v>15</v>
      </c>
      <c r="H2" s="1" t="s">
        <v>11</v>
      </c>
      <c r="I2" s="1" t="s">
        <v>17</v>
      </c>
      <c r="J2" s="1" t="s">
        <v>18</v>
      </c>
      <c r="K2" s="1" t="s">
        <v>20</v>
      </c>
      <c r="L2" s="1" t="s">
        <v>21</v>
      </c>
    </row>
    <row r="3" spans="1:12" x14ac:dyDescent="0.2">
      <c r="A3" s="6"/>
      <c r="B3" s="6"/>
      <c r="C3" s="1" t="s">
        <v>7</v>
      </c>
      <c r="D3" s="1" t="s">
        <v>7</v>
      </c>
      <c r="F3" s="1"/>
      <c r="G3" s="1" t="s">
        <v>7</v>
      </c>
      <c r="H3" s="1" t="s">
        <v>7</v>
      </c>
    </row>
    <row r="4" spans="1:12" x14ac:dyDescent="0.2">
      <c r="A4" s="2">
        <v>23</v>
      </c>
      <c r="B4" s="2"/>
      <c r="C4" s="2"/>
      <c r="D4" s="2"/>
      <c r="E4" s="2">
        <v>362</v>
      </c>
      <c r="F4" s="2">
        <v>0</v>
      </c>
      <c r="G4" s="2">
        <v>0</v>
      </c>
      <c r="H4" s="2">
        <v>0</v>
      </c>
    </row>
    <row r="5" spans="1:12" x14ac:dyDescent="0.2">
      <c r="A5" s="2">
        <v>24</v>
      </c>
      <c r="B5" s="2">
        <v>554333</v>
      </c>
      <c r="C5" s="2">
        <v>362</v>
      </c>
      <c r="D5" s="2">
        <v>553971</v>
      </c>
      <c r="E5" s="2">
        <v>158</v>
      </c>
      <c r="F5" s="2">
        <v>135</v>
      </c>
      <c r="G5" s="2">
        <v>5</v>
      </c>
      <c r="H5" s="2">
        <v>130</v>
      </c>
      <c r="I5">
        <f>G5/C5</f>
        <v>1.3812154696132596E-2</v>
      </c>
      <c r="J5">
        <f>ROUND(I5,3)</f>
        <v>1.4E-2</v>
      </c>
    </row>
    <row r="6" spans="1:12" x14ac:dyDescent="0.2">
      <c r="A6" s="2">
        <v>25</v>
      </c>
      <c r="B6" s="2">
        <v>553976</v>
      </c>
      <c r="C6" s="2">
        <v>494</v>
      </c>
      <c r="D6" s="2">
        <v>553482</v>
      </c>
      <c r="E6" s="2">
        <v>192</v>
      </c>
      <c r="F6" s="2">
        <v>78</v>
      </c>
      <c r="G6" s="2">
        <v>6</v>
      </c>
      <c r="H6" s="2">
        <v>72</v>
      </c>
      <c r="I6">
        <f t="shared" ref="I6:I23" si="0">G6/C6</f>
        <v>1.2145748987854251E-2</v>
      </c>
      <c r="J6">
        <f t="shared" ref="J6:J23" si="1">ROUND(I6,3)</f>
        <v>1.2E-2</v>
      </c>
    </row>
    <row r="7" spans="1:12" x14ac:dyDescent="0.2">
      <c r="A7" s="2">
        <v>26</v>
      </c>
      <c r="B7" s="2">
        <v>553644</v>
      </c>
      <c r="C7" s="2">
        <v>633</v>
      </c>
      <c r="D7" s="2">
        <v>553011</v>
      </c>
      <c r="E7" s="2">
        <v>204</v>
      </c>
      <c r="F7" s="2">
        <v>75</v>
      </c>
      <c r="G7" s="2">
        <v>7</v>
      </c>
      <c r="H7" s="2">
        <v>68</v>
      </c>
      <c r="I7">
        <f t="shared" si="0"/>
        <v>1.1058451816745656E-2</v>
      </c>
      <c r="J7">
        <f t="shared" si="1"/>
        <v>1.0999999999999999E-2</v>
      </c>
      <c r="K7">
        <v>3.0000000000000001E-3</v>
      </c>
      <c r="L7">
        <f>ROUND(MAX(J7:K7),3)</f>
        <v>1.0999999999999999E-2</v>
      </c>
    </row>
    <row r="8" spans="1:12" x14ac:dyDescent="0.2">
      <c r="A8" s="2">
        <v>27</v>
      </c>
      <c r="B8" s="2">
        <v>553250</v>
      </c>
      <c r="C8" s="2">
        <v>752</v>
      </c>
      <c r="D8" s="2">
        <v>552498</v>
      </c>
      <c r="E8" s="2">
        <v>362</v>
      </c>
      <c r="F8" s="2">
        <v>100</v>
      </c>
      <c r="G8" s="2">
        <v>13</v>
      </c>
      <c r="H8" s="2">
        <v>87</v>
      </c>
      <c r="I8">
        <f t="shared" si="0"/>
        <v>1.7287234042553192E-2</v>
      </c>
      <c r="J8">
        <f t="shared" si="1"/>
        <v>1.7000000000000001E-2</v>
      </c>
      <c r="K8">
        <v>3.0000000000000001E-3</v>
      </c>
      <c r="L8">
        <f t="shared" ref="L8:L23" si="2">ROUND(MAX(J8:K8),3)</f>
        <v>1.7000000000000001E-2</v>
      </c>
    </row>
    <row r="9" spans="1:12" x14ac:dyDescent="0.2">
      <c r="A9" s="2">
        <v>28</v>
      </c>
      <c r="B9" s="2">
        <v>552739</v>
      </c>
      <c r="C9" s="2">
        <v>990</v>
      </c>
      <c r="D9" s="2">
        <v>551749</v>
      </c>
      <c r="E9" s="2">
        <v>396</v>
      </c>
      <c r="F9" s="2">
        <v>68</v>
      </c>
      <c r="G9" s="2">
        <v>2</v>
      </c>
      <c r="H9" s="2">
        <v>66</v>
      </c>
      <c r="I9">
        <f t="shared" si="0"/>
        <v>2.0202020202020202E-3</v>
      </c>
      <c r="J9">
        <f t="shared" si="1"/>
        <v>2E-3</v>
      </c>
      <c r="K9">
        <v>3.0000000000000001E-3</v>
      </c>
      <c r="L9">
        <f t="shared" si="2"/>
        <v>3.0000000000000001E-3</v>
      </c>
    </row>
    <row r="10" spans="1:12" x14ac:dyDescent="0.2">
      <c r="A10" s="2">
        <v>29</v>
      </c>
      <c r="B10" s="2">
        <v>552184</v>
      </c>
      <c r="C10" s="2">
        <v>1216</v>
      </c>
      <c r="D10" s="2">
        <v>550968</v>
      </c>
      <c r="E10" s="2">
        <v>543</v>
      </c>
      <c r="F10" s="2">
        <v>64</v>
      </c>
      <c r="G10" s="2">
        <v>5</v>
      </c>
      <c r="H10" s="2">
        <v>59</v>
      </c>
      <c r="I10">
        <f t="shared" si="0"/>
        <v>4.1118421052631577E-3</v>
      </c>
      <c r="J10">
        <f t="shared" si="1"/>
        <v>4.0000000000000001E-3</v>
      </c>
      <c r="K10">
        <v>3.0000000000000001E-3</v>
      </c>
      <c r="L10">
        <f t="shared" si="2"/>
        <v>4.0000000000000001E-3</v>
      </c>
    </row>
    <row r="11" spans="1:12" x14ac:dyDescent="0.2">
      <c r="A11" s="2">
        <v>30</v>
      </c>
      <c r="B11" s="2">
        <v>551540</v>
      </c>
      <c r="C11" s="2">
        <v>1567</v>
      </c>
      <c r="D11" s="2">
        <v>549973</v>
      </c>
      <c r="E11" s="2">
        <v>815</v>
      </c>
      <c r="F11" s="2">
        <v>70</v>
      </c>
      <c r="G11" s="2">
        <v>5</v>
      </c>
      <c r="H11" s="2">
        <v>65</v>
      </c>
      <c r="I11">
        <f t="shared" si="0"/>
        <v>3.1908104658583281E-3</v>
      </c>
      <c r="J11">
        <f t="shared" si="1"/>
        <v>3.0000000000000001E-3</v>
      </c>
      <c r="K11">
        <v>3.0000000000000001E-3</v>
      </c>
      <c r="L11">
        <f t="shared" si="2"/>
        <v>3.0000000000000001E-3</v>
      </c>
    </row>
    <row r="12" spans="1:12" x14ac:dyDescent="0.2">
      <c r="A12" s="2">
        <v>31</v>
      </c>
      <c r="B12" s="2">
        <v>550674</v>
      </c>
      <c r="C12" s="2">
        <v>2144</v>
      </c>
      <c r="D12" s="2">
        <v>548530</v>
      </c>
      <c r="E12" s="2">
        <v>623</v>
      </c>
      <c r="F12" s="2">
        <v>73</v>
      </c>
      <c r="G12" s="2">
        <v>7</v>
      </c>
      <c r="H12" s="2">
        <v>66</v>
      </c>
      <c r="I12">
        <f t="shared" si="0"/>
        <v>3.2649253731343282E-3</v>
      </c>
      <c r="J12">
        <f t="shared" si="1"/>
        <v>3.0000000000000001E-3</v>
      </c>
      <c r="K12">
        <v>3.0000000000000001E-3</v>
      </c>
      <c r="L12">
        <f t="shared" si="2"/>
        <v>3.0000000000000001E-3</v>
      </c>
    </row>
    <row r="13" spans="1:12" x14ac:dyDescent="0.2">
      <c r="A13" s="2">
        <v>32</v>
      </c>
      <c r="B13" s="2">
        <v>549581</v>
      </c>
      <c r="C13" s="2">
        <v>2458</v>
      </c>
      <c r="D13" s="2">
        <v>547123</v>
      </c>
      <c r="E13" s="2">
        <v>962</v>
      </c>
      <c r="F13" s="2">
        <v>83</v>
      </c>
      <c r="G13" s="2">
        <v>7</v>
      </c>
      <c r="H13" s="2">
        <v>76</v>
      </c>
      <c r="I13">
        <f t="shared" si="0"/>
        <v>2.8478437754271765E-3</v>
      </c>
      <c r="J13">
        <f t="shared" si="1"/>
        <v>3.0000000000000001E-3</v>
      </c>
      <c r="K13">
        <v>3.0000000000000001E-3</v>
      </c>
      <c r="L13">
        <f t="shared" si="2"/>
        <v>3.0000000000000001E-3</v>
      </c>
    </row>
    <row r="14" spans="1:12" x14ac:dyDescent="0.2">
      <c r="A14" s="2">
        <v>33</v>
      </c>
      <c r="B14" s="2">
        <v>548012</v>
      </c>
      <c r="C14" s="2">
        <v>3056</v>
      </c>
      <c r="D14" s="2">
        <v>544956</v>
      </c>
      <c r="E14" s="2">
        <v>1166</v>
      </c>
      <c r="F14" s="2">
        <v>79</v>
      </c>
      <c r="G14" s="2">
        <v>7</v>
      </c>
      <c r="H14" s="2">
        <v>72</v>
      </c>
      <c r="I14">
        <f t="shared" si="0"/>
        <v>2.2905759162303663E-3</v>
      </c>
      <c r="J14">
        <f t="shared" si="1"/>
        <v>2E-3</v>
      </c>
      <c r="K14">
        <v>3.0000000000000001E-3</v>
      </c>
      <c r="L14">
        <f t="shared" si="2"/>
        <v>3.0000000000000001E-3</v>
      </c>
    </row>
    <row r="15" spans="1:12" x14ac:dyDescent="0.2">
      <c r="A15" s="2">
        <v>34</v>
      </c>
      <c r="B15" s="2">
        <v>545671</v>
      </c>
      <c r="C15" s="2">
        <v>3740</v>
      </c>
      <c r="D15" s="2">
        <v>541931</v>
      </c>
      <c r="E15" s="2">
        <v>1777</v>
      </c>
      <c r="F15" s="2">
        <v>86</v>
      </c>
      <c r="G15" s="2">
        <v>5</v>
      </c>
      <c r="H15" s="2">
        <v>81</v>
      </c>
      <c r="I15">
        <f t="shared" si="0"/>
        <v>1.3368983957219251E-3</v>
      </c>
      <c r="J15">
        <f t="shared" si="1"/>
        <v>1E-3</v>
      </c>
      <c r="K15">
        <v>3.0000000000000001E-3</v>
      </c>
      <c r="L15">
        <f t="shared" si="2"/>
        <v>3.0000000000000001E-3</v>
      </c>
    </row>
    <row r="16" spans="1:12" x14ac:dyDescent="0.2">
      <c r="A16" s="2">
        <v>35</v>
      </c>
      <c r="B16" s="2">
        <v>541830</v>
      </c>
      <c r="C16" s="2">
        <v>4874</v>
      </c>
      <c r="D16" s="2">
        <v>536956</v>
      </c>
      <c r="E16" s="2">
        <v>2128</v>
      </c>
      <c r="F16" s="2">
        <v>93</v>
      </c>
      <c r="G16" s="2">
        <v>3</v>
      </c>
      <c r="H16" s="2">
        <v>90</v>
      </c>
      <c r="I16">
        <f t="shared" si="0"/>
        <v>6.155108740254411E-4</v>
      </c>
      <c r="J16">
        <f t="shared" si="1"/>
        <v>1E-3</v>
      </c>
      <c r="K16">
        <v>3.0000000000000001E-3</v>
      </c>
      <c r="L16">
        <f t="shared" si="2"/>
        <v>3.0000000000000001E-3</v>
      </c>
    </row>
    <row r="17" spans="1:12" x14ac:dyDescent="0.2">
      <c r="A17" s="2">
        <v>36</v>
      </c>
      <c r="B17" s="2">
        <v>535673</v>
      </c>
      <c r="C17" s="2">
        <v>6094</v>
      </c>
      <c r="D17" s="2">
        <v>529579</v>
      </c>
      <c r="E17" s="2">
        <v>2807</v>
      </c>
      <c r="F17" s="2">
        <v>116</v>
      </c>
      <c r="G17" s="2">
        <v>5</v>
      </c>
      <c r="H17" s="2">
        <v>111</v>
      </c>
      <c r="I17">
        <f t="shared" si="0"/>
        <v>8.2047915982934034E-4</v>
      </c>
      <c r="J17">
        <f t="shared" si="1"/>
        <v>1E-3</v>
      </c>
      <c r="K17">
        <v>3.0000000000000001E-3</v>
      </c>
      <c r="L17">
        <f t="shared" si="2"/>
        <v>3.0000000000000001E-3</v>
      </c>
    </row>
    <row r="18" spans="1:12" x14ac:dyDescent="0.2">
      <c r="A18" s="2">
        <v>37</v>
      </c>
      <c r="B18" s="2">
        <v>523774</v>
      </c>
      <c r="C18" s="2">
        <v>7478</v>
      </c>
      <c r="D18" s="2">
        <v>516296</v>
      </c>
      <c r="E18" s="2">
        <v>2502</v>
      </c>
      <c r="F18" s="2">
        <v>144</v>
      </c>
      <c r="G18" s="2">
        <v>9</v>
      </c>
      <c r="H18" s="2">
        <v>135</v>
      </c>
      <c r="I18">
        <f t="shared" si="0"/>
        <v>1.2035303557100829E-3</v>
      </c>
      <c r="J18">
        <f t="shared" si="1"/>
        <v>1E-3</v>
      </c>
      <c r="K18">
        <f>2.1/10000</f>
        <v>2.1000000000000001E-4</v>
      </c>
      <c r="L18">
        <f t="shared" si="2"/>
        <v>1E-3</v>
      </c>
    </row>
    <row r="19" spans="1:12" x14ac:dyDescent="0.2">
      <c r="A19" s="2">
        <v>38</v>
      </c>
      <c r="B19" s="2">
        <v>496903</v>
      </c>
      <c r="C19" s="2">
        <v>7791</v>
      </c>
      <c r="D19" s="2">
        <v>489112</v>
      </c>
      <c r="E19" s="2">
        <v>2536</v>
      </c>
      <c r="F19" s="2">
        <v>182</v>
      </c>
      <c r="G19" s="2">
        <v>6</v>
      </c>
      <c r="H19" s="2">
        <v>176</v>
      </c>
      <c r="I19">
        <f t="shared" si="0"/>
        <v>7.7011936850211781E-4</v>
      </c>
      <c r="J19">
        <f t="shared" si="1"/>
        <v>1E-3</v>
      </c>
      <c r="K19">
        <v>2.7E-4</v>
      </c>
      <c r="L19">
        <f t="shared" si="2"/>
        <v>1E-3</v>
      </c>
    </row>
    <row r="20" spans="1:12" x14ac:dyDescent="0.2">
      <c r="A20" s="2">
        <v>39</v>
      </c>
      <c r="B20" s="2">
        <v>426816</v>
      </c>
      <c r="C20" s="2">
        <v>7122</v>
      </c>
      <c r="D20" s="2">
        <v>419694</v>
      </c>
      <c r="E20" s="2">
        <v>1958</v>
      </c>
      <c r="F20" s="2">
        <v>171</v>
      </c>
      <c r="G20" s="2">
        <v>8</v>
      </c>
      <c r="H20" s="2">
        <v>163</v>
      </c>
      <c r="I20">
        <f t="shared" si="0"/>
        <v>1.1232799775344005E-3</v>
      </c>
      <c r="J20">
        <f t="shared" si="1"/>
        <v>1E-3</v>
      </c>
      <c r="K20">
        <v>3.5E-4</v>
      </c>
      <c r="L20">
        <f t="shared" si="2"/>
        <v>1E-3</v>
      </c>
    </row>
    <row r="21" spans="1:12" x14ac:dyDescent="0.2">
      <c r="A21" s="2">
        <v>40</v>
      </c>
      <c r="B21" s="2">
        <v>299674</v>
      </c>
      <c r="C21" s="2">
        <v>5245</v>
      </c>
      <c r="D21" s="2">
        <v>294429</v>
      </c>
      <c r="E21" s="2">
        <v>1177</v>
      </c>
      <c r="F21" s="2">
        <v>198</v>
      </c>
      <c r="G21" s="2">
        <v>4</v>
      </c>
      <c r="H21" s="2">
        <v>194</v>
      </c>
      <c r="I21">
        <f t="shared" si="0"/>
        <v>7.6263107721639652E-4</v>
      </c>
      <c r="J21">
        <f t="shared" si="1"/>
        <v>1E-3</v>
      </c>
      <c r="K21">
        <v>4.2000000000000002E-4</v>
      </c>
      <c r="L21">
        <f t="shared" si="2"/>
        <v>1E-3</v>
      </c>
    </row>
    <row r="22" spans="1:12" x14ac:dyDescent="0.2">
      <c r="A22" s="2">
        <v>41</v>
      </c>
      <c r="B22" s="2">
        <v>144250</v>
      </c>
      <c r="C22" s="2">
        <v>2660</v>
      </c>
      <c r="D22" s="2">
        <v>141590</v>
      </c>
      <c r="E22" s="2">
        <v>340</v>
      </c>
      <c r="F22" s="2">
        <v>132</v>
      </c>
      <c r="G22" s="2">
        <v>5</v>
      </c>
      <c r="H22" s="2">
        <v>127</v>
      </c>
      <c r="I22">
        <f t="shared" si="0"/>
        <v>1.8796992481203006E-3</v>
      </c>
      <c r="J22">
        <f t="shared" si="1"/>
        <v>2E-3</v>
      </c>
      <c r="K22">
        <v>6.0999999999999997E-4</v>
      </c>
      <c r="L22">
        <f t="shared" si="2"/>
        <v>2E-3</v>
      </c>
    </row>
    <row r="23" spans="1:12" x14ac:dyDescent="0.2">
      <c r="A23" s="2">
        <v>42</v>
      </c>
      <c r="B23" s="2">
        <v>40360</v>
      </c>
      <c r="C23" s="2">
        <v>665</v>
      </c>
      <c r="D23" s="2">
        <v>39695</v>
      </c>
      <c r="E23" s="2">
        <v>11</v>
      </c>
      <c r="F23" s="2">
        <v>67</v>
      </c>
      <c r="G23" s="2">
        <v>0</v>
      </c>
      <c r="H23" s="2">
        <v>67</v>
      </c>
      <c r="I23">
        <f t="shared" si="0"/>
        <v>0</v>
      </c>
      <c r="J23">
        <f t="shared" si="1"/>
        <v>0</v>
      </c>
      <c r="K23">
        <v>1.08E-3</v>
      </c>
      <c r="L23">
        <f t="shared" si="2"/>
        <v>1E-3</v>
      </c>
    </row>
  </sheetData>
  <mergeCells count="4">
    <mergeCell ref="B1:D1"/>
    <mergeCell ref="F1:H1"/>
    <mergeCell ref="A2:A3"/>
    <mergeCell ref="B2:B3"/>
  </mergeCells>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F311363ECB49C45BE6A1ABA8AA4E3C9" ma:contentTypeVersion="13" ma:contentTypeDescription="Create a new document." ma:contentTypeScope="" ma:versionID="bcab42b681813b96043c0b869577973d">
  <xsd:schema xmlns:xsd="http://www.w3.org/2001/XMLSchema" xmlns:xs="http://www.w3.org/2001/XMLSchema" xmlns:p="http://schemas.microsoft.com/office/2006/metadata/properties" xmlns:ns2="7962a6ab-b148-4fb3-9b24-47c6fd02e414" xmlns:ns3="78c38721-2d96-443e-bd32-82c62d4eed8a" targetNamespace="http://schemas.microsoft.com/office/2006/metadata/properties" ma:root="true" ma:fieldsID="b36b52368701cf0b88ba8d42da5a3441" ns2:_="" ns3:_="">
    <xsd:import namespace="7962a6ab-b148-4fb3-9b24-47c6fd02e414"/>
    <xsd:import namespace="78c38721-2d96-443e-bd32-82c62d4eed8a"/>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lcf76f155ced4ddcb4097134ff3c332f" minOccurs="0"/>
                <xsd:element ref="ns3:TaxCatchAll" minOccurs="0"/>
                <xsd:element ref="ns2:MediaServiceObjectDetectorVersion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962a6ab-b148-4fb3-9b24-47c6fd02e41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33fdc6da-32ca-4a2b-983e-32d6a4a8ae6b"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17" nillable="true" ma:displayName="MediaServiceObjectDetectorVersions" ma:hidden="true" ma:indexed="true" ma:internalName="MediaServiceObjectDetectorVersions"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8c38721-2d96-443e-bd32-82c62d4eed8a"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16" nillable="true" ma:displayName="Taxonomy Catch All Column" ma:hidden="true" ma:list="{7292afad-22a6-4bba-b5d0-ef77aaf95d1a}" ma:internalName="TaxCatchAll" ma:showField="CatchAllData" ma:web="78c38721-2d96-443e-bd32-82c62d4eed8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DB1F164-DDC9-4622-8588-A1C1F4AFED7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962a6ab-b148-4fb3-9b24-47c6fd02e414"/>
    <ds:schemaRef ds:uri="78c38721-2d96-443e-bd32-82c62d4eed8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6FC4DEEE-E4C1-4BDA-9F3A-10B42714F00A}">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Phase1</vt:lpstr>
      <vt:lpstr>Phase2</vt:lpstr>
      <vt:lpstr>Phase3</vt:lpstr>
      <vt:lpstr>Phase4</vt:lpstr>
      <vt:lpstr>Phase5</vt:lpstr>
      <vt:lpstr>OLD</vt:lpstr>
      <vt:lpstr>SB_Risk_Preeclampsia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Latour, Chase Doyne</dc:creator>
  <cp:lastModifiedBy>Latour, Chase Doyne</cp:lastModifiedBy>
  <dcterms:created xsi:type="dcterms:W3CDTF">2023-10-20T20:22:45Z</dcterms:created>
  <dcterms:modified xsi:type="dcterms:W3CDTF">2024-01-29T15:48:48Z</dcterms:modified>
</cp:coreProperties>
</file>