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25"/>
  </bookViews>
  <sheets>
    <sheet name="道具汇总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5E2698D094304406BE777F96A7EF8ED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33775" y="514350"/>
          <a:ext cx="866775" cy="857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8" name="ID_0E0F83F7E39249D0915B8B51BDCC1C8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33775" y="342900"/>
          <a:ext cx="819150" cy="790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EEC139C1F84F4B4AA58B7DBA30A2AE7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533775" y="15593060"/>
          <a:ext cx="809625" cy="838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58F449B936074B7691B57D0205EC78CF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533775" y="1028700"/>
          <a:ext cx="1438275" cy="1666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7" name="ID_C4F6DA1F683D4196B4F54F31A86D97B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533775" y="1133475"/>
          <a:ext cx="847725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7492A9C892A14B0AB977691F047BDC9F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24250" y="17349470"/>
          <a:ext cx="1438275" cy="1504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85EAE2658B2E4B4D97733258BC3A82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533775" y="3448050"/>
          <a:ext cx="1571625" cy="1647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4E8AADFDFA1B491FACA68624574F81E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533775" y="857250"/>
          <a:ext cx="1495425" cy="1666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9" name="ID_BAFF7F0311C744F495DACE05C9D652F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757930" y="1981200"/>
          <a:ext cx="1476375" cy="14001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174D5C55B9054863AD338B48FECF0EEC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533775" y="1200150"/>
          <a:ext cx="1476375" cy="1600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AE7E9277FF2C494BAAD550699BCE1C4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533775" y="2050415"/>
          <a:ext cx="1504950" cy="1419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834BEC85205A4F97AD7A7D7CDFAB1EB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533775" y="2152650"/>
          <a:ext cx="1514475" cy="1514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EBC17487762E4086B6FFE5CAF9AB4FBA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533775" y="3105150"/>
          <a:ext cx="1504950" cy="1638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0" name="ID_7928BAFFD9F84A0B96DA8795987BF50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62680" y="19644995"/>
          <a:ext cx="1457325" cy="1562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9E8BFF5BE6C147EF9C369810B343DC81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533775" y="5619750"/>
          <a:ext cx="1514475" cy="1819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4435DDA3E6E34E50A7266E4316E06A3C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533775" y="10568305"/>
          <a:ext cx="800100" cy="7810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5" name="ID_F05A4208C41647C4A5DB5AB6C62F4126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533775" y="11349355"/>
          <a:ext cx="666750" cy="628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E114F386C46341598A7792D51F4D514C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533775" y="11520805"/>
          <a:ext cx="781050" cy="7810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2" name="ID_62C40FDAA1FC4EEDAF7D035B7808007F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533775" y="12301855"/>
          <a:ext cx="742950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9" name="ID_B2B26ABA21464600806460EA8545931C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757930" y="18315940"/>
          <a:ext cx="1447800" cy="15430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1" name="ID_8370EF4B53094760B086AFC8FC496AA2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757930" y="19888835"/>
          <a:ext cx="1447800" cy="1524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5" name="ID_17D152D905E9425889C82005C56AF11E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757930" y="22084665"/>
          <a:ext cx="1466850" cy="1524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2" name="ID_A38D1E8A154A404B90DD57716C3369C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757930" y="20952460"/>
          <a:ext cx="1485900" cy="1514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3" name="ID_D75F562B148740CE90A6ECA08F03A4F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757930" y="22857460"/>
          <a:ext cx="857250" cy="828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4" name="ID_878DF0BEAC1D464AA91A89D707066B3F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757930" y="23686135"/>
          <a:ext cx="876300" cy="866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5" name="ID_0A703331642446EB8050D80169B5646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757930" y="24552910"/>
          <a:ext cx="838200" cy="857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6" name="ID_A4A3C28330BF4C9E9C8CFF76DD16D72F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757930" y="25410160"/>
          <a:ext cx="876300" cy="866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7" name="ID_9C4DC97768D94B638000921C90B0443C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3757930" y="26276935"/>
          <a:ext cx="866775" cy="857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EE3F96E5CAB643D894690E7E895B6E84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3757930" y="27134185"/>
          <a:ext cx="866775" cy="885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6" name="ID_BFC63DABD50C408E9CAB6AC4293B3146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9153525" y="514350"/>
          <a:ext cx="2362200" cy="2514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8" name="ID_F9CC01FE2430457E84E76A090AEA333A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9153525" y="4724400"/>
          <a:ext cx="2409825" cy="2524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7" name="ID_91C161EF39EA4BE8B85E049A8FACFC16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9153525" y="9010650"/>
          <a:ext cx="2381250" cy="2457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8ED1E576EAF8452BBC30C6847F29D033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9153525" y="41749345"/>
          <a:ext cx="2314575" cy="2438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2758BD89CA9A4ABE80F38E603F6CD7DD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9153525" y="36659820"/>
          <a:ext cx="2324100" cy="2438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3BA4DDDADC3C43C19339B007CFF8A4C2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9153525" y="32449770"/>
          <a:ext cx="2352675" cy="2447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E9067BDF2A444D56B5275A84D3115969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9153525" y="28569920"/>
          <a:ext cx="2276475" cy="2438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E6454C09853E47388145B33639F92F22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9153525" y="25444450"/>
          <a:ext cx="2486025" cy="2486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D95F66383E8C4E96912363628D7B5601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9153525" y="20187920"/>
          <a:ext cx="2276475" cy="2428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6E68ACE890FE461DBF9F4660CDFF6C5E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9153525" y="16424910"/>
          <a:ext cx="2343150" cy="2466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1" name="ID_1EE21B8B5E864B1893F4EF9DBA1F9EB4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409575" y="12391390"/>
          <a:ext cx="2438400" cy="2533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983452E5E02A41B8B176710A424CB14F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11137900" y="41757600"/>
          <a:ext cx="781050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43ED1E0A2E104EA789CD355DD195A8DB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1179175" y="41772840"/>
          <a:ext cx="742950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4" name="ID_54DEA6FE02C44F3BABE3AE04345D1FEA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11137900" y="39243000"/>
          <a:ext cx="704850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0" name="ID_3BAC0324F5C74F5983FE5E79FB17206E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11137900" y="40081200"/>
          <a:ext cx="704850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1" name="ID_53EE64B3029A48DDAAF3FC731145ADEC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11137900" y="42595800"/>
          <a:ext cx="762000" cy="74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2" name="ID_37221DF0218F4271A709569D6E98306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1137900" y="43434000"/>
          <a:ext cx="771525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3" name="ID_ECDEEE33A74E4DD798188D2418457D48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12945110" y="44272200"/>
          <a:ext cx="2905125" cy="2838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4" name="ID_EEFBBBF093A34E4192CE2587FBB5DC80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15984220" y="50977800"/>
          <a:ext cx="2838450" cy="2819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5" name="ID_888C676DF3D94713B4B63C3E4C77B561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5982950" y="49301400"/>
          <a:ext cx="1400175" cy="1428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9" name="ID_184AD51C5E094DD0BF26A978ADB5793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15397480" y="52654200"/>
          <a:ext cx="2000250" cy="1914525"/>
        </a:xfrm>
        <a:prstGeom prst="rect">
          <a:avLst/>
        </a:prstGeom>
        <a:noFill/>
        <a:ln w="9525">
          <a:noFill/>
        </a:ln>
      </xdr:spPr>
    </xdr:pic>
  </etc:cellImage>
</etc:cellImages>
</file>

<file path=xl/comments1.xml><?xml version="1.0" encoding="utf-8"?>
<comments xmlns="http://schemas.openxmlformats.org/spreadsheetml/2006/main">
  <authors>
    <author>58896</author>
  </authors>
  <commentList>
    <comment ref="F2" authorId="0">
      <text>
        <r>
          <rPr>
            <b/>
            <sz val="9"/>
            <rFont val="宋体"/>
            <charset val="134"/>
          </rPr>
          <t>58896:</t>
        </r>
        <r>
          <rPr>
            <sz val="9"/>
            <rFont val="宋体"/>
            <charset val="134"/>
          </rPr>
          <t xml:space="preserve">
主界面包裹</t>
        </r>
      </text>
    </comment>
  </commentList>
</comments>
</file>

<file path=xl/sharedStrings.xml><?xml version="1.0" encoding="utf-8"?>
<sst xmlns="http://schemas.openxmlformats.org/spreadsheetml/2006/main" count="384" uniqueCount="203">
  <si>
    <t>##var</t>
  </si>
  <si>
    <t>id</t>
  </si>
  <si>
    <t>ItemName</t>
  </si>
  <si>
    <t>GoodsName</t>
  </si>
  <si>
    <t>ItemType</t>
  </si>
  <si>
    <t>IsInPackage</t>
  </si>
  <si>
    <t>ItemMaterialType</t>
  </si>
  <si>
    <t>ItemParams</t>
  </si>
  <si>
    <t>ItemRewards</t>
  </si>
  <si>
    <t>ItemDescription</t>
  </si>
  <si>
    <t>ItemQuality</t>
  </si>
  <si>
    <t>ItemCollect</t>
  </si>
  <si>
    <t>##</t>
  </si>
  <si>
    <t>道具等级ID</t>
  </si>
  <si>
    <t>道具名称</t>
  </si>
  <si>
    <t>道具类型</t>
  </si>
  <si>
    <t>是否在包裹</t>
  </si>
  <si>
    <t>材料类型</t>
  </si>
  <si>
    <t>道具参数:材料(1随机) 宝箱:(1随机 2自选)  武器碎片:(武器id)</t>
  </si>
  <si>
    <t>道具奖励</t>
  </si>
  <si>
    <t>道具描述</t>
  </si>
  <si>
    <t>道具品质</t>
  </si>
  <si>
    <t>例图</t>
  </si>
  <si>
    <t>来源</t>
  </si>
  <si>
    <t>##type</t>
  </si>
  <si>
    <t>int</t>
  </si>
  <si>
    <t>string</t>
  </si>
  <si>
    <t>Bag.ItemGoodsType</t>
  </si>
  <si>
    <t>bool</t>
  </si>
  <si>
    <t>Bag.ItemMateralType</t>
  </si>
  <si>
    <t>(list#sep=|),(Com.ItemRewards#sep=,)</t>
  </si>
  <si>
    <t>(list#sep=|),(Common.TargetPage#sep=,)</t>
  </si>
  <si>
    <t>##group</t>
  </si>
  <si>
    <t>c,s</t>
  </si>
  <si>
    <t>c</t>
  </si>
  <si>
    <t>s</t>
  </si>
  <si>
    <t>钻石</t>
  </si>
  <si>
    <t>角色货币</t>
  </si>
  <si>
    <t>闪闪发光的宝石</t>
  </si>
  <si>
    <t>成就</t>
  </si>
  <si>
    <t>经验</t>
  </si>
  <si>
    <t>用于人物主角升级</t>
  </si>
  <si>
    <t>主角升级</t>
  </si>
  <si>
    <t>关卡，挂机</t>
  </si>
  <si>
    <t>体力</t>
  </si>
  <si>
    <t>用于关卡挑战</t>
  </si>
  <si>
    <t>关卡挑战</t>
  </si>
  <si>
    <t>挂机，成就，食堂</t>
  </si>
  <si>
    <t>金币</t>
  </si>
  <si>
    <t>灿烂夺目的金币</t>
  </si>
  <si>
    <t>成就，关卡，挂机</t>
  </si>
  <si>
    <t>随机武器图纸</t>
  </si>
  <si>
    <t>材料</t>
  </si>
  <si>
    <t>武器图纸</t>
  </si>
  <si>
    <t>6,1,1600|7,1,1400|8,1,1400|9,1,1400|10,1,1400|11,1,1400|12,1,1400</t>
  </si>
  <si>
    <t>随机获得一张武器图纸</t>
  </si>
  <si>
    <t>商店</t>
  </si>
  <si>
    <t>升级武器</t>
  </si>
  <si>
    <t>1格武器图纸</t>
  </si>
  <si>
    <t>用于升级以下类型武器：1格</t>
  </si>
  <si>
    <t>2格武器图纸</t>
  </si>
  <si>
    <t>用于升级以下类型武器：2格</t>
  </si>
  <si>
    <t>3格武器图纸I</t>
  </si>
  <si>
    <t>用于升级以下类型武器：小L格</t>
  </si>
  <si>
    <t>3格武器图纸II</t>
  </si>
  <si>
    <t>用于升级以下类型武器：3格</t>
  </si>
  <si>
    <t>4格武器图纸I</t>
  </si>
  <si>
    <t>用于升级以下类型武器：4格</t>
  </si>
  <si>
    <t>4格武器图纸II</t>
  </si>
  <si>
    <t>用于升级以下类型武器：L格</t>
  </si>
  <si>
    <t>4格武器图纸III</t>
  </si>
  <si>
    <t>用于升级以下类型武器：T格</t>
  </si>
  <si>
    <t>普通天赋书</t>
  </si>
  <si>
    <t>天赋材料</t>
  </si>
  <si>
    <t>用于解锁普通天赋</t>
  </si>
  <si>
    <t>升级天赋树</t>
  </si>
  <si>
    <t>智慧宝典</t>
  </si>
  <si>
    <t>用于解锁高级天赋</t>
  </si>
  <si>
    <t>成就，挂机</t>
  </si>
  <si>
    <t>普通宝石宝箱钥匙</t>
  </si>
  <si>
    <t>可用于抽取普通宝箱</t>
  </si>
  <si>
    <t>高级宝石宝箱钥匙</t>
  </si>
  <si>
    <t>可用于抽取高级宝箱</t>
  </si>
  <si>
    <t>材料宝箱钥匙</t>
  </si>
  <si>
    <t>可用于抽取材料宝箱</t>
  </si>
  <si>
    <t>随机普通宝箱</t>
  </si>
  <si>
    <t>宝箱</t>
  </si>
  <si>
    <t>2,400,1000|3,500,9000</t>
  </si>
  <si>
    <t>打开后可获取普通道具</t>
  </si>
  <si>
    <t>成就，任务</t>
  </si>
  <si>
    <t>自选普通宝箱</t>
  </si>
  <si>
    <t>打开后可自选普通道具</t>
  </si>
  <si>
    <t>随机豪华宝箱</t>
  </si>
  <si>
    <t>打开后可获取稀有道具</t>
  </si>
  <si>
    <t>自选豪华宝箱</t>
  </si>
  <si>
    <t>打开后可自选稀有道具</t>
  </si>
  <si>
    <t>强化石</t>
  </si>
  <si>
    <t>可用于强化装备等级</t>
  </si>
  <si>
    <t>随机装备图纸</t>
  </si>
  <si>
    <t>装备图纸</t>
  </si>
  <si>
    <t>可随机获得一张装备图纸</t>
  </si>
  <si>
    <t>头部装备图纸</t>
  </si>
  <si>
    <t>可用于强化提升头部装备</t>
  </si>
  <si>
    <t>攻击</t>
  </si>
  <si>
    <t>项链装备图纸</t>
  </si>
  <si>
    <t>可用于强化提升项链装备</t>
  </si>
  <si>
    <t>速度</t>
  </si>
  <si>
    <t>生命加成</t>
  </si>
  <si>
    <t>胸甲装备图纸</t>
  </si>
  <si>
    <t>可用于强化提升胸甲装备</t>
  </si>
  <si>
    <t>防御</t>
  </si>
  <si>
    <t>手腕装备图纸</t>
  </si>
  <si>
    <t>可用于强化提升手腕装备</t>
  </si>
  <si>
    <t>攻击加成</t>
  </si>
  <si>
    <t>腿部装备图纸</t>
  </si>
  <si>
    <t>可用于强化提升腿部装备</t>
  </si>
  <si>
    <t>生命值</t>
  </si>
  <si>
    <t>脚部装备图纸</t>
  </si>
  <si>
    <t>可用于强化提升脚部装备</t>
  </si>
  <si>
    <t>暴击</t>
  </si>
  <si>
    <t>头部</t>
  </si>
  <si>
    <t>装备</t>
  </si>
  <si>
    <t>成就，挂机，首通宝箱</t>
  </si>
  <si>
    <t>2阶</t>
  </si>
  <si>
    <t>项链</t>
  </si>
  <si>
    <t>胸甲</t>
  </si>
  <si>
    <t>手腕</t>
  </si>
  <si>
    <t>腿部</t>
  </si>
  <si>
    <t>脚部</t>
  </si>
  <si>
    <t>匕首</t>
  </si>
  <si>
    <t>武器碎片</t>
  </si>
  <si>
    <t>用于升级普通武器-匕首</t>
  </si>
  <si>
    <t>武器祈愿</t>
  </si>
  <si>
    <t>优秀</t>
  </si>
  <si>
    <t>金币抽奖，钻石抽奖</t>
  </si>
  <si>
    <t>木剑</t>
  </si>
  <si>
    <t>用于升级普通武器-木剑</t>
  </si>
  <si>
    <t>手套</t>
  </si>
  <si>
    <t>用于升级普通防具-手套</t>
  </si>
  <si>
    <t>魔法帽</t>
  </si>
  <si>
    <t>用于升级精良防具-魔法帽</t>
  </si>
  <si>
    <t>精良</t>
  </si>
  <si>
    <t>寒冰杖</t>
  </si>
  <si>
    <t>用于升级精良武器-寒冰杖</t>
  </si>
  <si>
    <t>弓箭</t>
  </si>
  <si>
    <t>用于升级精良武器-弓箭</t>
  </si>
  <si>
    <t>圆盾</t>
  </si>
  <si>
    <t>用于升级精良防具-圆盾</t>
  </si>
  <si>
    <t>手雷</t>
  </si>
  <si>
    <t>用于升级稀有武器-手雷</t>
  </si>
  <si>
    <t>稀有</t>
  </si>
  <si>
    <t>九齿钉耙</t>
  </si>
  <si>
    <t>用于升级稀有武器-九齿钉耙</t>
  </si>
  <si>
    <t>裂地锤</t>
  </si>
  <si>
    <t>用于升级稀有武器-裂地锤</t>
  </si>
  <si>
    <t>芭蕉扇</t>
  </si>
  <si>
    <t>用于升级稀有武器-芭蕉扇</t>
  </si>
  <si>
    <t>一阶随机装备箱</t>
  </si>
  <si>
    <t>30,1,1660|31,1,1660|32,1,1660|33,1,166000|34,1,1660|35,1,1700</t>
  </si>
  <si>
    <t>可获得一阶随机装备</t>
  </si>
  <si>
    <t>关卡奖励</t>
  </si>
  <si>
    <t>二阶随机装备箱</t>
  </si>
  <si>
    <t>可获得二阶随机装备</t>
  </si>
  <si>
    <t>技能刷新卷</t>
  </si>
  <si>
    <t>战斗中可刷新一次技能</t>
  </si>
  <si>
    <t>活动奖励</t>
  </si>
  <si>
    <t>武器刷新卷</t>
  </si>
  <si>
    <t>战斗中可刷新一次武器</t>
  </si>
  <si>
    <t>复活币</t>
  </si>
  <si>
    <t>战斗中可复活角色一次</t>
  </si>
  <si>
    <t>自选武器图纸</t>
  </si>
  <si>
    <t>可获得一张指定武器图纸</t>
  </si>
  <si>
    <t>精良武器随机宝箱</t>
  </si>
  <si>
    <t>39,1,2500|40,1,2500|41,1,2500|42,1,2500</t>
  </si>
  <si>
    <t>打开后可获得随机精良武器</t>
  </si>
  <si>
    <t>稀有武器随机宝箱</t>
  </si>
  <si>
    <t>43,1,2500|44,1,2500|45,1,2500|46,1,2500</t>
  </si>
  <si>
    <t>打开后可获得随机稀有武器</t>
  </si>
  <si>
    <t>传说武器随机宝箱</t>
  </si>
  <si>
    <t>打开后可获得随机传说武器</t>
  </si>
  <si>
    <t>精良武器自选宝箱</t>
  </si>
  <si>
    <t>36,1,3300|37,1,3300|38,1,3400</t>
  </si>
  <si>
    <t>打开后可获得自选精良武器</t>
  </si>
  <si>
    <t>绿</t>
  </si>
  <si>
    <t>稀有武器自选宝箱</t>
  </si>
  <si>
    <t>打开后可获得自选稀有武器</t>
  </si>
  <si>
    <t>蓝</t>
  </si>
  <si>
    <t>传说武器自选宝箱</t>
  </si>
  <si>
    <t>打开后可获得自选传说武器</t>
  </si>
  <si>
    <t>金</t>
  </si>
  <si>
    <t>神级武器自选宝箱</t>
  </si>
  <si>
    <t>打开后可获得自选神级武器</t>
  </si>
  <si>
    <t>橙</t>
  </si>
  <si>
    <t>优秀武器自选宝箱</t>
  </si>
  <si>
    <t>打开后可获得自选优秀武器</t>
  </si>
  <si>
    <t>双月卡头像框</t>
  </si>
  <si>
    <t>头像框</t>
  </si>
  <si>
    <t>同时激活超值月卡和特权月卡可获得</t>
  </si>
  <si>
    <t>优秀武器随机宝箱</t>
  </si>
  <si>
    <t>打开后可获得随机优秀武器</t>
  </si>
  <si>
    <t>玄极羽扇</t>
  </si>
  <si>
    <t>用于升级稀有武器-玄极羽扇</t>
  </si>
  <si>
    <t>传说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</si>
</sst>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9"/>
      <color theme="1"/>
      <name val="宋体"/>
      <charset val="134"/>
      <scheme val="minor"/>
    </font>
    <font>
      <b/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9D27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 applyProtection="1">
      <alignment horizontal="center" vertical="top" wrapText="1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top"/>
    </xf>
    <xf numFmtId="0" fontId="0" fillId="6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9D2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9"/>
  <sheetViews>
    <sheetView tabSelected="1" zoomScale="115" zoomScaleNormal="115" workbookViewId="0">
      <pane ySplit="4" topLeftCell="A5" activePane="bottomLeft" state="frozen"/>
      <selection/>
      <selection pane="bottomLeft" activeCell="G5" sqref="G5"/>
    </sheetView>
  </sheetViews>
  <sheetFormatPr defaultColWidth="9" defaultRowHeight="13.5"/>
  <cols>
    <col min="1" max="1" width="14.5" customWidth="1"/>
    <col min="2" max="4" width="17" customWidth="1"/>
    <col min="5" max="5" width="12.8166666666667" customWidth="1"/>
    <col min="6" max="7" width="17.6083333333333" customWidth="1"/>
    <col min="8" max="8" width="21.625" customWidth="1"/>
    <col min="9" max="9" width="39.5" customWidth="1"/>
    <col min="10" max="10" width="18.1416666666667" customWidth="1"/>
    <col min="11" max="11" width="18.575" customWidth="1"/>
    <col min="12" max="12" width="14.625" customWidth="1"/>
    <col min="13" max="13" width="16.625" customWidth="1"/>
    <col min="14" max="14" width="23.125" style="2" customWidth="1"/>
    <col min="15" max="15" width="16.625" customWidth="1"/>
    <col min="16" max="16" width="23.125" customWidth="1"/>
  </cols>
  <sheetData>
    <row r="1" s="1" customFormat="1" spans="1:3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0" t="s">
        <v>8</v>
      </c>
      <c r="J1" s="11" t="s">
        <v>9</v>
      </c>
      <c r="K1" s="11"/>
      <c r="L1" s="10" t="s">
        <v>10</v>
      </c>
      <c r="M1" s="12"/>
      <c r="N1" s="12" t="s">
        <v>11</v>
      </c>
      <c r="O1" s="3"/>
      <c r="P1" s="12"/>
      <c r="Q1" s="3"/>
      <c r="R1" s="3"/>
      <c r="S1" s="3"/>
      <c r="T1" s="3"/>
      <c r="U1" s="3"/>
      <c r="V1" s="3"/>
      <c r="W1" s="3"/>
      <c r="X1" s="5"/>
      <c r="Y1" s="3"/>
      <c r="Z1" s="3"/>
      <c r="AA1" s="3"/>
      <c r="AC1" s="16"/>
      <c r="AE1" s="17"/>
      <c r="AF1" s="5"/>
    </row>
    <row r="2" s="1" customFormat="1" spans="1:32">
      <c r="A2" s="3" t="s">
        <v>12</v>
      </c>
      <c r="B2" s="3" t="s">
        <v>13</v>
      </c>
      <c r="C2" s="3" t="s">
        <v>14</v>
      </c>
      <c r="D2" s="3" t="s">
        <v>14</v>
      </c>
      <c r="E2" s="3" t="s">
        <v>15</v>
      </c>
      <c r="F2" s="3" t="s">
        <v>16</v>
      </c>
      <c r="G2" s="3" t="s">
        <v>17</v>
      </c>
      <c r="H2" s="5" t="s">
        <v>18</v>
      </c>
      <c r="I2" s="3" t="s">
        <v>19</v>
      </c>
      <c r="J2" s="12" t="s">
        <v>20</v>
      </c>
      <c r="K2" s="12" t="s">
        <v>20</v>
      </c>
      <c r="L2" s="3" t="s">
        <v>21</v>
      </c>
      <c r="M2" s="3" t="s">
        <v>22</v>
      </c>
      <c r="N2" s="12" t="s">
        <v>23</v>
      </c>
      <c r="O2" s="3"/>
      <c r="P2" s="12"/>
      <c r="Q2" s="3"/>
      <c r="R2" s="3"/>
      <c r="S2" s="3"/>
      <c r="T2" s="3"/>
      <c r="U2" s="3"/>
      <c r="V2" s="3"/>
      <c r="W2" s="3"/>
      <c r="X2" s="5"/>
      <c r="Y2" s="3"/>
      <c r="Z2" s="3"/>
      <c r="AA2" s="3"/>
      <c r="AC2" s="18"/>
      <c r="AE2" s="17"/>
      <c r="AF2" s="5"/>
    </row>
    <row r="3" s="1" customFormat="1" customHeight="1" spans="1:32">
      <c r="A3" s="3" t="s">
        <v>24</v>
      </c>
      <c r="B3" s="3" t="s">
        <v>25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4" t="s">
        <v>25</v>
      </c>
      <c r="I3" s="3" t="s">
        <v>30</v>
      </c>
      <c r="J3" s="3" t="s">
        <v>25</v>
      </c>
      <c r="K3" s="3"/>
      <c r="L3" s="3" t="s">
        <v>25</v>
      </c>
      <c r="M3" s="3"/>
      <c r="N3" s="3" t="s">
        <v>31</v>
      </c>
      <c r="O3" s="3"/>
      <c r="P3" s="3"/>
      <c r="Q3" s="3"/>
      <c r="R3" s="3"/>
      <c r="S3" s="3"/>
      <c r="T3" s="3"/>
      <c r="U3" s="3"/>
      <c r="V3" s="3"/>
      <c r="W3" s="5"/>
      <c r="X3" s="5"/>
      <c r="Y3" s="3"/>
      <c r="Z3" s="3"/>
      <c r="AA3" s="3"/>
      <c r="AC3" s="3"/>
      <c r="AE3" s="17"/>
      <c r="AF3" s="5"/>
    </row>
    <row r="4" s="1" customFormat="1" spans="1:33">
      <c r="A4" s="3" t="s">
        <v>32</v>
      </c>
      <c r="B4" s="3" t="s">
        <v>33</v>
      </c>
      <c r="C4" s="6" t="s">
        <v>34</v>
      </c>
      <c r="D4" s="6" t="s">
        <v>35</v>
      </c>
      <c r="E4" s="3" t="s">
        <v>33</v>
      </c>
      <c r="F4" s="6" t="s">
        <v>33</v>
      </c>
      <c r="G4" s="3" t="s">
        <v>33</v>
      </c>
      <c r="H4" s="4" t="s">
        <v>33</v>
      </c>
      <c r="I4" s="10" t="s">
        <v>33</v>
      </c>
      <c r="J4" s="11" t="s">
        <v>34</v>
      </c>
      <c r="K4" s="11"/>
      <c r="L4" s="10" t="s">
        <v>33</v>
      </c>
      <c r="M4" s="12"/>
      <c r="N4" s="12" t="s">
        <v>34</v>
      </c>
      <c r="O4" s="3"/>
      <c r="P4" s="12"/>
      <c r="Q4" s="3"/>
      <c r="R4" s="3"/>
      <c r="S4" s="3"/>
      <c r="T4" s="3"/>
      <c r="U4" s="3"/>
      <c r="V4" s="6"/>
      <c r="W4" s="15"/>
      <c r="X4" s="15"/>
      <c r="Y4" s="6"/>
      <c r="Z4" s="6"/>
      <c r="AA4" s="3"/>
      <c r="AC4" s="15"/>
      <c r="AD4" s="15"/>
      <c r="AE4" s="19"/>
      <c r="AF4" s="20"/>
      <c r="AG4" s="20"/>
    </row>
    <row r="5" ht="66" customHeight="1" spans="2:16">
      <c r="B5" s="2">
        <v>1</v>
      </c>
      <c r="C5" s="2">
        <v>10330001</v>
      </c>
      <c r="D5" s="2" t="s">
        <v>36</v>
      </c>
      <c r="E5" s="2" t="s">
        <v>37</v>
      </c>
      <c r="F5" s="2"/>
      <c r="G5" s="2"/>
      <c r="H5" s="2"/>
      <c r="I5" s="2"/>
      <c r="J5" s="2">
        <v>10330064</v>
      </c>
      <c r="K5" s="2" t="s">
        <v>38</v>
      </c>
      <c r="L5" s="2">
        <v>2</v>
      </c>
      <c r="M5" t="str">
        <f>_xlfn.DISPIMG("ID_0E0F83F7E39249D0915B8B51BDCC1C80",1)</f>
        <v>=DISPIMG("ID_0E0F83F7E39249D0915B8B51BDCC1C80",1)</v>
      </c>
      <c r="P5" t="s">
        <v>39</v>
      </c>
    </row>
    <row r="6" ht="66" customHeight="1" spans="2:16">
      <c r="B6" s="2">
        <v>2</v>
      </c>
      <c r="C6" s="2">
        <v>10330002</v>
      </c>
      <c r="D6" s="2" t="s">
        <v>40</v>
      </c>
      <c r="E6" s="2" t="s">
        <v>37</v>
      </c>
      <c r="F6" s="2"/>
      <c r="G6" s="2"/>
      <c r="H6" s="2"/>
      <c r="I6" s="2"/>
      <c r="J6" s="2">
        <v>10330065</v>
      </c>
      <c r="K6" s="2" t="s">
        <v>41</v>
      </c>
      <c r="L6" s="2">
        <v>2</v>
      </c>
      <c r="M6" t="str">
        <f>_xlfn.DISPIMG("ID_C4F6DA1F683D4196B4F54F31A86D97B9",1)</f>
        <v>=DISPIMG("ID_C4F6DA1F683D4196B4F54F31A86D97B9",1)</v>
      </c>
      <c r="O6" t="s">
        <v>42</v>
      </c>
      <c r="P6" t="s">
        <v>43</v>
      </c>
    </row>
    <row r="7" ht="66" customHeight="1" spans="2:16">
      <c r="B7" s="2">
        <v>3</v>
      </c>
      <c r="C7" s="2">
        <v>10330003</v>
      </c>
      <c r="D7" s="2" t="s">
        <v>44</v>
      </c>
      <c r="E7" s="2" t="s">
        <v>37</v>
      </c>
      <c r="F7" s="2"/>
      <c r="G7" s="2"/>
      <c r="H7" s="2"/>
      <c r="I7" s="2"/>
      <c r="J7" s="2">
        <v>10330066</v>
      </c>
      <c r="K7" s="2" t="s">
        <v>45</v>
      </c>
      <c r="L7" s="2">
        <v>2</v>
      </c>
      <c r="M7" t="str">
        <f>_xlfn.DISPIMG("ID_BAFF7F0311C744F495DACE05C9D652F6",1)</f>
        <v>=DISPIMG("ID_BAFF7F0311C744F495DACE05C9D652F6",1)</v>
      </c>
      <c r="O7" t="s">
        <v>46</v>
      </c>
      <c r="P7" t="s">
        <v>47</v>
      </c>
    </row>
    <row r="8" ht="66" customHeight="1" spans="2:16">
      <c r="B8" s="2">
        <v>4</v>
      </c>
      <c r="C8" s="2">
        <v>10330004</v>
      </c>
      <c r="D8" s="2" t="s">
        <v>48</v>
      </c>
      <c r="E8" s="2" t="s">
        <v>37</v>
      </c>
      <c r="F8" s="2"/>
      <c r="G8" s="2"/>
      <c r="H8" s="2"/>
      <c r="I8" s="2"/>
      <c r="J8" s="2">
        <v>10330067</v>
      </c>
      <c r="K8" s="2" t="s">
        <v>49</v>
      </c>
      <c r="L8" s="2">
        <v>2</v>
      </c>
      <c r="M8" t="str">
        <f>_xlfn.DISPIMG("ID_5E2698D094304406BE777F96A7EF8EDF",1)</f>
        <v>=DISPIMG("ID_5E2698D094304406BE777F96A7EF8EDF",1)</v>
      </c>
      <c r="P8" t="s">
        <v>50</v>
      </c>
    </row>
    <row r="9" ht="66" customHeight="1" spans="2:16">
      <c r="B9" s="2">
        <v>5</v>
      </c>
      <c r="C9" s="2">
        <v>10330005</v>
      </c>
      <c r="D9" s="2" t="s">
        <v>51</v>
      </c>
      <c r="E9" s="2" t="s">
        <v>52</v>
      </c>
      <c r="F9" s="2"/>
      <c r="G9" s="2" t="s">
        <v>53</v>
      </c>
      <c r="H9" s="2">
        <v>1</v>
      </c>
      <c r="I9" s="13" t="s">
        <v>54</v>
      </c>
      <c r="J9" s="2">
        <v>10330068</v>
      </c>
      <c r="K9" s="13" t="s">
        <v>55</v>
      </c>
      <c r="L9" s="13">
        <v>1</v>
      </c>
      <c r="M9" t="str">
        <f>_xlfn.DISPIMG("ID_AE7E9277FF2C494BAAD550699BCE1C42",1)</f>
        <v>=DISPIMG("ID_AE7E9277FF2C494BAAD550699BCE1C42",1)</v>
      </c>
      <c r="N9" s="2" t="s">
        <v>56</v>
      </c>
      <c r="O9" t="s">
        <v>57</v>
      </c>
      <c r="P9" t="s">
        <v>50</v>
      </c>
    </row>
    <row r="10" ht="66" customHeight="1" spans="2:16">
      <c r="B10" s="2">
        <v>6</v>
      </c>
      <c r="C10" s="2">
        <v>10330006</v>
      </c>
      <c r="D10" s="2" t="s">
        <v>58</v>
      </c>
      <c r="E10" s="2" t="s">
        <v>52</v>
      </c>
      <c r="F10" s="2" t="b">
        <v>1</v>
      </c>
      <c r="G10" s="2" t="s">
        <v>53</v>
      </c>
      <c r="H10" s="2"/>
      <c r="I10" s="2"/>
      <c r="J10" s="2">
        <v>10330069</v>
      </c>
      <c r="K10" s="2" t="s">
        <v>59</v>
      </c>
      <c r="L10" s="2">
        <v>1</v>
      </c>
      <c r="M10" t="str">
        <f>_xlfn.DISPIMG("ID_4E8AADFDFA1B491FACA68624574F81E5",1)</f>
        <v>=DISPIMG("ID_4E8AADFDFA1B491FACA68624574F81E5",1)</v>
      </c>
      <c r="N10" s="2" t="s">
        <v>56</v>
      </c>
      <c r="O10" t="s">
        <v>57</v>
      </c>
      <c r="P10" t="s">
        <v>50</v>
      </c>
    </row>
    <row r="11" ht="66" customHeight="1" spans="2:16">
      <c r="B11" s="2">
        <v>7</v>
      </c>
      <c r="C11" s="2">
        <v>10330007</v>
      </c>
      <c r="D11" s="2" t="s">
        <v>60</v>
      </c>
      <c r="E11" s="2" t="s">
        <v>52</v>
      </c>
      <c r="F11" s="2" t="b">
        <v>1</v>
      </c>
      <c r="G11" s="2" t="s">
        <v>53</v>
      </c>
      <c r="H11" s="2"/>
      <c r="I11" s="2"/>
      <c r="J11" s="2">
        <v>10330070</v>
      </c>
      <c r="K11" s="2" t="s">
        <v>61</v>
      </c>
      <c r="L11" s="2">
        <v>1</v>
      </c>
      <c r="M11" t="str">
        <f>_xlfn.DISPIMG("ID_58F449B936074B7691B57D0205EC78CF",1)</f>
        <v>=DISPIMG("ID_58F449B936074B7691B57D0205EC78CF",1)</v>
      </c>
      <c r="N11" s="2" t="s">
        <v>56</v>
      </c>
      <c r="O11" t="s">
        <v>57</v>
      </c>
      <c r="P11" t="s">
        <v>50</v>
      </c>
    </row>
    <row r="12" ht="66" customHeight="1" spans="2:16">
      <c r="B12" s="2">
        <v>8</v>
      </c>
      <c r="C12" s="2">
        <v>10330008</v>
      </c>
      <c r="D12" s="2" t="s">
        <v>62</v>
      </c>
      <c r="E12" s="2" t="s">
        <v>52</v>
      </c>
      <c r="F12" s="2" t="b">
        <v>1</v>
      </c>
      <c r="G12" s="2" t="s">
        <v>53</v>
      </c>
      <c r="H12" s="2"/>
      <c r="I12" s="2"/>
      <c r="J12" s="2">
        <v>10330071</v>
      </c>
      <c r="K12" s="2" t="s">
        <v>63</v>
      </c>
      <c r="L12" s="2">
        <v>1</v>
      </c>
      <c r="M12" t="str">
        <f>_xlfn.DISPIMG("ID_174D5C55B9054863AD338B48FECF0EEC",1)</f>
        <v>=DISPIMG("ID_174D5C55B9054863AD338B48FECF0EEC",1)</v>
      </c>
      <c r="N12" s="2" t="s">
        <v>56</v>
      </c>
      <c r="O12" t="s">
        <v>57</v>
      </c>
      <c r="P12" t="s">
        <v>50</v>
      </c>
    </row>
    <row r="13" ht="66" customHeight="1" spans="2:16">
      <c r="B13" s="2">
        <v>9</v>
      </c>
      <c r="C13" s="2">
        <v>10330009</v>
      </c>
      <c r="D13" s="2" t="s">
        <v>64</v>
      </c>
      <c r="E13" s="2" t="s">
        <v>52</v>
      </c>
      <c r="F13" s="2" t="b">
        <v>1</v>
      </c>
      <c r="G13" s="2" t="s">
        <v>53</v>
      </c>
      <c r="H13" s="2"/>
      <c r="I13" s="2"/>
      <c r="J13" s="2">
        <v>10330072</v>
      </c>
      <c r="K13" s="2" t="s">
        <v>65</v>
      </c>
      <c r="L13" s="2">
        <v>1</v>
      </c>
      <c r="M13" t="str">
        <f>_xlfn.DISPIMG("ID_834BEC85205A4F97AD7A7D7CDFAB1EB3",1)</f>
        <v>=DISPIMG("ID_834BEC85205A4F97AD7A7D7CDFAB1EB3",1)</v>
      </c>
      <c r="N13" s="2" t="s">
        <v>56</v>
      </c>
      <c r="O13" t="s">
        <v>57</v>
      </c>
      <c r="P13" t="s">
        <v>50</v>
      </c>
    </row>
    <row r="14" ht="66" customHeight="1" spans="2:16">
      <c r="B14" s="2">
        <v>10</v>
      </c>
      <c r="C14" s="2">
        <v>10330010</v>
      </c>
      <c r="D14" s="2" t="s">
        <v>66</v>
      </c>
      <c r="E14" s="2" t="s">
        <v>52</v>
      </c>
      <c r="F14" s="2" t="b">
        <v>1</v>
      </c>
      <c r="G14" s="2" t="s">
        <v>53</v>
      </c>
      <c r="H14" s="2"/>
      <c r="I14" s="2"/>
      <c r="J14" s="2">
        <v>10330073</v>
      </c>
      <c r="K14" s="2" t="s">
        <v>67</v>
      </c>
      <c r="L14" s="2">
        <v>1</v>
      </c>
      <c r="M14" t="str">
        <f>_xlfn.DISPIMG("ID_EBC17487762E4086B6FFE5CAF9AB4FBA",1)</f>
        <v>=DISPIMG("ID_EBC17487762E4086B6FFE5CAF9AB4FBA",1)</v>
      </c>
      <c r="N14" s="2" t="s">
        <v>56</v>
      </c>
      <c r="O14" t="s">
        <v>57</v>
      </c>
      <c r="P14" t="s">
        <v>50</v>
      </c>
    </row>
    <row r="15" ht="66" customHeight="1" spans="2:16">
      <c r="B15" s="2">
        <v>11</v>
      </c>
      <c r="C15" s="2">
        <v>10330011</v>
      </c>
      <c r="D15" s="2" t="s">
        <v>68</v>
      </c>
      <c r="E15" s="2" t="s">
        <v>52</v>
      </c>
      <c r="F15" s="2" t="b">
        <v>1</v>
      </c>
      <c r="G15" s="2" t="s">
        <v>53</v>
      </c>
      <c r="H15" s="2"/>
      <c r="I15" s="2"/>
      <c r="J15" s="2">
        <v>10330074</v>
      </c>
      <c r="K15" s="2" t="s">
        <v>69</v>
      </c>
      <c r="L15" s="2">
        <v>1</v>
      </c>
      <c r="M15" t="str">
        <f>_xlfn.DISPIMG("ID_9E8BFF5BE6C147EF9C369810B343DC81",1)</f>
        <v>=DISPIMG("ID_9E8BFF5BE6C147EF9C369810B343DC81",1)</v>
      </c>
      <c r="N15" s="2" t="s">
        <v>56</v>
      </c>
      <c r="O15" t="s">
        <v>57</v>
      </c>
      <c r="P15" t="s">
        <v>50</v>
      </c>
    </row>
    <row r="16" ht="66" customHeight="1" spans="2:16">
      <c r="B16" s="2">
        <v>12</v>
      </c>
      <c r="C16" s="2">
        <v>10330012</v>
      </c>
      <c r="D16" s="2" t="s">
        <v>70</v>
      </c>
      <c r="E16" s="2" t="s">
        <v>52</v>
      </c>
      <c r="F16" s="2" t="b">
        <v>1</v>
      </c>
      <c r="G16" s="2" t="s">
        <v>53</v>
      </c>
      <c r="H16" s="2"/>
      <c r="I16" s="2"/>
      <c r="J16" s="2">
        <v>10330075</v>
      </c>
      <c r="K16" s="2" t="s">
        <v>71</v>
      </c>
      <c r="L16" s="2">
        <v>1</v>
      </c>
      <c r="M16" t="str">
        <f>_xlfn.DISPIMG("ID_85EAE2658B2E4B4D97733258BC3A8286",1)</f>
        <v>=DISPIMG("ID_85EAE2658B2E4B4D97733258BC3A8286",1)</v>
      </c>
      <c r="N16" s="2" t="s">
        <v>56</v>
      </c>
      <c r="O16" t="s">
        <v>57</v>
      </c>
      <c r="P16" t="s">
        <v>50</v>
      </c>
    </row>
    <row r="17" ht="66" customHeight="1" spans="2:16">
      <c r="B17" s="2">
        <v>13</v>
      </c>
      <c r="C17" s="2">
        <v>10330013</v>
      </c>
      <c r="D17" s="2" t="s">
        <v>72</v>
      </c>
      <c r="E17" s="2" t="s">
        <v>52</v>
      </c>
      <c r="F17" s="2"/>
      <c r="G17" s="2" t="s">
        <v>73</v>
      </c>
      <c r="H17" s="2"/>
      <c r="I17" s="2"/>
      <c r="J17" s="2">
        <v>10330076</v>
      </c>
      <c r="K17" s="2" t="s">
        <v>74</v>
      </c>
      <c r="L17" s="2">
        <v>2</v>
      </c>
      <c r="M17" t="str">
        <f>_xlfn.DISPIMG("ID_4435DDA3E6E34E50A7266E4316E06A3C",1)</f>
        <v>=DISPIMG("ID_4435DDA3E6E34E50A7266E4316E06A3C",1)</v>
      </c>
      <c r="N17" s="2" t="s">
        <v>56</v>
      </c>
      <c r="O17" t="s">
        <v>75</v>
      </c>
      <c r="P17" t="s">
        <v>50</v>
      </c>
    </row>
    <row r="18" ht="66" customHeight="1" spans="2:16">
      <c r="B18" s="2">
        <v>14</v>
      </c>
      <c r="C18" s="2">
        <v>10330014</v>
      </c>
      <c r="D18" s="2" t="s">
        <v>76</v>
      </c>
      <c r="E18" s="2" t="s">
        <v>52</v>
      </c>
      <c r="F18" s="2"/>
      <c r="G18" s="2" t="s">
        <v>73</v>
      </c>
      <c r="H18" s="2"/>
      <c r="I18" s="2"/>
      <c r="J18" s="2">
        <v>10330077</v>
      </c>
      <c r="K18" s="2" t="s">
        <v>77</v>
      </c>
      <c r="L18" s="2">
        <v>3</v>
      </c>
      <c r="M18" t="str">
        <f>_xlfn.DISPIMG("ID_F05A4208C41647C4A5DB5AB6C62F4126",1)</f>
        <v>=DISPIMG("ID_F05A4208C41647C4A5DB5AB6C62F4126",1)</v>
      </c>
      <c r="N18" s="2" t="s">
        <v>56</v>
      </c>
      <c r="O18" t="s">
        <v>75</v>
      </c>
      <c r="P18" t="s">
        <v>78</v>
      </c>
    </row>
    <row r="19" ht="66" customHeight="1" spans="2:16">
      <c r="B19" s="2">
        <v>15</v>
      </c>
      <c r="C19" s="2">
        <v>10330015</v>
      </c>
      <c r="D19" s="2" t="s">
        <v>79</v>
      </c>
      <c r="E19" s="2" t="s">
        <v>52</v>
      </c>
      <c r="F19" s="2" t="b">
        <v>1</v>
      </c>
      <c r="G19" s="2"/>
      <c r="H19" s="2"/>
      <c r="I19" s="2"/>
      <c r="J19" s="2">
        <v>10330078</v>
      </c>
      <c r="K19" s="2" t="s">
        <v>80</v>
      </c>
      <c r="L19" s="2">
        <v>2</v>
      </c>
      <c r="M19" t="str">
        <f>_xlfn.DISPIMG("ID_E114F386C46341598A7792D51F4D514C",1)</f>
        <v>=DISPIMG("ID_E114F386C46341598A7792D51F4D514C",1)</v>
      </c>
      <c r="P19" t="s">
        <v>39</v>
      </c>
    </row>
    <row r="20" ht="66" customHeight="1" spans="2:16">
      <c r="B20" s="2">
        <v>16</v>
      </c>
      <c r="C20" s="2">
        <v>10330016</v>
      </c>
      <c r="D20" s="2" t="s">
        <v>81</v>
      </c>
      <c r="E20" s="2" t="s">
        <v>52</v>
      </c>
      <c r="F20" s="2" t="b">
        <v>1</v>
      </c>
      <c r="G20" s="2"/>
      <c r="H20" s="2"/>
      <c r="I20" s="2"/>
      <c r="J20" s="2">
        <v>10330079</v>
      </c>
      <c r="K20" s="2" t="s">
        <v>82</v>
      </c>
      <c r="L20" s="2">
        <v>3</v>
      </c>
      <c r="M20" t="str">
        <f>_xlfn.DISPIMG("ID_62C40FDAA1FC4EEDAF7D035B7808007F",1)</f>
        <v>=DISPIMG("ID_62C40FDAA1FC4EEDAF7D035B7808007F",1)</v>
      </c>
      <c r="P20" t="s">
        <v>39</v>
      </c>
    </row>
    <row r="21" ht="66" customHeight="1" spans="2:16">
      <c r="B21" s="2">
        <v>17</v>
      </c>
      <c r="C21" s="2">
        <v>10330017</v>
      </c>
      <c r="D21" s="2" t="s">
        <v>83</v>
      </c>
      <c r="E21" s="2" t="s">
        <v>52</v>
      </c>
      <c r="F21" s="2" t="b">
        <v>1</v>
      </c>
      <c r="G21" s="2"/>
      <c r="H21" s="2"/>
      <c r="I21" s="2"/>
      <c r="J21" s="2">
        <v>10330080</v>
      </c>
      <c r="K21" s="2" t="s">
        <v>84</v>
      </c>
      <c r="L21" s="2">
        <v>3</v>
      </c>
      <c r="M21" t="str">
        <f>_xlfn.DISPIMG("ID_62C40FDAA1FC4EEDAF7D035B7808007F",1)</f>
        <v>=DISPIMG("ID_62C40FDAA1FC4EEDAF7D035B7808007F",1)</v>
      </c>
      <c r="P21" t="s">
        <v>39</v>
      </c>
    </row>
    <row r="22" ht="66" customHeight="1" spans="2:16">
      <c r="B22" s="2">
        <v>18</v>
      </c>
      <c r="C22" s="2">
        <v>10330018</v>
      </c>
      <c r="D22" s="2" t="s">
        <v>85</v>
      </c>
      <c r="E22" s="2" t="s">
        <v>86</v>
      </c>
      <c r="F22" s="2" t="b">
        <v>1</v>
      </c>
      <c r="G22" s="2"/>
      <c r="H22" s="2">
        <v>1</v>
      </c>
      <c r="I22" s="13" t="s">
        <v>87</v>
      </c>
      <c r="J22" s="2">
        <v>10330081</v>
      </c>
      <c r="K22" s="13" t="s">
        <v>88</v>
      </c>
      <c r="L22" s="13">
        <v>2</v>
      </c>
      <c r="P22" t="s">
        <v>89</v>
      </c>
    </row>
    <row r="23" ht="66" customHeight="1" spans="2:16">
      <c r="B23" s="2">
        <v>19</v>
      </c>
      <c r="C23" s="2">
        <v>10330019</v>
      </c>
      <c r="D23" s="2" t="s">
        <v>90</v>
      </c>
      <c r="E23" s="2" t="s">
        <v>86</v>
      </c>
      <c r="F23" s="2" t="b">
        <v>1</v>
      </c>
      <c r="G23" s="2"/>
      <c r="H23" s="2">
        <v>2</v>
      </c>
      <c r="I23" s="13" t="s">
        <v>87</v>
      </c>
      <c r="J23" s="2">
        <v>10330082</v>
      </c>
      <c r="K23" s="13" t="s">
        <v>91</v>
      </c>
      <c r="L23" s="13">
        <v>2</v>
      </c>
      <c r="P23" t="s">
        <v>89</v>
      </c>
    </row>
    <row r="24" ht="66" customHeight="1" spans="2:16">
      <c r="B24" s="2">
        <v>20</v>
      </c>
      <c r="C24" s="2">
        <v>10330020</v>
      </c>
      <c r="D24" s="2" t="s">
        <v>92</v>
      </c>
      <c r="E24" s="2" t="s">
        <v>86</v>
      </c>
      <c r="F24" s="2" t="b">
        <v>1</v>
      </c>
      <c r="G24" s="2"/>
      <c r="H24" s="2">
        <v>1</v>
      </c>
      <c r="I24" s="13" t="s">
        <v>87</v>
      </c>
      <c r="J24" s="2">
        <v>10330083</v>
      </c>
      <c r="K24" s="13" t="s">
        <v>93</v>
      </c>
      <c r="L24" s="13">
        <v>3</v>
      </c>
      <c r="P24" t="s">
        <v>89</v>
      </c>
    </row>
    <row r="25" ht="66" customHeight="1" spans="2:16">
      <c r="B25" s="2">
        <v>21</v>
      </c>
      <c r="C25" s="2">
        <v>10330021</v>
      </c>
      <c r="D25" s="2" t="s">
        <v>94</v>
      </c>
      <c r="E25" s="2" t="s">
        <v>86</v>
      </c>
      <c r="F25" s="2" t="b">
        <v>1</v>
      </c>
      <c r="G25" s="2"/>
      <c r="H25" s="2">
        <v>2</v>
      </c>
      <c r="I25" s="13" t="s">
        <v>87</v>
      </c>
      <c r="J25" s="2">
        <v>10330084</v>
      </c>
      <c r="K25" s="13" t="s">
        <v>95</v>
      </c>
      <c r="L25" s="13">
        <v>3</v>
      </c>
      <c r="P25" t="s">
        <v>89</v>
      </c>
    </row>
    <row r="26" ht="66" customHeight="1" spans="2:16">
      <c r="B26" s="2">
        <v>22</v>
      </c>
      <c r="C26" s="2">
        <v>10330022</v>
      </c>
      <c r="D26" s="2" t="s">
        <v>96</v>
      </c>
      <c r="E26" s="2" t="s">
        <v>52</v>
      </c>
      <c r="F26" s="2" t="b">
        <v>1</v>
      </c>
      <c r="G26" s="2"/>
      <c r="H26" s="2"/>
      <c r="I26" s="2"/>
      <c r="J26" s="2">
        <v>10330085</v>
      </c>
      <c r="K26" s="2" t="s">
        <v>97</v>
      </c>
      <c r="L26" s="2">
        <v>2</v>
      </c>
      <c r="M26" t="str">
        <f>_xlfn.DISPIMG("ID_EEC139C1F84F4B4AA58B7DBA30A2AE74",1)</f>
        <v>=DISPIMG("ID_EEC139C1F84F4B4AA58B7DBA30A2AE74",1)</v>
      </c>
      <c r="P26" t="s">
        <v>50</v>
      </c>
    </row>
    <row r="27" ht="66" customHeight="1" spans="2:12">
      <c r="B27" s="2">
        <v>23</v>
      </c>
      <c r="C27" s="2">
        <v>10330023</v>
      </c>
      <c r="D27" s="2" t="s">
        <v>98</v>
      </c>
      <c r="E27" s="2" t="s">
        <v>52</v>
      </c>
      <c r="F27" s="2"/>
      <c r="G27" s="2" t="s">
        <v>99</v>
      </c>
      <c r="H27" s="2">
        <v>1</v>
      </c>
      <c r="I27" s="13"/>
      <c r="J27" s="2">
        <v>10330086</v>
      </c>
      <c r="K27" s="13" t="s">
        <v>100</v>
      </c>
      <c r="L27" s="13">
        <v>1</v>
      </c>
    </row>
    <row r="28" ht="66" customHeight="1" spans="2:17">
      <c r="B28" s="2">
        <v>24</v>
      </c>
      <c r="C28" s="2">
        <v>10330024</v>
      </c>
      <c r="D28" s="2" t="s">
        <v>101</v>
      </c>
      <c r="E28" s="2" t="s">
        <v>52</v>
      </c>
      <c r="F28" s="2" t="b">
        <v>1</v>
      </c>
      <c r="G28" s="2" t="s">
        <v>99</v>
      </c>
      <c r="H28" s="2"/>
      <c r="I28" s="2"/>
      <c r="J28" s="2">
        <v>10330087</v>
      </c>
      <c r="K28" s="2" t="s">
        <v>102</v>
      </c>
      <c r="L28" s="2">
        <v>1</v>
      </c>
      <c r="M28" t="str">
        <f>_xlfn.DISPIMG("ID_7492A9C892A14B0AB977691F047BDC9F",1)</f>
        <v>=DISPIMG("ID_7492A9C892A14B0AB977691F047BDC9F",1)</v>
      </c>
      <c r="P28" t="s">
        <v>50</v>
      </c>
      <c r="Q28" t="s">
        <v>103</v>
      </c>
    </row>
    <row r="29" ht="66" customHeight="1" spans="2:18">
      <c r="B29" s="2">
        <v>25</v>
      </c>
      <c r="C29" s="2">
        <v>10330025</v>
      </c>
      <c r="D29" s="2" t="s">
        <v>104</v>
      </c>
      <c r="E29" s="2" t="s">
        <v>52</v>
      </c>
      <c r="F29" s="2" t="b">
        <v>1</v>
      </c>
      <c r="G29" s="2" t="s">
        <v>99</v>
      </c>
      <c r="H29" s="2"/>
      <c r="I29" s="2"/>
      <c r="J29" s="2">
        <v>10330088</v>
      </c>
      <c r="K29" s="2" t="s">
        <v>105</v>
      </c>
      <c r="L29" s="2">
        <v>1</v>
      </c>
      <c r="M29" t="str">
        <f>_xlfn.DISPIMG("ID_B2B26ABA21464600806460EA8545931C",1)</f>
        <v>=DISPIMG("ID_B2B26ABA21464600806460EA8545931C",1)</v>
      </c>
      <c r="P29" t="s">
        <v>50</v>
      </c>
      <c r="Q29" t="s">
        <v>106</v>
      </c>
      <c r="R29" t="s">
        <v>107</v>
      </c>
    </row>
    <row r="30" ht="66" customHeight="1" spans="2:17">
      <c r="B30" s="2">
        <v>26</v>
      </c>
      <c r="C30" s="2">
        <v>10330026</v>
      </c>
      <c r="D30" s="2" t="s">
        <v>108</v>
      </c>
      <c r="E30" s="2" t="s">
        <v>52</v>
      </c>
      <c r="F30" s="2" t="b">
        <v>1</v>
      </c>
      <c r="G30" s="2" t="s">
        <v>99</v>
      </c>
      <c r="H30" s="2"/>
      <c r="I30" s="2"/>
      <c r="J30" s="2">
        <v>10330089</v>
      </c>
      <c r="K30" s="2" t="s">
        <v>109</v>
      </c>
      <c r="L30" s="2">
        <v>1</v>
      </c>
      <c r="M30" t="str">
        <f>_xlfn.DISPIMG("ID_8370EF4B53094760B086AFC8FC496AA2",1)</f>
        <v>=DISPIMG("ID_8370EF4B53094760B086AFC8FC496AA2",1)</v>
      </c>
      <c r="P30" t="s">
        <v>50</v>
      </c>
      <c r="Q30" t="s">
        <v>110</v>
      </c>
    </row>
    <row r="31" ht="66" customHeight="1" spans="2:17">
      <c r="B31" s="2">
        <v>27</v>
      </c>
      <c r="C31" s="2">
        <v>10330027</v>
      </c>
      <c r="D31" s="2" t="s">
        <v>111</v>
      </c>
      <c r="E31" s="2" t="s">
        <v>52</v>
      </c>
      <c r="F31" s="2" t="b">
        <v>1</v>
      </c>
      <c r="G31" s="2" t="s">
        <v>99</v>
      </c>
      <c r="H31" s="2"/>
      <c r="I31" s="2"/>
      <c r="J31" s="2">
        <v>10330090</v>
      </c>
      <c r="K31" s="2" t="s">
        <v>112</v>
      </c>
      <c r="L31" s="2">
        <v>1</v>
      </c>
      <c r="M31" t="str">
        <f>_xlfn.DISPIMG("ID_17D152D905E9425889C82005C56AF11E",1)</f>
        <v>=DISPIMG("ID_17D152D905E9425889C82005C56AF11E",1)</v>
      </c>
      <c r="P31" t="s">
        <v>50</v>
      </c>
      <c r="Q31" t="s">
        <v>113</v>
      </c>
    </row>
    <row r="32" ht="66" customHeight="1" spans="2:17">
      <c r="B32" s="2">
        <v>28</v>
      </c>
      <c r="C32" s="2">
        <v>10330028</v>
      </c>
      <c r="D32" s="2" t="s">
        <v>114</v>
      </c>
      <c r="E32" s="2" t="s">
        <v>52</v>
      </c>
      <c r="F32" s="2" t="b">
        <v>1</v>
      </c>
      <c r="G32" s="2" t="s">
        <v>99</v>
      </c>
      <c r="H32" s="2"/>
      <c r="I32" s="2"/>
      <c r="J32" s="2">
        <v>10330091</v>
      </c>
      <c r="K32" s="2" t="s">
        <v>115</v>
      </c>
      <c r="L32" s="2">
        <v>1</v>
      </c>
      <c r="M32" t="str">
        <f>_xlfn.DISPIMG("ID_A38D1E8A154A404B90DD57716C3369C2",1)</f>
        <v>=DISPIMG("ID_A38D1E8A154A404B90DD57716C3369C2",1)</v>
      </c>
      <c r="P32" t="s">
        <v>50</v>
      </c>
      <c r="Q32" t="s">
        <v>116</v>
      </c>
    </row>
    <row r="33" ht="66" customHeight="1" spans="2:19">
      <c r="B33" s="2">
        <v>29</v>
      </c>
      <c r="C33" s="2">
        <v>10330029</v>
      </c>
      <c r="D33" s="2" t="s">
        <v>117</v>
      </c>
      <c r="E33" s="2" t="s">
        <v>52</v>
      </c>
      <c r="F33" s="2" t="b">
        <v>1</v>
      </c>
      <c r="G33" s="2" t="s">
        <v>99</v>
      </c>
      <c r="H33" s="2"/>
      <c r="I33" s="2"/>
      <c r="J33" s="2">
        <v>10330092</v>
      </c>
      <c r="K33" s="2" t="s">
        <v>118</v>
      </c>
      <c r="L33" s="2">
        <v>1</v>
      </c>
      <c r="M33" t="str">
        <f>_xlfn.DISPIMG("ID_7928BAFFD9F84A0B96DA8795987BF504",1)</f>
        <v>=DISPIMG("ID_7928BAFFD9F84A0B96DA8795987BF504",1)</v>
      </c>
      <c r="P33" t="s">
        <v>50</v>
      </c>
      <c r="Q33" t="s">
        <v>119</v>
      </c>
      <c r="R33" t="s">
        <v>107</v>
      </c>
      <c r="S33" t="s">
        <v>113</v>
      </c>
    </row>
    <row r="34" ht="66" customHeight="1" spans="2:17">
      <c r="B34" s="2">
        <v>30</v>
      </c>
      <c r="C34" s="2">
        <v>10330030</v>
      </c>
      <c r="D34" s="2" t="s">
        <v>120</v>
      </c>
      <c r="E34" s="2" t="s">
        <v>121</v>
      </c>
      <c r="F34" s="2"/>
      <c r="G34" s="2"/>
      <c r="H34" s="2"/>
      <c r="I34" s="2"/>
      <c r="J34" s="2">
        <v>10330093</v>
      </c>
      <c r="K34" s="2" t="s">
        <v>120</v>
      </c>
      <c r="L34" s="2">
        <v>1</v>
      </c>
      <c r="M34" t="str">
        <f>_xlfn.DISPIMG("ID_D75F562B148740CE90A6ECA08F03A4F5",1)</f>
        <v>=DISPIMG("ID_D75F562B148740CE90A6ECA08F03A4F5",1)</v>
      </c>
      <c r="P34" t="s">
        <v>122</v>
      </c>
      <c r="Q34" t="s">
        <v>123</v>
      </c>
    </row>
    <row r="35" ht="66" customHeight="1" spans="2:16">
      <c r="B35" s="2">
        <v>31</v>
      </c>
      <c r="C35" s="2">
        <v>10330031</v>
      </c>
      <c r="D35" s="2" t="s">
        <v>124</v>
      </c>
      <c r="E35" s="2" t="s">
        <v>121</v>
      </c>
      <c r="F35" s="2"/>
      <c r="G35" s="2"/>
      <c r="H35" s="2"/>
      <c r="I35" s="2"/>
      <c r="J35" s="2">
        <v>10330094</v>
      </c>
      <c r="K35" s="2" t="s">
        <v>124</v>
      </c>
      <c r="L35" s="2">
        <v>1</v>
      </c>
      <c r="M35" t="str">
        <f>_xlfn.DISPIMG("ID_878DF0BEAC1D464AA91A89D707066B3F",1)</f>
        <v>=DISPIMG("ID_878DF0BEAC1D464AA91A89D707066B3F",1)</v>
      </c>
      <c r="P35" t="s">
        <v>122</v>
      </c>
    </row>
    <row r="36" ht="66" customHeight="1" spans="2:16">
      <c r="B36" s="2">
        <v>32</v>
      </c>
      <c r="C36" s="2">
        <v>10330032</v>
      </c>
      <c r="D36" s="2" t="s">
        <v>125</v>
      </c>
      <c r="E36" s="2" t="s">
        <v>121</v>
      </c>
      <c r="F36" s="2"/>
      <c r="G36" s="2"/>
      <c r="H36" s="2"/>
      <c r="I36" s="2"/>
      <c r="J36" s="2">
        <v>10330095</v>
      </c>
      <c r="K36" s="2" t="s">
        <v>125</v>
      </c>
      <c r="L36" s="2">
        <v>1</v>
      </c>
      <c r="M36" t="str">
        <f>_xlfn.DISPIMG("ID_0A703331642446EB8050D80169B56469",1)</f>
        <v>=DISPIMG("ID_0A703331642446EB8050D80169B56469",1)</v>
      </c>
      <c r="P36" t="s">
        <v>122</v>
      </c>
    </row>
    <row r="37" ht="66" customHeight="1" spans="2:16">
      <c r="B37" s="2">
        <v>33</v>
      </c>
      <c r="C37" s="2">
        <v>10330033</v>
      </c>
      <c r="D37" s="2" t="s">
        <v>126</v>
      </c>
      <c r="E37" s="2" t="s">
        <v>121</v>
      </c>
      <c r="F37" s="2"/>
      <c r="G37" s="2"/>
      <c r="H37" s="2"/>
      <c r="I37" s="2"/>
      <c r="J37" s="2">
        <v>10330096</v>
      </c>
      <c r="K37" s="2" t="s">
        <v>126</v>
      </c>
      <c r="L37" s="2">
        <v>1</v>
      </c>
      <c r="M37" t="str">
        <f>_xlfn.DISPIMG("ID_A4A3C28330BF4C9E9C8CFF76DD16D72F",1)</f>
        <v>=DISPIMG("ID_A4A3C28330BF4C9E9C8CFF76DD16D72F",1)</v>
      </c>
      <c r="P37" t="s">
        <v>122</v>
      </c>
    </row>
    <row r="38" ht="66" customHeight="1" spans="2:16">
      <c r="B38" s="2">
        <v>34</v>
      </c>
      <c r="C38" s="2">
        <v>10330034</v>
      </c>
      <c r="D38" s="2" t="s">
        <v>127</v>
      </c>
      <c r="E38" s="2" t="s">
        <v>121</v>
      </c>
      <c r="F38" s="2"/>
      <c r="G38" s="2"/>
      <c r="H38" s="2"/>
      <c r="I38" s="2"/>
      <c r="J38" s="2">
        <v>10330097</v>
      </c>
      <c r="K38" s="2" t="s">
        <v>127</v>
      </c>
      <c r="L38" s="2">
        <v>1</v>
      </c>
      <c r="M38" t="str">
        <f>_xlfn.DISPIMG("ID_9C4DC97768D94B638000921C90B0443C",1)</f>
        <v>=DISPIMG("ID_9C4DC97768D94B638000921C90B0443C",1)</v>
      </c>
      <c r="P38" t="s">
        <v>122</v>
      </c>
    </row>
    <row r="39" ht="66" customHeight="1" spans="2:16">
      <c r="B39" s="2">
        <v>35</v>
      </c>
      <c r="C39" s="2">
        <v>10330035</v>
      </c>
      <c r="D39" s="2" t="s">
        <v>128</v>
      </c>
      <c r="E39" s="2" t="s">
        <v>121</v>
      </c>
      <c r="F39" s="2"/>
      <c r="G39" s="2"/>
      <c r="H39" s="2"/>
      <c r="I39" s="2"/>
      <c r="J39" s="2">
        <v>10330098</v>
      </c>
      <c r="K39" s="2" t="s">
        <v>128</v>
      </c>
      <c r="L39" s="2">
        <v>1</v>
      </c>
      <c r="M39" t="str">
        <f>_xlfn.DISPIMG("ID_EE3F96E5CAB643D894690E7E895B6E84",1)</f>
        <v>=DISPIMG("ID_EE3F96E5CAB643D894690E7E895B6E84",1)</v>
      </c>
      <c r="P39" t="s">
        <v>122</v>
      </c>
    </row>
    <row r="40" ht="66" customHeight="1" spans="2:16">
      <c r="B40" s="2">
        <v>36</v>
      </c>
      <c r="C40" s="2">
        <v>10330036</v>
      </c>
      <c r="D40" s="7" t="s">
        <v>129</v>
      </c>
      <c r="E40" s="2" t="s">
        <v>130</v>
      </c>
      <c r="F40" s="2"/>
      <c r="G40" s="2"/>
      <c r="H40" s="2">
        <v>101</v>
      </c>
      <c r="I40" s="2"/>
      <c r="J40" s="2">
        <v>10330099</v>
      </c>
      <c r="K40" s="2" t="s">
        <v>131</v>
      </c>
      <c r="L40" s="2">
        <v>1</v>
      </c>
      <c r="M40" s="14" t="str">
        <f>_xlfn.DISPIMG("ID_BFC63DABD50C408E9CAB6AC4293B3146",1)</f>
        <v>=DISPIMG("ID_BFC63DABD50C408E9CAB6AC4293B3146",1)</v>
      </c>
      <c r="N40" s="2" t="s">
        <v>132</v>
      </c>
      <c r="O40" s="2" t="s">
        <v>133</v>
      </c>
      <c r="P40" t="s">
        <v>134</v>
      </c>
    </row>
    <row r="41" ht="66" customHeight="1" spans="2:16">
      <c r="B41" s="2">
        <v>37</v>
      </c>
      <c r="C41" s="2">
        <v>10330037</v>
      </c>
      <c r="D41" s="7" t="s">
        <v>135</v>
      </c>
      <c r="E41" s="2" t="s">
        <v>130</v>
      </c>
      <c r="F41" s="2"/>
      <c r="G41" s="2"/>
      <c r="H41" s="2">
        <v>102</v>
      </c>
      <c r="I41" s="2"/>
      <c r="J41" s="2">
        <v>10330100</v>
      </c>
      <c r="K41" s="2" t="s">
        <v>136</v>
      </c>
      <c r="L41" s="2">
        <v>1</v>
      </c>
      <c r="M41" s="14" t="str">
        <f>_xlfn.DISPIMG("ID_F9CC01FE2430457E84E76A090AEA333A",1)</f>
        <v>=DISPIMG("ID_F9CC01FE2430457E84E76A090AEA333A",1)</v>
      </c>
      <c r="N41" s="2" t="s">
        <v>132</v>
      </c>
      <c r="O41" s="2" t="s">
        <v>133</v>
      </c>
      <c r="P41" t="s">
        <v>134</v>
      </c>
    </row>
    <row r="42" ht="66" customHeight="1" spans="2:16">
      <c r="B42" s="2">
        <v>38</v>
      </c>
      <c r="C42" s="2">
        <v>10330038</v>
      </c>
      <c r="D42" s="7" t="s">
        <v>137</v>
      </c>
      <c r="E42" s="2" t="s">
        <v>130</v>
      </c>
      <c r="F42" s="2"/>
      <c r="G42" s="2"/>
      <c r="H42" s="2">
        <v>103</v>
      </c>
      <c r="I42" s="2"/>
      <c r="J42" s="2">
        <v>10330101</v>
      </c>
      <c r="K42" s="2" t="s">
        <v>138</v>
      </c>
      <c r="L42" s="2">
        <v>1</v>
      </c>
      <c r="M42" s="14" t="str">
        <f>_xlfn.DISPIMG("ID_91C161EF39EA4BE8B85E049A8FACFC16",1)</f>
        <v>=DISPIMG("ID_91C161EF39EA4BE8B85E049A8FACFC16",1)</v>
      </c>
      <c r="N42" s="2" t="s">
        <v>132</v>
      </c>
      <c r="O42" s="2" t="s">
        <v>133</v>
      </c>
      <c r="P42" t="s">
        <v>134</v>
      </c>
    </row>
    <row r="43" ht="66" customHeight="1" spans="2:16">
      <c r="B43" s="2">
        <v>39</v>
      </c>
      <c r="C43" s="2">
        <v>10330039</v>
      </c>
      <c r="D43" s="8" t="s">
        <v>139</v>
      </c>
      <c r="E43" s="2" t="s">
        <v>130</v>
      </c>
      <c r="F43" s="2"/>
      <c r="G43" s="2"/>
      <c r="H43" s="2">
        <v>111</v>
      </c>
      <c r="I43" s="2"/>
      <c r="J43" s="2">
        <v>10330102</v>
      </c>
      <c r="K43" s="2" t="s">
        <v>140</v>
      </c>
      <c r="L43" s="2">
        <v>2</v>
      </c>
      <c r="M43" t="str">
        <f>_xlfn.DISPIMG("ID_1EE21B8B5E864B1893F4EF9DBA1F9EB4",1)</f>
        <v>=DISPIMG("ID_1EE21B8B5E864B1893F4EF9DBA1F9EB4",1)</v>
      </c>
      <c r="N43" s="2" t="s">
        <v>132</v>
      </c>
      <c r="O43" s="2" t="s">
        <v>141</v>
      </c>
      <c r="P43" t="s">
        <v>134</v>
      </c>
    </row>
    <row r="44" ht="66" customHeight="1" spans="2:16">
      <c r="B44" s="2">
        <v>40</v>
      </c>
      <c r="C44" s="2">
        <v>10330040</v>
      </c>
      <c r="D44" s="8" t="s">
        <v>142</v>
      </c>
      <c r="E44" s="2" t="s">
        <v>130</v>
      </c>
      <c r="F44" s="2"/>
      <c r="G44" s="2"/>
      <c r="H44" s="2">
        <v>112</v>
      </c>
      <c r="I44" s="2"/>
      <c r="J44" s="2">
        <v>10330103</v>
      </c>
      <c r="K44" s="2" t="s">
        <v>143</v>
      </c>
      <c r="L44" s="2">
        <v>2</v>
      </c>
      <c r="M44" s="2" t="str">
        <f>_xlfn.DISPIMG("ID_6E68ACE890FE461DBF9F4660CDFF6C5E",1)</f>
        <v>=DISPIMG("ID_6E68ACE890FE461DBF9F4660CDFF6C5E",1)</v>
      </c>
      <c r="N44" s="2" t="s">
        <v>132</v>
      </c>
      <c r="O44" s="2" t="s">
        <v>141</v>
      </c>
      <c r="P44" t="s">
        <v>134</v>
      </c>
    </row>
    <row r="45" ht="66" customHeight="1" spans="2:16">
      <c r="B45" s="2">
        <v>41</v>
      </c>
      <c r="C45" s="2">
        <v>10330041</v>
      </c>
      <c r="D45" s="8" t="s">
        <v>144</v>
      </c>
      <c r="E45" s="2" t="s">
        <v>130</v>
      </c>
      <c r="F45" s="2"/>
      <c r="G45" s="2"/>
      <c r="H45" s="2">
        <v>113</v>
      </c>
      <c r="I45" s="2"/>
      <c r="J45" s="2">
        <v>10330104</v>
      </c>
      <c r="K45" s="2" t="s">
        <v>145</v>
      </c>
      <c r="L45" s="2">
        <v>2</v>
      </c>
      <c r="M45" s="2" t="str">
        <f>_xlfn.DISPIMG("ID_D95F66383E8C4E96912363628D7B5601",1)</f>
        <v>=DISPIMG("ID_D95F66383E8C4E96912363628D7B5601",1)</v>
      </c>
      <c r="N45" s="2" t="s">
        <v>132</v>
      </c>
      <c r="O45" s="2" t="s">
        <v>141</v>
      </c>
      <c r="P45" t="s">
        <v>134</v>
      </c>
    </row>
    <row r="46" ht="66" customHeight="1" spans="2:16">
      <c r="B46" s="2">
        <v>42</v>
      </c>
      <c r="C46" s="2">
        <v>10330042</v>
      </c>
      <c r="D46" s="8" t="s">
        <v>146</v>
      </c>
      <c r="E46" s="2" t="s">
        <v>130</v>
      </c>
      <c r="F46" s="2"/>
      <c r="G46" s="2"/>
      <c r="H46" s="2">
        <v>114</v>
      </c>
      <c r="I46" s="2"/>
      <c r="J46" s="2">
        <v>10330105</v>
      </c>
      <c r="K46" s="2" t="s">
        <v>147</v>
      </c>
      <c r="L46" s="2">
        <v>2</v>
      </c>
      <c r="M46" s="2" t="str">
        <f>_xlfn.DISPIMG("ID_E6454C09853E47388145B33639F92F22",1)</f>
        <v>=DISPIMG("ID_E6454C09853E47388145B33639F92F22",1)</v>
      </c>
      <c r="N46" s="2" t="s">
        <v>132</v>
      </c>
      <c r="O46" s="2" t="s">
        <v>141</v>
      </c>
      <c r="P46" t="s">
        <v>134</v>
      </c>
    </row>
    <row r="47" ht="66" customHeight="1" spans="2:16">
      <c r="B47" s="2">
        <v>43</v>
      </c>
      <c r="C47" s="2">
        <v>10330043</v>
      </c>
      <c r="D47" s="9" t="s">
        <v>148</v>
      </c>
      <c r="E47" s="2" t="s">
        <v>130</v>
      </c>
      <c r="F47" s="2"/>
      <c r="G47" s="2"/>
      <c r="H47" s="2">
        <v>121</v>
      </c>
      <c r="I47" s="2"/>
      <c r="J47" s="2">
        <v>10330106</v>
      </c>
      <c r="K47" s="2" t="s">
        <v>149</v>
      </c>
      <c r="L47" s="2">
        <v>3</v>
      </c>
      <c r="M47" s="2" t="str">
        <f>_xlfn.DISPIMG("ID_E9067BDF2A444D56B5275A84D3115969",1)</f>
        <v>=DISPIMG("ID_E9067BDF2A444D56B5275A84D3115969",1)</v>
      </c>
      <c r="N47" s="2" t="s">
        <v>132</v>
      </c>
      <c r="O47" s="2" t="s">
        <v>150</v>
      </c>
      <c r="P47" t="s">
        <v>134</v>
      </c>
    </row>
    <row r="48" ht="66" customHeight="1" spans="2:16">
      <c r="B48" s="2">
        <v>44</v>
      </c>
      <c r="C48" s="2">
        <v>10330044</v>
      </c>
      <c r="D48" s="9" t="s">
        <v>151</v>
      </c>
      <c r="E48" s="2" t="s">
        <v>130</v>
      </c>
      <c r="F48" s="2"/>
      <c r="G48" s="2"/>
      <c r="H48" s="2">
        <v>122</v>
      </c>
      <c r="I48" s="2"/>
      <c r="J48" s="2">
        <v>10330107</v>
      </c>
      <c r="K48" s="2" t="s">
        <v>152</v>
      </c>
      <c r="L48" s="2">
        <v>3</v>
      </c>
      <c r="M48" s="2" t="str">
        <f>_xlfn.DISPIMG("ID_3BA4DDDADC3C43C19339B007CFF8A4C2",1)</f>
        <v>=DISPIMG("ID_3BA4DDDADC3C43C19339B007CFF8A4C2",1)</v>
      </c>
      <c r="N48" s="2" t="s">
        <v>132</v>
      </c>
      <c r="O48" s="2" t="s">
        <v>150</v>
      </c>
      <c r="P48" t="s">
        <v>134</v>
      </c>
    </row>
    <row r="49" ht="66" customHeight="1" spans="2:16">
      <c r="B49" s="2">
        <v>45</v>
      </c>
      <c r="C49" s="2">
        <v>10330045</v>
      </c>
      <c r="D49" s="9" t="s">
        <v>153</v>
      </c>
      <c r="E49" s="2" t="s">
        <v>130</v>
      </c>
      <c r="F49" s="2"/>
      <c r="G49" s="2"/>
      <c r="H49" s="2">
        <v>123</v>
      </c>
      <c r="I49" s="2"/>
      <c r="J49" s="2">
        <v>10330108</v>
      </c>
      <c r="K49" s="2" t="s">
        <v>154</v>
      </c>
      <c r="L49" s="2">
        <v>3</v>
      </c>
      <c r="M49" s="2" t="str">
        <f>_xlfn.DISPIMG("ID_2758BD89CA9A4ABE80F38E603F6CD7DD",1)</f>
        <v>=DISPIMG("ID_2758BD89CA9A4ABE80F38E603F6CD7DD",1)</v>
      </c>
      <c r="N49" s="2" t="s">
        <v>132</v>
      </c>
      <c r="O49" s="2" t="s">
        <v>150</v>
      </c>
      <c r="P49" t="s">
        <v>134</v>
      </c>
    </row>
    <row r="50" ht="66" customHeight="1" spans="2:16">
      <c r="B50" s="2">
        <v>46</v>
      </c>
      <c r="C50" s="2">
        <v>10330046</v>
      </c>
      <c r="D50" s="9" t="s">
        <v>155</v>
      </c>
      <c r="E50" s="2" t="s">
        <v>130</v>
      </c>
      <c r="F50" s="2"/>
      <c r="G50" s="2"/>
      <c r="H50" s="2">
        <v>124</v>
      </c>
      <c r="I50" s="2"/>
      <c r="J50" s="2">
        <v>10330109</v>
      </c>
      <c r="K50" s="2" t="s">
        <v>156</v>
      </c>
      <c r="L50" s="2">
        <v>3</v>
      </c>
      <c r="M50" s="2" t="str">
        <f>_xlfn.DISPIMG("ID_8ED1E576EAF8452BBC30C6847F29D033",1)</f>
        <v>=DISPIMG("ID_8ED1E576EAF8452BBC30C6847F29D033",1)</v>
      </c>
      <c r="N50" s="2" t="s">
        <v>132</v>
      </c>
      <c r="O50" s="2" t="s">
        <v>150</v>
      </c>
      <c r="P50" t="s">
        <v>134</v>
      </c>
    </row>
    <row r="51" ht="66" customHeight="1" spans="2:16">
      <c r="B51" s="2">
        <v>47</v>
      </c>
      <c r="C51" s="2">
        <v>10330047</v>
      </c>
      <c r="D51" s="2" t="s">
        <v>157</v>
      </c>
      <c r="E51" s="2" t="s">
        <v>121</v>
      </c>
      <c r="F51" s="2"/>
      <c r="G51" s="2"/>
      <c r="H51" s="2"/>
      <c r="I51" s="13" t="s">
        <v>158</v>
      </c>
      <c r="J51" s="2">
        <v>10330110</v>
      </c>
      <c r="K51" s="2" t="s">
        <v>159</v>
      </c>
      <c r="L51" s="13">
        <v>1</v>
      </c>
      <c r="M51" s="2" t="str">
        <f>_xlfn.DISPIMG("ID_54DEA6FE02C44F3BABE3AE04345D1FEA",1)</f>
        <v>=DISPIMG("ID_54DEA6FE02C44F3BABE3AE04345D1FEA",1)</v>
      </c>
      <c r="P51" t="s">
        <v>160</v>
      </c>
    </row>
    <row r="52" ht="66" customHeight="1" spans="2:16">
      <c r="B52" s="2">
        <v>48</v>
      </c>
      <c r="C52" s="2">
        <v>10330048</v>
      </c>
      <c r="D52" s="2" t="s">
        <v>161</v>
      </c>
      <c r="E52" s="2" t="s">
        <v>121</v>
      </c>
      <c r="F52" s="2"/>
      <c r="G52" s="2"/>
      <c r="H52" s="2"/>
      <c r="I52" s="2"/>
      <c r="J52" s="2">
        <v>10330111</v>
      </c>
      <c r="K52" s="2" t="s">
        <v>162</v>
      </c>
      <c r="L52" s="2">
        <v>1</v>
      </c>
      <c r="M52" s="2" t="str">
        <f>_xlfn.DISPIMG("ID_3BAC0324F5C74F5983FE5E79FB17206E",1)</f>
        <v>=DISPIMG("ID_3BAC0324F5C74F5983FE5E79FB17206E",1)</v>
      </c>
      <c r="P52" t="s">
        <v>160</v>
      </c>
    </row>
    <row r="53" ht="66" customHeight="1" spans="2:16">
      <c r="B53" s="2">
        <v>49</v>
      </c>
      <c r="C53" s="2">
        <v>10330049</v>
      </c>
      <c r="D53" s="2" t="s">
        <v>163</v>
      </c>
      <c r="E53" s="2" t="s">
        <v>52</v>
      </c>
      <c r="F53" s="2" t="b">
        <v>1</v>
      </c>
      <c r="G53" s="2"/>
      <c r="H53" s="2"/>
      <c r="I53" s="2"/>
      <c r="J53" s="2">
        <v>10330112</v>
      </c>
      <c r="K53" s="2" t="s">
        <v>164</v>
      </c>
      <c r="L53" s="2">
        <v>2</v>
      </c>
      <c r="M53" s="2" t="str">
        <f>_xlfn.DISPIMG("ID_983452E5E02A41B8B176710A424CB14F",1)</f>
        <v>=DISPIMG("ID_983452E5E02A41B8B176710A424CB14F",1)</v>
      </c>
      <c r="P53" t="s">
        <v>165</v>
      </c>
    </row>
    <row r="54" ht="66" customHeight="1" spans="2:16">
      <c r="B54" s="2">
        <v>50</v>
      </c>
      <c r="C54" s="2">
        <v>10330050</v>
      </c>
      <c r="D54" s="2" t="s">
        <v>166</v>
      </c>
      <c r="E54" s="2" t="s">
        <v>52</v>
      </c>
      <c r="F54" s="2" t="b">
        <v>1</v>
      </c>
      <c r="G54" s="2"/>
      <c r="H54" s="2"/>
      <c r="I54" s="2"/>
      <c r="J54" s="2">
        <v>10330113</v>
      </c>
      <c r="K54" s="2" t="s">
        <v>167</v>
      </c>
      <c r="L54" s="2">
        <v>2</v>
      </c>
      <c r="M54" s="2" t="str">
        <f>_xlfn.DISPIMG("ID_43ED1E0A2E104EA789CD355DD195A8DB",1)</f>
        <v>=DISPIMG("ID_43ED1E0A2E104EA789CD355DD195A8DB",1)</v>
      </c>
      <c r="P54" t="s">
        <v>165</v>
      </c>
    </row>
    <row r="55" ht="66" customHeight="1" spans="2:16">
      <c r="B55" s="2">
        <v>51</v>
      </c>
      <c r="C55" s="2">
        <v>10330051</v>
      </c>
      <c r="D55" s="2" t="s">
        <v>168</v>
      </c>
      <c r="E55" s="2" t="s">
        <v>52</v>
      </c>
      <c r="F55" s="2" t="b">
        <v>1</v>
      </c>
      <c r="G55" s="2"/>
      <c r="H55" s="2"/>
      <c r="I55" s="2"/>
      <c r="J55" s="2">
        <v>10330114</v>
      </c>
      <c r="K55" s="2" t="s">
        <v>169</v>
      </c>
      <c r="L55" s="2">
        <v>2</v>
      </c>
      <c r="M55" s="2" t="str">
        <f>_xlfn.DISPIMG("ID_53EE64B3029A48DDAAF3FC731145ADEC",1)</f>
        <v>=DISPIMG("ID_53EE64B3029A48DDAAF3FC731145ADEC",1)</v>
      </c>
      <c r="P55" t="s">
        <v>165</v>
      </c>
    </row>
    <row r="56" ht="66" customHeight="1" spans="2:16">
      <c r="B56" s="2">
        <v>52</v>
      </c>
      <c r="C56" s="2">
        <v>10330052</v>
      </c>
      <c r="D56" s="2" t="s">
        <v>170</v>
      </c>
      <c r="E56" s="2" t="s">
        <v>86</v>
      </c>
      <c r="F56" s="2" t="b">
        <v>1</v>
      </c>
      <c r="G56" s="2"/>
      <c r="H56" s="2"/>
      <c r="I56" s="13" t="s">
        <v>54</v>
      </c>
      <c r="J56" s="2">
        <v>10330115</v>
      </c>
      <c r="K56" s="13" t="s">
        <v>171</v>
      </c>
      <c r="L56" s="2">
        <v>2</v>
      </c>
      <c r="M56" s="2" t="str">
        <f>_xlfn.DISPIMG("ID_37221DF0218F4271A709569D6E983063",1)</f>
        <v>=DISPIMG("ID_37221DF0218F4271A709569D6E983063",1)</v>
      </c>
      <c r="P56" t="s">
        <v>165</v>
      </c>
    </row>
    <row r="57" ht="66" customHeight="1" spans="2:13">
      <c r="B57" s="2">
        <v>53</v>
      </c>
      <c r="C57" s="2">
        <v>10330053</v>
      </c>
      <c r="D57" s="2" t="s">
        <v>172</v>
      </c>
      <c r="E57" s="2" t="s">
        <v>86</v>
      </c>
      <c r="F57" s="2"/>
      <c r="G57" s="2"/>
      <c r="H57" s="2">
        <v>1</v>
      </c>
      <c r="I57" s="13" t="s">
        <v>173</v>
      </c>
      <c r="J57" s="2">
        <v>10330116</v>
      </c>
      <c r="K57" s="13" t="s">
        <v>174</v>
      </c>
      <c r="L57" s="13">
        <v>2</v>
      </c>
      <c r="M57" s="2" t="str">
        <f>_xlfn.DISPIMG("ID_ECDEEE33A74E4DD798188D2418457D48",1)</f>
        <v>=DISPIMG("ID_ECDEEE33A74E4DD798188D2418457D48",1)</v>
      </c>
    </row>
    <row r="58" ht="66" customHeight="1" spans="2:13">
      <c r="B58" s="2">
        <v>54</v>
      </c>
      <c r="C58" s="2">
        <v>10330054</v>
      </c>
      <c r="D58" s="2" t="s">
        <v>175</v>
      </c>
      <c r="E58" s="2" t="s">
        <v>86</v>
      </c>
      <c r="F58" s="2"/>
      <c r="G58" s="2"/>
      <c r="H58" s="2">
        <v>1</v>
      </c>
      <c r="I58" s="13" t="s">
        <v>176</v>
      </c>
      <c r="J58" s="2">
        <v>10330117</v>
      </c>
      <c r="K58" s="13" t="s">
        <v>177</v>
      </c>
      <c r="L58" s="13">
        <v>3</v>
      </c>
      <c r="M58" s="2"/>
    </row>
    <row r="59" ht="66" customHeight="1" spans="2:13">
      <c r="B59" s="2">
        <v>55</v>
      </c>
      <c r="C59" s="2">
        <v>10330055</v>
      </c>
      <c r="D59" s="2" t="s">
        <v>178</v>
      </c>
      <c r="E59" s="2" t="s">
        <v>86</v>
      </c>
      <c r="F59" s="2"/>
      <c r="G59" s="2"/>
      <c r="H59" s="2">
        <v>1</v>
      </c>
      <c r="I59" s="13" t="s">
        <v>176</v>
      </c>
      <c r="J59" s="2">
        <v>10330118</v>
      </c>
      <c r="K59" s="13" t="s">
        <v>179</v>
      </c>
      <c r="L59" s="2">
        <v>4</v>
      </c>
      <c r="M59" s="2"/>
    </row>
    <row r="60" ht="66" customHeight="1" spans="2:15">
      <c r="B60" s="2">
        <v>56</v>
      </c>
      <c r="C60" s="2">
        <v>10330056</v>
      </c>
      <c r="D60" s="2" t="s">
        <v>180</v>
      </c>
      <c r="E60" s="2" t="s">
        <v>86</v>
      </c>
      <c r="F60" s="2" t="b">
        <v>1</v>
      </c>
      <c r="G60" s="2"/>
      <c r="H60" s="2">
        <v>1</v>
      </c>
      <c r="I60" s="13" t="s">
        <v>181</v>
      </c>
      <c r="J60" s="2">
        <v>10330119</v>
      </c>
      <c r="K60" s="13" t="s">
        <v>182</v>
      </c>
      <c r="L60" s="13">
        <v>1</v>
      </c>
      <c r="M60" s="2"/>
      <c r="O60" t="s">
        <v>183</v>
      </c>
    </row>
    <row r="61" ht="66" customHeight="1" spans="2:15">
      <c r="B61" s="2">
        <v>57</v>
      </c>
      <c r="C61" s="2">
        <v>10330057</v>
      </c>
      <c r="D61" s="2" t="s">
        <v>184</v>
      </c>
      <c r="E61" s="2" t="s">
        <v>86</v>
      </c>
      <c r="F61" s="2" t="b">
        <v>1</v>
      </c>
      <c r="G61" s="2"/>
      <c r="H61" s="2">
        <v>2</v>
      </c>
      <c r="I61" s="13" t="s">
        <v>173</v>
      </c>
      <c r="J61" s="2">
        <v>10330120</v>
      </c>
      <c r="K61" s="13" t="s">
        <v>185</v>
      </c>
      <c r="L61" s="13">
        <v>2</v>
      </c>
      <c r="M61" s="2"/>
      <c r="O61" t="s">
        <v>186</v>
      </c>
    </row>
    <row r="62" ht="66" customHeight="1" spans="2:15">
      <c r="B62" s="2">
        <v>58</v>
      </c>
      <c r="C62" s="2">
        <v>10330058</v>
      </c>
      <c r="D62" s="2" t="s">
        <v>187</v>
      </c>
      <c r="E62" s="2" t="s">
        <v>86</v>
      </c>
      <c r="F62" s="2" t="b">
        <v>1</v>
      </c>
      <c r="G62" s="2"/>
      <c r="H62" s="2">
        <v>2</v>
      </c>
      <c r="I62" s="13" t="s">
        <v>176</v>
      </c>
      <c r="J62" s="2">
        <v>10330121</v>
      </c>
      <c r="K62" s="13" t="s">
        <v>188</v>
      </c>
      <c r="L62" s="13">
        <v>3</v>
      </c>
      <c r="M62" s="2"/>
      <c r="O62" t="s">
        <v>189</v>
      </c>
    </row>
    <row r="63" ht="66" customHeight="1" spans="2:15">
      <c r="B63" s="2">
        <v>59</v>
      </c>
      <c r="C63" s="2">
        <v>10330059</v>
      </c>
      <c r="D63" s="2" t="s">
        <v>190</v>
      </c>
      <c r="E63" s="2" t="s">
        <v>86</v>
      </c>
      <c r="F63" s="2"/>
      <c r="G63" s="2"/>
      <c r="H63" s="2">
        <v>2</v>
      </c>
      <c r="I63" s="2"/>
      <c r="J63" s="2">
        <v>10330122</v>
      </c>
      <c r="K63" s="13" t="s">
        <v>191</v>
      </c>
      <c r="L63" s="13">
        <v>4</v>
      </c>
      <c r="M63" s="2" t="str">
        <f>_xlfn.DISPIMG("ID_888C676DF3D94713B4B63C3E4C77B561",1)</f>
        <v>=DISPIMG("ID_888C676DF3D94713B4B63C3E4C77B561",1)</v>
      </c>
      <c r="O63" t="s">
        <v>192</v>
      </c>
    </row>
    <row r="64" ht="66" customHeight="1" spans="2:13">
      <c r="B64" s="2">
        <v>60</v>
      </c>
      <c r="C64" s="2">
        <v>10330060</v>
      </c>
      <c r="D64" s="2" t="s">
        <v>193</v>
      </c>
      <c r="E64" s="2" t="s">
        <v>86</v>
      </c>
      <c r="F64" s="2" t="b">
        <v>1</v>
      </c>
      <c r="G64" s="2"/>
      <c r="H64" s="2">
        <v>2</v>
      </c>
      <c r="I64" s="13" t="s">
        <v>181</v>
      </c>
      <c r="J64" s="2">
        <v>10330123</v>
      </c>
      <c r="K64" s="13" t="s">
        <v>194</v>
      </c>
      <c r="L64" s="13">
        <v>1</v>
      </c>
      <c r="M64" s="2"/>
    </row>
    <row r="65" ht="66" customHeight="1" spans="2:13">
      <c r="B65" s="2">
        <v>61</v>
      </c>
      <c r="C65" s="2">
        <v>10330061</v>
      </c>
      <c r="D65" s="2" t="s">
        <v>195</v>
      </c>
      <c r="E65" s="2" t="s">
        <v>52</v>
      </c>
      <c r="F65" s="2"/>
      <c r="G65" s="2" t="s">
        <v>196</v>
      </c>
      <c r="H65" s="2">
        <v>1</v>
      </c>
      <c r="I65" s="13"/>
      <c r="J65" s="2">
        <v>10330124</v>
      </c>
      <c r="K65" s="13" t="s">
        <v>197</v>
      </c>
      <c r="L65" s="13">
        <v>3</v>
      </c>
      <c r="M65" s="2" t="str">
        <f>_xlfn.DISPIMG("ID_EEFBBBF093A34E4192CE2587FBB5DC80",1)</f>
        <v>=DISPIMG("ID_EEFBBBF093A34E4192CE2587FBB5DC80",1)</v>
      </c>
    </row>
    <row r="66" ht="66" customHeight="1" spans="2:13">
      <c r="B66" s="2">
        <v>62</v>
      </c>
      <c r="C66" s="2">
        <v>10330062</v>
      </c>
      <c r="D66" s="2" t="s">
        <v>198</v>
      </c>
      <c r="E66" s="2" t="s">
        <v>86</v>
      </c>
      <c r="F66" s="2"/>
      <c r="G66" s="2"/>
      <c r="H66" s="2">
        <v>2</v>
      </c>
      <c r="I66" s="13" t="s">
        <v>181</v>
      </c>
      <c r="J66" s="2">
        <v>10330125</v>
      </c>
      <c r="K66" s="13" t="s">
        <v>199</v>
      </c>
      <c r="L66" s="13">
        <v>1</v>
      </c>
      <c r="M66" s="2"/>
    </row>
    <row r="67" customFormat="1" ht="66" customHeight="1" spans="2:16">
      <c r="B67" s="2">
        <v>63</v>
      </c>
      <c r="C67" s="2">
        <v>10330063</v>
      </c>
      <c r="D67" s="21" t="s">
        <v>200</v>
      </c>
      <c r="E67" s="2" t="s">
        <v>130</v>
      </c>
      <c r="F67" s="2"/>
      <c r="G67" s="2"/>
      <c r="H67" s="2">
        <v>131</v>
      </c>
      <c r="I67" s="2"/>
      <c r="J67" s="2">
        <v>10330126</v>
      </c>
      <c r="K67" s="2" t="s">
        <v>201</v>
      </c>
      <c r="L67" s="2">
        <v>4</v>
      </c>
      <c r="M67" s="2" t="str">
        <f>_xlfn.DISPIMG("ID_184AD51C5E094DD0BF26A978ADB57939",1)</f>
        <v>=DISPIMG("ID_184AD51C5E094DD0BF26A978ADB57939",1)</v>
      </c>
      <c r="N67" s="2" t="s">
        <v>132</v>
      </c>
      <c r="O67" s="2" t="s">
        <v>202</v>
      </c>
      <c r="P67" t="s">
        <v>134</v>
      </c>
    </row>
    <row r="68" spans="3:3">
      <c r="C68" s="2"/>
    </row>
    <row r="69" spans="3:3">
      <c r="C69" s="2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道具汇总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哄哄</cp:lastModifiedBy>
  <dcterms:created xsi:type="dcterms:W3CDTF">2023-05-12T11:15:00Z</dcterms:created>
  <dcterms:modified xsi:type="dcterms:W3CDTF">2024-09-05T08:54:40Z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2075CAEBCC2643BB8EA7CA234CEBA003_12</vt:lpwstr>
  </property>
</Properties>
</file>