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43" yWindow="69" windowWidth="27274" windowHeight="11931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16" i="1" l="1"/>
  <c r="L6" i="1"/>
  <c r="L5" i="1"/>
  <c r="L3" i="1"/>
  <c r="E16" i="1" a="1"/>
  <c r="E16" i="1" s="1"/>
  <c r="I4" i="1"/>
  <c r="I5" i="1"/>
  <c r="I6" i="1"/>
  <c r="I7" i="1"/>
  <c r="I8" i="1"/>
  <c r="I9" i="1"/>
  <c r="I10" i="1"/>
  <c r="I12" i="1"/>
  <c r="I11" i="1"/>
  <c r="I13" i="1"/>
</calcChain>
</file>

<file path=xl/sharedStrings.xml><?xml version="1.0" encoding="utf-8"?>
<sst xmlns="http://schemas.openxmlformats.org/spreadsheetml/2006/main" count="72" uniqueCount="55">
  <si>
    <t>결제일</t>
  </si>
  <si>
    <t>주문번호</t>
  </si>
  <si>
    <t>결제수단</t>
  </si>
  <si>
    <t>결제기관</t>
  </si>
  <si>
    <t>구매자명</t>
  </si>
  <si>
    <t>완료</t>
  </si>
  <si>
    <t>허유정</t>
    <phoneticPr fontId="2" type="noConversion"/>
  </si>
  <si>
    <t>정용범</t>
    <phoneticPr fontId="2" type="noConversion"/>
  </si>
  <si>
    <t>양필웅</t>
    <phoneticPr fontId="2" type="noConversion"/>
  </si>
  <si>
    <t>K-페이</t>
  </si>
  <si>
    <t>K-페이</t>
    <phoneticPr fontId="2" type="noConversion"/>
  </si>
  <si>
    <t>우주카드</t>
    <phoneticPr fontId="2" type="noConversion"/>
  </si>
  <si>
    <t>스타카드</t>
    <phoneticPr fontId="2" type="noConversion"/>
  </si>
  <si>
    <t>K-페이</t>
    <phoneticPr fontId="2" type="noConversion"/>
  </si>
  <si>
    <t>신용카드</t>
    <phoneticPr fontId="2" type="noConversion"/>
  </si>
  <si>
    <t>신용카드</t>
    <phoneticPr fontId="2" type="noConversion"/>
  </si>
  <si>
    <t>신용카드</t>
    <phoneticPr fontId="2" type="noConversion"/>
  </si>
  <si>
    <t>가상계좌</t>
    <phoneticPr fontId="2" type="noConversion"/>
  </si>
  <si>
    <t>한국카드</t>
    <phoneticPr fontId="2" type="noConversion"/>
  </si>
  <si>
    <t>나라카드</t>
    <phoneticPr fontId="2" type="noConversion"/>
  </si>
  <si>
    <t>희망</t>
    <phoneticPr fontId="2" type="noConversion"/>
  </si>
  <si>
    <t>R0051470</t>
    <phoneticPr fontId="2" type="noConversion"/>
  </si>
  <si>
    <t>R0051461</t>
    <phoneticPr fontId="2" type="noConversion"/>
  </si>
  <si>
    <t>R0051476</t>
    <phoneticPr fontId="2" type="noConversion"/>
  </si>
  <si>
    <t>R0051454</t>
    <phoneticPr fontId="2" type="noConversion"/>
  </si>
  <si>
    <t>R0051464</t>
    <phoneticPr fontId="2" type="noConversion"/>
  </si>
  <si>
    <t>R0051473</t>
    <phoneticPr fontId="2" type="noConversion"/>
  </si>
  <si>
    <t>R0051500</t>
    <phoneticPr fontId="2" type="noConversion"/>
  </si>
  <si>
    <t>R0051499</t>
    <phoneticPr fontId="2" type="noConversion"/>
  </si>
  <si>
    <t>R0051527</t>
    <phoneticPr fontId="2" type="noConversion"/>
  </si>
  <si>
    <t>R0051983</t>
    <phoneticPr fontId="2" type="noConversion"/>
  </si>
  <si>
    <t>선은경</t>
    <phoneticPr fontId="2" type="noConversion"/>
  </si>
  <si>
    <t>김수종</t>
    <phoneticPr fontId="2" type="noConversion"/>
  </si>
  <si>
    <t>김은수</t>
    <phoneticPr fontId="2" type="noConversion"/>
  </si>
  <si>
    <t>최재영</t>
    <phoneticPr fontId="2" type="noConversion"/>
  </si>
  <si>
    <t>이충훈</t>
    <phoneticPr fontId="2" type="noConversion"/>
  </si>
  <si>
    <t>이지훈</t>
    <phoneticPr fontId="2" type="noConversion"/>
  </si>
  <si>
    <t>결제기관명</t>
    <phoneticPr fontId="2" type="noConversion"/>
  </si>
  <si>
    <t>정산액 합계</t>
    <phoneticPr fontId="2" type="noConversion"/>
  </si>
  <si>
    <t>제품 구매 내역</t>
    <phoneticPr fontId="2" type="noConversion"/>
  </si>
  <si>
    <t>이동영</t>
    <phoneticPr fontId="2" type="noConversion"/>
  </si>
  <si>
    <t>결제상태</t>
    <phoneticPr fontId="2" type="noConversion"/>
  </si>
  <si>
    <t>카드 정산액</t>
    <phoneticPr fontId="2" type="noConversion"/>
  </si>
  <si>
    <t>계좌 정산액</t>
    <phoneticPr fontId="2" type="noConversion"/>
  </si>
  <si>
    <t>결제액</t>
    <phoneticPr fontId="2" type="noConversion"/>
  </si>
  <si>
    <t>PG수수료</t>
    <phoneticPr fontId="2" type="noConversion"/>
  </si>
  <si>
    <t>정산액</t>
    <phoneticPr fontId="2" type="noConversion"/>
  </si>
  <si>
    <t>K-페이</t>
    <phoneticPr fontId="2" type="noConversion"/>
  </si>
  <si>
    <t>우주카드</t>
    <phoneticPr fontId="2" type="noConversion"/>
  </si>
  <si>
    <t>스타카드</t>
    <phoneticPr fontId="2" type="noConversion"/>
  </si>
  <si>
    <t>한국카드</t>
    <phoneticPr fontId="2" type="noConversion"/>
  </si>
  <si>
    <t>나라카드</t>
    <phoneticPr fontId="2" type="noConversion"/>
  </si>
  <si>
    <t>희망</t>
    <phoneticPr fontId="2" type="noConversion"/>
  </si>
  <si>
    <t>이지훈의 결제 수단</t>
    <phoneticPr fontId="2" type="noConversion"/>
  </si>
  <si>
    <t>카드 기관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</si>
</sst>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5" fillId="0" borderId="0"/>
  </cellStyleXfs>
  <cellXfs count="14">
    <xf numFmtId="0" fontId="0" fillId="0" borderId="0" xfId="0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2" xfId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3" fontId="0" fillId="0" borderId="2" xfId="0" applyNumberFormat="1" applyBorder="1">
      <alignment vertical="center"/>
    </xf>
    <xf numFmtId="3" fontId="0" fillId="0" borderId="0" xfId="0" applyNumberFormat="1">
      <alignment vertical="center"/>
    </xf>
    <xf numFmtId="0" fontId="6" fillId="0" borderId="3" xfId="0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</cellXfs>
  <cellStyles count="4">
    <cellStyle name="메모" xfId="1" builtinId="10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N22" sqref="N22"/>
    </sheetView>
  </sheetViews>
  <sheetFormatPr defaultRowHeight="17.600000000000001" x14ac:dyDescent="0.55000000000000004"/>
  <cols>
    <col min="1" max="1" width="11.42578125" customWidth="1"/>
    <col min="2" max="2" width="10.42578125" customWidth="1"/>
    <col min="3" max="3" width="10" customWidth="1"/>
    <col min="4" max="4" width="11.28515625" customWidth="1"/>
    <col min="5" max="5" width="9.140625" customWidth="1"/>
    <col min="6" max="6" width="8.640625" customWidth="1"/>
    <col min="7" max="7" width="9.35546875" customWidth="1"/>
    <col min="8" max="8" width="8.640625" customWidth="1"/>
    <col min="9" max="9" width="12.0703125" customWidth="1"/>
    <col min="10" max="10" width="2.5703125" customWidth="1"/>
    <col min="11" max="11" width="13.42578125" customWidth="1"/>
    <col min="13" max="13" width="9.140625" customWidth="1"/>
  </cols>
  <sheetData>
    <row r="1" spans="1:12" ht="24" thickBot="1" x14ac:dyDescent="0.6">
      <c r="A1" s="7"/>
      <c r="B1" s="7"/>
      <c r="C1" s="7"/>
      <c r="D1" s="12" t="s">
        <v>39</v>
      </c>
      <c r="E1" s="12"/>
      <c r="F1" s="12"/>
      <c r="G1" s="7"/>
      <c r="H1" s="7"/>
      <c r="I1" s="7"/>
    </row>
    <row r="2" spans="1:12" ht="18" thickTop="1" x14ac:dyDescent="0.55000000000000004"/>
    <row r="3" spans="1:12" x14ac:dyDescent="0.55000000000000004">
      <c r="A3" s="8" t="s">
        <v>0</v>
      </c>
      <c r="B3" s="8" t="s">
        <v>1</v>
      </c>
      <c r="C3" s="8" t="s">
        <v>2</v>
      </c>
      <c r="D3" s="8" t="s">
        <v>3</v>
      </c>
      <c r="E3" s="8" t="s">
        <v>41</v>
      </c>
      <c r="F3" s="8" t="s">
        <v>4</v>
      </c>
      <c r="G3" s="8" t="s">
        <v>44</v>
      </c>
      <c r="H3" s="8" t="s">
        <v>45</v>
      </c>
      <c r="I3" s="8" t="s">
        <v>46</v>
      </c>
      <c r="K3" s="4" t="s">
        <v>38</v>
      </c>
      <c r="L3" s="10">
        <f>SUM(I4:I13)</f>
        <v>318643</v>
      </c>
    </row>
    <row r="4" spans="1:12" x14ac:dyDescent="0.55000000000000004">
      <c r="A4" s="1">
        <v>44961</v>
      </c>
      <c r="B4" s="2" t="s">
        <v>21</v>
      </c>
      <c r="C4" s="2" t="s">
        <v>14</v>
      </c>
      <c r="D4" s="2" t="s">
        <v>10</v>
      </c>
      <c r="E4" s="2" t="s">
        <v>5</v>
      </c>
      <c r="F4" s="2" t="s">
        <v>6</v>
      </c>
      <c r="G4" s="3">
        <v>33000</v>
      </c>
      <c r="H4" s="3">
        <v>1197</v>
      </c>
      <c r="I4" s="3">
        <f>G4-H4</f>
        <v>31803</v>
      </c>
    </row>
    <row r="5" spans="1:12" x14ac:dyDescent="0.55000000000000004">
      <c r="A5" s="1">
        <v>44961</v>
      </c>
      <c r="B5" s="2" t="s">
        <v>22</v>
      </c>
      <c r="C5" s="2" t="s">
        <v>14</v>
      </c>
      <c r="D5" s="2" t="s">
        <v>11</v>
      </c>
      <c r="E5" s="2" t="s">
        <v>5</v>
      </c>
      <c r="F5" s="2" t="s">
        <v>7</v>
      </c>
      <c r="G5" s="3">
        <v>33000</v>
      </c>
      <c r="H5" s="3">
        <v>1197</v>
      </c>
      <c r="I5" s="3">
        <f t="shared" ref="I5:I13" si="0">G5-H5</f>
        <v>31803</v>
      </c>
      <c r="K5" s="4" t="s">
        <v>42</v>
      </c>
      <c r="L5" s="5">
        <f>SUMIF(C4:C13, "신용카드", I4:I13)</f>
        <v>286083</v>
      </c>
    </row>
    <row r="6" spans="1:12" x14ac:dyDescent="0.55000000000000004">
      <c r="A6" s="1">
        <v>44962</v>
      </c>
      <c r="B6" s="2" t="s">
        <v>23</v>
      </c>
      <c r="C6" s="2" t="s">
        <v>15</v>
      </c>
      <c r="D6" s="2" t="s">
        <v>12</v>
      </c>
      <c r="E6" s="2" t="s">
        <v>5</v>
      </c>
      <c r="F6" s="2" t="s">
        <v>34</v>
      </c>
      <c r="G6" s="3">
        <v>33000</v>
      </c>
      <c r="H6" s="3">
        <v>1197</v>
      </c>
      <c r="I6" s="3">
        <f t="shared" si="0"/>
        <v>31803</v>
      </c>
      <c r="K6" s="4" t="s">
        <v>43</v>
      </c>
      <c r="L6" s="5">
        <f>SUMIF(C4:C13, "가상계좌", I4:I13)</f>
        <v>32560</v>
      </c>
    </row>
    <row r="7" spans="1:12" x14ac:dyDescent="0.55000000000000004">
      <c r="A7" s="1">
        <v>44962</v>
      </c>
      <c r="B7" s="2" t="s">
        <v>24</v>
      </c>
      <c r="C7" s="2" t="s">
        <v>15</v>
      </c>
      <c r="D7" s="2" t="s">
        <v>9</v>
      </c>
      <c r="E7" s="2" t="s">
        <v>5</v>
      </c>
      <c r="F7" s="2" t="s">
        <v>8</v>
      </c>
      <c r="G7" s="3">
        <v>33000</v>
      </c>
      <c r="H7" s="3">
        <v>1197</v>
      </c>
      <c r="I7" s="3">
        <f t="shared" si="0"/>
        <v>31803</v>
      </c>
    </row>
    <row r="8" spans="1:12" x14ac:dyDescent="0.55000000000000004">
      <c r="A8" s="1">
        <v>44962</v>
      </c>
      <c r="B8" s="2" t="s">
        <v>25</v>
      </c>
      <c r="C8" s="2" t="s">
        <v>16</v>
      </c>
      <c r="D8" s="2" t="s">
        <v>18</v>
      </c>
      <c r="E8" s="2" t="s">
        <v>5</v>
      </c>
      <c r="F8" s="2" t="s">
        <v>31</v>
      </c>
      <c r="G8" s="3">
        <v>33000</v>
      </c>
      <c r="H8" s="3">
        <v>1197</v>
      </c>
      <c r="I8" s="3">
        <f t="shared" si="0"/>
        <v>31803</v>
      </c>
    </row>
    <row r="9" spans="1:12" x14ac:dyDescent="0.55000000000000004">
      <c r="A9" s="1">
        <v>44962</v>
      </c>
      <c r="B9" s="2" t="s">
        <v>26</v>
      </c>
      <c r="C9" s="2" t="s">
        <v>16</v>
      </c>
      <c r="D9" s="2" t="s">
        <v>18</v>
      </c>
      <c r="E9" s="2" t="s">
        <v>5</v>
      </c>
      <c r="F9" s="2" t="s">
        <v>32</v>
      </c>
      <c r="G9" s="3">
        <v>33000</v>
      </c>
      <c r="H9" s="3">
        <v>1233</v>
      </c>
      <c r="I9" s="3">
        <f t="shared" si="0"/>
        <v>31767</v>
      </c>
    </row>
    <row r="10" spans="1:12" x14ac:dyDescent="0.55000000000000004">
      <c r="A10" s="1">
        <v>44962</v>
      </c>
      <c r="B10" s="2" t="s">
        <v>27</v>
      </c>
      <c r="C10" s="2" t="s">
        <v>16</v>
      </c>
      <c r="D10" s="2" t="s">
        <v>19</v>
      </c>
      <c r="E10" s="2" t="s">
        <v>5</v>
      </c>
      <c r="F10" s="2" t="s">
        <v>33</v>
      </c>
      <c r="G10" s="3">
        <v>33000</v>
      </c>
      <c r="H10" s="3">
        <v>1197</v>
      </c>
      <c r="I10" s="3">
        <f t="shared" si="0"/>
        <v>31803</v>
      </c>
    </row>
    <row r="11" spans="1:12" x14ac:dyDescent="0.55000000000000004">
      <c r="A11" s="1">
        <v>44962</v>
      </c>
      <c r="B11" s="2" t="s">
        <v>28</v>
      </c>
      <c r="C11" s="2" t="s">
        <v>16</v>
      </c>
      <c r="D11" s="2" t="s">
        <v>11</v>
      </c>
      <c r="E11" s="2" t="s">
        <v>5</v>
      </c>
      <c r="F11" s="9" t="s">
        <v>40</v>
      </c>
      <c r="G11" s="3">
        <v>33000</v>
      </c>
      <c r="H11" s="3">
        <v>1305</v>
      </c>
      <c r="I11" s="3">
        <f t="shared" si="0"/>
        <v>31695</v>
      </c>
    </row>
    <row r="12" spans="1:12" x14ac:dyDescent="0.55000000000000004">
      <c r="A12" s="1">
        <v>44963</v>
      </c>
      <c r="B12" s="2" t="s">
        <v>29</v>
      </c>
      <c r="C12" s="2" t="s">
        <v>16</v>
      </c>
      <c r="D12" s="2" t="s">
        <v>13</v>
      </c>
      <c r="E12" s="2" t="s">
        <v>5</v>
      </c>
      <c r="F12" s="2" t="s">
        <v>35</v>
      </c>
      <c r="G12" s="3">
        <v>33000</v>
      </c>
      <c r="H12" s="3">
        <v>1197</v>
      </c>
      <c r="I12" s="3">
        <f t="shared" si="0"/>
        <v>31803</v>
      </c>
    </row>
    <row r="13" spans="1:12" x14ac:dyDescent="0.55000000000000004">
      <c r="A13" s="1">
        <v>44964</v>
      </c>
      <c r="B13" s="2" t="s">
        <v>30</v>
      </c>
      <c r="C13" s="2" t="s">
        <v>17</v>
      </c>
      <c r="D13" s="2" t="s">
        <v>20</v>
      </c>
      <c r="E13" s="2" t="s">
        <v>5</v>
      </c>
      <c r="F13" s="2" t="s">
        <v>36</v>
      </c>
      <c r="G13" s="3">
        <v>33000</v>
      </c>
      <c r="H13" s="3">
        <v>440</v>
      </c>
      <c r="I13" s="3">
        <f t="shared" si="0"/>
        <v>32560</v>
      </c>
    </row>
    <row r="14" spans="1:12" x14ac:dyDescent="0.55000000000000004">
      <c r="I14" s="11"/>
    </row>
    <row r="16" spans="1:12" x14ac:dyDescent="0.55000000000000004">
      <c r="B16" s="4" t="s">
        <v>37</v>
      </c>
      <c r="D16" s="4" t="s">
        <v>54</v>
      </c>
      <c r="E16" s="5">
        <f t="array" ref="E16">SUM(IF($C$4:$C$13="신용카드",1/COUNTIF(D$4:D$13,D$4:D$13),0))</f>
        <v>4.9999999999999991</v>
      </c>
      <c r="G16" s="13" t="s">
        <v>53</v>
      </c>
      <c r="H16" s="13"/>
      <c r="I16" s="5" t="str">
        <f>INDEX(D4:D13, MATCH("이지훈", F4:F13, 0))</f>
        <v>희망</v>
      </c>
    </row>
    <row r="17" spans="2:2" x14ac:dyDescent="0.55000000000000004">
      <c r="B17" s="2" t="s">
        <v>47</v>
      </c>
    </row>
    <row r="18" spans="2:2" x14ac:dyDescent="0.55000000000000004">
      <c r="B18" s="2" t="s">
        <v>48</v>
      </c>
    </row>
    <row r="19" spans="2:2" x14ac:dyDescent="0.55000000000000004">
      <c r="B19" s="2" t="s">
        <v>49</v>
      </c>
    </row>
    <row r="20" spans="2:2" x14ac:dyDescent="0.55000000000000004">
      <c r="B20" s="2" t="s">
        <v>50</v>
      </c>
    </row>
    <row r="21" spans="2:2" x14ac:dyDescent="0.55000000000000004">
      <c r="B21" s="2" t="s">
        <v>51</v>
      </c>
    </row>
    <row r="22" spans="2:2" x14ac:dyDescent="0.55000000000000004">
      <c r="B22" s="2" t="s">
        <v>52</v>
      </c>
    </row>
    <row r="23" spans="2:2" x14ac:dyDescent="0.55000000000000004">
      <c r="B23" s="6"/>
    </row>
  </sheetData>
  <mergeCells count="2">
    <mergeCell ref="D1:F1"/>
    <mergeCell ref="G16:H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2023-02-18T13:50:57Z</dcterms:created>
  <dcterms:modified xsi:type="dcterms:W3CDTF">2023-03-09T10:36:53Z</dcterms:modified>
</cp:coreProperties>
</file>