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Mods\CK3\"/>
    </mc:Choice>
  </mc:AlternateContent>
  <xr:revisionPtr revIDLastSave="0" documentId="13_ncr:1_{BDCDD09A-E26C-448A-B891-2389185DF4DD}" xr6:coauthVersionLast="47" xr6:coauthVersionMax="47" xr10:uidLastSave="{00000000-0000-0000-0000-000000000000}"/>
  <bookViews>
    <workbookView xWindow="25430" yWindow="7530" windowWidth="28800" windowHeight="15470" activeTab="1" xr2:uid="{E2032F1C-75E6-47FA-8268-5B24ADF2BD71}"/>
  </bookViews>
  <sheets>
    <sheet name="Feuil1" sheetId="1" r:id="rId1"/>
    <sheet name="Feuil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2" l="1"/>
  <c r="F14" i="2"/>
  <c r="D40" i="2"/>
  <c r="D41" i="2" s="1"/>
  <c r="F18" i="2"/>
  <c r="F17" i="2"/>
  <c r="F16" i="2"/>
  <c r="F15" i="2"/>
  <c r="F23" i="2"/>
  <c r="F22" i="2"/>
  <c r="F21" i="2"/>
  <c r="F20" i="2"/>
  <c r="F19" i="2"/>
  <c r="D23" i="2"/>
  <c r="D22" i="2"/>
  <c r="D21" i="2"/>
  <c r="D20" i="2"/>
  <c r="D19" i="2"/>
  <c r="D18" i="2"/>
  <c r="D17" i="2"/>
  <c r="D16" i="2"/>
  <c r="D15" i="2"/>
  <c r="D14" i="2"/>
  <c r="A15" i="2"/>
  <c r="A16" i="2" s="1"/>
  <c r="E10" i="2"/>
  <c r="E9" i="2"/>
  <c r="E8" i="2"/>
  <c r="E7" i="2"/>
  <c r="E6" i="2"/>
  <c r="E5" i="2"/>
  <c r="E4" i="2"/>
  <c r="E3" i="2"/>
  <c r="E2" i="2"/>
  <c r="G10" i="2"/>
  <c r="G9" i="2"/>
  <c r="G8" i="2"/>
  <c r="G7" i="2"/>
  <c r="G6" i="2"/>
  <c r="G5" i="2"/>
  <c r="G4" i="2"/>
  <c r="G3" i="2"/>
  <c r="G2" i="2"/>
  <c r="F29" i="2"/>
  <c r="F28" i="2" s="1"/>
  <c r="D39" i="2"/>
  <c r="D38" i="2"/>
  <c r="F38" i="2"/>
  <c r="F39" i="2"/>
  <c r="F41" i="2"/>
  <c r="F40" i="2"/>
  <c r="D29" i="2"/>
  <c r="D28" i="2"/>
  <c r="A17" i="2" l="1"/>
  <c r="A20" i="2"/>
  <c r="A18" i="2" l="1"/>
  <c r="A21" i="2"/>
  <c r="A22" i="2" l="1"/>
  <c r="A23" i="2" l="1"/>
</calcChain>
</file>

<file path=xl/sharedStrings.xml><?xml version="1.0" encoding="utf-8"?>
<sst xmlns="http://schemas.openxmlformats.org/spreadsheetml/2006/main" count="137" uniqueCount="60">
  <si>
    <t>Taxes +</t>
  </si>
  <si>
    <t>Taxes -</t>
  </si>
  <si>
    <t>Levies +</t>
  </si>
  <si>
    <t>Levies -</t>
  </si>
  <si>
    <t>+</t>
  </si>
  <si>
    <t>Religious Protection</t>
  </si>
  <si>
    <t>War Declaration Rights</t>
  </si>
  <si>
    <t>Council Rights</t>
  </si>
  <si>
    <t>Title Revocation Protection</t>
  </si>
  <si>
    <t>Coinage Rights</t>
  </si>
  <si>
    <t>Fortification Rights</t>
  </si>
  <si>
    <t>Positive</t>
  </si>
  <si>
    <t>Negative</t>
  </si>
  <si>
    <t>-</t>
  </si>
  <si>
    <t>++</t>
  </si>
  <si>
    <t>Boldness +</t>
  </si>
  <si>
    <t>Honor +</t>
  </si>
  <si>
    <t>Zeal +</t>
  </si>
  <si>
    <t>Greed +</t>
  </si>
  <si>
    <t>Sociability +</t>
  </si>
  <si>
    <t>Rationality +</t>
  </si>
  <si>
    <t>Boldness -</t>
  </si>
  <si>
    <t>Honor -</t>
  </si>
  <si>
    <t>Zeal -</t>
  </si>
  <si>
    <t>Greed -</t>
  </si>
  <si>
    <t>Sociability -</t>
  </si>
  <si>
    <t>Rationality -</t>
  </si>
  <si>
    <t>Vassal</t>
  </si>
  <si>
    <t>Liege</t>
  </si>
  <si>
    <t xml:space="preserve"> </t>
  </si>
  <si>
    <t>Free succession</t>
  </si>
  <si>
    <t>Veng. +</t>
  </si>
  <si>
    <t>Comp. +</t>
  </si>
  <si>
    <t>Veng. -</t>
  </si>
  <si>
    <t>Comp. -</t>
  </si>
  <si>
    <t>+/</t>
  </si>
  <si>
    <t>Honor</t>
  </si>
  <si>
    <t>Ruler</t>
  </si>
  <si>
    <t>Greed</t>
  </si>
  <si>
    <t>Rationality</t>
  </si>
  <si>
    <t>Energy</t>
  </si>
  <si>
    <t>Boldness</t>
  </si>
  <si>
    <t>Zeal</t>
  </si>
  <si>
    <t>Vengefulness</t>
  </si>
  <si>
    <t>Compassion</t>
  </si>
  <si>
    <t>Sociability</t>
  </si>
  <si>
    <t>feudal_government_taxes</t>
  </si>
  <si>
    <t>feudal_government_levies</t>
  </si>
  <si>
    <t>special_contract</t>
  </si>
  <si>
    <t>religious_rights</t>
  </si>
  <si>
    <t>fortification_rights</t>
  </si>
  <si>
    <t>coinage_rights</t>
  </si>
  <si>
    <t>succession_rights</t>
  </si>
  <si>
    <t>war_declaration_rights</t>
  </si>
  <si>
    <t>council_rights</t>
  </si>
  <si>
    <t>title_revocation_rights</t>
  </si>
  <si>
    <t>ruler_desire</t>
  </si>
  <si>
    <t>ruler_refusal</t>
  </si>
  <si>
    <t>vassal_desire</t>
  </si>
  <si>
    <t>Empire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</si>
</sst>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0F54-79A2-4827-82DA-E5017B5043CA}">
  <dimension ref="A1:Q24"/>
  <sheetViews>
    <sheetView workbookViewId="0">
      <selection activeCell="F22" sqref="F22"/>
    </sheetView>
  </sheetViews>
  <sheetFormatPr baseColWidth="10" defaultRowHeight="14.5" x14ac:dyDescent="0.35"/>
  <cols>
    <col min="1" max="1" width="28.7265625" style="1" bestFit="1" customWidth="1"/>
    <col min="2" max="17" width="11.26953125" style="4" customWidth="1"/>
  </cols>
  <sheetData>
    <row r="1" spans="1:17" x14ac:dyDescent="0.35">
      <c r="A1" s="6" t="s">
        <v>28</v>
      </c>
      <c r="B1" s="6" t="s">
        <v>11</v>
      </c>
      <c r="C1" s="6"/>
      <c r="D1" s="6"/>
      <c r="E1" s="6"/>
      <c r="F1" s="6"/>
      <c r="G1" s="6"/>
      <c r="H1" s="6"/>
      <c r="I1" s="6"/>
      <c r="J1" s="6" t="s">
        <v>12</v>
      </c>
      <c r="K1" s="6"/>
      <c r="L1" s="6"/>
      <c r="M1" s="6"/>
      <c r="N1" s="6"/>
      <c r="O1" s="6"/>
      <c r="P1" s="6"/>
      <c r="Q1" s="6"/>
    </row>
    <row r="2" spans="1:17" s="2" customFormat="1" x14ac:dyDescent="0.35">
      <c r="A2" s="6"/>
      <c r="B2" s="3" t="s">
        <v>15</v>
      </c>
      <c r="C2" s="3" t="s">
        <v>16</v>
      </c>
      <c r="D2" s="3" t="s">
        <v>17</v>
      </c>
      <c r="E2" s="3" t="s">
        <v>18</v>
      </c>
      <c r="F2" s="3" t="s">
        <v>31</v>
      </c>
      <c r="G2" s="3" t="s">
        <v>32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33</v>
      </c>
      <c r="O2" s="3" t="s">
        <v>34</v>
      </c>
      <c r="P2" s="3" t="s">
        <v>25</v>
      </c>
      <c r="Q2" s="3" t="s">
        <v>26</v>
      </c>
    </row>
    <row r="3" spans="1:17" x14ac:dyDescent="0.35">
      <c r="A3" s="1" t="s">
        <v>0</v>
      </c>
      <c r="C3" s="5" t="s">
        <v>14</v>
      </c>
      <c r="E3" s="5" t="s">
        <v>14</v>
      </c>
    </row>
    <row r="4" spans="1:17" x14ac:dyDescent="0.35">
      <c r="A4" s="1" t="s">
        <v>2</v>
      </c>
      <c r="B4" s="5" t="s">
        <v>14</v>
      </c>
      <c r="C4" s="5" t="s">
        <v>14</v>
      </c>
      <c r="J4" s="5" t="s">
        <v>14</v>
      </c>
    </row>
    <row r="5" spans="1:17" x14ac:dyDescent="0.35">
      <c r="A5" s="1" t="s">
        <v>5</v>
      </c>
      <c r="D5" s="5" t="s">
        <v>14</v>
      </c>
      <c r="L5" s="4" t="s">
        <v>13</v>
      </c>
    </row>
    <row r="6" spans="1:17" x14ac:dyDescent="0.35">
      <c r="A6" s="1" t="s">
        <v>30</v>
      </c>
      <c r="C6" s="5" t="s">
        <v>14</v>
      </c>
    </row>
    <row r="7" spans="1:17" x14ac:dyDescent="0.35">
      <c r="A7" s="1" t="s">
        <v>6</v>
      </c>
      <c r="B7" s="5" t="s">
        <v>14</v>
      </c>
    </row>
    <row r="8" spans="1:17" x14ac:dyDescent="0.35">
      <c r="A8" s="1" t="s">
        <v>7</v>
      </c>
      <c r="B8" s="5" t="s">
        <v>4</v>
      </c>
      <c r="H8" s="5" t="s">
        <v>4</v>
      </c>
    </row>
    <row r="9" spans="1:17" x14ac:dyDescent="0.35">
      <c r="A9" s="1" t="s">
        <v>8</v>
      </c>
      <c r="F9" s="5" t="s">
        <v>14</v>
      </c>
      <c r="J9" s="5" t="s">
        <v>14</v>
      </c>
    </row>
    <row r="10" spans="1:17" x14ac:dyDescent="0.35">
      <c r="A10" s="1" t="s">
        <v>9</v>
      </c>
      <c r="E10" s="5" t="s">
        <v>4</v>
      </c>
      <c r="P10" s="5" t="s">
        <v>4</v>
      </c>
    </row>
    <row r="11" spans="1:17" x14ac:dyDescent="0.35">
      <c r="A11" s="1" t="s">
        <v>10</v>
      </c>
      <c r="F11" s="5" t="s">
        <v>14</v>
      </c>
      <c r="J11" s="5" t="s">
        <v>14</v>
      </c>
    </row>
    <row r="14" spans="1:17" x14ac:dyDescent="0.35">
      <c r="A14" s="6" t="s">
        <v>27</v>
      </c>
      <c r="B14" s="6" t="s">
        <v>11</v>
      </c>
      <c r="C14" s="6"/>
      <c r="D14" s="6"/>
      <c r="E14" s="6"/>
      <c r="F14" s="6"/>
      <c r="G14" s="6"/>
      <c r="H14" s="6"/>
      <c r="I14" s="6"/>
      <c r="J14" s="6" t="s">
        <v>12</v>
      </c>
      <c r="K14" s="6"/>
      <c r="L14" s="6"/>
      <c r="M14" s="6"/>
      <c r="N14" s="6"/>
      <c r="O14" s="6"/>
      <c r="P14" s="6"/>
      <c r="Q14" s="6"/>
    </row>
    <row r="15" spans="1:17" s="2" customFormat="1" x14ac:dyDescent="0.35">
      <c r="A15" s="6"/>
      <c r="B15" s="3" t="s">
        <v>15</v>
      </c>
      <c r="C15" s="3" t="s">
        <v>16</v>
      </c>
      <c r="D15" s="3" t="s">
        <v>17</v>
      </c>
      <c r="E15" s="3" t="s">
        <v>18</v>
      </c>
      <c r="F15" s="3" t="s">
        <v>31</v>
      </c>
      <c r="G15" s="3" t="s">
        <v>32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3" t="s">
        <v>24</v>
      </c>
      <c r="N15" s="3" t="s">
        <v>33</v>
      </c>
      <c r="O15" s="3" t="s">
        <v>34</v>
      </c>
      <c r="P15" s="3" t="s">
        <v>25</v>
      </c>
      <c r="Q15" s="3" t="s">
        <v>26</v>
      </c>
    </row>
    <row r="16" spans="1:17" x14ac:dyDescent="0.35">
      <c r="A16" s="1" t="s">
        <v>1</v>
      </c>
      <c r="C16" s="4" t="s">
        <v>13</v>
      </c>
      <c r="E16" s="5" t="s">
        <v>14</v>
      </c>
      <c r="K16" s="5" t="s">
        <v>14</v>
      </c>
      <c r="M16" s="4" t="s">
        <v>29</v>
      </c>
    </row>
    <row r="17" spans="1:12" x14ac:dyDescent="0.35">
      <c r="A17" s="1" t="s">
        <v>3</v>
      </c>
      <c r="B17" s="5" t="s">
        <v>14</v>
      </c>
      <c r="C17" s="5" t="s">
        <v>13</v>
      </c>
      <c r="J17" s="5" t="s">
        <v>14</v>
      </c>
      <c r="K17" s="5" t="s">
        <v>14</v>
      </c>
    </row>
    <row r="18" spans="1:12" x14ac:dyDescent="0.35">
      <c r="A18" s="1" t="s">
        <v>5</v>
      </c>
      <c r="D18" s="5" t="s">
        <v>35</v>
      </c>
      <c r="L18" s="5" t="s">
        <v>14</v>
      </c>
    </row>
    <row r="19" spans="1:12" x14ac:dyDescent="0.35">
      <c r="A19" s="1" t="s">
        <v>30</v>
      </c>
      <c r="C19" s="5" t="s">
        <v>14</v>
      </c>
    </row>
    <row r="20" spans="1:12" x14ac:dyDescent="0.35">
      <c r="A20" s="1" t="s">
        <v>6</v>
      </c>
      <c r="B20" s="5" t="s">
        <v>14</v>
      </c>
    </row>
    <row r="21" spans="1:12" x14ac:dyDescent="0.35">
      <c r="A21" s="1" t="s">
        <v>7</v>
      </c>
      <c r="B21" s="5" t="s">
        <v>4</v>
      </c>
      <c r="H21" s="5" t="s">
        <v>4</v>
      </c>
    </row>
    <row r="22" spans="1:12" x14ac:dyDescent="0.35">
      <c r="A22" s="1" t="s">
        <v>8</v>
      </c>
      <c r="C22" s="5" t="s">
        <v>35</v>
      </c>
      <c r="F22" s="4" t="s">
        <v>4</v>
      </c>
    </row>
    <row r="23" spans="1:12" x14ac:dyDescent="0.35">
      <c r="A23" s="1" t="s">
        <v>9</v>
      </c>
      <c r="E23" s="5" t="s">
        <v>4</v>
      </c>
      <c r="H23" s="4" t="s">
        <v>4</v>
      </c>
    </row>
    <row r="24" spans="1:12" x14ac:dyDescent="0.35">
      <c r="A24" s="1" t="s">
        <v>10</v>
      </c>
      <c r="J24" s="5" t="s">
        <v>14</v>
      </c>
    </row>
  </sheetData>
  <mergeCells count="6">
    <mergeCell ref="B1:I1"/>
    <mergeCell ref="J1:Q1"/>
    <mergeCell ref="A1:A2"/>
    <mergeCell ref="A14:A15"/>
    <mergeCell ref="B14:I14"/>
    <mergeCell ref="J14:Q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EAE0-2D83-49B0-86E9-283851203F67}">
  <dimension ref="A1:H58"/>
  <sheetViews>
    <sheetView tabSelected="1" topLeftCell="A2" workbookViewId="0">
      <selection activeCell="C58" sqref="C58"/>
    </sheetView>
  </sheetViews>
  <sheetFormatPr baseColWidth="10" defaultRowHeight="14.5" x14ac:dyDescent="0.35"/>
  <cols>
    <col min="2" max="2" width="23" bestFit="1" customWidth="1"/>
    <col min="3" max="3" width="10.90625" style="1"/>
    <col min="4" max="4" width="13.26953125" style="1" customWidth="1"/>
    <col min="5" max="7" width="13.26953125" customWidth="1"/>
  </cols>
  <sheetData>
    <row r="1" spans="1:8" s="7" customFormat="1" x14ac:dyDescent="0.35">
      <c r="A1" s="7" t="s">
        <v>59</v>
      </c>
      <c r="C1" s="4"/>
      <c r="D1" s="4" t="s">
        <v>37</v>
      </c>
      <c r="E1" s="4" t="s">
        <v>37</v>
      </c>
      <c r="F1" s="4" t="s">
        <v>27</v>
      </c>
      <c r="G1" s="4" t="s">
        <v>27</v>
      </c>
    </row>
    <row r="2" spans="1:8" x14ac:dyDescent="0.35">
      <c r="A2">
        <v>50</v>
      </c>
      <c r="B2" s="8" t="s">
        <v>36</v>
      </c>
      <c r="D2">
        <v>20</v>
      </c>
      <c r="E2" s="1">
        <f>D2</f>
        <v>20</v>
      </c>
      <c r="F2" s="1">
        <v>100</v>
      </c>
      <c r="G2" s="1">
        <f>F2</f>
        <v>100</v>
      </c>
    </row>
    <row r="3" spans="1:8" x14ac:dyDescent="0.35">
      <c r="B3" s="9" t="s">
        <v>38</v>
      </c>
      <c r="D3">
        <v>-100</v>
      </c>
      <c r="E3" s="1">
        <f t="shared" ref="E3:E10" si="0">D3</f>
        <v>-100</v>
      </c>
      <c r="F3" s="1">
        <v>0</v>
      </c>
      <c r="G3" s="1">
        <f t="shared" ref="G3:G10" si="1">F3</f>
        <v>0</v>
      </c>
    </row>
    <row r="4" spans="1:8" x14ac:dyDescent="0.35">
      <c r="B4" s="9" t="s">
        <v>39</v>
      </c>
      <c r="D4">
        <v>0</v>
      </c>
      <c r="E4" s="1">
        <f t="shared" si="0"/>
        <v>0</v>
      </c>
      <c r="F4" s="1">
        <v>5</v>
      </c>
      <c r="G4" s="1">
        <f t="shared" si="1"/>
        <v>5</v>
      </c>
    </row>
    <row r="5" spans="1:8" x14ac:dyDescent="0.35">
      <c r="B5" s="9" t="s">
        <v>40</v>
      </c>
      <c r="D5">
        <v>-10</v>
      </c>
      <c r="E5" s="1">
        <f t="shared" si="0"/>
        <v>-10</v>
      </c>
      <c r="F5" s="1">
        <v>85</v>
      </c>
      <c r="G5" s="1">
        <f t="shared" si="1"/>
        <v>85</v>
      </c>
    </row>
    <row r="6" spans="1:8" x14ac:dyDescent="0.35">
      <c r="B6" s="9" t="s">
        <v>41</v>
      </c>
      <c r="D6">
        <v>35</v>
      </c>
      <c r="E6" s="1">
        <f t="shared" si="0"/>
        <v>35</v>
      </c>
      <c r="F6" s="1">
        <v>70</v>
      </c>
      <c r="G6" s="1">
        <f t="shared" si="1"/>
        <v>70</v>
      </c>
      <c r="H6">
        <v>-70</v>
      </c>
    </row>
    <row r="7" spans="1:8" x14ac:dyDescent="0.35">
      <c r="B7" s="9" t="s">
        <v>42</v>
      </c>
      <c r="D7">
        <v>-100</v>
      </c>
      <c r="E7" s="1">
        <f t="shared" si="0"/>
        <v>-100</v>
      </c>
      <c r="F7" s="1">
        <v>10</v>
      </c>
      <c r="G7" s="1">
        <f t="shared" si="1"/>
        <v>10</v>
      </c>
    </row>
    <row r="8" spans="1:8" x14ac:dyDescent="0.35">
      <c r="B8" s="9" t="s">
        <v>43</v>
      </c>
      <c r="D8">
        <v>20</v>
      </c>
      <c r="E8" s="1">
        <f t="shared" si="0"/>
        <v>20</v>
      </c>
      <c r="F8" s="1">
        <v>40</v>
      </c>
      <c r="G8" s="1">
        <f t="shared" si="1"/>
        <v>40</v>
      </c>
    </row>
    <row r="9" spans="1:8" x14ac:dyDescent="0.35">
      <c r="B9" s="9" t="s">
        <v>44</v>
      </c>
      <c r="D9">
        <v>5</v>
      </c>
      <c r="E9" s="1">
        <f t="shared" si="0"/>
        <v>5</v>
      </c>
      <c r="F9" s="1">
        <v>-20</v>
      </c>
      <c r="G9" s="1">
        <f t="shared" si="1"/>
        <v>-20</v>
      </c>
    </row>
    <row r="10" spans="1:8" x14ac:dyDescent="0.35">
      <c r="B10" s="9" t="s">
        <v>45</v>
      </c>
      <c r="D10">
        <v>10</v>
      </c>
      <c r="E10" s="1">
        <f t="shared" si="0"/>
        <v>10</v>
      </c>
      <c r="F10" s="1">
        <v>0</v>
      </c>
      <c r="G10" s="1">
        <f t="shared" si="1"/>
        <v>0</v>
      </c>
    </row>
    <row r="13" spans="1:8" x14ac:dyDescent="0.35">
      <c r="D13" s="1" t="s">
        <v>56</v>
      </c>
      <c r="E13" t="s">
        <v>57</v>
      </c>
      <c r="F13" t="s">
        <v>58</v>
      </c>
    </row>
    <row r="14" spans="1:8" x14ac:dyDescent="0.35">
      <c r="A14">
        <v>1</v>
      </c>
      <c r="B14" s="11" t="s">
        <v>47</v>
      </c>
      <c r="C14" s="12">
        <v>0</v>
      </c>
      <c r="D14" s="12">
        <f>IF($C14&gt;$A14,ABS(D$6)+MAX(D$2,0)+100*($C14-$A14),IF($C14&lt;$A14,-ABS(D$6)-MAX(D$2,0)+150*($C14-$A14),0))</f>
        <v>-205</v>
      </c>
      <c r="E14" s="12"/>
      <c r="F14" s="12">
        <f>IF($C14&lt;$A14,ABS(F$6)-F$2-100*($C14-$A14),IF($C14&gt;$A14,-ABS(F$6)+F$2-150*($C14-$A14),0))</f>
        <v>70</v>
      </c>
      <c r="G14" s="12"/>
    </row>
    <row r="15" spans="1:8" x14ac:dyDescent="0.35">
      <c r="A15">
        <f>A14</f>
        <v>1</v>
      </c>
      <c r="B15" s="10" t="s">
        <v>47</v>
      </c>
      <c r="C15" s="1">
        <v>1</v>
      </c>
      <c r="D15" s="12">
        <f t="shared" ref="D15:D18" si="2">IF($C15&gt;$A15,ABS(D$6)+MAX(D$2,0)+100*($C15-$A15),IF($C15&lt;$A15,-ABS(D$6)-MAX(D$2,0)+150*($C15-$A15),0))</f>
        <v>0</v>
      </c>
      <c r="E15" s="12"/>
      <c r="F15" s="12">
        <f t="shared" ref="F15:F18" si="3">IF($C15&lt;$A15,ABS(F$6)-F$2-100*($C15-$A15),IF($C15&gt;$A15,-ABS(F$6)+F$2-150*($C15-$A15),0))</f>
        <v>0</v>
      </c>
      <c r="G15" s="12"/>
    </row>
    <row r="16" spans="1:8" x14ac:dyDescent="0.35">
      <c r="A16">
        <f t="shared" ref="A16:A23" si="4">A15</f>
        <v>1</v>
      </c>
      <c r="B16" s="10" t="s">
        <v>47</v>
      </c>
      <c r="C16" s="1">
        <v>2</v>
      </c>
      <c r="D16" s="12">
        <f t="shared" si="2"/>
        <v>155</v>
      </c>
      <c r="E16" s="12"/>
      <c r="F16" s="12">
        <f t="shared" si="3"/>
        <v>-120</v>
      </c>
      <c r="G16" s="12"/>
    </row>
    <row r="17" spans="1:7" x14ac:dyDescent="0.35">
      <c r="A17">
        <f t="shared" si="4"/>
        <v>1</v>
      </c>
      <c r="B17" s="10" t="s">
        <v>47</v>
      </c>
      <c r="C17" s="1">
        <v>3</v>
      </c>
      <c r="D17" s="12">
        <f t="shared" si="2"/>
        <v>255</v>
      </c>
      <c r="E17" s="12"/>
      <c r="F17" s="12">
        <f t="shared" si="3"/>
        <v>-270</v>
      </c>
      <c r="G17" s="12"/>
    </row>
    <row r="18" spans="1:7" x14ac:dyDescent="0.35">
      <c r="A18">
        <f t="shared" si="4"/>
        <v>1</v>
      </c>
      <c r="B18" s="10" t="s">
        <v>47</v>
      </c>
      <c r="C18" s="1">
        <v>4</v>
      </c>
      <c r="D18" s="12">
        <f t="shared" si="2"/>
        <v>355</v>
      </c>
      <c r="E18" s="12"/>
      <c r="F18" s="12">
        <f t="shared" si="3"/>
        <v>-420</v>
      </c>
      <c r="G18" s="12"/>
    </row>
    <row r="19" spans="1:7" x14ac:dyDescent="0.35">
      <c r="A19">
        <v>1</v>
      </c>
      <c r="B19" s="11" t="s">
        <v>46</v>
      </c>
      <c r="C19" s="12">
        <v>0</v>
      </c>
      <c r="D19" s="12">
        <f>IF($C19&gt;$A19,D$3+MAX(D$2,0)+100*($C19-$A19),IF($C19&lt;$A19,-D$3-MAX(D$2,0)+150*($C19-$A19),0))</f>
        <v>-70</v>
      </c>
      <c r="E19" s="12"/>
      <c r="F19" s="12">
        <f>IF($C19&lt;$A19,F$3-F$2-100*($C19-$A19),IF($C19&gt;$A19,-F$3+F$2-150*($C19-$A19),0))</f>
        <v>0</v>
      </c>
      <c r="G19" s="12"/>
    </row>
    <row r="20" spans="1:7" x14ac:dyDescent="0.35">
      <c r="A20">
        <f t="shared" si="4"/>
        <v>1</v>
      </c>
      <c r="B20" s="10" t="s">
        <v>46</v>
      </c>
      <c r="C20" s="1">
        <v>1</v>
      </c>
      <c r="D20" s="12">
        <f t="shared" ref="D20:D23" si="5">IF($C20&gt;$A20,D$3+MAX(D$2,0)+100*($C20-$A20),IF($C20&lt;$A20,-D$3-MAX(D$2,0)+150*($C20-$A20),0))</f>
        <v>0</v>
      </c>
      <c r="E20" s="12"/>
      <c r="F20" s="12">
        <f t="shared" ref="F20:F23" si="6">IF($C20&lt;$A20,F$3-F$2-100*($C20-$A20),IF($C20&gt;$A20,-F$3+F$2-150*($C20-$A20),0))</f>
        <v>0</v>
      </c>
      <c r="G20" s="12"/>
    </row>
    <row r="21" spans="1:7" x14ac:dyDescent="0.35">
      <c r="A21">
        <f t="shared" si="4"/>
        <v>1</v>
      </c>
      <c r="B21" s="10" t="s">
        <v>46</v>
      </c>
      <c r="C21" s="1">
        <v>2</v>
      </c>
      <c r="D21" s="12">
        <f t="shared" si="5"/>
        <v>20</v>
      </c>
      <c r="E21" s="12"/>
      <c r="F21" s="12">
        <f t="shared" si="6"/>
        <v>-50</v>
      </c>
      <c r="G21" s="12"/>
    </row>
    <row r="22" spans="1:7" x14ac:dyDescent="0.35">
      <c r="A22">
        <f t="shared" si="4"/>
        <v>1</v>
      </c>
      <c r="B22" s="10" t="s">
        <v>46</v>
      </c>
      <c r="C22" s="1">
        <v>3</v>
      </c>
      <c r="D22" s="12">
        <f t="shared" si="5"/>
        <v>120</v>
      </c>
      <c r="E22" s="12"/>
      <c r="F22" s="12">
        <f t="shared" si="6"/>
        <v>-200</v>
      </c>
      <c r="G22" s="12"/>
    </row>
    <row r="23" spans="1:7" x14ac:dyDescent="0.35">
      <c r="A23">
        <f t="shared" si="4"/>
        <v>1</v>
      </c>
      <c r="B23" s="10" t="s">
        <v>46</v>
      </c>
      <c r="C23" s="1">
        <v>4</v>
      </c>
      <c r="D23" s="12">
        <f t="shared" si="5"/>
        <v>220</v>
      </c>
      <c r="E23" s="12"/>
      <c r="F23" s="12">
        <f t="shared" si="6"/>
        <v>-350</v>
      </c>
      <c r="G23" s="12"/>
    </row>
    <row r="24" spans="1:7" x14ac:dyDescent="0.35">
      <c r="B24" s="9" t="s">
        <v>48</v>
      </c>
      <c r="C24" s="1">
        <v>0</v>
      </c>
    </row>
    <row r="25" spans="1:7" x14ac:dyDescent="0.35">
      <c r="B25" s="9" t="s">
        <v>48</v>
      </c>
      <c r="C25" s="1">
        <v>1</v>
      </c>
    </row>
    <row r="26" spans="1:7" x14ac:dyDescent="0.35">
      <c r="B26" s="9" t="s">
        <v>48</v>
      </c>
      <c r="C26" s="1">
        <v>2</v>
      </c>
    </row>
    <row r="27" spans="1:7" x14ac:dyDescent="0.35">
      <c r="B27" s="9" t="s">
        <v>48</v>
      </c>
      <c r="C27" s="1">
        <v>3</v>
      </c>
    </row>
    <row r="28" spans="1:7" x14ac:dyDescent="0.35">
      <c r="B28" s="9" t="s">
        <v>49</v>
      </c>
      <c r="C28" s="1">
        <v>0</v>
      </c>
      <c r="D28" s="1">
        <f>MAX((100+D$7)*-1,0)</f>
        <v>0</v>
      </c>
      <c r="E28" s="1"/>
      <c r="F28" s="1">
        <f>-F29</f>
        <v>-110</v>
      </c>
      <c r="G28" s="1"/>
    </row>
    <row r="29" spans="1:7" x14ac:dyDescent="0.35">
      <c r="B29" s="10" t="s">
        <v>49</v>
      </c>
      <c r="C29" s="1">
        <v>1</v>
      </c>
      <c r="D29" s="1">
        <f>MAX((100+D$7),0)</f>
        <v>0</v>
      </c>
      <c r="E29" s="1"/>
      <c r="F29" s="1">
        <f>MAX(100+F$7,0)</f>
        <v>110</v>
      </c>
      <c r="G29" s="1"/>
    </row>
    <row r="30" spans="1:7" x14ac:dyDescent="0.35">
      <c r="B30" s="9" t="s">
        <v>50</v>
      </c>
      <c r="C30" s="1">
        <v>0</v>
      </c>
    </row>
    <row r="31" spans="1:7" x14ac:dyDescent="0.35">
      <c r="B31" s="9" t="s">
        <v>50</v>
      </c>
      <c r="C31" s="1">
        <v>1</v>
      </c>
    </row>
    <row r="32" spans="1:7" x14ac:dyDescent="0.35">
      <c r="B32" s="9" t="s">
        <v>51</v>
      </c>
      <c r="C32" s="1">
        <v>0</v>
      </c>
    </row>
    <row r="33" spans="2:7" x14ac:dyDescent="0.35">
      <c r="B33" s="9" t="s">
        <v>51</v>
      </c>
      <c r="C33" s="1">
        <v>1</v>
      </c>
    </row>
    <row r="34" spans="2:7" x14ac:dyDescent="0.35">
      <c r="B34" s="9" t="s">
        <v>52</v>
      </c>
      <c r="C34" s="1">
        <v>0</v>
      </c>
    </row>
    <row r="35" spans="2:7" x14ac:dyDescent="0.35">
      <c r="B35" s="9" t="s">
        <v>52</v>
      </c>
      <c r="C35" s="1">
        <v>1</v>
      </c>
    </row>
    <row r="36" spans="2:7" x14ac:dyDescent="0.35">
      <c r="B36" s="9" t="s">
        <v>53</v>
      </c>
      <c r="C36" s="1">
        <v>0</v>
      </c>
    </row>
    <row r="37" spans="2:7" x14ac:dyDescent="0.35">
      <c r="B37" s="9" t="s">
        <v>53</v>
      </c>
      <c r="C37" s="1">
        <v>1</v>
      </c>
    </row>
    <row r="38" spans="2:7" x14ac:dyDescent="0.35">
      <c r="B38" s="14" t="s">
        <v>54</v>
      </c>
      <c r="C38" s="1">
        <v>0</v>
      </c>
      <c r="D38" s="13">
        <f>MAX((100-D$10),0)</f>
        <v>90</v>
      </c>
      <c r="E38" s="13"/>
      <c r="F38" s="13">
        <f>MAX((100+F$10)*-1,0)</f>
        <v>0</v>
      </c>
      <c r="G38" s="13"/>
    </row>
    <row r="39" spans="2:7" x14ac:dyDescent="0.35">
      <c r="B39" s="10" t="s">
        <v>54</v>
      </c>
      <c r="C39" s="13">
        <v>1</v>
      </c>
      <c r="D39" s="13">
        <f>MAX((100-D$10)*-1,0)</f>
        <v>0</v>
      </c>
      <c r="E39" s="13"/>
      <c r="F39" s="13">
        <f>MAX((100+F$10),0)</f>
        <v>100</v>
      </c>
      <c r="G39" s="13"/>
    </row>
    <row r="40" spans="2:7" x14ac:dyDescent="0.35">
      <c r="B40" s="9" t="s">
        <v>55</v>
      </c>
      <c r="C40" s="1">
        <v>0</v>
      </c>
      <c r="D40" s="1">
        <f>100-D6+D8-MIN(F8,0)</f>
        <v>85</v>
      </c>
      <c r="E40" s="1"/>
      <c r="F40" s="1">
        <f>MAX((100+F$8-F$6)*-1,0)</f>
        <v>0</v>
      </c>
      <c r="G40" s="1"/>
    </row>
    <row r="41" spans="2:7" x14ac:dyDescent="0.35">
      <c r="B41" s="10" t="s">
        <v>55</v>
      </c>
      <c r="C41" s="1">
        <v>1</v>
      </c>
      <c r="D41" s="1">
        <f>-D40</f>
        <v>-85</v>
      </c>
      <c r="E41" s="1"/>
      <c r="F41" s="1">
        <f>MAX((100+F$8-F$6),0)</f>
        <v>70</v>
      </c>
      <c r="G41" s="1"/>
    </row>
    <row r="45" spans="2:7" x14ac:dyDescent="0.35">
      <c r="C45"/>
      <c r="D45"/>
    </row>
    <row r="46" spans="2:7" x14ac:dyDescent="0.35">
      <c r="C46"/>
      <c r="D46"/>
    </row>
    <row r="47" spans="2:7" x14ac:dyDescent="0.35">
      <c r="C47"/>
      <c r="D47"/>
    </row>
    <row r="48" spans="2:7" x14ac:dyDescent="0.35">
      <c r="C48"/>
      <c r="D48"/>
    </row>
    <row r="49" spans="3:4" x14ac:dyDescent="0.35">
      <c r="C49"/>
      <c r="D49"/>
    </row>
    <row r="50" spans="3:4" x14ac:dyDescent="0.35">
      <c r="C50"/>
      <c r="D50"/>
    </row>
    <row r="51" spans="3:4" x14ac:dyDescent="0.35">
      <c r="C51"/>
      <c r="D51"/>
    </row>
    <row r="52" spans="3:4" x14ac:dyDescent="0.35">
      <c r="C52"/>
      <c r="D52"/>
    </row>
    <row r="54" spans="3:4" x14ac:dyDescent="0.35">
      <c r="C54" s="1">
        <v>477</v>
      </c>
    </row>
    <row r="55" spans="3:4" x14ac:dyDescent="0.35">
      <c r="C55" s="1">
        <v>242</v>
      </c>
    </row>
    <row r="56" spans="3:4" x14ac:dyDescent="0.35">
      <c r="C56" s="1">
        <v>54</v>
      </c>
    </row>
    <row r="57" spans="3:4" x14ac:dyDescent="0.35">
      <c r="C57" s="1">
        <v>144</v>
      </c>
    </row>
    <row r="58" spans="3:4" x14ac:dyDescent="0.35">
      <c r="C58" s="1">
        <f>SUM(C55:C57)</f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</dc:creator>
  <cp:lastModifiedBy>manue</cp:lastModifiedBy>
  <dcterms:created xsi:type="dcterms:W3CDTF">2021-06-23T17:10:35Z</dcterms:created>
  <dcterms:modified xsi:type="dcterms:W3CDTF">2021-06-28T15:55:06Z</dcterms:modified>
</cp:coreProperties>
</file>