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G:\My Drive\Data_Science\Projects\Excel Projects\"/>
    </mc:Choice>
  </mc:AlternateContent>
  <xr:revisionPtr revIDLastSave="0" documentId="13_ncr:1_{DB4B979E-D962-4D68-A06B-35C3C9F7B6DD}" xr6:coauthVersionLast="47" xr6:coauthVersionMax="47" xr10:uidLastSave="{00000000-0000-0000-0000-000000000000}"/>
  <bookViews>
    <workbookView xWindow="-110" yWindow="-110" windowWidth="19420" windowHeight="11020" firstSheet="2" activeTab="2" xr2:uid="{E8F20E84-166D-4A46-A261-52FDC7B6185D}"/>
  </bookViews>
  <sheets>
    <sheet name="Datasets - Income Sources" sheetId="5" r:id="rId1"/>
    <sheet name="Pivottables" sheetId="7" r:id="rId2"/>
    <sheet name="Income Sources" sheetId="1" r:id="rId3"/>
    <sheet name="Dataset - Map" sheetId="8" r:id="rId4"/>
    <sheet name="Pivottables - Geographically" sheetId="9" r:id="rId5"/>
    <sheet name="Geographically" sheetId="2" r:id="rId6"/>
    <sheet name="Sales Process" sheetId="3" r:id="rId7"/>
    <sheet name="Projects Status" sheetId="4" r:id="rId8"/>
  </sheets>
  <definedNames>
    <definedName name="Slicer_Year">#N/A</definedName>
    <definedName name="Slicer_Year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 i="9" l="1"/>
  <c r="Q9" i="9"/>
  <c r="J7" i="9"/>
  <c r="J6" i="9"/>
  <c r="J5" i="9"/>
  <c r="J9" i="9"/>
  <c r="I9" i="9"/>
  <c r="J4" i="9"/>
  <c r="J8" i="9"/>
  <c r="I5" i="9"/>
  <c r="I6" i="9"/>
  <c r="I7" i="9"/>
  <c r="I8" i="9"/>
  <c r="I4" i="9"/>
  <c r="AS11" i="7"/>
  <c r="AS6" i="7"/>
  <c r="AT7" i="7"/>
  <c r="AT8" i="7"/>
  <c r="AT9" i="7"/>
  <c r="AT10" i="7"/>
  <c r="AT11" i="7"/>
  <c r="AT12" i="7"/>
  <c r="AT13" i="7"/>
  <c r="AT14" i="7"/>
  <c r="AT15" i="7"/>
  <c r="AT16" i="7"/>
  <c r="AT17" i="7"/>
  <c r="AT18" i="7"/>
  <c r="AT19" i="7"/>
  <c r="AT20" i="7"/>
  <c r="AT21" i="7"/>
  <c r="AT22" i="7"/>
  <c r="AT23" i="7"/>
  <c r="AT24" i="7"/>
  <c r="AT25" i="7"/>
  <c r="AT26" i="7"/>
  <c r="AT6" i="7"/>
  <c r="AS7" i="7"/>
  <c r="AS8" i="7"/>
  <c r="AS9" i="7"/>
  <c r="AS10" i="7"/>
  <c r="AS12" i="7"/>
  <c r="AS13" i="7"/>
  <c r="AS14" i="7"/>
  <c r="AS15" i="7"/>
  <c r="AS16" i="7"/>
  <c r="AS17" i="7"/>
  <c r="AS18" i="7"/>
  <c r="AS19" i="7"/>
  <c r="AS20" i="7"/>
  <c r="AS21" i="7"/>
  <c r="AS22" i="7"/>
  <c r="AS23" i="7"/>
  <c r="AS24" i="7"/>
  <c r="AS25" i="7"/>
  <c r="AS26" i="7"/>
  <c r="Y7" i="7"/>
  <c r="M10" i="7"/>
  <c r="M9" i="7"/>
  <c r="M11" i="7"/>
  <c r="M12" i="7"/>
  <c r="M13" i="7"/>
  <c r="M8" i="7"/>
  <c r="L8" i="7"/>
  <c r="L9" i="7"/>
  <c r="L10" i="7"/>
  <c r="L11" i="7"/>
  <c r="L12" i="7"/>
  <c r="L13" i="7"/>
  <c r="I9" i="7"/>
  <c r="I10" i="7"/>
  <c r="I11" i="7"/>
  <c r="I12" i="7"/>
  <c r="I13" i="7"/>
  <c r="I8" i="7"/>
  <c r="AK7" i="7"/>
  <c r="AD7" i="7"/>
  <c r="R7" i="7"/>
  <c r="AK8" i="7"/>
  <c r="AL8" i="7"/>
  <c r="AL7" i="7"/>
  <c r="F5" i="9"/>
  <c r="O4" i="9"/>
  <c r="Q10" i="9" l="1"/>
  <c r="O10" i="9"/>
  <c r="P10" i="9"/>
  <c r="N10" i="9"/>
  <c r="R5" i="9"/>
  <c r="N4" i="9"/>
  <c r="Q5" i="9" s="1"/>
  <c r="K8" i="7"/>
  <c r="S7" i="7"/>
  <c r="K11" i="7"/>
  <c r="K13" i="7"/>
  <c r="K12" i="7"/>
  <c r="K10" i="7"/>
  <c r="K9" i="7"/>
  <c r="J8" i="7"/>
  <c r="J10" i="7"/>
  <c r="J11" i="7"/>
  <c r="J9" i="7"/>
  <c r="J13" i="7"/>
  <c r="J12" i="7"/>
</calcChain>
</file>

<file path=xl/sharedStrings.xml><?xml version="1.0" encoding="utf-8"?>
<sst xmlns="http://schemas.openxmlformats.org/spreadsheetml/2006/main" count="3787" uniqueCount="79">
  <si>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</si>
  <si>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</si>
  <si>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</si>
  <si>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</si>
  <si>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</si>
  <si>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</si>
  <si>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</si>
  <si>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</si>
  <si>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</si>
  <si>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</si>
  <si>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</si>
  <si>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</si>
  <si>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</si>
  <si>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</si>
  <si>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</si>
  <si>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</si>
  <si>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</si>
  <si>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</si>
  <si>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</si>
  <si>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</si>
  <si>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</si>
  <si>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</si>
  <si>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</si>
  <si>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</si>
  <si>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</si>
  <si>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</si>
  <si>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</si>
  <si>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</si>
  <si>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</si>
  <si>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</si>
  <si>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</si>
  <si>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</si>
  <si>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</si>
  <si>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</si>
  <si>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</si>
  <si>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</si>
  <si>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</si>
  <si>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</si>
  <si>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</si>
  <si>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</si>
  <si>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</si>
  <si>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</si>
  <si>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</si>
  <si>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</si>
  <si>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</si>
  <si>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</si>
  <si>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</si>
  <si>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</si>
  <si>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</si>
  <si>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Amount</t>
  </si>
  <si>
    <t>Max</t>
  </si>
  <si>
    <t xml:space="preserve">Without Max </t>
  </si>
  <si>
    <t>Sum of Target Income</t>
  </si>
  <si>
    <t>Target</t>
  </si>
  <si>
    <t>Sum of Counts</t>
  </si>
  <si>
    <t>Sum of Counts2</t>
  </si>
  <si>
    <t>Count</t>
  </si>
  <si>
    <t>Count%</t>
  </si>
  <si>
    <t>Avg. Income by Month</t>
  </si>
  <si>
    <t xml:space="preserve">      </t>
  </si>
  <si>
    <t>Sum of operating profit</t>
  </si>
  <si>
    <t>Operating Profits</t>
  </si>
  <si>
    <t>Brazil</t>
  </si>
  <si>
    <t>Canada</t>
  </si>
  <si>
    <t>United Kingdom</t>
  </si>
  <si>
    <t>USA</t>
  </si>
  <si>
    <t>Russia</t>
  </si>
  <si>
    <t>Egypt</t>
  </si>
  <si>
    <t>Country</t>
  </si>
  <si>
    <t>Sum of Amount</t>
  </si>
  <si>
    <t>Sum of Amount2</t>
  </si>
  <si>
    <t>Total Sales</t>
  </si>
  <si>
    <t>Sum of Target</t>
  </si>
  <si>
    <t>Remaining Percentage</t>
  </si>
  <si>
    <t>Actual</t>
  </si>
  <si>
    <t>Payroll Taxes</t>
  </si>
  <si>
    <t>Property Taxes</t>
  </si>
  <si>
    <t>Excise Taxes</t>
  </si>
  <si>
    <t>Total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</si>
</sst>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43" formatCode="_ * #,##0.00_ ;_ * \-#,##0.00_ ;_ * &quot;-&quot;??_ ;_ @_ "/>
    <numFmt numFmtId="164" formatCode="_(* #,##0_);_(* \(#,##0\);_(* &quot;-&quot;??_);_(@_)"/>
    <numFmt numFmtId="165" formatCode="_ * #,##0_ ;_ * \-#,##0_ ;_ * &quot;-&quot;??_ ;_ @_ "/>
    <numFmt numFmtId="166" formatCode="0.0%"/>
    <numFmt numFmtId="167" formatCode="_-[$$-409]* #,##0_ ;_-[$$-409]* \-#,##0\ ;_-[$$-409]* &quot;-&quot;??_ ;_-@_ "/>
    <numFmt numFmtId="171"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theme="0"/>
      <name val="Arial"/>
      <family val="2"/>
    </font>
    <font>
      <sz val="14"/>
      <color theme="0"/>
      <name val="Calibri"/>
      <family val="2"/>
      <scheme val="minor"/>
    </font>
    <font>
      <sz val="12"/>
      <color theme="0"/>
      <name val="Calibri"/>
      <family val="2"/>
      <scheme val="minor"/>
    </font>
    <font>
      <b/>
      <sz val="11"/>
      <color theme="0"/>
      <name val="Calibri"/>
      <family val="2"/>
      <scheme val="minor"/>
    </font>
    <font>
      <sz val="11"/>
      <color theme="1"/>
      <name val="Arial"/>
      <family val="2"/>
    </font>
    <font>
      <sz val="11"/>
      <color theme="6" tint="-0.249977111117893"/>
      <name val="Arial"/>
      <family val="2"/>
    </font>
    <font>
      <sz val="11"/>
      <color theme="0"/>
      <name val="Arial"/>
      <family val="2"/>
    </font>
  </fonts>
  <fills count="8">
    <fill>
      <patternFill patternType="none"/>
    </fill>
    <fill>
      <patternFill patternType="gray125"/>
    </fill>
    <fill>
      <patternFill patternType="solid">
        <fgColor theme="1"/>
        <bgColor indexed="64"/>
      </patternFill>
    </fill>
    <fill>
      <patternFill patternType="solid">
        <fgColor rgb="FF000000"/>
        <bgColor indexed="64"/>
      </patternFill>
    </fill>
    <fill>
      <patternFill patternType="solid">
        <fgColor rgb="FF5A2BCB"/>
        <bgColor indexed="64"/>
      </patternFill>
    </fill>
    <fill>
      <patternFill patternType="solid">
        <fgColor theme="0"/>
        <bgColor indexed="64"/>
      </patternFill>
    </fill>
    <fill>
      <patternFill patternType="solid">
        <fgColor rgb="FFCC0E62"/>
        <bgColor indexed="64"/>
      </patternFill>
    </fill>
    <fill>
      <patternFill patternType="solid">
        <fgColor rgb="FFC911CD"/>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53">
    <xf numFmtId="0" fontId="0" fillId="0" borderId="0" xfId="0"/>
    <xf numFmtId="0" fontId="0" fillId="2" borderId="0" xfId="0" applyFill="1"/>
    <xf numFmtId="0" fontId="0" fillId="3" borderId="0" xfId="0" applyFill="1"/>
    <xf numFmtId="0" fontId="4" fillId="4"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0" fillId="5" borderId="0" xfId="0" applyFill="1"/>
    <xf numFmtId="0" fontId="0" fillId="5" borderId="0" xfId="0" applyFill="1" applyAlignment="1">
      <alignment horizontal="left"/>
    </xf>
    <xf numFmtId="10" fontId="0" fillId="5" borderId="0" xfId="0" applyNumberFormat="1" applyFill="1"/>
    <xf numFmtId="0" fontId="5" fillId="2" borderId="0" xfId="0" applyFont="1" applyFill="1" applyAlignment="1">
      <alignment horizontal="center" vertical="center"/>
    </xf>
    <xf numFmtId="0" fontId="6" fillId="2" borderId="0" xfId="0" applyFont="1" applyFill="1" applyAlignment="1">
      <alignment horizontal="center" vertical="center"/>
    </xf>
    <xf numFmtId="165" fontId="0" fillId="5" borderId="0" xfId="1" applyNumberFormat="1" applyFont="1" applyFill="1"/>
    <xf numFmtId="9" fontId="0" fillId="5" borderId="0" xfId="2" applyFont="1" applyFill="1"/>
    <xf numFmtId="165" fontId="0" fillId="5" borderId="0" xfId="0" applyNumberFormat="1" applyFill="1"/>
    <xf numFmtId="0" fontId="0" fillId="3" borderId="0" xfId="0" applyFill="1" applyAlignment="1">
      <alignment horizontal="center" vertical="center"/>
    </xf>
    <xf numFmtId="0" fontId="3" fillId="2" borderId="0" xfId="0" applyFont="1" applyFill="1"/>
    <xf numFmtId="0" fontId="3" fillId="2" borderId="0" xfId="0" applyFont="1" applyFill="1" applyAlignment="1">
      <alignment horizontal="center" vertical="center"/>
    </xf>
    <xf numFmtId="0" fontId="6" fillId="3" borderId="0" xfId="0" applyFont="1" applyFill="1"/>
    <xf numFmtId="0" fontId="3" fillId="2" borderId="0" xfId="0" applyFont="1" applyFill="1" applyAlignment="1">
      <alignment horizontal="center"/>
    </xf>
    <xf numFmtId="165" fontId="0" fillId="5" borderId="0" xfId="0" applyNumberFormat="1" applyFill="1" applyAlignment="1">
      <alignment horizontal="center" vertical="center"/>
    </xf>
    <xf numFmtId="166" fontId="0" fillId="5" borderId="0" xfId="2" applyNumberFormat="1" applyFont="1" applyFill="1"/>
    <xf numFmtId="10" fontId="0" fillId="5" borderId="0" xfId="2" applyNumberFormat="1" applyFont="1" applyFill="1"/>
    <xf numFmtId="10" fontId="0" fillId="5"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indent="1"/>
    </xf>
    <xf numFmtId="0" fontId="2" fillId="5" borderId="1" xfId="0" applyFont="1" applyFill="1" applyBorder="1" applyAlignment="1">
      <alignment horizontal="center" vertical="center"/>
    </xf>
    <xf numFmtId="1" fontId="8" fillId="0" borderId="0" xfId="0" applyNumberFormat="1" applyFont="1" applyAlignment="1">
      <alignment horizontal="center" vertical="center"/>
    </xf>
    <xf numFmtId="1" fontId="9" fillId="0" borderId="0" xfId="0" applyNumberFormat="1" applyFont="1" applyAlignment="1">
      <alignment horizontal="center" vertical="center"/>
    </xf>
    <xf numFmtId="0" fontId="8" fillId="0" borderId="0" xfId="0" applyFont="1" applyAlignment="1">
      <alignment horizontal="center" vertical="center"/>
    </xf>
    <xf numFmtId="0" fontId="10" fillId="6" borderId="0" xfId="0" applyFont="1" applyFill="1" applyAlignment="1">
      <alignment horizontal="center" vertical="center"/>
    </xf>
    <xf numFmtId="0" fontId="4" fillId="6" borderId="0" xfId="0" applyFont="1" applyFill="1" applyAlignment="1">
      <alignment horizontal="center" vertical="center"/>
    </xf>
    <xf numFmtId="0" fontId="0" fillId="0" borderId="0" xfId="0" pivotButton="1"/>
    <xf numFmtId="10" fontId="0" fillId="0" borderId="0" xfId="0" applyNumberFormat="1"/>
    <xf numFmtId="0" fontId="3" fillId="2" borderId="0" xfId="0" applyFont="1" applyFill="1" applyAlignment="1">
      <alignment horizontal="left"/>
    </xf>
    <xf numFmtId="10" fontId="3" fillId="2" borderId="0" xfId="0" applyNumberFormat="1" applyFont="1" applyFill="1"/>
    <xf numFmtId="0" fontId="7" fillId="7" borderId="0" xfId="0" applyFont="1" applyFill="1" applyAlignment="1">
      <alignment horizontal="center" vertical="center"/>
    </xf>
    <xf numFmtId="167" fontId="0" fillId="0" borderId="0" xfId="3" applyNumberFormat="1" applyFont="1"/>
    <xf numFmtId="9" fontId="0" fillId="0" borderId="0" xfId="2" applyFont="1"/>
    <xf numFmtId="9" fontId="0" fillId="0" borderId="0" xfId="0" applyNumberFormat="1"/>
    <xf numFmtId="9" fontId="0" fillId="0" borderId="2" xfId="2" applyFont="1" applyBorder="1"/>
    <xf numFmtId="167" fontId="0" fillId="0" borderId="2" xfId="0" applyNumberFormat="1" applyBorder="1"/>
    <xf numFmtId="0" fontId="0" fillId="0" borderId="0" xfId="0" applyNumberFormat="1"/>
    <xf numFmtId="0" fontId="3" fillId="2" borderId="0" xfId="0" applyNumberFormat="1" applyFont="1" applyFill="1"/>
    <xf numFmtId="166" fontId="0" fillId="0" borderId="0" xfId="0" applyNumberFormat="1" applyAlignment="1">
      <alignment horizontal="center" vertical="center"/>
    </xf>
    <xf numFmtId="167" fontId="0" fillId="0" borderId="0" xfId="0" applyNumberFormat="1" applyAlignment="1">
      <alignment horizontal="center" vertical="center"/>
    </xf>
    <xf numFmtId="9" fontId="7" fillId="7" borderId="0" xfId="0" applyNumberFormat="1" applyFont="1" applyFill="1" applyAlignment="1">
      <alignment horizontal="center" vertical="center"/>
    </xf>
    <xf numFmtId="171" fontId="0" fillId="0" borderId="0" xfId="0" applyNumberFormat="1"/>
    <xf numFmtId="0" fontId="0" fillId="5" borderId="0" xfId="0" applyNumberFormat="1" applyFill="1"/>
  </cellXfs>
  <cellStyles count="4">
    <cellStyle name="Comma" xfId="1" builtinId="3"/>
    <cellStyle name="Currency" xfId="3" builtinId="4"/>
    <cellStyle name="Normal" xfId="0" builtinId="0"/>
    <cellStyle name="Percent" xfId="2" builtinId="5"/>
  </cellStyles>
  <dxfs count="136">
    <dxf>
      <font>
        <color theme="0"/>
      </font>
    </dxf>
    <dxf>
      <font>
        <color theme="0"/>
      </font>
    </dxf>
    <dxf>
      <fill>
        <patternFill patternType="solid">
          <bgColor theme="1"/>
        </patternFill>
      </fill>
    </dxf>
    <dxf>
      <fill>
        <patternFill patternType="solid">
          <bgColor theme="1"/>
        </patternFill>
      </fill>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color theme="0"/>
      </font>
    </dxf>
    <dxf>
      <font>
        <color theme="0"/>
      </font>
    </dxf>
    <dxf>
      <fill>
        <patternFill>
          <bgColor theme="1"/>
        </patternFill>
      </fill>
    </dxf>
    <dxf>
      <fill>
        <patternFill>
          <bgColor theme="1"/>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font>
        <color theme="0"/>
      </font>
    </dxf>
    <dxf>
      <font>
        <color theme="0"/>
      </font>
    </dxf>
    <dxf>
      <fill>
        <patternFill>
          <bgColor theme="1"/>
        </patternFill>
      </fill>
    </dxf>
    <dxf>
      <fill>
        <patternFill>
          <bgColor theme="1"/>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0"/>
      </font>
    </dxf>
    <dxf>
      <font>
        <color theme="0"/>
      </font>
    </dxf>
    <dxf>
      <fill>
        <patternFill>
          <bgColor theme="1"/>
        </patternFill>
      </fill>
    </dxf>
    <dxf>
      <fill>
        <patternFill>
          <bgColor theme="1"/>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4" formatCode="0.00%"/>
    </dxf>
    <dxf>
      <font>
        <color theme="0"/>
      </font>
    </dxf>
    <dxf>
      <font>
        <color theme="0"/>
      </font>
    </dxf>
    <dxf>
      <fill>
        <patternFill>
          <bgColor theme="1"/>
        </patternFill>
      </fill>
    </dxf>
    <dxf>
      <fill>
        <patternFill>
          <bgColor theme="1"/>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0"/>
      </font>
    </dxf>
    <dxf>
      <font>
        <color theme="0"/>
      </font>
    </dxf>
    <dxf>
      <fill>
        <patternFill>
          <bgColor theme="1"/>
        </patternFill>
      </fill>
    </dxf>
    <dxf>
      <fill>
        <patternFill>
          <bgColor theme="1"/>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0"/>
      </font>
    </dxf>
    <dxf>
      <font>
        <color theme="0"/>
      </font>
    </dxf>
    <dxf>
      <fill>
        <patternFill>
          <bgColor theme="1"/>
        </patternFill>
      </fill>
    </dxf>
    <dxf>
      <fill>
        <patternFill>
          <bgColor theme="1"/>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0"/>
      </font>
    </dxf>
    <dxf>
      <fill>
        <patternFill>
          <bgColor theme="1"/>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0"/>
      </font>
    </dxf>
    <dxf>
      <font>
        <color theme="0"/>
      </font>
    </dxf>
    <dxf>
      <fill>
        <patternFill>
          <bgColor theme="1"/>
        </patternFill>
      </fill>
    </dxf>
    <dxf>
      <fill>
        <patternFill>
          <bgColor theme="1"/>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color theme="0"/>
      </font>
      <fill>
        <patternFill>
          <bgColor theme="1"/>
        </patternFill>
      </fill>
      <border>
        <left style="thin">
          <color auto="1"/>
        </left>
        <right style="thin">
          <color auto="1"/>
        </right>
        <top/>
        <bottom style="thin">
          <color auto="1"/>
        </bottom>
      </border>
    </dxf>
  </dxfs>
  <tableStyles count="1" defaultTableStyle="TableStyleMedium2" defaultPivotStyle="PivotStyleLight16">
    <tableStyle name="Slicer Style 1" pivot="0" table="0" count="3" xr9:uid="{C25A3C3B-AD74-465C-85DB-9F34455863A6}">
      <tableStyleElement type="wholeTable" dxfId="135"/>
    </tableStyle>
  </tableStyles>
  <colors>
    <mruColors>
      <color rgb="FF87108A"/>
      <color rgb="FF110E94"/>
      <color rgb="FFA513A8"/>
      <color rgb="FFC911CD"/>
      <color rgb="FF33CAFF"/>
      <color rgb="FF6663EF"/>
      <color rgb="FF0B095F"/>
      <color rgb="FF880B8B"/>
      <color rgb="FFB10FB5"/>
      <color rgb="FF006C92"/>
    </mruColors>
  </colors>
  <extLst>
    <ext xmlns:x14="http://schemas.microsoft.com/office/spreadsheetml/2009/9/main" uri="{46F421CA-312F-682f-3DD2-61675219B42D}">
      <x14:dxfs count="2">
        <dxf>
          <fill>
            <patternFill>
              <bgColor theme="2" tint="-9.9948118533890809E-2"/>
            </patternFill>
          </fill>
        </dxf>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622042059201431E-2"/>
          <c:y val="2.5436024454430859E-2"/>
          <c:w val="0.96268228052139904"/>
          <c:h val="0.97323876318596969"/>
        </c:manualLayout>
      </c:layout>
      <c:bubbleChart>
        <c:varyColors val="0"/>
        <c:ser>
          <c:idx val="0"/>
          <c:order val="0"/>
          <c:tx>
            <c:v>Income Sources</c:v>
          </c:tx>
          <c:spPr>
            <a:gradFill flip="none" rotWithShape="1">
              <a:gsLst>
                <a:gs pos="30000">
                  <a:srgbClr val="100D83"/>
                </a:gs>
                <a:gs pos="81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invertIfNegative val="0"/>
          <c:dPt>
            <c:idx val="1"/>
            <c:invertIfNegative val="0"/>
            <c:bubble3D val="0"/>
            <c:spPr>
              <a:gradFill flip="none" rotWithShape="1">
                <a:gsLst>
                  <a:gs pos="62000">
                    <a:srgbClr val="6F0F6D"/>
                  </a:gs>
                  <a:gs pos="14000">
                    <a:srgbClr val="002060"/>
                  </a:gs>
                </a:gsLst>
                <a:path path="circle">
                  <a:fillToRect l="100000" t="100000"/>
                </a:path>
                <a:tileRect r="-100000" b="-100000"/>
              </a:gradFill>
              <a:ln w="25400">
                <a:noFill/>
              </a:ln>
              <a:effectLst>
                <a:outerShdw blurRad="127000" sx="109000" sy="109000" algn="ctr" rotWithShape="0">
                  <a:srgbClr val="7417BD">
                    <a:alpha val="80000"/>
                  </a:srgbClr>
                </a:outerShdw>
              </a:effectLst>
            </c:spPr>
            <c:extLst>
              <c:ext xmlns:c16="http://schemas.microsoft.com/office/drawing/2014/chart" uri="{C3380CC4-5D6E-409C-BE32-E72D297353CC}">
                <c16:uniqueId val="{00000001-2EFE-4A8E-ABFD-F843701AF69F}"/>
              </c:ext>
            </c:extLst>
          </c:dPt>
          <c:dPt>
            <c:idx val="2"/>
            <c:invertIfNegative val="0"/>
            <c:bubble3D val="0"/>
            <c:spPr>
              <a:gradFill flip="none" rotWithShape="1">
                <a:gsLst>
                  <a:gs pos="62000">
                    <a:srgbClr val="6F0F6D"/>
                  </a:gs>
                  <a:gs pos="14000">
                    <a:srgbClr val="002060"/>
                  </a:gs>
                </a:gsLst>
                <a:path path="circle">
                  <a:fillToRect l="100000" t="100000"/>
                </a:path>
                <a:tileRect r="-100000" b="-100000"/>
              </a:gradFill>
              <a:ln w="25400">
                <a:noFill/>
              </a:ln>
              <a:effectLst>
                <a:outerShdw blurRad="127000" sx="109000" sy="109000" algn="ctr" rotWithShape="0">
                  <a:srgbClr val="7417BD">
                    <a:alpha val="80000"/>
                  </a:srgbClr>
                </a:outerShdw>
              </a:effectLst>
            </c:spPr>
            <c:extLst>
              <c:ext xmlns:c16="http://schemas.microsoft.com/office/drawing/2014/chart" uri="{C3380CC4-5D6E-409C-BE32-E72D297353CC}">
                <c16:uniqueId val="{00000002-2EFE-4A8E-ABFD-F843701AF69F}"/>
              </c:ext>
            </c:extLst>
          </c:dPt>
          <c:dPt>
            <c:idx val="3"/>
            <c:invertIfNegative val="0"/>
            <c:bubble3D val="0"/>
            <c:spPr>
              <a:gradFill flip="none" rotWithShape="1">
                <a:gsLst>
                  <a:gs pos="62000">
                    <a:srgbClr val="6F0F6D"/>
                  </a:gs>
                  <a:gs pos="14000">
                    <a:srgbClr val="002060"/>
                  </a:gs>
                </a:gsLst>
                <a:path path="circle">
                  <a:fillToRect l="100000" t="100000"/>
                </a:path>
                <a:tileRect r="-100000" b="-100000"/>
              </a:gradFill>
              <a:ln w="25400">
                <a:noFill/>
              </a:ln>
              <a:effectLst>
                <a:outerShdw blurRad="127000" sx="109000" sy="109000" algn="ctr" rotWithShape="0">
                  <a:srgbClr val="7417BD">
                    <a:alpha val="80000"/>
                  </a:srgbClr>
                </a:outerShdw>
              </a:effectLst>
            </c:spPr>
            <c:extLst>
              <c:ext xmlns:c16="http://schemas.microsoft.com/office/drawing/2014/chart" uri="{C3380CC4-5D6E-409C-BE32-E72D297353CC}">
                <c16:uniqueId val="{00000003-2EFE-4A8E-ABFD-F843701AF69F}"/>
              </c:ext>
            </c:extLst>
          </c:dPt>
          <c:dPt>
            <c:idx val="4"/>
            <c:invertIfNegative val="0"/>
            <c:bubble3D val="0"/>
            <c:spPr>
              <a:gradFill flip="none" rotWithShape="1">
                <a:gsLst>
                  <a:gs pos="62000">
                    <a:srgbClr val="6F0F6D"/>
                  </a:gs>
                  <a:gs pos="14000">
                    <a:srgbClr val="002060"/>
                  </a:gs>
                </a:gsLst>
                <a:path path="circle">
                  <a:fillToRect l="100000" t="100000"/>
                </a:path>
                <a:tileRect r="-100000" b="-100000"/>
              </a:gradFill>
              <a:ln w="25400">
                <a:noFill/>
              </a:ln>
              <a:effectLst>
                <a:outerShdw blurRad="127000" sx="109000" sy="109000" algn="ctr" rotWithShape="0">
                  <a:srgbClr val="7417BD">
                    <a:alpha val="80000"/>
                  </a:srgbClr>
                </a:outerShdw>
              </a:effectLst>
            </c:spPr>
            <c:extLst>
              <c:ext xmlns:c16="http://schemas.microsoft.com/office/drawing/2014/chart" uri="{C3380CC4-5D6E-409C-BE32-E72D297353CC}">
                <c16:uniqueId val="{00000004-2EFE-4A8E-ABFD-F843701AF69F}"/>
              </c:ext>
            </c:extLst>
          </c:dPt>
          <c:dPt>
            <c:idx val="5"/>
            <c:invertIfNegative val="0"/>
            <c:bubble3D val="0"/>
            <c:spPr>
              <a:gradFill flip="none" rotWithShape="1">
                <a:gsLst>
                  <a:gs pos="62000">
                    <a:srgbClr val="6F0F6D"/>
                  </a:gs>
                  <a:gs pos="14000">
                    <a:srgbClr val="002060"/>
                  </a:gs>
                </a:gsLst>
                <a:path path="circle">
                  <a:fillToRect l="100000" t="100000"/>
                </a:path>
                <a:tileRect r="-100000" b="-100000"/>
              </a:gradFill>
              <a:ln w="25400">
                <a:noFill/>
              </a:ln>
              <a:effectLst>
                <a:outerShdw blurRad="127000" sx="109000" sy="109000" algn="ctr" rotWithShape="0">
                  <a:srgbClr val="7417BD">
                    <a:alpha val="80000"/>
                  </a:srgbClr>
                </a:outerShdw>
              </a:effectLst>
            </c:spPr>
            <c:extLst>
              <c:ext xmlns:c16="http://schemas.microsoft.com/office/drawing/2014/chart" uri="{C3380CC4-5D6E-409C-BE32-E72D297353CC}">
                <c16:uniqueId val="{00000005-2EFE-4A8E-ABFD-F843701AF69F}"/>
              </c:ext>
            </c:extLst>
          </c:dPt>
          <c:dLbls>
            <c:dLbl>
              <c:idx val="0"/>
              <c:layout>
                <c:manualLayout>
                  <c:x val="-9.5544706869524834E-2"/>
                  <c:y val="-1.2590127480578982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fld id="{EE2ED8D1-5A46-4C8D-AB95-FC9F8496D7D5}" type="CELLRANGE">
                      <a:rPr lang="en-US"/>
                      <a:pPr>
                        <a:defRPr sz="100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8.1148538487673047E-2"/>
                      <c:h val="3.8283980395580994E-2"/>
                    </c:manualLayout>
                  </c15:layout>
                  <c15:dlblFieldTable/>
                  <c15:showDataLabelsRange val="1"/>
                </c:ext>
                <c:ext xmlns:c16="http://schemas.microsoft.com/office/drawing/2014/chart" uri="{C3380CC4-5D6E-409C-BE32-E72D297353CC}">
                  <c16:uniqueId val="{00000000-2EFE-4A8E-ABFD-F843701AF69F}"/>
                </c:ext>
              </c:extLst>
            </c:dLbl>
            <c:dLbl>
              <c:idx val="1"/>
              <c:layout>
                <c:manualLayout>
                  <c:x val="-6.7733394246521597E-2"/>
                  <c:y val="-1.5495635370617926E-2"/>
                </c:manualLayout>
              </c:layout>
              <c:tx>
                <c:rich>
                  <a:bodyPr/>
                  <a:lstStyle/>
                  <a:p>
                    <a:fld id="{B9A97043-854E-4C2A-9A68-A700A23C890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EFE-4A8E-ABFD-F843701AF69F}"/>
                </c:ext>
              </c:extLst>
            </c:dLbl>
            <c:dLbl>
              <c:idx val="2"/>
              <c:layout>
                <c:manualLayout>
                  <c:x val="-9.4387225414287762E-2"/>
                  <c:y val="-1.7432589791945168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fld id="{4226C0C6-8FC7-4BD7-AB79-390A1CC81372}" type="CELLRANGE">
                      <a:rPr lang="en-US"/>
                      <a:pPr>
                        <a:defRPr sz="100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6.794888465812203E-2"/>
                      <c:h val="3.2473117131599276E-2"/>
                    </c:manualLayout>
                  </c15:layout>
                  <c15:dlblFieldTable/>
                  <c15:showDataLabelsRange val="1"/>
                </c:ext>
                <c:ext xmlns:c16="http://schemas.microsoft.com/office/drawing/2014/chart" uri="{C3380CC4-5D6E-409C-BE32-E72D297353CC}">
                  <c16:uniqueId val="{00000002-2EFE-4A8E-ABFD-F843701AF69F}"/>
                </c:ext>
              </c:extLst>
            </c:dLbl>
            <c:dLbl>
              <c:idx val="3"/>
              <c:tx>
                <c:rich>
                  <a:bodyPr/>
                  <a:lstStyle/>
                  <a:p>
                    <a:fld id="{20739D0E-5FB1-4901-81CE-C084E15C7B4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EFE-4A8E-ABFD-F843701AF69F}"/>
                </c:ext>
              </c:extLst>
            </c:dLbl>
            <c:dLbl>
              <c:idx val="4"/>
              <c:layout>
                <c:manualLayout>
                  <c:x val="-8.9247848387136258E-2"/>
                  <c:y val="-2.1306498634599651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fld id="{238A28F8-48F9-4DBF-8154-52FA4C46350C}" type="CELLRANGE">
                      <a:rPr lang="en-US"/>
                      <a:pPr>
                        <a:defRPr sz="100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6.3549000048271687E-2"/>
                      <c:h val="4.2157889238235477E-2"/>
                    </c:manualLayout>
                  </c15:layout>
                  <c15:dlblFieldTable/>
                  <c15:showDataLabelsRange val="1"/>
                </c:ext>
                <c:ext xmlns:c16="http://schemas.microsoft.com/office/drawing/2014/chart" uri="{C3380CC4-5D6E-409C-BE32-E72D297353CC}">
                  <c16:uniqueId val="{00000004-2EFE-4A8E-ABFD-F843701AF69F}"/>
                </c:ext>
              </c:extLst>
            </c:dLbl>
            <c:dLbl>
              <c:idx val="5"/>
              <c:layout>
                <c:manualLayout>
                  <c:x val="-0.12819912607436301"/>
                  <c:y val="-2.0338097681984111E-2"/>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fld id="{CC573B4A-7EA8-4511-B17F-B9ACCE381DF7}" type="CELLRANGE">
                      <a:rPr lang="en-US"/>
                      <a:pPr>
                        <a:defRPr sz="105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2666667282573524"/>
                      <c:h val="3.6251550898052896E-2"/>
                    </c:manualLayout>
                  </c15:layout>
                  <c15:dlblFieldTable/>
                  <c15:showDataLabelsRange val="1"/>
                </c:ext>
                <c:ext xmlns:c16="http://schemas.microsoft.com/office/drawing/2014/chart" uri="{C3380CC4-5D6E-409C-BE32-E72D297353CC}">
                  <c16:uniqueId val="{00000005-2EFE-4A8E-ABFD-F843701AF69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Pivottables!$G$8:$G$13</c:f>
              <c:numCache>
                <c:formatCode>General</c:formatCode>
                <c:ptCount val="6"/>
                <c:pt idx="0">
                  <c:v>1</c:v>
                </c:pt>
                <c:pt idx="1">
                  <c:v>7</c:v>
                </c:pt>
                <c:pt idx="2">
                  <c:v>4</c:v>
                </c:pt>
                <c:pt idx="3">
                  <c:v>2</c:v>
                </c:pt>
                <c:pt idx="4">
                  <c:v>6</c:v>
                </c:pt>
                <c:pt idx="5">
                  <c:v>5</c:v>
                </c:pt>
              </c:numCache>
            </c:numRef>
          </c:xVal>
          <c:yVal>
            <c:numRef>
              <c:f>Pivottables!$H$8:$H$13</c:f>
              <c:numCache>
                <c:formatCode>General</c:formatCode>
                <c:ptCount val="6"/>
                <c:pt idx="0">
                  <c:v>3</c:v>
                </c:pt>
                <c:pt idx="1">
                  <c:v>2</c:v>
                </c:pt>
                <c:pt idx="2">
                  <c:v>1</c:v>
                </c:pt>
                <c:pt idx="3">
                  <c:v>8</c:v>
                </c:pt>
                <c:pt idx="4">
                  <c:v>6</c:v>
                </c:pt>
                <c:pt idx="5">
                  <c:v>9</c:v>
                </c:pt>
              </c:numCache>
            </c:numRef>
          </c:yVal>
          <c:bubbleSize>
            <c:numRef>
              <c:f>Pivottables!$I$8:$I$13</c:f>
              <c:numCache>
                <c:formatCode>_ * #,##0_ ;_ * \-#,##0_ ;_ * "-"??_ ;_ @_ </c:formatCode>
                <c:ptCount val="6"/>
                <c:pt idx="0">
                  <c:v>908441.70000000054</c:v>
                </c:pt>
                <c:pt idx="1">
                  <c:v>396733.79999999993</c:v>
                </c:pt>
                <c:pt idx="2">
                  <c:v>776132.81500000064</c:v>
                </c:pt>
                <c:pt idx="3">
                  <c:v>307374.0100000003</c:v>
                </c:pt>
                <c:pt idx="4">
                  <c:v>691419.41999999958</c:v>
                </c:pt>
                <c:pt idx="5">
                  <c:v>867216</c:v>
                </c:pt>
              </c:numCache>
            </c:numRef>
          </c:bubbleSize>
          <c:bubble3D val="0"/>
          <c:extLst>
            <c:ext xmlns:c15="http://schemas.microsoft.com/office/drawing/2012/chart" uri="{02D57815-91ED-43cb-92C2-25804820EDAC}">
              <c15:datalabelsRange>
                <c15:f>Pivottables!$K$8:$K$13</c15:f>
                <c15:dlblRangeCache>
                  <c:ptCount val="6"/>
                  <c:pt idx="1">
                    <c:v>396734</c:v>
                  </c:pt>
                  <c:pt idx="2">
                    <c:v>776133</c:v>
                  </c:pt>
                  <c:pt idx="3">
                    <c:v>307374</c:v>
                  </c:pt>
                  <c:pt idx="4">
                    <c:v>691419</c:v>
                  </c:pt>
                  <c:pt idx="5">
                    <c:v>867216</c:v>
                  </c:pt>
                </c15:dlblRangeCache>
              </c15:datalabelsRange>
            </c:ext>
            <c:ext xmlns:c16="http://schemas.microsoft.com/office/drawing/2014/chart" uri="{C3380CC4-5D6E-409C-BE32-E72D297353CC}">
              <c16:uniqueId val="{00000006-2EFE-4A8E-ABFD-F843701AF69F}"/>
            </c:ext>
          </c:extLst>
        </c:ser>
        <c:ser>
          <c:idx val="1"/>
          <c:order val="1"/>
          <c:tx>
            <c:v>Max</c:v>
          </c:tx>
          <c:spPr>
            <a:gradFill flip="none" rotWithShape="1">
              <a:gsLst>
                <a:gs pos="36000">
                  <a:srgbClr val="820410"/>
                </a:gs>
                <a:gs pos="83000">
                  <a:srgbClr val="002060"/>
                </a:gs>
              </a:gsLst>
              <a:path path="circle">
                <a:fillToRect r="100000" b="100000"/>
              </a:path>
              <a:tileRect l="-100000" t="-100000"/>
            </a:gradFill>
            <a:ln w="25400">
              <a:noFill/>
            </a:ln>
            <a:effectLst>
              <a:outerShdw blurRad="152400" sx="105000" sy="105000" algn="ctr" rotWithShape="0">
                <a:srgbClr val="DD115E">
                  <a:alpha val="88000"/>
                </a:srgbClr>
              </a:outerShdw>
            </a:effectLst>
          </c:spPr>
          <c:invertIfNegative val="0"/>
          <c:dLbls>
            <c:dLbl>
              <c:idx val="0"/>
              <c:layout>
                <c:manualLayout>
                  <c:x val="-0.10568026257957036"/>
                  <c:y val="-1.9369467955224325E-2"/>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fld id="{0E52FD36-C398-4925-A1A1-315ED7552A95}" type="CELLRANGE">
                      <a:rPr lang="en-US" sz="1050"/>
                      <a:pPr>
                        <a:defRPr sz="105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19625748817632E-2"/>
                      <c:h val="4.2584019210927464E-2"/>
                    </c:manualLayout>
                  </c15:layout>
                  <c15:dlblFieldTable/>
                  <c15:showDataLabelsRange val="1"/>
                </c:ext>
                <c:ext xmlns:c16="http://schemas.microsoft.com/office/drawing/2014/chart" uri="{C3380CC4-5D6E-409C-BE32-E72D297353CC}">
                  <c16:uniqueId val="{00000007-2EFE-4A8E-ABFD-F843701AF69F}"/>
                </c:ext>
              </c:extLst>
            </c:dLbl>
            <c:dLbl>
              <c:idx val="1"/>
              <c:tx>
                <c:rich>
                  <a:bodyPr/>
                  <a:lstStyle/>
                  <a:p>
                    <a:fld id="{4CD52EBF-C6C7-4697-AE0A-2359F01BCC82}" type="CELLRANGE">
                      <a:rPr lang="en-IN"/>
                      <a:pPr/>
                      <a:t>[CELLRANGE]</a:t>
                    </a:fld>
                    <a:r>
                      <a:rPr lang="en-IN" baseline="0"/>
                      <a:t>, </a:t>
                    </a:r>
                    <a:fld id="{2F9BBFCC-CE6A-4BA9-9EE5-73BCAC6B8EAE}" type="YVALUE">
                      <a:rPr lang="en-IN" baseline="0"/>
                      <a:pPr/>
                      <a:t>[Y VALUE]</a:t>
                    </a:fld>
                    <a:endParaRPr lang="en-IN"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EFE-4A8E-ABFD-F843701AF69F}"/>
                </c:ext>
              </c:extLst>
            </c:dLbl>
            <c:dLbl>
              <c:idx val="2"/>
              <c:tx>
                <c:rich>
                  <a:bodyPr/>
                  <a:lstStyle/>
                  <a:p>
                    <a:fld id="{B7E9259D-6DE2-4889-86E3-DBFECC77C16C}" type="CELLRANGE">
                      <a:rPr lang="en-IN"/>
                      <a:pPr/>
                      <a:t>[CELLRANGE]</a:t>
                    </a:fld>
                    <a:r>
                      <a:rPr lang="en-IN" baseline="0"/>
                      <a:t>, </a:t>
                    </a:r>
                    <a:fld id="{F6A11862-7285-4D5D-BF59-22AD05BF665A}" type="YVALUE">
                      <a:rPr lang="en-IN" baseline="0"/>
                      <a:pPr/>
                      <a:t>[Y VALUE]</a:t>
                    </a:fld>
                    <a:endParaRPr lang="en-IN"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EFE-4A8E-ABFD-F843701AF69F}"/>
                </c:ext>
              </c:extLst>
            </c:dLbl>
            <c:dLbl>
              <c:idx val="3"/>
              <c:tx>
                <c:rich>
                  <a:bodyPr/>
                  <a:lstStyle/>
                  <a:p>
                    <a:fld id="{E6A89680-0774-4757-9058-721204494F74}" type="CELLRANGE">
                      <a:rPr lang="en-IN"/>
                      <a:pPr/>
                      <a:t>[CELLRANGE]</a:t>
                    </a:fld>
                    <a:r>
                      <a:rPr lang="en-IN" baseline="0"/>
                      <a:t>, </a:t>
                    </a:r>
                    <a:fld id="{D5EDA6EB-01FD-4436-B04E-47E88FC9673C}" type="YVALUE">
                      <a:rPr lang="en-IN" baseline="0"/>
                      <a:pPr/>
                      <a:t>[Y VALUE]</a:t>
                    </a:fld>
                    <a:endParaRPr lang="en-IN"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EFE-4A8E-ABFD-F843701AF69F}"/>
                </c:ext>
              </c:extLst>
            </c:dLbl>
            <c:dLbl>
              <c:idx val="4"/>
              <c:layout>
                <c:manualLayout>
                  <c:x val="-0.1115467176514363"/>
                  <c:y val="-1.6464112581281547E-2"/>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fld id="{FE6FEE55-E2A3-4E60-B3EA-5DD4602C665B}" type="CELLRANGE">
                      <a:rPr lang="en-US" sz="1050"/>
                      <a:pPr>
                        <a:defRPr sz="105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076234410146386E-2"/>
                      <c:h val="3.6773155946945753E-2"/>
                    </c:manualLayout>
                  </c15:layout>
                  <c15:dlblFieldTable/>
                  <c15:showDataLabelsRange val="1"/>
                </c:ext>
                <c:ext xmlns:c16="http://schemas.microsoft.com/office/drawing/2014/chart" uri="{C3380CC4-5D6E-409C-BE32-E72D297353CC}">
                  <c16:uniqueId val="{0000000B-2EFE-4A8E-ABFD-F843701AF69F}"/>
                </c:ext>
              </c:extLst>
            </c:dLbl>
            <c:dLbl>
              <c:idx val="5"/>
              <c:layout>
                <c:manualLayout>
                  <c:x val="-0.1005470638680783"/>
                  <c:y val="-2.1306498634599651E-2"/>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fld id="{81D3F580-2E3F-47A6-8E64-5F0BBB376F2E}" type="CELLRANGE">
                      <a:rPr lang="en-US" sz="1050"/>
                      <a:pPr>
                        <a:defRPr sz="105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8762921052212198E-2"/>
                      <c:h val="3.0962292682964028E-2"/>
                    </c:manualLayout>
                  </c15:layout>
                  <c15:dlblFieldTable/>
                  <c15:showDataLabelsRange val="1"/>
                </c:ext>
                <c:ext xmlns:c16="http://schemas.microsoft.com/office/drawing/2014/chart" uri="{C3380CC4-5D6E-409C-BE32-E72D297353CC}">
                  <c16:uniqueId val="{0000000C-2EFE-4A8E-ABFD-F843701AF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Pivottables!$G$8:$G$13</c:f>
              <c:numCache>
                <c:formatCode>General</c:formatCode>
                <c:ptCount val="6"/>
                <c:pt idx="0">
                  <c:v>1</c:v>
                </c:pt>
                <c:pt idx="1">
                  <c:v>7</c:v>
                </c:pt>
                <c:pt idx="2">
                  <c:v>4</c:v>
                </c:pt>
                <c:pt idx="3">
                  <c:v>2</c:v>
                </c:pt>
                <c:pt idx="4">
                  <c:v>6</c:v>
                </c:pt>
                <c:pt idx="5">
                  <c:v>5</c:v>
                </c:pt>
              </c:numCache>
            </c:numRef>
          </c:xVal>
          <c:yVal>
            <c:numRef>
              <c:f>Pivottables!$H$8:$H$13</c:f>
              <c:numCache>
                <c:formatCode>General</c:formatCode>
                <c:ptCount val="6"/>
                <c:pt idx="0">
                  <c:v>3</c:v>
                </c:pt>
                <c:pt idx="1">
                  <c:v>2</c:v>
                </c:pt>
                <c:pt idx="2">
                  <c:v>1</c:v>
                </c:pt>
                <c:pt idx="3">
                  <c:v>8</c:v>
                </c:pt>
                <c:pt idx="4">
                  <c:v>6</c:v>
                </c:pt>
                <c:pt idx="5">
                  <c:v>9</c:v>
                </c:pt>
              </c:numCache>
            </c:numRef>
          </c:yVal>
          <c:bubbleSize>
            <c:numRef>
              <c:f>Pivottables!$J$8:$J$13</c:f>
              <c:numCache>
                <c:formatCode>_ * #,##0_ ;_ * \-#,##0_ ;_ * "-"??_ ;_ @_ </c:formatCode>
                <c:ptCount val="6"/>
                <c:pt idx="0">
                  <c:v>908441.70000000054</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Pivottables!$J$8:$J$13</c15:f>
                <c15:dlblRangeCache>
                  <c:ptCount val="6"/>
                  <c:pt idx="0">
                    <c:v> 9,08,442 </c:v>
                  </c:pt>
                  <c:pt idx="1">
                    <c:v>  </c:v>
                  </c:pt>
                  <c:pt idx="2">
                    <c:v>  </c:v>
                  </c:pt>
                  <c:pt idx="3">
                    <c:v>  </c:v>
                  </c:pt>
                  <c:pt idx="4">
                    <c:v>  </c:v>
                  </c:pt>
                  <c:pt idx="5">
                    <c:v>  </c:v>
                  </c:pt>
                </c15:dlblRangeCache>
              </c15:datalabelsRange>
            </c:ext>
            <c:ext xmlns:c16="http://schemas.microsoft.com/office/drawing/2014/chart" uri="{C3380CC4-5D6E-409C-BE32-E72D297353CC}">
              <c16:uniqueId val="{0000000D-2EFE-4A8E-ABFD-F843701AF69F}"/>
            </c:ext>
          </c:extLst>
        </c:ser>
        <c:dLbls>
          <c:showLegendKey val="0"/>
          <c:showVal val="0"/>
          <c:showCatName val="0"/>
          <c:showSerName val="0"/>
          <c:showPercent val="0"/>
          <c:showBubbleSize val="0"/>
        </c:dLbls>
        <c:bubbleScale val="60"/>
        <c:showNegBubbles val="0"/>
        <c:axId val="573501216"/>
        <c:axId val="446690416"/>
      </c:bubbleChart>
      <c:valAx>
        <c:axId val="573501216"/>
        <c:scaling>
          <c:orientation val="minMax"/>
        </c:scaling>
        <c:delete val="1"/>
        <c:axPos val="b"/>
        <c:numFmt formatCode="General" sourceLinked="1"/>
        <c:majorTickMark val="none"/>
        <c:minorTickMark val="none"/>
        <c:tickLblPos val="nextTo"/>
        <c:crossAx val="446690416"/>
        <c:crosses val="autoZero"/>
        <c:crossBetween val="midCat"/>
      </c:valAx>
      <c:valAx>
        <c:axId val="446690416"/>
        <c:scaling>
          <c:orientation val="minMax"/>
        </c:scaling>
        <c:delete val="1"/>
        <c:axPos val="l"/>
        <c:numFmt formatCode="General" sourceLinked="1"/>
        <c:majorTickMark val="none"/>
        <c:minorTickMark val="none"/>
        <c:tickLblPos val="nextTo"/>
        <c:crossAx val="57350121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11 - Financial Statistics Dashboard.xlsx]Pivottables!PivotTable3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58000">
                <a:srgbClr val="194AFE"/>
              </a:gs>
              <a:gs pos="100000">
                <a:schemeClr val="tx1"/>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58000">
                <a:srgbClr val="194AFE"/>
              </a:gs>
              <a:gs pos="100000">
                <a:schemeClr val="tx1"/>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4000">
                <a:srgbClr val="9954CC"/>
              </a:gs>
              <a:gs pos="78000">
                <a:schemeClr val="tx1"/>
              </a:gs>
            </a:gsLst>
            <a:lin ang="5400000" scaled="1"/>
            <a:tileRect/>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Pivottables!$V$6</c:f>
              <c:strCache>
                <c:ptCount val="1"/>
                <c:pt idx="0">
                  <c:v>Sum of Income</c:v>
                </c:pt>
              </c:strCache>
            </c:strRef>
          </c:tx>
          <c:spPr>
            <a:solidFill>
              <a:schemeClr val="accent1"/>
            </a:solidFill>
            <a:ln w="25400">
              <a:noFill/>
            </a:ln>
            <a:effectLst/>
          </c:spPr>
          <c:cat>
            <c:strRef>
              <c:f>Pivottables!$U$7:$U$19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Pivottables!$V$7:$V$19</c:f>
              <c:numCache>
                <c:formatCode>_ * #,##0_ ;_ * \-#,##0_ ;_ * "-"??_ ;_ @_ </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4-D2B3-4479-9C44-6BFC3011C3C8}"/>
            </c:ext>
          </c:extLst>
        </c:ser>
        <c:ser>
          <c:idx val="1"/>
          <c:order val="1"/>
          <c:tx>
            <c:strRef>
              <c:f>Pivottables!$W$6</c:f>
              <c:strCache>
                <c:ptCount val="1"/>
                <c:pt idx="0">
                  <c:v>Sum of Income2</c:v>
                </c:pt>
              </c:strCache>
            </c:strRef>
          </c:tx>
          <c:spPr>
            <a:gradFill flip="none" rotWithShape="1">
              <a:gsLst>
                <a:gs pos="14000">
                  <a:srgbClr val="9954CC"/>
                </a:gs>
                <a:gs pos="78000">
                  <a:schemeClr val="tx1"/>
                </a:gs>
              </a:gsLst>
              <a:lin ang="5400000" scaled="1"/>
              <a:tileRect/>
            </a:gradFill>
            <a:ln w="25400">
              <a:noFill/>
            </a:ln>
            <a:effectLst/>
          </c:spPr>
          <c:cat>
            <c:strRef>
              <c:f>Pivottables!$U$7:$U$19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Pivottables!$W$7:$W$19</c:f>
              <c:numCache>
                <c:formatCode>_ * #,##0_ ;_ * \-#,##0_ ;_ * "-"??_ ;_ @_ </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5-D2B3-4479-9C44-6BFC3011C3C8}"/>
            </c:ext>
          </c:extLst>
        </c:ser>
        <c:dLbls>
          <c:showLegendKey val="0"/>
          <c:showVal val="0"/>
          <c:showCatName val="0"/>
          <c:showSerName val="0"/>
          <c:showPercent val="0"/>
          <c:showBubbleSize val="0"/>
        </c:dLbls>
        <c:axId val="810806448"/>
        <c:axId val="811554768"/>
      </c:areaChart>
      <c:catAx>
        <c:axId val="81080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1554768"/>
        <c:crosses val="autoZero"/>
        <c:auto val="1"/>
        <c:lblAlgn val="ctr"/>
        <c:lblOffset val="100"/>
        <c:noMultiLvlLbl val="0"/>
      </c:catAx>
      <c:valAx>
        <c:axId val="811554768"/>
        <c:scaling>
          <c:orientation val="minMax"/>
        </c:scaling>
        <c:delete val="1"/>
        <c:axPos val="l"/>
        <c:numFmt formatCode="_ * #,##0_ ;_ * \-#,##0_ ;_ * &quot;-&quot;??_ ;_ @_ " sourceLinked="1"/>
        <c:majorTickMark val="none"/>
        <c:minorTickMark val="none"/>
        <c:tickLblPos val="nextTo"/>
        <c:crossAx val="810806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0"/>
      </a:srgb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11 - Financial Statistics Dashboard.xlsx]Pivottables!PivotTable4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9000">
                <a:srgbClr val="4AE4D9"/>
              </a:gs>
              <a:gs pos="73000">
                <a:srgbClr val="9954CC"/>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Pivottables!$AB$6</c:f>
              <c:strCache>
                <c:ptCount val="1"/>
                <c:pt idx="0">
                  <c:v>Total</c:v>
                </c:pt>
              </c:strCache>
            </c:strRef>
          </c:tx>
          <c:spPr>
            <a:gradFill flip="none" rotWithShape="1">
              <a:gsLst>
                <a:gs pos="29000">
                  <a:srgbClr val="4AE4D9"/>
                </a:gs>
                <a:gs pos="73000">
                  <a:srgbClr val="9954CC"/>
                </a:gs>
              </a:gsLst>
              <a:path path="circle">
                <a:fillToRect l="100000" t="100000"/>
              </a:path>
              <a:tileRect r="-100000" b="-100000"/>
            </a:gradFill>
            <a:ln>
              <a:noFill/>
            </a:ln>
            <a:effectLst/>
          </c:spPr>
          <c:invertIfNegative val="0"/>
          <c:cat>
            <c:strRef>
              <c:f>Pivottables!$AA$7:$AA$19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Pivottables!$AB$7:$AB$19</c:f>
              <c:numCache>
                <c:formatCode>_ * #,##0_ ;_ * \-#,##0_ ;_ * "-"??_ ;_ @_ </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8F9A-4356-AC24-47372E5B4A09}"/>
            </c:ext>
          </c:extLst>
        </c:ser>
        <c:dLbls>
          <c:showLegendKey val="0"/>
          <c:showVal val="0"/>
          <c:showCatName val="0"/>
          <c:showSerName val="0"/>
          <c:showPercent val="0"/>
          <c:showBubbleSize val="0"/>
        </c:dLbls>
        <c:gapWidth val="182"/>
        <c:axId val="570340160"/>
        <c:axId val="445135840"/>
      </c:barChart>
      <c:catAx>
        <c:axId val="5703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135840"/>
        <c:crosses val="autoZero"/>
        <c:auto val="1"/>
        <c:lblAlgn val="ctr"/>
        <c:lblOffset val="100"/>
        <c:noMultiLvlLbl val="0"/>
      </c:catAx>
      <c:valAx>
        <c:axId val="445135840"/>
        <c:scaling>
          <c:orientation val="minMax"/>
        </c:scaling>
        <c:delete val="1"/>
        <c:axPos val="b"/>
        <c:numFmt formatCode="_ * #,##0_ ;_ * \-#,##0_ ;_ * &quot;-&quot;??_ ;_ @_ " sourceLinked="1"/>
        <c:majorTickMark val="none"/>
        <c:minorTickMark val="none"/>
        <c:tickLblPos val="nextTo"/>
        <c:crossAx val="57034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0"/>
      </a:srgb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11 - Financial Statistics Dashboard.xlsx]Pivottables!PivotTable5</c:name>
    <c:fmtId val="2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54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E4D9"/>
          </a:solidFill>
          <a:ln w="19050">
            <a:solidFill>
              <a:schemeClr val="lt1"/>
            </a:solidFill>
          </a:ln>
          <a:effectLst/>
        </c:spPr>
      </c:pivotFmt>
      <c:pivotFmt>
        <c:idx val="3"/>
        <c:spPr>
          <a:solidFill>
            <a:srgbClr val="4AE4D9"/>
          </a:solidFill>
          <a:ln w="19050">
            <a:solidFill>
              <a:schemeClr val="lt1"/>
            </a:solidFill>
          </a:ln>
          <a:effectLst/>
        </c:spPr>
      </c:pivotFmt>
      <c:pivotFmt>
        <c:idx val="4"/>
        <c:spPr>
          <a:solidFill>
            <a:srgbClr val="9954CC"/>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954CC"/>
          </a:solidFill>
          <a:ln w="19050">
            <a:solidFill>
              <a:schemeClr val="lt1"/>
            </a:solidFill>
          </a:ln>
          <a:effectLst/>
        </c:spPr>
      </c:pivotFmt>
      <c:pivotFmt>
        <c:idx val="7"/>
        <c:spPr>
          <a:solidFill>
            <a:srgbClr val="4AE4D9"/>
          </a:solidFill>
          <a:ln w="19050">
            <a:solidFill>
              <a:schemeClr val="lt1"/>
            </a:solidFill>
          </a:ln>
          <a:effectLst/>
        </c:spPr>
      </c:pivotFmt>
      <c:pivotFmt>
        <c:idx val="8"/>
        <c:spPr>
          <a:solidFill>
            <a:srgbClr val="9954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954CC"/>
          </a:solidFill>
          <a:ln w="19050">
            <a:solidFill>
              <a:schemeClr val="lt1"/>
            </a:solidFill>
          </a:ln>
          <a:effectLst/>
        </c:spPr>
      </c:pivotFmt>
      <c:pivotFmt>
        <c:idx val="10"/>
        <c:spPr>
          <a:solidFill>
            <a:srgbClr val="4AE4D9"/>
          </a:solidFill>
          <a:ln w="19050">
            <a:solidFill>
              <a:schemeClr val="lt1"/>
            </a:solid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00"/>
          </a:solidFill>
          <a:ln w="19050">
            <a:noFill/>
          </a:ln>
          <a:effectLst/>
        </c:spPr>
      </c:pivotFmt>
      <c:pivotFmt>
        <c:idx val="13"/>
        <c:spPr>
          <a:solidFill>
            <a:srgbClr val="4AE4D9"/>
          </a:solidFill>
          <a:ln w="19050">
            <a:noFill/>
          </a:ln>
          <a:effectLst/>
        </c:spPr>
      </c:pivotFmt>
      <c:pivotFmt>
        <c:idx val="14"/>
        <c:spPr>
          <a:solidFill>
            <a:srgbClr val="9954CC"/>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00"/>
          </a:solidFill>
          <a:ln w="19050">
            <a:solidFill>
              <a:schemeClr val="tx1"/>
            </a:solidFill>
          </a:ln>
          <a:effectLst/>
        </c:spPr>
      </c:pivotFmt>
      <c:pivotFmt>
        <c:idx val="16"/>
        <c:spPr>
          <a:solidFill>
            <a:srgbClr val="4AE4D9"/>
          </a:solidFill>
          <a:ln w="19050">
            <a:solidFill>
              <a:schemeClr val="tx1"/>
            </a:solidFill>
          </a:ln>
          <a:effectLst/>
        </c:spPr>
      </c:pivotFmt>
    </c:pivotFmts>
    <c:plotArea>
      <c:layout>
        <c:manualLayout>
          <c:layoutTarget val="inner"/>
          <c:xMode val="edge"/>
          <c:yMode val="edge"/>
          <c:x val="0.19067815675582925"/>
          <c:y val="7.248764415156507E-2"/>
          <c:w val="0.62832929782082325"/>
          <c:h val="0.85502471169686989"/>
        </c:manualLayout>
      </c:layout>
      <c:doughnutChart>
        <c:varyColors val="1"/>
        <c:ser>
          <c:idx val="0"/>
          <c:order val="0"/>
          <c:tx>
            <c:strRef>
              <c:f>Pivottables!$AG$6</c:f>
              <c:strCache>
                <c:ptCount val="1"/>
                <c:pt idx="0">
                  <c:v>Sum of Income</c:v>
                </c:pt>
              </c:strCache>
            </c:strRef>
          </c:tx>
          <c:spPr>
            <a:ln>
              <a:noFill/>
            </a:ln>
          </c:spPr>
          <c:dPt>
            <c:idx val="0"/>
            <c:bubble3D val="0"/>
            <c:spPr>
              <a:solidFill>
                <a:srgbClr val="FFFF00"/>
              </a:solidFill>
              <a:ln w="19050">
                <a:noFill/>
              </a:ln>
              <a:effectLst/>
            </c:spPr>
            <c:extLst>
              <c:ext xmlns:c16="http://schemas.microsoft.com/office/drawing/2014/chart" uri="{C3380CC4-5D6E-409C-BE32-E72D297353CC}">
                <c16:uniqueId val="{00000001-7348-4EEE-9E0E-F78C34DBA078}"/>
              </c:ext>
            </c:extLst>
          </c:dPt>
          <c:dPt>
            <c:idx val="1"/>
            <c:bubble3D val="0"/>
            <c:spPr>
              <a:solidFill>
                <a:srgbClr val="4AE4D9"/>
              </a:solidFill>
              <a:ln w="19050">
                <a:noFill/>
              </a:ln>
              <a:effectLst/>
            </c:spPr>
            <c:extLst>
              <c:ext xmlns:c16="http://schemas.microsoft.com/office/drawing/2014/chart" uri="{C3380CC4-5D6E-409C-BE32-E72D297353CC}">
                <c16:uniqueId val="{00000003-7348-4EEE-9E0E-F78C34DBA078}"/>
              </c:ext>
            </c:extLst>
          </c:dPt>
          <c:cat>
            <c:strRef>
              <c:f>Pivottables!$AF$7:$AF$9</c:f>
              <c:strCache>
                <c:ptCount val="2"/>
                <c:pt idx="0">
                  <c:v>B2B</c:v>
                </c:pt>
                <c:pt idx="1">
                  <c:v>B2C</c:v>
                </c:pt>
              </c:strCache>
            </c:strRef>
          </c:cat>
          <c:val>
            <c:numRef>
              <c:f>Pivottables!$AG$7:$AG$9</c:f>
              <c:numCache>
                <c:formatCode>_ * #,##0_ ;_ * \-#,##0_ ;_ * "-"??_ ;_ @_ </c:formatCode>
                <c:ptCount val="2"/>
                <c:pt idx="0">
                  <c:v>2361013.7099999986</c:v>
                </c:pt>
                <c:pt idx="1">
                  <c:v>1586304.0349999995</c:v>
                </c:pt>
              </c:numCache>
            </c:numRef>
          </c:val>
          <c:extLst>
            <c:ext xmlns:c16="http://schemas.microsoft.com/office/drawing/2014/chart" uri="{C3380CC4-5D6E-409C-BE32-E72D297353CC}">
              <c16:uniqueId val="{00000004-7348-4EEE-9E0E-F78C34DBA078}"/>
            </c:ext>
          </c:extLst>
        </c:ser>
        <c:ser>
          <c:idx val="1"/>
          <c:order val="1"/>
          <c:tx>
            <c:strRef>
              <c:f>Pivottables!$AH$6</c:f>
              <c:strCache>
                <c:ptCount val="1"/>
                <c:pt idx="0">
                  <c:v>Sum of Income2</c:v>
                </c:pt>
              </c:strCache>
            </c:strRef>
          </c:tx>
          <c:spPr>
            <a:solidFill>
              <a:srgbClr val="9954CC"/>
            </a:solidFill>
            <a:ln>
              <a:solidFill>
                <a:schemeClr val="tx1"/>
              </a:solidFill>
            </a:ln>
          </c:spPr>
          <c:dPt>
            <c:idx val="0"/>
            <c:bubble3D val="0"/>
            <c:spPr>
              <a:solidFill>
                <a:srgbClr val="FFFF00"/>
              </a:solidFill>
              <a:ln w="19050">
                <a:solidFill>
                  <a:schemeClr val="tx1"/>
                </a:solidFill>
              </a:ln>
              <a:effectLst/>
            </c:spPr>
            <c:extLst>
              <c:ext xmlns:c16="http://schemas.microsoft.com/office/drawing/2014/chart" uri="{C3380CC4-5D6E-409C-BE32-E72D297353CC}">
                <c16:uniqueId val="{00000006-7348-4EEE-9E0E-F78C34DBA078}"/>
              </c:ext>
            </c:extLst>
          </c:dPt>
          <c:dPt>
            <c:idx val="1"/>
            <c:bubble3D val="0"/>
            <c:spPr>
              <a:solidFill>
                <a:srgbClr val="4AE4D9"/>
              </a:solidFill>
              <a:ln w="19050">
                <a:solidFill>
                  <a:schemeClr val="tx1"/>
                </a:solidFill>
              </a:ln>
              <a:effectLst/>
            </c:spPr>
            <c:extLst>
              <c:ext xmlns:c16="http://schemas.microsoft.com/office/drawing/2014/chart" uri="{C3380CC4-5D6E-409C-BE32-E72D297353CC}">
                <c16:uniqueId val="{00000008-7348-4EEE-9E0E-F78C34DBA078}"/>
              </c:ext>
            </c:extLst>
          </c:dPt>
          <c:cat>
            <c:strRef>
              <c:f>Pivottables!$AF$7:$AF$9</c:f>
              <c:strCache>
                <c:ptCount val="2"/>
                <c:pt idx="0">
                  <c:v>B2B</c:v>
                </c:pt>
                <c:pt idx="1">
                  <c:v>B2C</c:v>
                </c:pt>
              </c:strCache>
            </c:strRef>
          </c:cat>
          <c:val>
            <c:numRef>
              <c:f>Pivottables!$AH$7:$AH$9</c:f>
              <c:numCache>
                <c:formatCode>0.00%</c:formatCode>
                <c:ptCount val="2"/>
                <c:pt idx="0">
                  <c:v>0.59813115196785349</c:v>
                </c:pt>
                <c:pt idx="1">
                  <c:v>0.40186884803214651</c:v>
                </c:pt>
              </c:numCache>
            </c:numRef>
          </c:val>
          <c:extLst>
            <c:ext xmlns:c16="http://schemas.microsoft.com/office/drawing/2014/chart" uri="{C3380CC4-5D6E-409C-BE32-E72D297353CC}">
              <c16:uniqueId val="{00000009-7348-4EEE-9E0E-F78C34DBA0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509743430865142E-2"/>
          <c:y val="5.8056810106468196E-2"/>
          <c:w val="0.85073181755240546"/>
          <c:h val="1"/>
        </c:manualLayout>
      </c:layout>
      <c:doughnutChart>
        <c:varyColors val="1"/>
        <c:ser>
          <c:idx val="0"/>
          <c:order val="0"/>
          <c:spPr>
            <a:gradFill>
              <a:gsLst>
                <a:gs pos="25000">
                  <a:srgbClr val="4AE4D9"/>
                </a:gs>
                <a:gs pos="76000">
                  <a:srgbClr val="9954CC"/>
                </a:gs>
              </a:gsLst>
              <a:path path="circle">
                <a:fillToRect l="100000" t="100000"/>
              </a:path>
            </a:gradFill>
            <a:ln w="146050">
              <a:solidFill>
                <a:schemeClr val="tx1"/>
              </a:solidFill>
            </a:ln>
          </c:spPr>
          <c:explosion val="4"/>
          <c:dPt>
            <c:idx val="0"/>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1-527E-4595-84A2-73E7990C7949}"/>
              </c:ext>
            </c:extLst>
          </c:dPt>
          <c:dPt>
            <c:idx val="1"/>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3-527E-4595-84A2-73E7990C7949}"/>
              </c:ext>
            </c:extLst>
          </c:dPt>
          <c:dPt>
            <c:idx val="2"/>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5-527E-4595-84A2-73E7990C7949}"/>
              </c:ext>
            </c:extLst>
          </c:dPt>
          <c:dPt>
            <c:idx val="3"/>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7-527E-4595-84A2-73E7990C7949}"/>
              </c:ext>
            </c:extLst>
          </c:dPt>
          <c:dPt>
            <c:idx val="4"/>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9-527E-4595-84A2-73E7990C7949}"/>
              </c:ext>
            </c:extLst>
          </c:dPt>
          <c:dPt>
            <c:idx val="5"/>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B-527E-4595-84A2-73E7990C7949}"/>
              </c:ext>
            </c:extLst>
          </c:dPt>
          <c:dPt>
            <c:idx val="6"/>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D-527E-4595-84A2-73E7990C7949}"/>
              </c:ext>
            </c:extLst>
          </c:dPt>
          <c:dPt>
            <c:idx val="7"/>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0F-527E-4595-84A2-73E7990C7949}"/>
              </c:ext>
            </c:extLst>
          </c:dPt>
          <c:dPt>
            <c:idx val="8"/>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1-527E-4595-84A2-73E7990C7949}"/>
              </c:ext>
            </c:extLst>
          </c:dPt>
          <c:dPt>
            <c:idx val="9"/>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3-527E-4595-84A2-73E7990C7949}"/>
              </c:ext>
            </c:extLst>
          </c:dPt>
          <c:dPt>
            <c:idx val="10"/>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5-527E-4595-84A2-73E7990C7949}"/>
              </c:ext>
            </c:extLst>
          </c:dPt>
          <c:dPt>
            <c:idx val="11"/>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7-527E-4595-84A2-73E7990C7949}"/>
              </c:ext>
            </c:extLst>
          </c:dPt>
          <c:dPt>
            <c:idx val="12"/>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9-527E-4595-84A2-73E7990C7949}"/>
              </c:ext>
            </c:extLst>
          </c:dPt>
          <c:dPt>
            <c:idx val="13"/>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B-527E-4595-84A2-73E7990C7949}"/>
              </c:ext>
            </c:extLst>
          </c:dPt>
          <c:dPt>
            <c:idx val="14"/>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D-527E-4595-84A2-73E7990C7949}"/>
              </c:ext>
            </c:extLst>
          </c:dPt>
          <c:dPt>
            <c:idx val="15"/>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1F-527E-4595-84A2-73E7990C7949}"/>
              </c:ext>
            </c:extLst>
          </c:dPt>
          <c:dPt>
            <c:idx val="16"/>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1-527E-4595-84A2-73E7990C7949}"/>
              </c:ext>
            </c:extLst>
          </c:dPt>
          <c:dPt>
            <c:idx val="17"/>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3-527E-4595-84A2-73E7990C7949}"/>
              </c:ext>
            </c:extLst>
          </c:dPt>
          <c:dPt>
            <c:idx val="18"/>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5-527E-4595-84A2-73E7990C7949}"/>
              </c:ext>
            </c:extLst>
          </c:dPt>
          <c:dPt>
            <c:idx val="19"/>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7-527E-4595-84A2-73E7990C7949}"/>
              </c:ext>
            </c:extLst>
          </c:dPt>
          <c:dPt>
            <c:idx val="20"/>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9-527E-4595-84A2-73E7990C7949}"/>
              </c:ext>
            </c:extLst>
          </c:dPt>
          <c:dPt>
            <c:idx val="21"/>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B-527E-4595-84A2-73E7990C7949}"/>
              </c:ext>
            </c:extLst>
          </c:dPt>
          <c:dPt>
            <c:idx val="22"/>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D-527E-4595-84A2-73E7990C7949}"/>
              </c:ext>
            </c:extLst>
          </c:dPt>
          <c:dPt>
            <c:idx val="23"/>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2F-527E-4595-84A2-73E7990C7949}"/>
              </c:ext>
            </c:extLst>
          </c:dPt>
          <c:dPt>
            <c:idx val="24"/>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1-527E-4595-84A2-73E7990C7949}"/>
              </c:ext>
            </c:extLst>
          </c:dPt>
          <c:dPt>
            <c:idx val="25"/>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3-527E-4595-84A2-73E7990C7949}"/>
              </c:ext>
            </c:extLst>
          </c:dPt>
          <c:dPt>
            <c:idx val="26"/>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5-527E-4595-84A2-73E7990C7949}"/>
              </c:ext>
            </c:extLst>
          </c:dPt>
          <c:dPt>
            <c:idx val="27"/>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7-527E-4595-84A2-73E7990C7949}"/>
              </c:ext>
            </c:extLst>
          </c:dPt>
          <c:dPt>
            <c:idx val="28"/>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9-527E-4595-84A2-73E7990C7949}"/>
              </c:ext>
            </c:extLst>
          </c:dPt>
          <c:dPt>
            <c:idx val="29"/>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B-527E-4595-84A2-73E7990C7949}"/>
              </c:ext>
            </c:extLst>
          </c:dPt>
          <c:dPt>
            <c:idx val="30"/>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D-527E-4595-84A2-73E7990C7949}"/>
              </c:ext>
            </c:extLst>
          </c:dPt>
          <c:dPt>
            <c:idx val="31"/>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3F-527E-4595-84A2-73E7990C7949}"/>
              </c:ext>
            </c:extLst>
          </c:dPt>
          <c:dPt>
            <c:idx val="32"/>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1-527E-4595-84A2-73E7990C7949}"/>
              </c:ext>
            </c:extLst>
          </c:dPt>
          <c:dPt>
            <c:idx val="33"/>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3-527E-4595-84A2-73E7990C7949}"/>
              </c:ext>
            </c:extLst>
          </c:dPt>
          <c:dPt>
            <c:idx val="34"/>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5-527E-4595-84A2-73E7990C7949}"/>
              </c:ext>
            </c:extLst>
          </c:dPt>
          <c:dPt>
            <c:idx val="35"/>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7-527E-4595-84A2-73E7990C7949}"/>
              </c:ext>
            </c:extLst>
          </c:dPt>
          <c:dPt>
            <c:idx val="36"/>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9-527E-4595-84A2-73E7990C7949}"/>
              </c:ext>
            </c:extLst>
          </c:dPt>
          <c:dPt>
            <c:idx val="37"/>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B-527E-4595-84A2-73E7990C7949}"/>
              </c:ext>
            </c:extLst>
          </c:dPt>
          <c:dPt>
            <c:idx val="38"/>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D-527E-4595-84A2-73E7990C7949}"/>
              </c:ext>
            </c:extLst>
          </c:dPt>
          <c:dPt>
            <c:idx val="39"/>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4F-527E-4595-84A2-73E7990C7949}"/>
              </c:ext>
            </c:extLst>
          </c:dPt>
          <c:dPt>
            <c:idx val="40"/>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1-527E-4595-84A2-73E7990C7949}"/>
              </c:ext>
            </c:extLst>
          </c:dPt>
          <c:dPt>
            <c:idx val="41"/>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3-527E-4595-84A2-73E7990C7949}"/>
              </c:ext>
            </c:extLst>
          </c:dPt>
          <c:dPt>
            <c:idx val="42"/>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5-527E-4595-84A2-73E7990C7949}"/>
              </c:ext>
            </c:extLst>
          </c:dPt>
          <c:dPt>
            <c:idx val="43"/>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7-527E-4595-84A2-73E7990C7949}"/>
              </c:ext>
            </c:extLst>
          </c:dPt>
          <c:dPt>
            <c:idx val="44"/>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9-527E-4595-84A2-73E7990C7949}"/>
              </c:ext>
            </c:extLst>
          </c:dPt>
          <c:dPt>
            <c:idx val="45"/>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B-527E-4595-84A2-73E7990C7949}"/>
              </c:ext>
            </c:extLst>
          </c:dPt>
          <c:dPt>
            <c:idx val="46"/>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D-527E-4595-84A2-73E7990C7949}"/>
              </c:ext>
            </c:extLst>
          </c:dPt>
          <c:dPt>
            <c:idx val="47"/>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5F-527E-4595-84A2-73E7990C7949}"/>
              </c:ext>
            </c:extLst>
          </c:dPt>
          <c:dPt>
            <c:idx val="48"/>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1-527E-4595-84A2-73E7990C7949}"/>
              </c:ext>
            </c:extLst>
          </c:dPt>
          <c:dPt>
            <c:idx val="49"/>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3-527E-4595-84A2-73E7990C7949}"/>
              </c:ext>
            </c:extLst>
          </c:dPt>
          <c:dPt>
            <c:idx val="50"/>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5-527E-4595-84A2-73E7990C7949}"/>
              </c:ext>
            </c:extLst>
          </c:dPt>
          <c:dPt>
            <c:idx val="51"/>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7-527E-4595-84A2-73E7990C7949}"/>
              </c:ext>
            </c:extLst>
          </c:dPt>
          <c:dPt>
            <c:idx val="52"/>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9-527E-4595-84A2-73E7990C7949}"/>
              </c:ext>
            </c:extLst>
          </c:dPt>
          <c:dPt>
            <c:idx val="53"/>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B-527E-4595-84A2-73E7990C7949}"/>
              </c:ext>
            </c:extLst>
          </c:dPt>
          <c:dPt>
            <c:idx val="54"/>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D-527E-4595-84A2-73E7990C7949}"/>
              </c:ext>
            </c:extLst>
          </c:dPt>
          <c:dPt>
            <c:idx val="55"/>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6F-527E-4595-84A2-73E7990C7949}"/>
              </c:ext>
            </c:extLst>
          </c:dPt>
          <c:dPt>
            <c:idx val="56"/>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71-527E-4595-84A2-73E7990C7949}"/>
              </c:ext>
            </c:extLst>
          </c:dPt>
          <c:dPt>
            <c:idx val="57"/>
            <c:bubble3D val="0"/>
            <c:spPr>
              <a:gradFill>
                <a:gsLst>
                  <a:gs pos="25000">
                    <a:srgbClr val="4AE4D9"/>
                  </a:gs>
                  <a:gs pos="76000">
                    <a:srgbClr val="9954CC"/>
                  </a:gs>
                </a:gsLst>
                <a:path path="circle">
                  <a:fillToRect l="100000" t="100000"/>
                </a:path>
              </a:gradFill>
              <a:ln w="146050">
                <a:solidFill>
                  <a:schemeClr val="tx1"/>
                </a:solidFill>
              </a:ln>
              <a:effectLst/>
            </c:spPr>
            <c:extLst>
              <c:ext xmlns:c16="http://schemas.microsoft.com/office/drawing/2014/chart" uri="{C3380CC4-5D6E-409C-BE32-E72D297353CC}">
                <c16:uniqueId val="{00000073-527E-4595-84A2-73E7990C7949}"/>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27E-4595-84A2-73E7990C7949}"/>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solidFill>
              <a:srgbClr val="FFFFFF">
                <a:alpha val="0"/>
              </a:srgbClr>
            </a:solidFill>
            <a:ln w="12700"/>
          </c:spPr>
          <c:explosion val="2"/>
          <c:dPt>
            <c:idx val="0"/>
            <c:bubble3D val="0"/>
            <c:spPr>
              <a:solidFill>
                <a:srgbClr val="FFFFFF">
                  <a:alpha val="0"/>
                </a:srgbClr>
              </a:solidFill>
              <a:ln w="12700">
                <a:solidFill>
                  <a:schemeClr val="tx1"/>
                </a:solidFill>
              </a:ln>
              <a:effectLst/>
            </c:spPr>
            <c:extLst>
              <c:ext xmlns:c16="http://schemas.microsoft.com/office/drawing/2014/chart" uri="{C3380CC4-5D6E-409C-BE32-E72D297353CC}">
                <c16:uniqueId val="{00000076-527E-4595-84A2-73E7990C7949}"/>
              </c:ext>
            </c:extLst>
          </c:dPt>
          <c:dPt>
            <c:idx val="1"/>
            <c:bubble3D val="0"/>
            <c:spPr>
              <a:solidFill>
                <a:schemeClr val="tx1">
                  <a:alpha val="72000"/>
                </a:schemeClr>
              </a:solidFill>
              <a:ln w="12700">
                <a:solidFill>
                  <a:schemeClr val="tx1"/>
                </a:solidFill>
              </a:ln>
              <a:effectLst/>
            </c:spPr>
            <c:extLst>
              <c:ext xmlns:c16="http://schemas.microsoft.com/office/drawing/2014/chart" uri="{C3380CC4-5D6E-409C-BE32-E72D297353CC}">
                <c16:uniqueId val="{00000078-527E-4595-84A2-73E7990C7949}"/>
              </c:ext>
            </c:extLst>
          </c:dPt>
          <c:val>
            <c:numRef>
              <c:f>Pivottables!$R$7:$S$7</c:f>
              <c:numCache>
                <c:formatCode>0%</c:formatCode>
                <c:ptCount val="2"/>
                <c:pt idx="0">
                  <c:v>0.87410172384530105</c:v>
                </c:pt>
                <c:pt idx="1">
                  <c:v>0.12589827615469895</c:v>
                </c:pt>
              </c:numCache>
            </c:numRef>
          </c:val>
          <c:extLst>
            <c:ext xmlns:c16="http://schemas.microsoft.com/office/drawing/2014/chart" uri="{C3380CC4-5D6E-409C-BE32-E72D297353CC}">
              <c16:uniqueId val="{00000079-527E-4595-84A2-73E7990C794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 Geographically'!$H$4</c:f>
              <c:strCache>
                <c:ptCount val="1"/>
                <c:pt idx="0">
                  <c:v>Egypt</c:v>
                </c:pt>
              </c:strCache>
            </c:strRef>
          </c:tx>
          <c:spPr>
            <a:gradFill flip="none" rotWithShape="1">
              <a:gsLst>
                <a:gs pos="24000">
                  <a:srgbClr val="0B095F"/>
                </a:gs>
                <a:gs pos="81000">
                  <a:srgbClr val="84A2D8"/>
                </a:gs>
              </a:gsLst>
              <a:lin ang="2700000" scaled="1"/>
              <a:tileRect/>
            </a:gradFill>
            <a:ln>
              <a:noFill/>
            </a:ln>
            <a:effectLst/>
          </c:spPr>
          <c:invertIfNegative val="0"/>
          <c:val>
            <c:numRef>
              <c:f>'Pivottables - Geographically'!$I$4</c:f>
              <c:numCache>
                <c:formatCode>0%</c:formatCode>
                <c:ptCount val="1"/>
                <c:pt idx="0">
                  <c:v>0.27687357862156287</c:v>
                </c:pt>
              </c:numCache>
            </c:numRef>
          </c:val>
          <c:extLst>
            <c:ext xmlns:c16="http://schemas.microsoft.com/office/drawing/2014/chart" uri="{C3380CC4-5D6E-409C-BE32-E72D297353CC}">
              <c16:uniqueId val="{00000000-2DE6-4C15-98FF-C7AEF997B90B}"/>
            </c:ext>
          </c:extLst>
        </c:ser>
        <c:ser>
          <c:idx val="1"/>
          <c:order val="1"/>
          <c:tx>
            <c:strRef>
              <c:f>'Pivottables - Geographically'!$H$5</c:f>
              <c:strCache>
                <c:ptCount val="1"/>
                <c:pt idx="0">
                  <c:v>USA</c:v>
                </c:pt>
              </c:strCache>
            </c:strRef>
          </c:tx>
          <c:spPr>
            <a:gradFill>
              <a:gsLst>
                <a:gs pos="24000">
                  <a:srgbClr val="FF0000"/>
                </a:gs>
                <a:gs pos="71000">
                  <a:srgbClr val="FA9C82"/>
                </a:gs>
              </a:gsLst>
              <a:lin ang="2700000" scaled="1"/>
            </a:gradFill>
            <a:ln>
              <a:noFill/>
            </a:ln>
            <a:effectLst/>
          </c:spPr>
          <c:invertIfNegative val="0"/>
          <c:val>
            <c:numRef>
              <c:f>'Pivottables - Geographically'!$I$5</c:f>
              <c:numCache>
                <c:formatCode>0%</c:formatCode>
                <c:ptCount val="1"/>
                <c:pt idx="0">
                  <c:v>0.20021308415163985</c:v>
                </c:pt>
              </c:numCache>
            </c:numRef>
          </c:val>
          <c:extLst>
            <c:ext xmlns:c16="http://schemas.microsoft.com/office/drawing/2014/chart" uri="{C3380CC4-5D6E-409C-BE32-E72D297353CC}">
              <c16:uniqueId val="{00000001-2DE6-4C15-98FF-C7AEF997B90B}"/>
            </c:ext>
          </c:extLst>
        </c:ser>
        <c:ser>
          <c:idx val="2"/>
          <c:order val="2"/>
          <c:tx>
            <c:strRef>
              <c:f>'Pivottables - Geographically'!$H$6</c:f>
              <c:strCache>
                <c:ptCount val="1"/>
                <c:pt idx="0">
                  <c:v>Russia</c:v>
                </c:pt>
              </c:strCache>
            </c:strRef>
          </c:tx>
          <c:spPr>
            <a:gradFill>
              <a:gsLst>
                <a:gs pos="27000">
                  <a:schemeClr val="tx1">
                    <a:lumMod val="75000"/>
                    <a:lumOff val="25000"/>
                  </a:schemeClr>
                </a:gs>
                <a:gs pos="74000">
                  <a:schemeClr val="bg2">
                    <a:lumMod val="75000"/>
                  </a:schemeClr>
                </a:gs>
              </a:gsLst>
              <a:lin ang="2700000" scaled="1"/>
            </a:gradFill>
            <a:ln>
              <a:noFill/>
            </a:ln>
            <a:effectLst/>
          </c:spPr>
          <c:invertIfNegative val="0"/>
          <c:val>
            <c:numRef>
              <c:f>'Pivottables - Geographically'!$I$6</c:f>
              <c:numCache>
                <c:formatCode>0%</c:formatCode>
                <c:ptCount val="1"/>
                <c:pt idx="0">
                  <c:v>0.17713676471254011</c:v>
                </c:pt>
              </c:numCache>
            </c:numRef>
          </c:val>
          <c:extLst>
            <c:ext xmlns:c16="http://schemas.microsoft.com/office/drawing/2014/chart" uri="{C3380CC4-5D6E-409C-BE32-E72D297353CC}">
              <c16:uniqueId val="{00000002-2DE6-4C15-98FF-C7AEF997B90B}"/>
            </c:ext>
          </c:extLst>
        </c:ser>
        <c:ser>
          <c:idx val="3"/>
          <c:order val="3"/>
          <c:tx>
            <c:strRef>
              <c:f>'Pivottables - Geographically'!$H$7</c:f>
              <c:strCache>
                <c:ptCount val="1"/>
                <c:pt idx="0">
                  <c:v>United Kingdom</c:v>
                </c:pt>
              </c:strCache>
            </c:strRef>
          </c:tx>
          <c:spPr>
            <a:gradFill flip="none" rotWithShape="1">
              <a:gsLst>
                <a:gs pos="29000">
                  <a:schemeClr val="accent4">
                    <a:lumMod val="75000"/>
                  </a:schemeClr>
                </a:gs>
                <a:gs pos="82000">
                  <a:schemeClr val="accent4">
                    <a:lumMod val="60000"/>
                    <a:lumOff val="40000"/>
                  </a:schemeClr>
                </a:gs>
              </a:gsLst>
              <a:lin ang="27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val>
            <c:numRef>
              <c:f>'Pivottables - Geographically'!$I$7</c:f>
              <c:numCache>
                <c:formatCode>0%</c:formatCode>
                <c:ptCount val="1"/>
                <c:pt idx="0">
                  <c:v>0.14956862532049395</c:v>
                </c:pt>
              </c:numCache>
            </c:numRef>
          </c:val>
          <c:extLst>
            <c:ext xmlns:c16="http://schemas.microsoft.com/office/drawing/2014/chart" uri="{C3380CC4-5D6E-409C-BE32-E72D297353CC}">
              <c16:uniqueId val="{00000003-2DE6-4C15-98FF-C7AEF997B90B}"/>
            </c:ext>
          </c:extLst>
        </c:ser>
        <c:ser>
          <c:idx val="4"/>
          <c:order val="4"/>
          <c:tx>
            <c:strRef>
              <c:f>'Pivottables - Geographically'!$H$8</c:f>
              <c:strCache>
                <c:ptCount val="1"/>
                <c:pt idx="0">
                  <c:v>Canada</c:v>
                </c:pt>
              </c:strCache>
            </c:strRef>
          </c:tx>
          <c:spPr>
            <a:gradFill flip="none" rotWithShape="1">
              <a:gsLst>
                <a:gs pos="30000">
                  <a:schemeClr val="accent6">
                    <a:lumMod val="75000"/>
                  </a:schemeClr>
                </a:gs>
                <a:gs pos="84000">
                  <a:schemeClr val="accent6">
                    <a:lumMod val="60000"/>
                    <a:lumOff val="40000"/>
                  </a:schemeClr>
                </a:gs>
              </a:gsLst>
              <a:lin ang="2700000" scaled="1"/>
              <a:tileRect/>
            </a:gradFill>
            <a:ln>
              <a:noFill/>
            </a:ln>
            <a:effectLst/>
          </c:spPr>
          <c:invertIfNegative val="0"/>
          <c:val>
            <c:numRef>
              <c:f>'Pivottables - Geographically'!$I$8</c:f>
              <c:numCache>
                <c:formatCode>0%</c:formatCode>
                <c:ptCount val="1"/>
                <c:pt idx="0">
                  <c:v>9.8703838683828093E-2</c:v>
                </c:pt>
              </c:numCache>
            </c:numRef>
          </c:val>
          <c:extLst>
            <c:ext xmlns:c16="http://schemas.microsoft.com/office/drawing/2014/chart" uri="{C3380CC4-5D6E-409C-BE32-E72D297353CC}">
              <c16:uniqueId val="{00000004-2DE6-4C15-98FF-C7AEF997B90B}"/>
            </c:ext>
          </c:extLst>
        </c:ser>
        <c:ser>
          <c:idx val="5"/>
          <c:order val="5"/>
          <c:tx>
            <c:strRef>
              <c:f>'Pivottables - Geographically'!$H$9</c:f>
              <c:strCache>
                <c:ptCount val="1"/>
                <c:pt idx="0">
                  <c:v>Brazil</c:v>
                </c:pt>
              </c:strCache>
            </c:strRef>
          </c:tx>
          <c:spPr>
            <a:gradFill>
              <a:gsLst>
                <a:gs pos="24000">
                  <a:srgbClr val="C911CD"/>
                </a:gs>
                <a:gs pos="75000">
                  <a:srgbClr val="FA9C82"/>
                </a:gs>
              </a:gsLst>
              <a:lin ang="2700000" scaled="1"/>
            </a:gradFill>
            <a:ln>
              <a:noFill/>
            </a:ln>
            <a:effectLst/>
          </c:spPr>
          <c:invertIfNegative val="0"/>
          <c:val>
            <c:numRef>
              <c:f>'Pivottables - Geographically'!$I$9</c:f>
              <c:numCache>
                <c:formatCode>0%</c:formatCode>
                <c:ptCount val="1"/>
                <c:pt idx="0">
                  <c:v>9.7504108509935128E-2</c:v>
                </c:pt>
              </c:numCache>
            </c:numRef>
          </c:val>
          <c:extLst>
            <c:ext xmlns:c16="http://schemas.microsoft.com/office/drawing/2014/chart" uri="{C3380CC4-5D6E-409C-BE32-E72D297353CC}">
              <c16:uniqueId val="{00000005-2DE6-4C15-98FF-C7AEF997B90B}"/>
            </c:ext>
          </c:extLst>
        </c:ser>
        <c:dLbls>
          <c:showLegendKey val="0"/>
          <c:showVal val="0"/>
          <c:showCatName val="0"/>
          <c:showSerName val="0"/>
          <c:showPercent val="0"/>
          <c:showBubbleSize val="0"/>
        </c:dLbls>
        <c:gapWidth val="150"/>
        <c:overlap val="100"/>
        <c:axId val="695954160"/>
        <c:axId val="695955600"/>
      </c:barChart>
      <c:catAx>
        <c:axId val="695954160"/>
        <c:scaling>
          <c:orientation val="minMax"/>
        </c:scaling>
        <c:delete val="1"/>
        <c:axPos val="l"/>
        <c:numFmt formatCode="General" sourceLinked="1"/>
        <c:majorTickMark val="none"/>
        <c:minorTickMark val="none"/>
        <c:tickLblPos val="nextTo"/>
        <c:crossAx val="695955600"/>
        <c:crosses val="autoZero"/>
        <c:auto val="1"/>
        <c:lblAlgn val="ctr"/>
        <c:lblOffset val="100"/>
        <c:noMultiLvlLbl val="0"/>
      </c:catAx>
      <c:valAx>
        <c:axId val="695955600"/>
        <c:scaling>
          <c:orientation val="minMax"/>
        </c:scaling>
        <c:delete val="1"/>
        <c:axPos val="b"/>
        <c:numFmt formatCode="0%" sourceLinked="1"/>
        <c:majorTickMark val="none"/>
        <c:minorTickMark val="none"/>
        <c:tickLblPos val="nextTo"/>
        <c:crossAx val="69595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92755768453226"/>
          <c:y val="0.10989327163488451"/>
          <c:w val="0.56962589859035251"/>
          <c:h val="0.77547412023734008"/>
        </c:manualLayout>
      </c:layout>
      <c:doughnutChart>
        <c:varyColors val="1"/>
        <c:ser>
          <c:idx val="0"/>
          <c:order val="0"/>
          <c:spPr>
            <a:solidFill>
              <a:srgbClr val="00B0F0"/>
            </a:solidFill>
            <a:ln>
              <a:noFill/>
            </a:ln>
          </c:spPr>
          <c:dPt>
            <c:idx val="0"/>
            <c:bubble3D val="0"/>
            <c:spPr>
              <a:noFill/>
              <a:ln w="19050">
                <a:noFill/>
              </a:ln>
              <a:effectLst/>
            </c:spPr>
            <c:extLst>
              <c:ext xmlns:c16="http://schemas.microsoft.com/office/drawing/2014/chart" uri="{C3380CC4-5D6E-409C-BE32-E72D297353CC}">
                <c16:uniqueId val="{00000001-E76D-4638-B69C-CFED45EEC438}"/>
              </c:ext>
            </c:extLst>
          </c:dPt>
          <c:dPt>
            <c:idx val="1"/>
            <c:bubble3D val="0"/>
            <c:spPr>
              <a:gradFill>
                <a:gsLst>
                  <a:gs pos="27000">
                    <a:srgbClr val="33CAFF"/>
                  </a:gs>
                  <a:gs pos="74000">
                    <a:srgbClr val="006C92"/>
                  </a:gs>
                </a:gsLst>
                <a:lin ang="2700000" scaled="1"/>
              </a:gradFill>
              <a:ln w="19050">
                <a:noFill/>
              </a:ln>
              <a:effectLst/>
            </c:spPr>
            <c:extLst>
              <c:ext xmlns:c16="http://schemas.microsoft.com/office/drawing/2014/chart" uri="{C3380CC4-5D6E-409C-BE32-E72D297353CC}">
                <c16:uniqueId val="{00000003-E76D-4638-B69C-CFED45EEC438}"/>
              </c:ext>
            </c:extLst>
          </c:dPt>
          <c:cat>
            <c:strRef>
              <c:f>'Pivottables - Geographically'!$N$3:$O$3</c:f>
              <c:strCache>
                <c:ptCount val="2"/>
                <c:pt idx="0">
                  <c:v>Remaining Percentage</c:v>
                </c:pt>
                <c:pt idx="1">
                  <c:v>Actual</c:v>
                </c:pt>
              </c:strCache>
            </c:strRef>
          </c:cat>
          <c:val>
            <c:numRef>
              <c:f>'Pivottables - Geographically'!$N$4:$O$4</c:f>
              <c:numCache>
                <c:formatCode>0%</c:formatCode>
                <c:ptCount val="2"/>
                <c:pt idx="0">
                  <c:v>0.30091886554864467</c:v>
                </c:pt>
                <c:pt idx="1">
                  <c:v>0.69908113445135533</c:v>
                </c:pt>
              </c:numCache>
            </c:numRef>
          </c:val>
          <c:extLst>
            <c:ext xmlns:c16="http://schemas.microsoft.com/office/drawing/2014/chart" uri="{C3380CC4-5D6E-409C-BE32-E72D297353CC}">
              <c16:uniqueId val="{00000004-E76D-4638-B69C-CFED45EEC438}"/>
            </c:ext>
          </c:extLst>
        </c:ser>
        <c:dLbls>
          <c:showLegendKey val="0"/>
          <c:showVal val="0"/>
          <c:showCatName val="0"/>
          <c:showSerName val="0"/>
          <c:showPercent val="0"/>
          <c:showBubbleSize val="0"/>
          <c:showLeaderLines val="1"/>
        </c:dLbls>
        <c:firstSliceAng val="0"/>
        <c:holeSize val="67"/>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13973799126638"/>
          <c:y val="0.37575757575757573"/>
          <c:w val="0.61572052401746724"/>
          <c:h val="0.58052684323550474"/>
        </c:manualLayout>
      </c:layout>
      <c:barChart>
        <c:barDir val="col"/>
        <c:grouping val="stacked"/>
        <c:varyColors val="0"/>
        <c:ser>
          <c:idx val="0"/>
          <c:order val="0"/>
          <c:spPr>
            <a:gradFill>
              <a:gsLst>
                <a:gs pos="17000">
                  <a:srgbClr val="C911CD"/>
                </a:gs>
                <a:gs pos="79000">
                  <a:srgbClr val="33CAFF"/>
                </a:gs>
              </a:gsLst>
              <a:lin ang="5400000" scaled="1"/>
            </a:gradFill>
            <a:ln>
              <a:noFill/>
            </a:ln>
            <a:effectLst/>
          </c:spPr>
          <c:invertIfNegative val="0"/>
          <c:val>
            <c:numRef>
              <c:f>'Pivottables - Geographically'!$Q$9</c:f>
              <c:numCache>
                <c:formatCode>0.0%</c:formatCode>
                <c:ptCount val="1"/>
                <c:pt idx="0">
                  <c:v>0.22799999999999998</c:v>
                </c:pt>
              </c:numCache>
            </c:numRef>
          </c:val>
          <c:extLst>
            <c:ext xmlns:c16="http://schemas.microsoft.com/office/drawing/2014/chart" uri="{C3380CC4-5D6E-409C-BE32-E72D297353CC}">
              <c16:uniqueId val="{00000000-07BB-4505-A3D1-824F260AE41B}"/>
            </c:ext>
          </c:extLst>
        </c:ser>
        <c:ser>
          <c:idx val="1"/>
          <c:order val="1"/>
          <c:spPr>
            <a:solidFill>
              <a:schemeClr val="tx1"/>
            </a:solidFill>
            <a:ln>
              <a:noFill/>
            </a:ln>
            <a:effectLst/>
          </c:spPr>
          <c:invertIfNegative val="0"/>
          <c:val>
            <c:numRef>
              <c:f>'Pivottables - Geographically'!$R$9</c:f>
              <c:numCache>
                <c:formatCode>0.000%</c:formatCode>
                <c:ptCount val="1"/>
                <c:pt idx="0">
                  <c:v>0.77200000000000002</c:v>
                </c:pt>
              </c:numCache>
            </c:numRef>
          </c:val>
          <c:extLst>
            <c:ext xmlns:c16="http://schemas.microsoft.com/office/drawing/2014/chart" uri="{C3380CC4-5D6E-409C-BE32-E72D297353CC}">
              <c16:uniqueId val="{00000001-07BB-4505-A3D1-824F260AE41B}"/>
            </c:ext>
          </c:extLst>
        </c:ser>
        <c:dLbls>
          <c:showLegendKey val="0"/>
          <c:showVal val="0"/>
          <c:showCatName val="0"/>
          <c:showSerName val="0"/>
          <c:showPercent val="0"/>
          <c:showBubbleSize val="0"/>
        </c:dLbls>
        <c:gapWidth val="150"/>
        <c:overlap val="100"/>
        <c:axId val="805700000"/>
        <c:axId val="805704800"/>
      </c:barChart>
      <c:catAx>
        <c:axId val="805700000"/>
        <c:scaling>
          <c:orientation val="minMax"/>
        </c:scaling>
        <c:delete val="1"/>
        <c:axPos val="b"/>
        <c:majorTickMark val="none"/>
        <c:minorTickMark val="none"/>
        <c:tickLblPos val="nextTo"/>
        <c:crossAx val="805704800"/>
        <c:crosses val="autoZero"/>
        <c:auto val="1"/>
        <c:lblAlgn val="ctr"/>
        <c:lblOffset val="100"/>
        <c:noMultiLvlLbl val="0"/>
      </c:catAx>
      <c:valAx>
        <c:axId val="805704800"/>
        <c:scaling>
          <c:orientation val="minMax"/>
        </c:scaling>
        <c:delete val="1"/>
        <c:axPos val="l"/>
        <c:numFmt formatCode="0.0%" sourceLinked="1"/>
        <c:majorTickMark val="none"/>
        <c:minorTickMark val="none"/>
        <c:tickLblPos val="nextTo"/>
        <c:crossAx val="80570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Sales Process'!A1"/><Relationship Id="rId7" Type="http://schemas.openxmlformats.org/officeDocument/2006/relationships/chart" Target="../charts/chart3.xml"/><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Projects Status'!A1"/><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Sales Process'!A1"/><Relationship Id="rId7" Type="http://schemas.openxmlformats.org/officeDocument/2006/relationships/image" Target="../media/image1.png"/><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8.xml"/><Relationship Id="rId4" Type="http://schemas.openxmlformats.org/officeDocument/2006/relationships/hyperlink" Target="#'Projects Status'!A1"/><Relationship Id="rId9" Type="http://schemas.openxmlformats.org/officeDocument/2006/relationships/image" Target="../media/image3.svg"/></Relationships>
</file>

<file path=xl/drawings/_rels/drawing3.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4" Type="http://schemas.openxmlformats.org/officeDocument/2006/relationships/hyperlink" Target="#'Projects Status'!A1"/></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4" Type="http://schemas.openxmlformats.org/officeDocument/2006/relationships/hyperlink" Target="#'Projects Status'!A1"/></Relationships>
</file>

<file path=xl/drawings/drawing1.xml><?xml version="1.0" encoding="utf-8"?>
<xdr:wsDr xmlns:xdr="http://schemas.openxmlformats.org/drawingml/2006/spreadsheetDrawing" xmlns:a="http://schemas.openxmlformats.org/drawingml/2006/main">
  <xdr:twoCellAnchor>
    <xdr:from>
      <xdr:col>0</xdr:col>
      <xdr:colOff>21167</xdr:colOff>
      <xdr:row>0</xdr:row>
      <xdr:rowOff>0</xdr:rowOff>
    </xdr:from>
    <xdr:to>
      <xdr:col>22</xdr:col>
      <xdr:colOff>6456</xdr:colOff>
      <xdr:row>2</xdr:row>
      <xdr:rowOff>13300</xdr:rowOff>
    </xdr:to>
    <xdr:sp macro="" textlink="">
      <xdr:nvSpPr>
        <xdr:cNvPr id="2" name="Rectangle 1">
          <a:extLst>
            <a:ext uri="{FF2B5EF4-FFF2-40B4-BE49-F238E27FC236}">
              <a16:creationId xmlns:a16="http://schemas.microsoft.com/office/drawing/2014/main" id="{1D6E31F9-BBCD-C152-5730-605943CD8A45}"/>
            </a:ext>
          </a:extLst>
        </xdr:cNvPr>
        <xdr:cNvSpPr/>
      </xdr:nvSpPr>
      <xdr:spPr>
        <a:xfrm>
          <a:off x="21167" y="0"/>
          <a:ext cx="13334400" cy="380189"/>
        </a:xfrm>
        <a:prstGeom prst="rect">
          <a:avLst/>
        </a:prstGeom>
        <a:solidFill>
          <a:srgbClr val="9954CC">
            <a:alpha val="56078"/>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187679</xdr:colOff>
      <xdr:row>0</xdr:row>
      <xdr:rowOff>81240</xdr:rowOff>
    </xdr:from>
    <xdr:to>
      <xdr:col>14</xdr:col>
      <xdr:colOff>352778</xdr:colOff>
      <xdr:row>1</xdr:row>
      <xdr:rowOff>94545</xdr:rowOff>
    </xdr:to>
    <xdr:sp macro="" textlink="">
      <xdr:nvSpPr>
        <xdr:cNvPr id="3" name="TextBox 2">
          <a:hlinkClick xmlns:r="http://schemas.openxmlformats.org/officeDocument/2006/relationships" r:id="rId1" tooltip="Income Sources"/>
          <a:extLst>
            <a:ext uri="{FF2B5EF4-FFF2-40B4-BE49-F238E27FC236}">
              <a16:creationId xmlns:a16="http://schemas.microsoft.com/office/drawing/2014/main" id="{373C2176-67F5-321D-B5E3-1875E9C357B9}"/>
            </a:ext>
          </a:extLst>
        </xdr:cNvPr>
        <xdr:cNvSpPr txBox="1"/>
      </xdr:nvSpPr>
      <xdr:spPr>
        <a:xfrm>
          <a:off x="7469012" y="81240"/>
          <a:ext cx="1378655" cy="196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Avenir "/>
            </a:rPr>
            <a:t>Income Sources</a:t>
          </a:r>
        </a:p>
      </xdr:txBody>
    </xdr:sp>
    <xdr:clientData/>
  </xdr:twoCellAnchor>
  <xdr:twoCellAnchor>
    <xdr:from>
      <xdr:col>14</xdr:col>
      <xdr:colOff>439560</xdr:colOff>
      <xdr:row>0</xdr:row>
      <xdr:rowOff>88178</xdr:rowOff>
    </xdr:from>
    <xdr:to>
      <xdr:col>16</xdr:col>
      <xdr:colOff>538339</xdr:colOff>
      <xdr:row>1</xdr:row>
      <xdr:rowOff>108656</xdr:rowOff>
    </xdr:to>
    <xdr:sp macro="" textlink="">
      <xdr:nvSpPr>
        <xdr:cNvPr id="6" name="TextBox 5">
          <a:hlinkClick xmlns:r="http://schemas.openxmlformats.org/officeDocument/2006/relationships" r:id="rId2" tooltip="Geographically"/>
          <a:extLst>
            <a:ext uri="{FF2B5EF4-FFF2-40B4-BE49-F238E27FC236}">
              <a16:creationId xmlns:a16="http://schemas.microsoft.com/office/drawing/2014/main" id="{C2CF7BE6-7C8C-8C0E-2655-4B539A5BB8DE}"/>
            </a:ext>
          </a:extLst>
        </xdr:cNvPr>
        <xdr:cNvSpPr txBox="1"/>
      </xdr:nvSpPr>
      <xdr:spPr>
        <a:xfrm>
          <a:off x="8934449" y="88178"/>
          <a:ext cx="1312334" cy="203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Geographically</a:t>
          </a:r>
        </a:p>
      </xdr:txBody>
    </xdr:sp>
    <xdr:clientData/>
  </xdr:twoCellAnchor>
  <xdr:twoCellAnchor>
    <xdr:from>
      <xdr:col>17</xdr:col>
      <xdr:colOff>18345</xdr:colOff>
      <xdr:row>0</xdr:row>
      <xdr:rowOff>50095</xdr:rowOff>
    </xdr:from>
    <xdr:to>
      <xdr:col>18</xdr:col>
      <xdr:colOff>587022</xdr:colOff>
      <xdr:row>1</xdr:row>
      <xdr:rowOff>141615</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856B0BE1-9EA8-C6B2-F516-7C45CA8502F1}"/>
            </a:ext>
          </a:extLst>
        </xdr:cNvPr>
        <xdr:cNvSpPr txBox="1"/>
      </xdr:nvSpPr>
      <xdr:spPr>
        <a:xfrm>
          <a:off x="10333567" y="50095"/>
          <a:ext cx="1175455" cy="274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 Process</a:t>
          </a:r>
        </a:p>
      </xdr:txBody>
    </xdr:sp>
    <xdr:clientData/>
  </xdr:twoCellAnchor>
  <xdr:twoCellAnchor>
    <xdr:from>
      <xdr:col>19</xdr:col>
      <xdr:colOff>117828</xdr:colOff>
      <xdr:row>0</xdr:row>
      <xdr:rowOff>103011</xdr:rowOff>
    </xdr:from>
    <xdr:to>
      <xdr:col>21</xdr:col>
      <xdr:colOff>197557</xdr:colOff>
      <xdr:row>1</xdr:row>
      <xdr:rowOff>122061</xdr:rowOff>
    </xdr:to>
    <xdr:sp macro="" textlink="">
      <xdr:nvSpPr>
        <xdr:cNvPr id="8" name="TextBox 7">
          <a:hlinkClick xmlns:r="http://schemas.openxmlformats.org/officeDocument/2006/relationships" r:id="rId4" tooltip="Projects Status"/>
          <a:extLst>
            <a:ext uri="{FF2B5EF4-FFF2-40B4-BE49-F238E27FC236}">
              <a16:creationId xmlns:a16="http://schemas.microsoft.com/office/drawing/2014/main" id="{BC596589-5DB6-B02C-EFC7-34AA1A16B07D}"/>
            </a:ext>
          </a:extLst>
        </xdr:cNvPr>
        <xdr:cNvSpPr txBox="1"/>
      </xdr:nvSpPr>
      <xdr:spPr>
        <a:xfrm>
          <a:off x="11646606" y="103011"/>
          <a:ext cx="1293284" cy="202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Projects Status</a:t>
          </a:r>
        </a:p>
      </xdr:txBody>
    </xdr:sp>
    <xdr:clientData/>
  </xdr:twoCellAnchor>
  <xdr:twoCellAnchor>
    <xdr:from>
      <xdr:col>12</xdr:col>
      <xdr:colOff>306917</xdr:colOff>
      <xdr:row>1</xdr:row>
      <xdr:rowOff>122061</xdr:rowOff>
    </xdr:from>
    <xdr:to>
      <xdr:col>13</xdr:col>
      <xdr:colOff>71717</xdr:colOff>
      <xdr:row>1</xdr:row>
      <xdr:rowOff>140061</xdr:rowOff>
    </xdr:to>
    <xdr:sp macro="" textlink="">
      <xdr:nvSpPr>
        <xdr:cNvPr id="9" name="Rectangle: Rounded Corners 8">
          <a:extLst>
            <a:ext uri="{FF2B5EF4-FFF2-40B4-BE49-F238E27FC236}">
              <a16:creationId xmlns:a16="http://schemas.microsoft.com/office/drawing/2014/main" id="{EB78A826-9EEE-6BEF-DC06-8F814F813CC2}"/>
            </a:ext>
          </a:extLst>
        </xdr:cNvPr>
        <xdr:cNvSpPr/>
      </xdr:nvSpPr>
      <xdr:spPr>
        <a:xfrm>
          <a:off x="7588250" y="305505"/>
          <a:ext cx="371578" cy="1800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234950</xdr:colOff>
      <xdr:row>2</xdr:row>
      <xdr:rowOff>152400</xdr:rowOff>
    </xdr:from>
    <xdr:to>
      <xdr:col>2</xdr:col>
      <xdr:colOff>501650</xdr:colOff>
      <xdr:row>4</xdr:row>
      <xdr:rowOff>146050</xdr:rowOff>
    </xdr:to>
    <xdr:sp macro="" textlink="">
      <xdr:nvSpPr>
        <xdr:cNvPr id="30" name="Rectangle: Rounded Corners 29">
          <a:extLst>
            <a:ext uri="{FF2B5EF4-FFF2-40B4-BE49-F238E27FC236}">
              <a16:creationId xmlns:a16="http://schemas.microsoft.com/office/drawing/2014/main" id="{4349133A-7DF8-6413-4E30-30C7FC7DCD89}"/>
            </a:ext>
          </a:extLst>
        </xdr:cNvPr>
        <xdr:cNvSpPr/>
      </xdr:nvSpPr>
      <xdr:spPr>
        <a:xfrm>
          <a:off x="234950" y="520700"/>
          <a:ext cx="1485900" cy="36195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Income Sources</a:t>
          </a:r>
        </a:p>
      </xdr:txBody>
    </xdr:sp>
    <xdr:clientData/>
  </xdr:twoCellAnchor>
  <xdr:twoCellAnchor>
    <xdr:from>
      <xdr:col>0</xdr:col>
      <xdr:colOff>152400</xdr:colOff>
      <xdr:row>5</xdr:row>
      <xdr:rowOff>114300</xdr:rowOff>
    </xdr:from>
    <xdr:to>
      <xdr:col>4</xdr:col>
      <xdr:colOff>400050</xdr:colOff>
      <xdr:row>10</xdr:row>
      <xdr:rowOff>177800</xdr:rowOff>
    </xdr:to>
    <xdr:sp macro="" textlink="">
      <xdr:nvSpPr>
        <xdr:cNvPr id="31" name="TextBox 30">
          <a:extLst>
            <a:ext uri="{FF2B5EF4-FFF2-40B4-BE49-F238E27FC236}">
              <a16:creationId xmlns:a16="http://schemas.microsoft.com/office/drawing/2014/main" id="{49E7CC12-14F1-7D33-4DFC-A9D50471FC48}"/>
            </a:ext>
          </a:extLst>
        </xdr:cNvPr>
        <xdr:cNvSpPr txBox="1"/>
      </xdr:nvSpPr>
      <xdr:spPr>
        <a:xfrm>
          <a:off x="152400" y="1080911"/>
          <a:ext cx="2674761" cy="98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Grand</a:t>
          </a:r>
          <a:r>
            <a:rPr lang="en-IN" sz="1100" baseline="0">
              <a:solidFill>
                <a:schemeClr val="bg1"/>
              </a:solidFill>
            </a:rPr>
            <a:t> total of income, and their breakdowns showing the achievements percentage and highlight for most valuable source, Marketing strategies, and operating profit.</a:t>
          </a:r>
          <a:endParaRPr lang="en-IN" sz="1100">
            <a:solidFill>
              <a:schemeClr val="bg1"/>
            </a:solidFill>
          </a:endParaRPr>
        </a:p>
      </xdr:txBody>
    </xdr:sp>
    <xdr:clientData/>
  </xdr:twoCellAnchor>
  <xdr:twoCellAnchor>
    <xdr:from>
      <xdr:col>0</xdr:col>
      <xdr:colOff>152400</xdr:colOff>
      <xdr:row>0</xdr:row>
      <xdr:rowOff>0</xdr:rowOff>
    </xdr:from>
    <xdr:to>
      <xdr:col>5</xdr:col>
      <xdr:colOff>190500</xdr:colOff>
      <xdr:row>1</xdr:row>
      <xdr:rowOff>152400</xdr:rowOff>
    </xdr:to>
    <xdr:sp macro="" textlink="">
      <xdr:nvSpPr>
        <xdr:cNvPr id="36" name="TextBox 35">
          <a:extLst>
            <a:ext uri="{FF2B5EF4-FFF2-40B4-BE49-F238E27FC236}">
              <a16:creationId xmlns:a16="http://schemas.microsoft.com/office/drawing/2014/main" id="{E70B2704-D8AB-362D-5931-CA7B76002075}"/>
            </a:ext>
          </a:extLst>
        </xdr:cNvPr>
        <xdr:cNvSpPr txBox="1"/>
      </xdr:nvSpPr>
      <xdr:spPr>
        <a:xfrm>
          <a:off x="152400" y="0"/>
          <a:ext cx="30861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a:solidFill>
                <a:schemeClr val="bg1"/>
              </a:solidFill>
            </a:rPr>
            <a:t>Financial</a:t>
          </a:r>
          <a:r>
            <a:rPr lang="en-IN" sz="1800" baseline="0">
              <a:solidFill>
                <a:schemeClr val="bg1"/>
              </a:solidFill>
            </a:rPr>
            <a:t> Statistics Dashboard</a:t>
          </a:r>
          <a:endParaRPr lang="en-IN" sz="1800">
            <a:solidFill>
              <a:schemeClr val="bg1"/>
            </a:solidFill>
          </a:endParaRPr>
        </a:p>
      </xdr:txBody>
    </xdr:sp>
    <xdr:clientData/>
  </xdr:twoCellAnchor>
  <xdr:twoCellAnchor>
    <xdr:from>
      <xdr:col>4</xdr:col>
      <xdr:colOff>421182</xdr:colOff>
      <xdr:row>2</xdr:row>
      <xdr:rowOff>89649</xdr:rowOff>
    </xdr:from>
    <xdr:to>
      <xdr:col>18</xdr:col>
      <xdr:colOff>585611</xdr:colOff>
      <xdr:row>37</xdr:row>
      <xdr:rowOff>176390</xdr:rowOff>
    </xdr:to>
    <xdr:graphicFrame macro="">
      <xdr:nvGraphicFramePr>
        <xdr:cNvPr id="37" name="Chart 36">
          <a:extLst>
            <a:ext uri="{FF2B5EF4-FFF2-40B4-BE49-F238E27FC236}">
              <a16:creationId xmlns:a16="http://schemas.microsoft.com/office/drawing/2014/main" id="{86AD0E8B-E57A-4E76-A922-BA889EBF7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196850</xdr:colOff>
      <xdr:row>13</xdr:row>
      <xdr:rowOff>76200</xdr:rowOff>
    </xdr:from>
    <xdr:to>
      <xdr:col>4</xdr:col>
      <xdr:colOff>431800</xdr:colOff>
      <xdr:row>16</xdr:row>
      <xdr:rowOff>120650</xdr:rowOff>
    </xdr:to>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596924FC-B289-48DE-941F-D2629489B47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6850" y="2510367"/>
              <a:ext cx="2662061" cy="594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152400</xdr:colOff>
      <xdr:row>11</xdr:row>
      <xdr:rowOff>0</xdr:rowOff>
    </xdr:from>
    <xdr:to>
      <xdr:col>3</xdr:col>
      <xdr:colOff>266700</xdr:colOff>
      <xdr:row>12</xdr:row>
      <xdr:rowOff>171450</xdr:rowOff>
    </xdr:to>
    <xdr:sp macro="" textlink="">
      <xdr:nvSpPr>
        <xdr:cNvPr id="39" name="TextBox 38">
          <a:extLst>
            <a:ext uri="{FF2B5EF4-FFF2-40B4-BE49-F238E27FC236}">
              <a16:creationId xmlns:a16="http://schemas.microsoft.com/office/drawing/2014/main" id="{4CAC8F15-6FB7-3B93-6AF8-83747A78DF69}"/>
            </a:ext>
          </a:extLst>
        </xdr:cNvPr>
        <xdr:cNvSpPr txBox="1"/>
      </xdr:nvSpPr>
      <xdr:spPr>
        <a:xfrm>
          <a:off x="152400" y="2025650"/>
          <a:ext cx="19431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rgbClr val="30F5F0"/>
              </a:solidFill>
            </a:rPr>
            <a:t>Timeline Slicer</a:t>
          </a:r>
        </a:p>
      </xdr:txBody>
    </xdr:sp>
    <xdr:clientData/>
  </xdr:twoCellAnchor>
  <xdr:twoCellAnchor>
    <xdr:from>
      <xdr:col>0</xdr:col>
      <xdr:colOff>127000</xdr:colOff>
      <xdr:row>17</xdr:row>
      <xdr:rowOff>44450</xdr:rowOff>
    </xdr:from>
    <xdr:to>
      <xdr:col>4</xdr:col>
      <xdr:colOff>323850</xdr:colOff>
      <xdr:row>21</xdr:row>
      <xdr:rowOff>50800</xdr:rowOff>
    </xdr:to>
    <xdr:grpSp>
      <xdr:nvGrpSpPr>
        <xdr:cNvPr id="50" name="Group 49">
          <a:extLst>
            <a:ext uri="{FF2B5EF4-FFF2-40B4-BE49-F238E27FC236}">
              <a16:creationId xmlns:a16="http://schemas.microsoft.com/office/drawing/2014/main" id="{397FD3DA-42F8-3D53-8028-EC430FF8E130}"/>
            </a:ext>
          </a:extLst>
        </xdr:cNvPr>
        <xdr:cNvGrpSpPr/>
      </xdr:nvGrpSpPr>
      <xdr:grpSpPr>
        <a:xfrm>
          <a:off x="127000" y="3212394"/>
          <a:ext cx="2623961" cy="740128"/>
          <a:chOff x="95250" y="3175000"/>
          <a:chExt cx="2298700" cy="742950"/>
        </a:xfrm>
      </xdr:grpSpPr>
      <xdr:sp macro="" textlink="">
        <xdr:nvSpPr>
          <xdr:cNvPr id="40" name="TextBox 39">
            <a:extLst>
              <a:ext uri="{FF2B5EF4-FFF2-40B4-BE49-F238E27FC236}">
                <a16:creationId xmlns:a16="http://schemas.microsoft.com/office/drawing/2014/main" id="{D0C00478-B45C-DF01-0808-243292E3C77D}"/>
              </a:ext>
            </a:extLst>
          </xdr:cNvPr>
          <xdr:cNvSpPr txBox="1"/>
        </xdr:nvSpPr>
        <xdr:spPr>
          <a:xfrm>
            <a:off x="95250" y="3175000"/>
            <a:ext cx="13335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i="0" u="none" strike="noStrike">
                <a:solidFill>
                  <a:schemeClr val="bg1"/>
                </a:solidFill>
                <a:effectLst/>
                <a:latin typeface="+mn-lt"/>
                <a:ea typeface="+mn-ea"/>
                <a:cs typeface="+mn-cs"/>
              </a:rPr>
              <a:t>45,15,856</a:t>
            </a:r>
            <a:r>
              <a:rPr lang="en-IN" sz="1800" b="1" i="0" u="none" strike="noStrike">
                <a:solidFill>
                  <a:schemeClr val="bg1"/>
                </a:solidFill>
                <a:effectLst/>
                <a:latin typeface="+mn-lt"/>
                <a:ea typeface="+mn-ea"/>
                <a:cs typeface="+mn-cs"/>
              </a:rPr>
              <a:t> </a:t>
            </a:r>
            <a:endParaRPr lang="en-IN" sz="1800" b="1">
              <a:solidFill>
                <a:schemeClr val="bg1"/>
              </a:solidFill>
            </a:endParaRPr>
          </a:p>
        </xdr:txBody>
      </xdr:sp>
      <xdr:sp macro="" textlink="">
        <xdr:nvSpPr>
          <xdr:cNvPr id="41" name="TextBox 40">
            <a:extLst>
              <a:ext uri="{FF2B5EF4-FFF2-40B4-BE49-F238E27FC236}">
                <a16:creationId xmlns:a16="http://schemas.microsoft.com/office/drawing/2014/main" id="{F1F62F3C-2FAD-5B75-31BE-35A17366D8B2}"/>
              </a:ext>
            </a:extLst>
          </xdr:cNvPr>
          <xdr:cNvSpPr txBox="1"/>
        </xdr:nvSpPr>
        <xdr:spPr>
          <a:xfrm>
            <a:off x="172517" y="3568700"/>
            <a:ext cx="1059382"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4AE4D9"/>
                </a:solidFill>
              </a:rPr>
              <a:t>Income Target</a:t>
            </a:r>
          </a:p>
        </xdr:txBody>
      </xdr:sp>
      <xdr:sp macro="" textlink="">
        <xdr:nvSpPr>
          <xdr:cNvPr id="42" name="TextBox 41">
            <a:extLst>
              <a:ext uri="{FF2B5EF4-FFF2-40B4-BE49-F238E27FC236}">
                <a16:creationId xmlns:a16="http://schemas.microsoft.com/office/drawing/2014/main" id="{2B84F4AC-6FDD-1924-63B2-06C819F8A390}"/>
              </a:ext>
            </a:extLst>
          </xdr:cNvPr>
          <xdr:cNvSpPr txBox="1"/>
        </xdr:nvSpPr>
        <xdr:spPr>
          <a:xfrm>
            <a:off x="1206500" y="3333750"/>
            <a:ext cx="118745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bg1"/>
                </a:solidFill>
                <a:effectLst/>
                <a:latin typeface="+mn-lt"/>
                <a:ea typeface="+mn-ea"/>
                <a:cs typeface="+mn-cs"/>
              </a:rPr>
              <a:t>         </a:t>
            </a:r>
            <a:r>
              <a:rPr lang="en-IN" sz="1800" b="0" i="0" u="none" strike="noStrike">
                <a:solidFill>
                  <a:schemeClr val="bg1"/>
                </a:solidFill>
                <a:effectLst/>
                <a:latin typeface="+mn-lt"/>
                <a:ea typeface="+mn-ea"/>
                <a:cs typeface="+mn-cs"/>
              </a:rPr>
              <a:t>39,47,318</a:t>
            </a:r>
            <a:r>
              <a:rPr lang="en-IN" sz="1100" b="1" i="0" u="none" strike="noStrike">
                <a:solidFill>
                  <a:schemeClr val="bg1"/>
                </a:solidFill>
                <a:effectLst/>
                <a:latin typeface="+mn-lt"/>
                <a:ea typeface="+mn-ea"/>
                <a:cs typeface="+mn-cs"/>
              </a:rPr>
              <a:t> </a:t>
            </a:r>
            <a:endParaRPr lang="en-IN" sz="1100" b="1">
              <a:solidFill>
                <a:schemeClr val="bg1"/>
              </a:solidFill>
            </a:endParaRPr>
          </a:p>
        </xdr:txBody>
      </xdr:sp>
    </xdr:grpSp>
    <xdr:clientData/>
  </xdr:twoCellAnchor>
  <xdr:twoCellAnchor>
    <xdr:from>
      <xdr:col>0</xdr:col>
      <xdr:colOff>184150</xdr:colOff>
      <xdr:row>21</xdr:row>
      <xdr:rowOff>126999</xdr:rowOff>
    </xdr:from>
    <xdr:to>
      <xdr:col>4</xdr:col>
      <xdr:colOff>488950</xdr:colOff>
      <xdr:row>27</xdr:row>
      <xdr:rowOff>101600</xdr:rowOff>
    </xdr:to>
    <xdr:graphicFrame macro="">
      <xdr:nvGraphicFramePr>
        <xdr:cNvPr id="51" name="Chart 50">
          <a:extLst>
            <a:ext uri="{FF2B5EF4-FFF2-40B4-BE49-F238E27FC236}">
              <a16:creationId xmlns:a16="http://schemas.microsoft.com/office/drawing/2014/main" id="{8C7C1352-DF38-4685-BD43-CA2C384F4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262467</xdr:colOff>
      <xdr:row>27</xdr:row>
      <xdr:rowOff>47978</xdr:rowOff>
    </xdr:from>
    <xdr:to>
      <xdr:col>3</xdr:col>
      <xdr:colOff>306917</xdr:colOff>
      <xdr:row>29</xdr:row>
      <xdr:rowOff>35278</xdr:rowOff>
    </xdr:to>
    <xdr:sp macro="" textlink="">
      <xdr:nvSpPr>
        <xdr:cNvPr id="53" name="TextBox 52">
          <a:extLst>
            <a:ext uri="{FF2B5EF4-FFF2-40B4-BE49-F238E27FC236}">
              <a16:creationId xmlns:a16="http://schemas.microsoft.com/office/drawing/2014/main" id="{B4459423-E474-DE87-5A06-6CA6EF6D44DF}"/>
            </a:ext>
          </a:extLst>
        </xdr:cNvPr>
        <xdr:cNvSpPr txBox="1"/>
      </xdr:nvSpPr>
      <xdr:spPr>
        <a:xfrm>
          <a:off x="262467" y="5050367"/>
          <a:ext cx="1864783" cy="35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800">
              <a:solidFill>
                <a:srgbClr val="4AE4D9"/>
              </a:solidFill>
              <a:latin typeface="+mn-lt"/>
              <a:ea typeface="+mn-ea"/>
              <a:cs typeface="+mn-cs"/>
            </a:rPr>
            <a:t>Quantity of Item's</a:t>
          </a:r>
        </a:p>
      </xdr:txBody>
    </xdr:sp>
    <xdr:clientData/>
  </xdr:twoCellAnchor>
  <xdr:twoCellAnchor>
    <xdr:from>
      <xdr:col>0</xdr:col>
      <xdr:colOff>277284</xdr:colOff>
      <xdr:row>30</xdr:row>
      <xdr:rowOff>160161</xdr:rowOff>
    </xdr:from>
    <xdr:to>
      <xdr:col>0</xdr:col>
      <xdr:colOff>588434</xdr:colOff>
      <xdr:row>32</xdr:row>
      <xdr:rowOff>65617</xdr:rowOff>
    </xdr:to>
    <xdr:sp macro="" textlink="">
      <xdr:nvSpPr>
        <xdr:cNvPr id="76" name="TextBox 75">
          <a:extLst>
            <a:ext uri="{FF2B5EF4-FFF2-40B4-BE49-F238E27FC236}">
              <a16:creationId xmlns:a16="http://schemas.microsoft.com/office/drawing/2014/main" id="{80938410-092F-121E-FBB6-7A0FF172000A}"/>
            </a:ext>
          </a:extLst>
        </xdr:cNvPr>
        <xdr:cNvSpPr txBox="1"/>
      </xdr:nvSpPr>
      <xdr:spPr>
        <a:xfrm>
          <a:off x="277284" y="5712883"/>
          <a:ext cx="311150" cy="272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clientData/>
  </xdr:twoCellAnchor>
  <xdr:twoCellAnchor>
    <xdr:from>
      <xdr:col>0</xdr:col>
      <xdr:colOff>277283</xdr:colOff>
      <xdr:row>29</xdr:row>
      <xdr:rowOff>69850</xdr:rowOff>
    </xdr:from>
    <xdr:to>
      <xdr:col>5</xdr:col>
      <xdr:colOff>26105</xdr:colOff>
      <xdr:row>37</xdr:row>
      <xdr:rowOff>133350</xdr:rowOff>
    </xdr:to>
    <xdr:grpSp>
      <xdr:nvGrpSpPr>
        <xdr:cNvPr id="82" name="Group 81">
          <a:extLst>
            <a:ext uri="{FF2B5EF4-FFF2-40B4-BE49-F238E27FC236}">
              <a16:creationId xmlns:a16="http://schemas.microsoft.com/office/drawing/2014/main" id="{CA29544C-FFCA-ECF4-2F95-664B86523DAE}"/>
            </a:ext>
          </a:extLst>
        </xdr:cNvPr>
        <xdr:cNvGrpSpPr/>
      </xdr:nvGrpSpPr>
      <xdr:grpSpPr>
        <a:xfrm>
          <a:off x="277283" y="5439128"/>
          <a:ext cx="2782711" cy="1531055"/>
          <a:chOff x="228600" y="5727700"/>
          <a:chExt cx="2794000" cy="1536700"/>
        </a:xfrm>
      </xdr:grpSpPr>
      <xdr:grpSp>
        <xdr:nvGrpSpPr>
          <xdr:cNvPr id="60" name="Group 59">
            <a:extLst>
              <a:ext uri="{FF2B5EF4-FFF2-40B4-BE49-F238E27FC236}">
                <a16:creationId xmlns:a16="http://schemas.microsoft.com/office/drawing/2014/main" id="{9C72CF66-D0D8-5CD2-A833-DD8A1B8121C2}"/>
              </a:ext>
            </a:extLst>
          </xdr:cNvPr>
          <xdr:cNvGrpSpPr/>
        </xdr:nvGrpSpPr>
        <xdr:grpSpPr>
          <a:xfrm>
            <a:off x="431800" y="5759450"/>
            <a:ext cx="1543050" cy="1504950"/>
            <a:chOff x="431800" y="5759450"/>
            <a:chExt cx="1543050" cy="1504950"/>
          </a:xfrm>
        </xdr:grpSpPr>
        <xdr:sp macro="" textlink="">
          <xdr:nvSpPr>
            <xdr:cNvPr id="54" name="TextBox 53">
              <a:extLst>
                <a:ext uri="{FF2B5EF4-FFF2-40B4-BE49-F238E27FC236}">
                  <a16:creationId xmlns:a16="http://schemas.microsoft.com/office/drawing/2014/main" id="{6716A20A-257C-0658-71BE-FBDFB4248E74}"/>
                </a:ext>
              </a:extLst>
            </xdr:cNvPr>
            <xdr:cNvSpPr txBox="1"/>
          </xdr:nvSpPr>
          <xdr:spPr>
            <a:xfrm>
              <a:off x="438150" y="5759450"/>
              <a:ext cx="15240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Usage Fees</a:t>
              </a:r>
            </a:p>
          </xdr:txBody>
        </xdr:sp>
        <xdr:sp macro="" textlink="">
          <xdr:nvSpPr>
            <xdr:cNvPr id="55" name="TextBox 54">
              <a:extLst>
                <a:ext uri="{FF2B5EF4-FFF2-40B4-BE49-F238E27FC236}">
                  <a16:creationId xmlns:a16="http://schemas.microsoft.com/office/drawing/2014/main" id="{5015901B-908B-3772-CE87-0F1CD0E6D23C}"/>
                </a:ext>
              </a:extLst>
            </xdr:cNvPr>
            <xdr:cNvSpPr txBox="1"/>
          </xdr:nvSpPr>
          <xdr:spPr>
            <a:xfrm>
              <a:off x="450850" y="6013450"/>
              <a:ext cx="1524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Subscription</a:t>
              </a:r>
            </a:p>
          </xdr:txBody>
        </xdr:sp>
        <xdr:sp macro="" textlink="">
          <xdr:nvSpPr>
            <xdr:cNvPr id="56" name="TextBox 55">
              <a:extLst>
                <a:ext uri="{FF2B5EF4-FFF2-40B4-BE49-F238E27FC236}">
                  <a16:creationId xmlns:a16="http://schemas.microsoft.com/office/drawing/2014/main" id="{C9BC7B1B-DEAE-C5A6-E893-A09553C6036C}"/>
                </a:ext>
              </a:extLst>
            </xdr:cNvPr>
            <xdr:cNvSpPr txBox="1"/>
          </xdr:nvSpPr>
          <xdr:spPr>
            <a:xfrm>
              <a:off x="444500" y="6267450"/>
              <a:ext cx="15240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Renting</a:t>
              </a:r>
            </a:p>
          </xdr:txBody>
        </xdr:sp>
        <xdr:sp macro="" textlink="">
          <xdr:nvSpPr>
            <xdr:cNvPr id="57" name="TextBox 56">
              <a:extLst>
                <a:ext uri="{FF2B5EF4-FFF2-40B4-BE49-F238E27FC236}">
                  <a16:creationId xmlns:a16="http://schemas.microsoft.com/office/drawing/2014/main" id="{E5CCC8AA-A1FA-B7EE-AC16-36D03339D85B}"/>
                </a:ext>
              </a:extLst>
            </xdr:cNvPr>
            <xdr:cNvSpPr txBox="1"/>
          </xdr:nvSpPr>
          <xdr:spPr>
            <a:xfrm>
              <a:off x="438150" y="650875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Licensing</a:t>
              </a:r>
            </a:p>
          </xdr:txBody>
        </xdr:sp>
        <xdr:sp macro="" textlink="">
          <xdr:nvSpPr>
            <xdr:cNvPr id="58" name="TextBox 57">
              <a:extLst>
                <a:ext uri="{FF2B5EF4-FFF2-40B4-BE49-F238E27FC236}">
                  <a16:creationId xmlns:a16="http://schemas.microsoft.com/office/drawing/2014/main" id="{8BF8F686-0AC9-A6B1-A829-C7992D632E77}"/>
                </a:ext>
              </a:extLst>
            </xdr:cNvPr>
            <xdr:cNvSpPr txBox="1"/>
          </xdr:nvSpPr>
          <xdr:spPr>
            <a:xfrm>
              <a:off x="431800" y="676275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Advertising</a:t>
              </a:r>
            </a:p>
          </xdr:txBody>
        </xdr:sp>
        <xdr:sp macro="" textlink="">
          <xdr:nvSpPr>
            <xdr:cNvPr id="59" name="TextBox 58">
              <a:extLst>
                <a:ext uri="{FF2B5EF4-FFF2-40B4-BE49-F238E27FC236}">
                  <a16:creationId xmlns:a16="http://schemas.microsoft.com/office/drawing/2014/main" id="{CDB18D9B-C108-73F8-A3B1-170011134634}"/>
                </a:ext>
              </a:extLst>
            </xdr:cNvPr>
            <xdr:cNvSpPr txBox="1"/>
          </xdr:nvSpPr>
          <xdr:spPr>
            <a:xfrm>
              <a:off x="438150" y="702310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Asset sale</a:t>
              </a:r>
            </a:p>
          </xdr:txBody>
        </xdr:sp>
      </xdr:grpSp>
      <xdr:grpSp>
        <xdr:nvGrpSpPr>
          <xdr:cNvPr id="61" name="Group 60">
            <a:extLst>
              <a:ext uri="{FF2B5EF4-FFF2-40B4-BE49-F238E27FC236}">
                <a16:creationId xmlns:a16="http://schemas.microsoft.com/office/drawing/2014/main" id="{734A5303-832A-BF83-E88B-0D1E532C44A2}"/>
              </a:ext>
            </a:extLst>
          </xdr:cNvPr>
          <xdr:cNvGrpSpPr/>
        </xdr:nvGrpSpPr>
        <xdr:grpSpPr>
          <a:xfrm>
            <a:off x="1289050" y="5740400"/>
            <a:ext cx="1054100" cy="1504950"/>
            <a:chOff x="431800" y="5759450"/>
            <a:chExt cx="1543050" cy="1504950"/>
          </a:xfrm>
        </xdr:grpSpPr>
        <xdr:sp macro="" textlink="">
          <xdr:nvSpPr>
            <xdr:cNvPr id="62" name="TextBox 61">
              <a:extLst>
                <a:ext uri="{FF2B5EF4-FFF2-40B4-BE49-F238E27FC236}">
                  <a16:creationId xmlns:a16="http://schemas.microsoft.com/office/drawing/2014/main" id="{B2C76816-F8A5-3296-443A-1DA82D40DA47}"/>
                </a:ext>
              </a:extLst>
            </xdr:cNvPr>
            <xdr:cNvSpPr txBox="1"/>
          </xdr:nvSpPr>
          <xdr:spPr>
            <a:xfrm>
              <a:off x="438150" y="5759450"/>
              <a:ext cx="15240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2%</a:t>
              </a:r>
            </a:p>
          </xdr:txBody>
        </xdr:sp>
        <xdr:sp macro="" textlink="">
          <xdr:nvSpPr>
            <xdr:cNvPr id="63" name="TextBox 62">
              <a:extLst>
                <a:ext uri="{FF2B5EF4-FFF2-40B4-BE49-F238E27FC236}">
                  <a16:creationId xmlns:a16="http://schemas.microsoft.com/office/drawing/2014/main" id="{90E03FD8-C8DA-1EB6-376E-A4417C68A47B}"/>
                </a:ext>
              </a:extLst>
            </xdr:cNvPr>
            <xdr:cNvSpPr txBox="1"/>
          </xdr:nvSpPr>
          <xdr:spPr>
            <a:xfrm>
              <a:off x="450850" y="6013450"/>
              <a:ext cx="1524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0%</a:t>
              </a:r>
            </a:p>
          </xdr:txBody>
        </xdr:sp>
        <xdr:sp macro="" textlink="">
          <xdr:nvSpPr>
            <xdr:cNvPr id="64" name="TextBox 63">
              <a:extLst>
                <a:ext uri="{FF2B5EF4-FFF2-40B4-BE49-F238E27FC236}">
                  <a16:creationId xmlns:a16="http://schemas.microsoft.com/office/drawing/2014/main" id="{39820D27-D293-8DF4-AF1D-C51F8F185BB7}"/>
                </a:ext>
              </a:extLst>
            </xdr:cNvPr>
            <xdr:cNvSpPr txBox="1"/>
          </xdr:nvSpPr>
          <xdr:spPr>
            <a:xfrm>
              <a:off x="444500" y="6267450"/>
              <a:ext cx="15240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62%</a:t>
              </a:r>
            </a:p>
          </xdr:txBody>
        </xdr:sp>
        <xdr:sp macro="" textlink="">
          <xdr:nvSpPr>
            <xdr:cNvPr id="65" name="TextBox 64">
              <a:extLst>
                <a:ext uri="{FF2B5EF4-FFF2-40B4-BE49-F238E27FC236}">
                  <a16:creationId xmlns:a16="http://schemas.microsoft.com/office/drawing/2014/main" id="{CB01C1F0-0176-9696-06CC-EFBCDE0D6145}"/>
                </a:ext>
              </a:extLst>
            </xdr:cNvPr>
            <xdr:cNvSpPr txBox="1"/>
          </xdr:nvSpPr>
          <xdr:spPr>
            <a:xfrm>
              <a:off x="438150" y="650875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14%</a:t>
              </a:r>
            </a:p>
          </xdr:txBody>
        </xdr:sp>
        <xdr:sp macro="" textlink="">
          <xdr:nvSpPr>
            <xdr:cNvPr id="66" name="TextBox 65">
              <a:extLst>
                <a:ext uri="{FF2B5EF4-FFF2-40B4-BE49-F238E27FC236}">
                  <a16:creationId xmlns:a16="http://schemas.microsoft.com/office/drawing/2014/main" id="{BE734BAC-EDC3-C26D-A75A-947B1A3B8806}"/>
                </a:ext>
              </a:extLst>
            </xdr:cNvPr>
            <xdr:cNvSpPr txBox="1"/>
          </xdr:nvSpPr>
          <xdr:spPr>
            <a:xfrm>
              <a:off x="431800" y="676275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11%</a:t>
              </a:r>
            </a:p>
          </xdr:txBody>
        </xdr:sp>
        <xdr:sp macro="" textlink="">
          <xdr:nvSpPr>
            <xdr:cNvPr id="67" name="TextBox 66">
              <a:extLst>
                <a:ext uri="{FF2B5EF4-FFF2-40B4-BE49-F238E27FC236}">
                  <a16:creationId xmlns:a16="http://schemas.microsoft.com/office/drawing/2014/main" id="{F26BC25C-ABC2-D4A5-C429-339C526CEE4C}"/>
                </a:ext>
              </a:extLst>
            </xdr:cNvPr>
            <xdr:cNvSpPr txBox="1"/>
          </xdr:nvSpPr>
          <xdr:spPr>
            <a:xfrm>
              <a:off x="438150" y="702310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10%</a:t>
              </a:r>
            </a:p>
          </xdr:txBody>
        </xdr:sp>
      </xdr:grpSp>
      <xdr:grpSp>
        <xdr:nvGrpSpPr>
          <xdr:cNvPr id="68" name="Group 67">
            <a:extLst>
              <a:ext uri="{FF2B5EF4-FFF2-40B4-BE49-F238E27FC236}">
                <a16:creationId xmlns:a16="http://schemas.microsoft.com/office/drawing/2014/main" id="{59B9645B-7E56-14B7-A3D0-E29F822819ED}"/>
              </a:ext>
            </a:extLst>
          </xdr:cNvPr>
          <xdr:cNvGrpSpPr/>
        </xdr:nvGrpSpPr>
        <xdr:grpSpPr>
          <a:xfrm>
            <a:off x="1968500" y="5746750"/>
            <a:ext cx="1054100" cy="1504950"/>
            <a:chOff x="431800" y="5759450"/>
            <a:chExt cx="1543050" cy="1504950"/>
          </a:xfrm>
        </xdr:grpSpPr>
        <xdr:sp macro="" textlink="">
          <xdr:nvSpPr>
            <xdr:cNvPr id="69" name="TextBox 68">
              <a:extLst>
                <a:ext uri="{FF2B5EF4-FFF2-40B4-BE49-F238E27FC236}">
                  <a16:creationId xmlns:a16="http://schemas.microsoft.com/office/drawing/2014/main" id="{B1529488-E5F7-2A9A-236A-004C543A10F8}"/>
                </a:ext>
              </a:extLst>
            </xdr:cNvPr>
            <xdr:cNvSpPr txBox="1"/>
          </xdr:nvSpPr>
          <xdr:spPr>
            <a:xfrm>
              <a:off x="438150" y="5759450"/>
              <a:ext cx="15240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2844</a:t>
              </a:r>
            </a:p>
          </xdr:txBody>
        </xdr:sp>
        <xdr:sp macro="" textlink="">
          <xdr:nvSpPr>
            <xdr:cNvPr id="70" name="TextBox 69">
              <a:extLst>
                <a:ext uri="{FF2B5EF4-FFF2-40B4-BE49-F238E27FC236}">
                  <a16:creationId xmlns:a16="http://schemas.microsoft.com/office/drawing/2014/main" id="{B03D60B6-F522-4C69-D5DA-5F8502F2497C}"/>
                </a:ext>
              </a:extLst>
            </xdr:cNvPr>
            <xdr:cNvSpPr txBox="1"/>
          </xdr:nvSpPr>
          <xdr:spPr>
            <a:xfrm>
              <a:off x="450850" y="6013450"/>
              <a:ext cx="1524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26</a:t>
              </a:r>
            </a:p>
          </xdr:txBody>
        </xdr:sp>
        <xdr:sp macro="" textlink="">
          <xdr:nvSpPr>
            <xdr:cNvPr id="71" name="TextBox 70">
              <a:extLst>
                <a:ext uri="{FF2B5EF4-FFF2-40B4-BE49-F238E27FC236}">
                  <a16:creationId xmlns:a16="http://schemas.microsoft.com/office/drawing/2014/main" id="{3C76BA84-334D-4417-D904-89F7F657176C}"/>
                </a:ext>
              </a:extLst>
            </xdr:cNvPr>
            <xdr:cNvSpPr txBox="1"/>
          </xdr:nvSpPr>
          <xdr:spPr>
            <a:xfrm>
              <a:off x="444500" y="6267450"/>
              <a:ext cx="15240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72768</a:t>
              </a:r>
            </a:p>
          </xdr:txBody>
        </xdr:sp>
        <xdr:sp macro="" textlink="">
          <xdr:nvSpPr>
            <xdr:cNvPr id="72" name="TextBox 71">
              <a:extLst>
                <a:ext uri="{FF2B5EF4-FFF2-40B4-BE49-F238E27FC236}">
                  <a16:creationId xmlns:a16="http://schemas.microsoft.com/office/drawing/2014/main" id="{42F6FD43-E7A4-AEA0-EA8F-F447E9DF0D15}"/>
                </a:ext>
              </a:extLst>
            </xdr:cNvPr>
            <xdr:cNvSpPr txBox="1"/>
          </xdr:nvSpPr>
          <xdr:spPr>
            <a:xfrm>
              <a:off x="438150" y="650875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16488</a:t>
              </a:r>
            </a:p>
          </xdr:txBody>
        </xdr:sp>
        <xdr:sp macro="" textlink="">
          <xdr:nvSpPr>
            <xdr:cNvPr id="73" name="TextBox 72">
              <a:extLst>
                <a:ext uri="{FF2B5EF4-FFF2-40B4-BE49-F238E27FC236}">
                  <a16:creationId xmlns:a16="http://schemas.microsoft.com/office/drawing/2014/main" id="{688DE3F4-1151-7ADF-DC48-5AB754B8D03F}"/>
                </a:ext>
              </a:extLst>
            </xdr:cNvPr>
            <xdr:cNvSpPr txBox="1"/>
          </xdr:nvSpPr>
          <xdr:spPr>
            <a:xfrm>
              <a:off x="431800" y="676275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13188</a:t>
              </a:r>
            </a:p>
          </xdr:txBody>
        </xdr:sp>
        <xdr:sp macro="" textlink="">
          <xdr:nvSpPr>
            <xdr:cNvPr id="74" name="TextBox 73">
              <a:extLst>
                <a:ext uri="{FF2B5EF4-FFF2-40B4-BE49-F238E27FC236}">
                  <a16:creationId xmlns:a16="http://schemas.microsoft.com/office/drawing/2014/main" id="{DE4C98C4-4690-FF16-6B04-79DA441D7E7E}"/>
                </a:ext>
              </a:extLst>
            </xdr:cNvPr>
            <xdr:cNvSpPr txBox="1"/>
          </xdr:nvSpPr>
          <xdr:spPr>
            <a:xfrm>
              <a:off x="438150" y="7023100"/>
              <a:ext cx="1524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11856</a:t>
              </a:r>
            </a:p>
          </xdr:txBody>
        </xdr:sp>
      </xdr:grpSp>
      <xdr:grpSp>
        <xdr:nvGrpSpPr>
          <xdr:cNvPr id="81" name="Group 80">
            <a:extLst>
              <a:ext uri="{FF2B5EF4-FFF2-40B4-BE49-F238E27FC236}">
                <a16:creationId xmlns:a16="http://schemas.microsoft.com/office/drawing/2014/main" id="{7EB7C199-AA54-81BE-98D7-83251F138816}"/>
              </a:ext>
            </a:extLst>
          </xdr:cNvPr>
          <xdr:cNvGrpSpPr/>
        </xdr:nvGrpSpPr>
        <xdr:grpSpPr>
          <a:xfrm>
            <a:off x="228600" y="5727700"/>
            <a:ext cx="330200" cy="1498600"/>
            <a:chOff x="228600" y="5727700"/>
            <a:chExt cx="330200" cy="1498600"/>
          </a:xfrm>
        </xdr:grpSpPr>
        <xdr:sp macro="" textlink="">
          <xdr:nvSpPr>
            <xdr:cNvPr id="75" name="TextBox 74">
              <a:extLst>
                <a:ext uri="{FF2B5EF4-FFF2-40B4-BE49-F238E27FC236}">
                  <a16:creationId xmlns:a16="http://schemas.microsoft.com/office/drawing/2014/main" id="{3864294F-4F50-B952-C9EC-C309981427AB}"/>
                </a:ext>
              </a:extLst>
            </xdr:cNvPr>
            <xdr:cNvSpPr txBox="1"/>
          </xdr:nvSpPr>
          <xdr:spPr>
            <a:xfrm>
              <a:off x="234950" y="5727700"/>
              <a:ext cx="3111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sp macro="" textlink="">
          <xdr:nvSpPr>
            <xdr:cNvPr id="77" name="TextBox 76">
              <a:extLst>
                <a:ext uri="{FF2B5EF4-FFF2-40B4-BE49-F238E27FC236}">
                  <a16:creationId xmlns:a16="http://schemas.microsoft.com/office/drawing/2014/main" id="{0DA0EE9F-34A9-6758-8015-D3B803599A3C}"/>
                </a:ext>
              </a:extLst>
            </xdr:cNvPr>
            <xdr:cNvSpPr txBox="1"/>
          </xdr:nvSpPr>
          <xdr:spPr>
            <a:xfrm>
              <a:off x="228600" y="6242050"/>
              <a:ext cx="311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sp macro="" textlink="">
          <xdr:nvSpPr>
            <xdr:cNvPr id="78" name="TextBox 77">
              <a:extLst>
                <a:ext uri="{FF2B5EF4-FFF2-40B4-BE49-F238E27FC236}">
                  <a16:creationId xmlns:a16="http://schemas.microsoft.com/office/drawing/2014/main" id="{CF1618E6-036E-23F5-5549-F0B85FB905DC}"/>
                </a:ext>
              </a:extLst>
            </xdr:cNvPr>
            <xdr:cNvSpPr txBox="1"/>
          </xdr:nvSpPr>
          <xdr:spPr>
            <a:xfrm>
              <a:off x="241300" y="6496050"/>
              <a:ext cx="240205" cy="280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sp macro="" textlink="">
          <xdr:nvSpPr>
            <xdr:cNvPr id="79" name="TextBox 78">
              <a:extLst>
                <a:ext uri="{FF2B5EF4-FFF2-40B4-BE49-F238E27FC236}">
                  <a16:creationId xmlns:a16="http://schemas.microsoft.com/office/drawing/2014/main" id="{A026DAD9-AE74-4310-6915-3B12B66F6F89}"/>
                </a:ext>
              </a:extLst>
            </xdr:cNvPr>
            <xdr:cNvSpPr txBox="1"/>
          </xdr:nvSpPr>
          <xdr:spPr>
            <a:xfrm>
              <a:off x="247650" y="6737350"/>
              <a:ext cx="3111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sp macro="" textlink="">
          <xdr:nvSpPr>
            <xdr:cNvPr id="80" name="TextBox 79">
              <a:extLst>
                <a:ext uri="{FF2B5EF4-FFF2-40B4-BE49-F238E27FC236}">
                  <a16:creationId xmlns:a16="http://schemas.microsoft.com/office/drawing/2014/main" id="{4C7AFFF7-2B57-9335-9B81-53F224F82D25}"/>
                </a:ext>
              </a:extLst>
            </xdr:cNvPr>
            <xdr:cNvSpPr txBox="1"/>
          </xdr:nvSpPr>
          <xdr:spPr>
            <a:xfrm>
              <a:off x="247650" y="6997700"/>
              <a:ext cx="3111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grpSp>
    </xdr:grpSp>
    <xdr:clientData/>
  </xdr:twoCellAnchor>
  <xdr:twoCellAnchor>
    <xdr:from>
      <xdr:col>19</xdr:col>
      <xdr:colOff>213896</xdr:colOff>
      <xdr:row>4</xdr:row>
      <xdr:rowOff>105608</xdr:rowOff>
    </xdr:from>
    <xdr:to>
      <xdr:col>21</xdr:col>
      <xdr:colOff>243797</xdr:colOff>
      <xdr:row>35</xdr:row>
      <xdr:rowOff>92332</xdr:rowOff>
    </xdr:to>
    <xdr:grpSp>
      <xdr:nvGrpSpPr>
        <xdr:cNvPr id="89" name="Group 88">
          <a:extLst>
            <a:ext uri="{FF2B5EF4-FFF2-40B4-BE49-F238E27FC236}">
              <a16:creationId xmlns:a16="http://schemas.microsoft.com/office/drawing/2014/main" id="{212FC68A-C123-0489-0F86-8D2785F5ACBC}"/>
            </a:ext>
          </a:extLst>
        </xdr:cNvPr>
        <xdr:cNvGrpSpPr/>
      </xdr:nvGrpSpPr>
      <xdr:grpSpPr>
        <a:xfrm>
          <a:off x="11742674" y="888775"/>
          <a:ext cx="1243456" cy="5673501"/>
          <a:chOff x="11035320" y="1358366"/>
          <a:chExt cx="795464" cy="4955289"/>
        </a:xfrm>
      </xdr:grpSpPr>
      <xdr:sp macro="" textlink="">
        <xdr:nvSpPr>
          <xdr:cNvPr id="83" name="Rectangle: Rounded Corners 82">
            <a:extLst>
              <a:ext uri="{FF2B5EF4-FFF2-40B4-BE49-F238E27FC236}">
                <a16:creationId xmlns:a16="http://schemas.microsoft.com/office/drawing/2014/main" id="{64589A83-A080-C800-BDE8-658F7C53E9B7}"/>
              </a:ext>
            </a:extLst>
          </xdr:cNvPr>
          <xdr:cNvSpPr/>
        </xdr:nvSpPr>
        <xdr:spPr>
          <a:xfrm>
            <a:off x="11090008" y="1358366"/>
            <a:ext cx="660400" cy="988844"/>
          </a:xfrm>
          <a:prstGeom prst="roundRect">
            <a:avLst>
              <a:gd name="adj" fmla="val 27244"/>
            </a:avLst>
          </a:prstGeom>
          <a:solidFill>
            <a:srgbClr val="9954CC">
              <a:alpha val="4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5" name="TextBox 84">
            <a:extLst>
              <a:ext uri="{FF2B5EF4-FFF2-40B4-BE49-F238E27FC236}">
                <a16:creationId xmlns:a16="http://schemas.microsoft.com/office/drawing/2014/main" id="{8C1D029A-498A-E953-2BB2-6CA14FA8E27A}"/>
              </a:ext>
            </a:extLst>
          </xdr:cNvPr>
          <xdr:cNvSpPr txBox="1"/>
        </xdr:nvSpPr>
        <xdr:spPr>
          <a:xfrm>
            <a:off x="11047433" y="1845286"/>
            <a:ext cx="783351" cy="414808"/>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Average</a:t>
            </a:r>
            <a:r>
              <a:rPr lang="en-IN" sz="1100" baseline="0">
                <a:solidFill>
                  <a:schemeClr val="bg1"/>
                </a:solidFill>
              </a:rPr>
              <a:t> </a:t>
            </a:r>
            <a:r>
              <a:rPr lang="en-IN" sz="600" baseline="0">
                <a:solidFill>
                  <a:schemeClr val="bg1"/>
                </a:solidFill>
              </a:rPr>
              <a:t>Monthly Income</a:t>
            </a:r>
            <a:endParaRPr lang="en-IN" sz="1100">
              <a:solidFill>
                <a:schemeClr val="bg1"/>
              </a:solidFill>
            </a:endParaRPr>
          </a:p>
        </xdr:txBody>
      </xdr:sp>
      <xdr:sp macro="" textlink="">
        <xdr:nvSpPr>
          <xdr:cNvPr id="88" name="TextBox 87">
            <a:extLst>
              <a:ext uri="{FF2B5EF4-FFF2-40B4-BE49-F238E27FC236}">
                <a16:creationId xmlns:a16="http://schemas.microsoft.com/office/drawing/2014/main" id="{E832007B-64AD-A695-225C-950DBB16AA48}"/>
              </a:ext>
            </a:extLst>
          </xdr:cNvPr>
          <xdr:cNvSpPr txBox="1"/>
        </xdr:nvSpPr>
        <xdr:spPr>
          <a:xfrm>
            <a:off x="11035320" y="1420961"/>
            <a:ext cx="393700" cy="247650"/>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4">
                    <a:lumMod val="40000"/>
                    <a:lumOff val="60000"/>
                  </a:schemeClr>
                </a:solidFill>
              </a:rPr>
              <a:t> x̄</a:t>
            </a:r>
          </a:p>
        </xdr:txBody>
      </xdr:sp>
      <xdr:sp macro="" textlink="">
        <xdr:nvSpPr>
          <xdr:cNvPr id="91" name="Rectangle: Rounded Corners 90">
            <a:extLst>
              <a:ext uri="{FF2B5EF4-FFF2-40B4-BE49-F238E27FC236}">
                <a16:creationId xmlns:a16="http://schemas.microsoft.com/office/drawing/2014/main" id="{ADFE4DF2-4A7F-BDE3-31CC-A0F7620D215F}"/>
              </a:ext>
            </a:extLst>
          </xdr:cNvPr>
          <xdr:cNvSpPr/>
        </xdr:nvSpPr>
        <xdr:spPr>
          <a:xfrm>
            <a:off x="11118850" y="2425700"/>
            <a:ext cx="660400" cy="2252774"/>
          </a:xfrm>
          <a:prstGeom prst="roundRect">
            <a:avLst>
              <a:gd name="adj" fmla="val 27244"/>
            </a:avLst>
          </a:prstGeom>
          <a:solidFill>
            <a:srgbClr val="9954CC">
              <a:alpha val="4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5" name="Rectangle: Rounded Corners 94">
            <a:extLst>
              <a:ext uri="{FF2B5EF4-FFF2-40B4-BE49-F238E27FC236}">
                <a16:creationId xmlns:a16="http://schemas.microsoft.com/office/drawing/2014/main" id="{05411EDC-65AD-B328-9AA6-CC2951CC9FBD}"/>
              </a:ext>
            </a:extLst>
          </xdr:cNvPr>
          <xdr:cNvSpPr/>
        </xdr:nvSpPr>
        <xdr:spPr>
          <a:xfrm>
            <a:off x="11106150" y="4788958"/>
            <a:ext cx="660400" cy="1524697"/>
          </a:xfrm>
          <a:prstGeom prst="roundRect">
            <a:avLst>
              <a:gd name="adj" fmla="val 27244"/>
            </a:avLst>
          </a:prstGeom>
          <a:solidFill>
            <a:srgbClr val="9954CC">
              <a:alpha val="4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19</xdr:col>
      <xdr:colOff>458211</xdr:colOff>
      <xdr:row>11</xdr:row>
      <xdr:rowOff>58389</xdr:rowOff>
    </xdr:from>
    <xdr:to>
      <xdr:col>21</xdr:col>
      <xdr:colOff>79364</xdr:colOff>
      <xdr:row>24</xdr:row>
      <xdr:rowOff>52209</xdr:rowOff>
    </xdr:to>
    <xdr:grpSp>
      <xdr:nvGrpSpPr>
        <xdr:cNvPr id="104" name="Group 103">
          <a:extLst>
            <a:ext uri="{FF2B5EF4-FFF2-40B4-BE49-F238E27FC236}">
              <a16:creationId xmlns:a16="http://schemas.microsoft.com/office/drawing/2014/main" id="{4F8B596F-9B4C-28AC-5EA7-188ADBADD201}"/>
            </a:ext>
          </a:extLst>
        </xdr:cNvPr>
        <xdr:cNvGrpSpPr/>
      </xdr:nvGrpSpPr>
      <xdr:grpSpPr>
        <a:xfrm>
          <a:off x="11986989" y="2125667"/>
          <a:ext cx="834708" cy="2378598"/>
          <a:chOff x="11124197" y="2702315"/>
          <a:chExt cx="841320" cy="2393282"/>
        </a:xfrm>
      </xdr:grpSpPr>
      <xdr:graphicFrame macro="">
        <xdr:nvGraphicFramePr>
          <xdr:cNvPr id="90" name="Chart 89">
            <a:extLst>
              <a:ext uri="{FF2B5EF4-FFF2-40B4-BE49-F238E27FC236}">
                <a16:creationId xmlns:a16="http://schemas.microsoft.com/office/drawing/2014/main" id="{4017898F-0F24-43B4-8110-BFE6E46DBD37}"/>
              </a:ext>
            </a:extLst>
          </xdr:cNvPr>
          <xdr:cNvGraphicFramePr>
            <a:graphicFrameLocks/>
          </xdr:cNvGraphicFramePr>
        </xdr:nvGraphicFramePr>
        <xdr:xfrm>
          <a:off x="11168647" y="3050451"/>
          <a:ext cx="796870" cy="2045146"/>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92" name="TextBox 91">
            <a:extLst>
              <a:ext uri="{FF2B5EF4-FFF2-40B4-BE49-F238E27FC236}">
                <a16:creationId xmlns:a16="http://schemas.microsoft.com/office/drawing/2014/main" id="{CB42DB4F-E932-D1A4-0A82-1142269D4B2C}"/>
              </a:ext>
            </a:extLst>
          </xdr:cNvPr>
          <xdr:cNvSpPr txBox="1"/>
        </xdr:nvSpPr>
        <xdr:spPr>
          <a:xfrm>
            <a:off x="11124197" y="2702315"/>
            <a:ext cx="777820" cy="474022"/>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rPr>
              <a:t>Operating</a:t>
            </a:r>
            <a:r>
              <a:rPr lang="en-IN" sz="1100" b="1">
                <a:solidFill>
                  <a:srgbClr val="4AE4D9"/>
                </a:solidFill>
              </a:rPr>
              <a:t> </a:t>
            </a:r>
          </a:p>
          <a:p>
            <a:pPr algn="ctr"/>
            <a:r>
              <a:rPr lang="en-IN" sz="1100" b="0">
                <a:solidFill>
                  <a:schemeClr val="bg1"/>
                </a:solidFill>
              </a:rPr>
              <a:t>Profits</a:t>
            </a:r>
          </a:p>
        </xdr:txBody>
      </xdr:sp>
    </xdr:grpSp>
    <xdr:clientData/>
  </xdr:twoCellAnchor>
  <xdr:twoCellAnchor>
    <xdr:from>
      <xdr:col>19</xdr:col>
      <xdr:colOff>236437</xdr:colOff>
      <xdr:row>23</xdr:row>
      <xdr:rowOff>33022</xdr:rowOff>
    </xdr:from>
    <xdr:to>
      <xdr:col>21</xdr:col>
      <xdr:colOff>274539</xdr:colOff>
      <xdr:row>24</xdr:row>
      <xdr:rowOff>171985</xdr:rowOff>
    </xdr:to>
    <xdr:sp macro="" textlink="">
      <xdr:nvSpPr>
        <xdr:cNvPr id="93" name="TextBox 92">
          <a:extLst>
            <a:ext uri="{FF2B5EF4-FFF2-40B4-BE49-F238E27FC236}">
              <a16:creationId xmlns:a16="http://schemas.microsoft.com/office/drawing/2014/main" id="{098D465C-7147-A24F-50D1-4A397A30A37D}"/>
            </a:ext>
          </a:extLst>
        </xdr:cNvPr>
        <xdr:cNvSpPr txBox="1"/>
      </xdr:nvSpPr>
      <xdr:spPr>
        <a:xfrm>
          <a:off x="11765215" y="4301633"/>
          <a:ext cx="1251657" cy="322408"/>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bg1"/>
              </a:solidFill>
            </a:rPr>
            <a:t>7,89,464</a:t>
          </a:r>
        </a:p>
      </xdr:txBody>
    </xdr:sp>
    <xdr:clientData/>
  </xdr:twoCellAnchor>
  <xdr:twoCellAnchor>
    <xdr:from>
      <xdr:col>19</xdr:col>
      <xdr:colOff>412337</xdr:colOff>
      <xdr:row>26</xdr:row>
      <xdr:rowOff>150894</xdr:rowOff>
    </xdr:from>
    <xdr:to>
      <xdr:col>21</xdr:col>
      <xdr:colOff>110770</xdr:colOff>
      <xdr:row>28</xdr:row>
      <xdr:rowOff>74693</xdr:rowOff>
    </xdr:to>
    <xdr:sp macro="" textlink="">
      <xdr:nvSpPr>
        <xdr:cNvPr id="97" name="TextBox 96">
          <a:extLst>
            <a:ext uri="{FF2B5EF4-FFF2-40B4-BE49-F238E27FC236}">
              <a16:creationId xmlns:a16="http://schemas.microsoft.com/office/drawing/2014/main" id="{9E504416-371A-1682-672B-C96EE13120FB}"/>
            </a:ext>
          </a:extLst>
        </xdr:cNvPr>
        <xdr:cNvSpPr txBox="1"/>
      </xdr:nvSpPr>
      <xdr:spPr>
        <a:xfrm>
          <a:off x="11941115" y="4969838"/>
          <a:ext cx="911988" cy="290688"/>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none" strike="noStrike">
              <a:solidFill>
                <a:schemeClr val="bg1"/>
              </a:solidFill>
              <a:effectLst/>
              <a:latin typeface="+mn-lt"/>
              <a:ea typeface="+mn-ea"/>
              <a:cs typeface="+mn-cs"/>
            </a:rPr>
            <a:t>59.81%</a:t>
          </a:r>
          <a:endParaRPr lang="en-IN" sz="1000">
            <a:solidFill>
              <a:schemeClr val="bg1"/>
            </a:solidFill>
          </a:endParaRPr>
        </a:p>
      </xdr:txBody>
    </xdr:sp>
    <xdr:clientData/>
  </xdr:twoCellAnchor>
  <xdr:twoCellAnchor>
    <xdr:from>
      <xdr:col>19</xdr:col>
      <xdr:colOff>380235</xdr:colOff>
      <xdr:row>31</xdr:row>
      <xdr:rowOff>177222</xdr:rowOff>
    </xdr:from>
    <xdr:to>
      <xdr:col>21</xdr:col>
      <xdr:colOff>81787</xdr:colOff>
      <xdr:row>33</xdr:row>
      <xdr:rowOff>101022</xdr:rowOff>
    </xdr:to>
    <xdr:sp macro="" textlink="">
      <xdr:nvSpPr>
        <xdr:cNvPr id="99" name="TextBox 98">
          <a:extLst>
            <a:ext uri="{FF2B5EF4-FFF2-40B4-BE49-F238E27FC236}">
              <a16:creationId xmlns:a16="http://schemas.microsoft.com/office/drawing/2014/main" id="{F4ACBCEB-273F-25EA-B367-98318B509693}"/>
            </a:ext>
          </a:extLst>
        </xdr:cNvPr>
        <xdr:cNvSpPr txBox="1"/>
      </xdr:nvSpPr>
      <xdr:spPr>
        <a:xfrm>
          <a:off x="11909013" y="5913389"/>
          <a:ext cx="915107" cy="290689"/>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0" u="none" strike="noStrike">
              <a:solidFill>
                <a:schemeClr val="bg1"/>
              </a:solidFill>
              <a:effectLst/>
              <a:latin typeface="+mn-lt"/>
              <a:ea typeface="+mn-ea"/>
              <a:cs typeface="+mn-cs"/>
            </a:rPr>
            <a:t> 15,86,304</a:t>
          </a:r>
          <a:endParaRPr lang="en-IN" sz="900">
            <a:solidFill>
              <a:schemeClr val="bg1"/>
            </a:solidFill>
          </a:endParaRPr>
        </a:p>
      </xdr:txBody>
    </xdr:sp>
    <xdr:clientData/>
  </xdr:twoCellAnchor>
  <xdr:twoCellAnchor>
    <xdr:from>
      <xdr:col>19</xdr:col>
      <xdr:colOff>381508</xdr:colOff>
      <xdr:row>25</xdr:row>
      <xdr:rowOff>159460</xdr:rowOff>
    </xdr:from>
    <xdr:to>
      <xdr:col>21</xdr:col>
      <xdr:colOff>102110</xdr:colOff>
      <xdr:row>35</xdr:row>
      <xdr:rowOff>95962</xdr:rowOff>
    </xdr:to>
    <xdr:grpSp>
      <xdr:nvGrpSpPr>
        <xdr:cNvPr id="106" name="Group 105">
          <a:extLst>
            <a:ext uri="{FF2B5EF4-FFF2-40B4-BE49-F238E27FC236}">
              <a16:creationId xmlns:a16="http://schemas.microsoft.com/office/drawing/2014/main" id="{452F3451-3A14-83BE-23FB-16049A3A1A43}"/>
            </a:ext>
          </a:extLst>
        </xdr:cNvPr>
        <xdr:cNvGrpSpPr/>
      </xdr:nvGrpSpPr>
      <xdr:grpSpPr>
        <a:xfrm>
          <a:off x="11910286" y="4794960"/>
          <a:ext cx="934157" cy="1770946"/>
          <a:chOff x="11013128" y="5436268"/>
          <a:chExt cx="946039" cy="1830360"/>
        </a:xfrm>
      </xdr:grpSpPr>
      <xdr:graphicFrame macro="">
        <xdr:nvGraphicFramePr>
          <xdr:cNvPr id="94" name="Chart 93">
            <a:extLst>
              <a:ext uri="{FF2B5EF4-FFF2-40B4-BE49-F238E27FC236}">
                <a16:creationId xmlns:a16="http://schemas.microsoft.com/office/drawing/2014/main" id="{1B8ACD81-E256-4E3F-A68A-29E4E360F9D2}"/>
              </a:ext>
            </a:extLst>
          </xdr:cNvPr>
          <xdr:cNvGraphicFramePr>
            <a:graphicFrameLocks/>
          </xdr:cNvGraphicFramePr>
        </xdr:nvGraphicFramePr>
        <xdr:xfrm>
          <a:off x="11086097" y="6008891"/>
          <a:ext cx="809570" cy="64959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96" name="TextBox 95">
            <a:extLst>
              <a:ext uri="{FF2B5EF4-FFF2-40B4-BE49-F238E27FC236}">
                <a16:creationId xmlns:a16="http://schemas.microsoft.com/office/drawing/2014/main" id="{BE1F7D0A-81EE-4C04-F0F2-D4141EEE4292}"/>
              </a:ext>
            </a:extLst>
          </xdr:cNvPr>
          <xdr:cNvSpPr txBox="1"/>
        </xdr:nvSpPr>
        <xdr:spPr>
          <a:xfrm>
            <a:off x="11013128" y="5795990"/>
            <a:ext cx="926989" cy="297336"/>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0" i="0" u="none" strike="noStrike">
                <a:solidFill>
                  <a:schemeClr val="bg1"/>
                </a:solidFill>
                <a:effectLst/>
                <a:latin typeface="+mn-lt"/>
                <a:ea typeface="+mn-ea"/>
                <a:cs typeface="+mn-cs"/>
              </a:rPr>
              <a:t> </a:t>
            </a:r>
            <a:r>
              <a:rPr lang="en-IN" sz="900" b="0" i="0" u="none" strike="noStrike">
                <a:solidFill>
                  <a:schemeClr val="bg1"/>
                </a:solidFill>
                <a:effectLst/>
                <a:latin typeface="+mn-lt"/>
                <a:ea typeface="+mn-ea"/>
                <a:cs typeface="+mn-cs"/>
              </a:rPr>
              <a:t>23,61,014 </a:t>
            </a:r>
            <a:endParaRPr lang="en-IN" sz="1050">
              <a:solidFill>
                <a:schemeClr val="bg1"/>
              </a:solidFill>
            </a:endParaRPr>
          </a:p>
        </xdr:txBody>
      </xdr:sp>
      <xdr:sp macro="" textlink="">
        <xdr:nvSpPr>
          <xdr:cNvPr id="98" name="TextBox 97">
            <a:extLst>
              <a:ext uri="{FF2B5EF4-FFF2-40B4-BE49-F238E27FC236}">
                <a16:creationId xmlns:a16="http://schemas.microsoft.com/office/drawing/2014/main" id="{AA621E4D-A2AE-9663-B45C-86781E689913}"/>
              </a:ext>
            </a:extLst>
          </xdr:cNvPr>
          <xdr:cNvSpPr txBox="1"/>
        </xdr:nvSpPr>
        <xdr:spPr>
          <a:xfrm>
            <a:off x="11013128" y="5436268"/>
            <a:ext cx="926989" cy="302572"/>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B2B</a:t>
            </a:r>
            <a:endParaRPr lang="en-IN" sz="1100">
              <a:solidFill>
                <a:schemeClr val="bg1"/>
              </a:solidFill>
            </a:endParaRPr>
          </a:p>
        </xdr:txBody>
      </xdr:sp>
      <xdr:sp macro="" textlink="">
        <xdr:nvSpPr>
          <xdr:cNvPr id="100" name="TextBox 99">
            <a:extLst>
              <a:ext uri="{FF2B5EF4-FFF2-40B4-BE49-F238E27FC236}">
                <a16:creationId xmlns:a16="http://schemas.microsoft.com/office/drawing/2014/main" id="{5480ACCB-6586-FD86-7155-DA433FB4E9FB}"/>
              </a:ext>
            </a:extLst>
          </xdr:cNvPr>
          <xdr:cNvSpPr txBox="1"/>
        </xdr:nvSpPr>
        <xdr:spPr>
          <a:xfrm>
            <a:off x="11028947" y="6768320"/>
            <a:ext cx="923870" cy="302572"/>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none" strike="noStrike">
                <a:solidFill>
                  <a:schemeClr val="bg1"/>
                </a:solidFill>
                <a:effectLst/>
                <a:latin typeface="+mn-lt"/>
                <a:ea typeface="+mn-ea"/>
                <a:cs typeface="+mn-cs"/>
              </a:rPr>
              <a:t>40.19%</a:t>
            </a:r>
            <a:endParaRPr lang="en-IN" sz="1000">
              <a:solidFill>
                <a:schemeClr val="bg1"/>
              </a:solidFill>
            </a:endParaRPr>
          </a:p>
        </xdr:txBody>
      </xdr:sp>
      <xdr:sp macro="" textlink="">
        <xdr:nvSpPr>
          <xdr:cNvPr id="101" name="TextBox 100">
            <a:extLst>
              <a:ext uri="{FF2B5EF4-FFF2-40B4-BE49-F238E27FC236}">
                <a16:creationId xmlns:a16="http://schemas.microsoft.com/office/drawing/2014/main" id="{62F4CE72-7A6F-7853-E20F-CB88C4A4924C}"/>
              </a:ext>
            </a:extLst>
          </xdr:cNvPr>
          <xdr:cNvSpPr txBox="1"/>
        </xdr:nvSpPr>
        <xdr:spPr>
          <a:xfrm>
            <a:off x="11035297" y="6964056"/>
            <a:ext cx="923870" cy="302572"/>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B2C</a:t>
            </a:r>
            <a:endParaRPr lang="en-IN" sz="1100">
              <a:solidFill>
                <a:schemeClr val="bg1"/>
              </a:solidFill>
            </a:endParaRPr>
          </a:p>
        </xdr:txBody>
      </xdr:sp>
    </xdr:grpSp>
    <xdr:clientData/>
  </xdr:twoCellAnchor>
  <xdr:twoCellAnchor editAs="absolute">
    <xdr:from>
      <xdr:col>7</xdr:col>
      <xdr:colOff>310444</xdr:colOff>
      <xdr:row>8</xdr:row>
      <xdr:rowOff>99611</xdr:rowOff>
    </xdr:from>
    <xdr:to>
      <xdr:col>14</xdr:col>
      <xdr:colOff>315380</xdr:colOff>
      <xdr:row>30</xdr:row>
      <xdr:rowOff>177080</xdr:rowOff>
    </xdr:to>
    <xdr:graphicFrame macro="">
      <xdr:nvGraphicFramePr>
        <xdr:cNvPr id="103" name="Chart 102">
          <a:extLst>
            <a:ext uri="{FF2B5EF4-FFF2-40B4-BE49-F238E27FC236}">
              <a16:creationId xmlns:a16="http://schemas.microsoft.com/office/drawing/2014/main" id="{214EF013-70F5-4F21-B857-92ECB0E43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402166</xdr:colOff>
      <xdr:row>14</xdr:row>
      <xdr:rowOff>182360</xdr:rowOff>
    </xdr:from>
    <xdr:to>
      <xdr:col>12</xdr:col>
      <xdr:colOff>275167</xdr:colOff>
      <xdr:row>24</xdr:row>
      <xdr:rowOff>-1</xdr:rowOff>
    </xdr:to>
    <xdr:sp macro="" textlink="">
      <xdr:nvSpPr>
        <xdr:cNvPr id="108" name="Oval 107">
          <a:extLst>
            <a:ext uri="{FF2B5EF4-FFF2-40B4-BE49-F238E27FC236}">
              <a16:creationId xmlns:a16="http://schemas.microsoft.com/office/drawing/2014/main" id="{4F258095-E45E-C896-E76F-63233D64F415}"/>
            </a:ext>
          </a:extLst>
        </xdr:cNvPr>
        <xdr:cNvSpPr/>
      </xdr:nvSpPr>
      <xdr:spPr>
        <a:xfrm>
          <a:off x="5863166" y="2799971"/>
          <a:ext cx="1693334" cy="1652084"/>
        </a:xfrm>
        <a:prstGeom prst="ellipse">
          <a:avLst/>
        </a:prstGeom>
        <a:gradFill flip="none" rotWithShape="1">
          <a:gsLst>
            <a:gs pos="86000">
              <a:srgbClr val="7030A0"/>
            </a:gs>
            <a:gs pos="29000">
              <a:srgbClr val="DB67EB"/>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592666</xdr:colOff>
      <xdr:row>15</xdr:row>
      <xdr:rowOff>147081</xdr:rowOff>
    </xdr:from>
    <xdr:to>
      <xdr:col>12</xdr:col>
      <xdr:colOff>107933</xdr:colOff>
      <xdr:row>23</xdr:row>
      <xdr:rowOff>15126</xdr:rowOff>
    </xdr:to>
    <xdr:sp macro="" textlink="">
      <xdr:nvSpPr>
        <xdr:cNvPr id="107" name="Oval 106">
          <a:extLst>
            <a:ext uri="{FF2B5EF4-FFF2-40B4-BE49-F238E27FC236}">
              <a16:creationId xmlns:a16="http://schemas.microsoft.com/office/drawing/2014/main" id="{BD0AF302-026B-31B9-51AD-7BE4C72F34AA}"/>
            </a:ext>
          </a:extLst>
        </xdr:cNvPr>
        <xdr:cNvSpPr/>
      </xdr:nvSpPr>
      <xdr:spPr>
        <a:xfrm>
          <a:off x="6053666" y="2948137"/>
          <a:ext cx="1335600" cy="133560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562977</xdr:colOff>
      <xdr:row>17</xdr:row>
      <xdr:rowOff>91730</xdr:rowOff>
    </xdr:from>
    <xdr:to>
      <xdr:col>12</xdr:col>
      <xdr:colOff>174988</xdr:colOff>
      <xdr:row>21</xdr:row>
      <xdr:rowOff>28532</xdr:rowOff>
    </xdr:to>
    <xdr:grpSp>
      <xdr:nvGrpSpPr>
        <xdr:cNvPr id="110" name="Group 109">
          <a:extLst>
            <a:ext uri="{FF2B5EF4-FFF2-40B4-BE49-F238E27FC236}">
              <a16:creationId xmlns:a16="http://schemas.microsoft.com/office/drawing/2014/main" id="{06F1D56B-3BE5-186D-106F-41D9E8FDA6B1}"/>
            </a:ext>
          </a:extLst>
        </xdr:cNvPr>
        <xdr:cNvGrpSpPr/>
      </xdr:nvGrpSpPr>
      <xdr:grpSpPr>
        <a:xfrm>
          <a:off x="6023977" y="3259674"/>
          <a:ext cx="1432344" cy="670580"/>
          <a:chOff x="4020199" y="6977952"/>
          <a:chExt cx="1432344" cy="670580"/>
        </a:xfrm>
      </xdr:grpSpPr>
      <xdr:sp macro="" textlink="">
        <xdr:nvSpPr>
          <xdr:cNvPr id="46" name="TextBox 45">
            <a:extLst>
              <a:ext uri="{FF2B5EF4-FFF2-40B4-BE49-F238E27FC236}">
                <a16:creationId xmlns:a16="http://schemas.microsoft.com/office/drawing/2014/main" id="{9A4B8305-F042-AC6E-B4EF-49E55BB077CE}"/>
              </a:ext>
            </a:extLst>
          </xdr:cNvPr>
          <xdr:cNvSpPr txBox="1"/>
        </xdr:nvSpPr>
        <xdr:spPr>
          <a:xfrm>
            <a:off x="4020199" y="7325746"/>
            <a:ext cx="1432344" cy="322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Income Achieved</a:t>
            </a:r>
          </a:p>
        </xdr:txBody>
      </xdr:sp>
      <xdr:sp macro="" textlink="">
        <xdr:nvSpPr>
          <xdr:cNvPr id="45" name="TextBox 44">
            <a:extLst>
              <a:ext uri="{FF2B5EF4-FFF2-40B4-BE49-F238E27FC236}">
                <a16:creationId xmlns:a16="http://schemas.microsoft.com/office/drawing/2014/main" id="{4625BD0E-5FA3-2708-0A96-078980125BEE}"/>
              </a:ext>
            </a:extLst>
          </xdr:cNvPr>
          <xdr:cNvSpPr txBox="1"/>
        </xdr:nvSpPr>
        <xdr:spPr>
          <a:xfrm>
            <a:off x="4312929" y="6977952"/>
            <a:ext cx="832905" cy="405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i="0" u="none" strike="noStrike">
                <a:solidFill>
                  <a:schemeClr val="bg1"/>
                </a:solidFill>
                <a:effectLst/>
                <a:latin typeface="+mn-lt"/>
                <a:ea typeface="+mn-ea"/>
                <a:cs typeface="+mn-cs"/>
              </a:rPr>
              <a:t>87%</a:t>
            </a:r>
            <a:r>
              <a:rPr lang="en-IN" sz="2800">
                <a:solidFill>
                  <a:schemeClr val="bg1"/>
                </a:solidFill>
              </a:rPr>
              <a:t> </a:t>
            </a:r>
          </a:p>
        </xdr:txBody>
      </xdr:sp>
    </xdr:grpSp>
    <xdr:clientData/>
  </xdr:twoCellAnchor>
  <xdr:twoCellAnchor>
    <xdr:from>
      <xdr:col>8</xdr:col>
      <xdr:colOff>493889</xdr:colOff>
      <xdr:row>12</xdr:row>
      <xdr:rowOff>35279</xdr:rowOff>
    </xdr:from>
    <xdr:to>
      <xdr:col>13</xdr:col>
      <xdr:colOff>155222</xdr:colOff>
      <xdr:row>26</xdr:row>
      <xdr:rowOff>176389</xdr:rowOff>
    </xdr:to>
    <xdr:sp macro="" textlink="">
      <xdr:nvSpPr>
        <xdr:cNvPr id="111" name="Oval 110">
          <a:extLst>
            <a:ext uri="{FF2B5EF4-FFF2-40B4-BE49-F238E27FC236}">
              <a16:creationId xmlns:a16="http://schemas.microsoft.com/office/drawing/2014/main" id="{C95244E6-4918-78B0-14B0-F54F142DC82C}"/>
            </a:ext>
          </a:extLst>
        </xdr:cNvPr>
        <xdr:cNvSpPr/>
      </xdr:nvSpPr>
      <xdr:spPr>
        <a:xfrm>
          <a:off x="5348111" y="2286001"/>
          <a:ext cx="2695222" cy="2709332"/>
        </a:xfrm>
        <a:prstGeom prst="ellipse">
          <a:avLst/>
        </a:prstGeom>
        <a:solidFill>
          <a:srgbClr val="DB67EB">
            <a:alpha val="2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388055</xdr:colOff>
      <xdr:row>8</xdr:row>
      <xdr:rowOff>176389</xdr:rowOff>
    </xdr:from>
    <xdr:to>
      <xdr:col>13</xdr:col>
      <xdr:colOff>112889</xdr:colOff>
      <xdr:row>15</xdr:row>
      <xdr:rowOff>105833</xdr:rowOff>
    </xdr:to>
    <xdr:cxnSp macro="">
      <xdr:nvCxnSpPr>
        <xdr:cNvPr id="113" name="Straight Connector 112">
          <a:extLst>
            <a:ext uri="{FF2B5EF4-FFF2-40B4-BE49-F238E27FC236}">
              <a16:creationId xmlns:a16="http://schemas.microsoft.com/office/drawing/2014/main" id="{88ABBD49-84C2-AFBF-790D-6443247E6147}"/>
            </a:ext>
          </a:extLst>
        </xdr:cNvPr>
        <xdr:cNvCxnSpPr/>
      </xdr:nvCxnSpPr>
      <xdr:spPr>
        <a:xfrm flipV="1">
          <a:off x="7062611" y="1693333"/>
          <a:ext cx="938389" cy="1213556"/>
        </a:xfrm>
        <a:prstGeom prst="line">
          <a:avLst/>
        </a:prstGeom>
        <a:ln w="19050">
          <a:gradFill>
            <a:gsLst>
              <a:gs pos="29000">
                <a:srgbClr val="E335DF"/>
              </a:gs>
              <a:gs pos="83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254000</xdr:colOff>
      <xdr:row>18</xdr:row>
      <xdr:rowOff>14111</xdr:rowOff>
    </xdr:from>
    <xdr:to>
      <xdr:col>14</xdr:col>
      <xdr:colOff>423333</xdr:colOff>
      <xdr:row>18</xdr:row>
      <xdr:rowOff>119944</xdr:rowOff>
    </xdr:to>
    <xdr:cxnSp macro="">
      <xdr:nvCxnSpPr>
        <xdr:cNvPr id="114" name="Straight Connector 113">
          <a:extLst>
            <a:ext uri="{FF2B5EF4-FFF2-40B4-BE49-F238E27FC236}">
              <a16:creationId xmlns:a16="http://schemas.microsoft.com/office/drawing/2014/main" id="{1599C4AD-7F2A-17C8-C34A-74BA3142F823}"/>
            </a:ext>
          </a:extLst>
        </xdr:cNvPr>
        <xdr:cNvCxnSpPr/>
      </xdr:nvCxnSpPr>
      <xdr:spPr>
        <a:xfrm flipV="1">
          <a:off x="7535333" y="3365500"/>
          <a:ext cx="1382889" cy="105833"/>
        </a:xfrm>
        <a:prstGeom prst="line">
          <a:avLst/>
        </a:prstGeom>
        <a:ln w="19050">
          <a:gradFill>
            <a:gsLst>
              <a:gs pos="29000">
                <a:srgbClr val="E335DF"/>
              </a:gs>
              <a:gs pos="83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155222</xdr:colOff>
      <xdr:row>21</xdr:row>
      <xdr:rowOff>155223</xdr:rowOff>
    </xdr:from>
    <xdr:to>
      <xdr:col>16</xdr:col>
      <xdr:colOff>430389</xdr:colOff>
      <xdr:row>29</xdr:row>
      <xdr:rowOff>169333</xdr:rowOff>
    </xdr:to>
    <xdr:cxnSp macro="">
      <xdr:nvCxnSpPr>
        <xdr:cNvPr id="118" name="Straight Connector 117">
          <a:extLst>
            <a:ext uri="{FF2B5EF4-FFF2-40B4-BE49-F238E27FC236}">
              <a16:creationId xmlns:a16="http://schemas.microsoft.com/office/drawing/2014/main" id="{7B990194-6F7C-17C9-E6AD-5A2576F817E7}"/>
            </a:ext>
          </a:extLst>
        </xdr:cNvPr>
        <xdr:cNvCxnSpPr/>
      </xdr:nvCxnSpPr>
      <xdr:spPr>
        <a:xfrm>
          <a:off x="7436555" y="4056945"/>
          <a:ext cx="2702278" cy="1481666"/>
        </a:xfrm>
        <a:prstGeom prst="line">
          <a:avLst/>
        </a:prstGeom>
        <a:ln w="19050">
          <a:gradFill>
            <a:gsLst>
              <a:gs pos="29000">
                <a:srgbClr val="E335DF"/>
              </a:gs>
              <a:gs pos="83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508000</xdr:colOff>
      <xdr:row>11</xdr:row>
      <xdr:rowOff>42333</xdr:rowOff>
    </xdr:from>
    <xdr:to>
      <xdr:col>10</xdr:col>
      <xdr:colOff>14111</xdr:colOff>
      <xdr:row>16</xdr:row>
      <xdr:rowOff>91722</xdr:rowOff>
    </xdr:to>
    <xdr:cxnSp macro="">
      <xdr:nvCxnSpPr>
        <xdr:cNvPr id="128" name="Straight Connector 127">
          <a:extLst>
            <a:ext uri="{FF2B5EF4-FFF2-40B4-BE49-F238E27FC236}">
              <a16:creationId xmlns:a16="http://schemas.microsoft.com/office/drawing/2014/main" id="{6FC21AD2-CD64-E192-9A69-FEE56EA2F538}"/>
            </a:ext>
          </a:extLst>
        </xdr:cNvPr>
        <xdr:cNvCxnSpPr/>
      </xdr:nvCxnSpPr>
      <xdr:spPr>
        <a:xfrm flipH="1" flipV="1">
          <a:off x="5362222" y="2109611"/>
          <a:ext cx="719667" cy="966611"/>
        </a:xfrm>
        <a:prstGeom prst="line">
          <a:avLst/>
        </a:prstGeom>
        <a:ln w="19050">
          <a:gradFill>
            <a:gsLst>
              <a:gs pos="29000">
                <a:srgbClr val="E335DF"/>
              </a:gs>
              <a:gs pos="83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282223</xdr:colOff>
      <xdr:row>20</xdr:row>
      <xdr:rowOff>91722</xdr:rowOff>
    </xdr:from>
    <xdr:to>
      <xdr:col>9</xdr:col>
      <xdr:colOff>430389</xdr:colOff>
      <xdr:row>25</xdr:row>
      <xdr:rowOff>119944</xdr:rowOff>
    </xdr:to>
    <xdr:cxnSp macro="">
      <xdr:nvCxnSpPr>
        <xdr:cNvPr id="137" name="Straight Connector 136">
          <a:extLst>
            <a:ext uri="{FF2B5EF4-FFF2-40B4-BE49-F238E27FC236}">
              <a16:creationId xmlns:a16="http://schemas.microsoft.com/office/drawing/2014/main" id="{C3986C48-964C-C1E7-A9C3-9252B2C85A8E}"/>
            </a:ext>
          </a:extLst>
        </xdr:cNvPr>
        <xdr:cNvCxnSpPr/>
      </xdr:nvCxnSpPr>
      <xdr:spPr>
        <a:xfrm flipH="1">
          <a:off x="4529667" y="3810000"/>
          <a:ext cx="1361722" cy="945444"/>
        </a:xfrm>
        <a:prstGeom prst="line">
          <a:avLst/>
        </a:prstGeom>
        <a:ln w="19050">
          <a:gradFill>
            <a:gsLst>
              <a:gs pos="29000">
                <a:srgbClr val="E335DF"/>
              </a:gs>
              <a:gs pos="83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24</xdr:row>
      <xdr:rowOff>0</xdr:rowOff>
    </xdr:from>
    <xdr:to>
      <xdr:col>11</xdr:col>
      <xdr:colOff>430388</xdr:colOff>
      <xdr:row>31</xdr:row>
      <xdr:rowOff>176389</xdr:rowOff>
    </xdr:to>
    <xdr:cxnSp macro="">
      <xdr:nvCxnSpPr>
        <xdr:cNvPr id="141" name="Straight Connector 140">
          <a:extLst>
            <a:ext uri="{FF2B5EF4-FFF2-40B4-BE49-F238E27FC236}">
              <a16:creationId xmlns:a16="http://schemas.microsoft.com/office/drawing/2014/main" id="{AFF68CD7-889B-1A4F-4643-CD114516437C}"/>
            </a:ext>
          </a:extLst>
        </xdr:cNvPr>
        <xdr:cNvCxnSpPr/>
      </xdr:nvCxnSpPr>
      <xdr:spPr>
        <a:xfrm>
          <a:off x="6801556" y="4452056"/>
          <a:ext cx="303388" cy="1460500"/>
        </a:xfrm>
        <a:prstGeom prst="line">
          <a:avLst/>
        </a:prstGeom>
        <a:ln w="19050">
          <a:gradFill>
            <a:gsLst>
              <a:gs pos="29000">
                <a:srgbClr val="E335DF"/>
              </a:gs>
              <a:gs pos="83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27</xdr:row>
      <xdr:rowOff>112889</xdr:rowOff>
    </xdr:from>
    <xdr:to>
      <xdr:col>7</xdr:col>
      <xdr:colOff>500945</xdr:colOff>
      <xdr:row>28</xdr:row>
      <xdr:rowOff>148167</xdr:rowOff>
    </xdr:to>
    <xdr:sp macro="" textlink="">
      <xdr:nvSpPr>
        <xdr:cNvPr id="174" name="TextBox 173">
          <a:extLst>
            <a:ext uri="{FF2B5EF4-FFF2-40B4-BE49-F238E27FC236}">
              <a16:creationId xmlns:a16="http://schemas.microsoft.com/office/drawing/2014/main" id="{37F87B77-CD18-A7CF-DA42-A2AE012B631C}"/>
            </a:ext>
          </a:extLst>
        </xdr:cNvPr>
        <xdr:cNvSpPr txBox="1"/>
      </xdr:nvSpPr>
      <xdr:spPr>
        <a:xfrm>
          <a:off x="3605389" y="5115278"/>
          <a:ext cx="1143000" cy="21872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Advertising</a:t>
          </a:r>
          <a:r>
            <a:rPr lang="en-IN">
              <a:solidFill>
                <a:schemeClr val="bg1"/>
              </a:solidFill>
            </a:rPr>
            <a:t> </a:t>
          </a:r>
          <a:endParaRPr lang="en-IN" sz="1100">
            <a:solidFill>
              <a:schemeClr val="bg1"/>
            </a:solidFill>
          </a:endParaRPr>
        </a:p>
      </xdr:txBody>
    </xdr:sp>
    <xdr:clientData/>
  </xdr:twoCellAnchor>
  <xdr:twoCellAnchor>
    <xdr:from>
      <xdr:col>11</xdr:col>
      <xdr:colOff>49387</xdr:colOff>
      <xdr:row>34</xdr:row>
      <xdr:rowOff>77611</xdr:rowOff>
    </xdr:from>
    <xdr:to>
      <xdr:col>12</xdr:col>
      <xdr:colOff>585610</xdr:colOff>
      <xdr:row>35</xdr:row>
      <xdr:rowOff>112889</xdr:rowOff>
    </xdr:to>
    <xdr:sp macro="" textlink="">
      <xdr:nvSpPr>
        <xdr:cNvPr id="175" name="TextBox 174">
          <a:extLst>
            <a:ext uri="{FF2B5EF4-FFF2-40B4-BE49-F238E27FC236}">
              <a16:creationId xmlns:a16="http://schemas.microsoft.com/office/drawing/2014/main" id="{60271569-E390-4ECD-EE32-B7D66B5B7E51}"/>
            </a:ext>
          </a:extLst>
        </xdr:cNvPr>
        <xdr:cNvSpPr txBox="1"/>
      </xdr:nvSpPr>
      <xdr:spPr>
        <a:xfrm>
          <a:off x="6723943" y="6364111"/>
          <a:ext cx="1143000" cy="21872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Licensing</a:t>
          </a:r>
          <a:r>
            <a:rPr lang="en-IN">
              <a:solidFill>
                <a:schemeClr val="bg1"/>
              </a:solidFill>
            </a:rPr>
            <a:t> </a:t>
          </a:r>
          <a:endParaRPr lang="en-IN" sz="1100">
            <a:solidFill>
              <a:schemeClr val="bg1"/>
            </a:solidFill>
          </a:endParaRPr>
        </a:p>
      </xdr:txBody>
    </xdr:sp>
    <xdr:clientData/>
  </xdr:twoCellAnchor>
  <xdr:twoCellAnchor>
    <xdr:from>
      <xdr:col>16</xdr:col>
      <xdr:colOff>141110</xdr:colOff>
      <xdr:row>30</xdr:row>
      <xdr:rowOff>155220</xdr:rowOff>
    </xdr:from>
    <xdr:to>
      <xdr:col>18</xdr:col>
      <xdr:colOff>70554</xdr:colOff>
      <xdr:row>32</xdr:row>
      <xdr:rowOff>35277</xdr:rowOff>
    </xdr:to>
    <xdr:sp macro="" textlink="">
      <xdr:nvSpPr>
        <xdr:cNvPr id="176" name="TextBox 175">
          <a:extLst>
            <a:ext uri="{FF2B5EF4-FFF2-40B4-BE49-F238E27FC236}">
              <a16:creationId xmlns:a16="http://schemas.microsoft.com/office/drawing/2014/main" id="{63A7DECB-E9E6-539B-EFCB-EB8BAECEA52B}"/>
            </a:ext>
          </a:extLst>
        </xdr:cNvPr>
        <xdr:cNvSpPr txBox="1"/>
      </xdr:nvSpPr>
      <xdr:spPr>
        <a:xfrm>
          <a:off x="9849554" y="5707942"/>
          <a:ext cx="1143000" cy="24694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0" u="none" strike="noStrike">
              <a:solidFill>
                <a:schemeClr val="bg1"/>
              </a:solidFill>
              <a:effectLst/>
              <a:latin typeface="+mn-lt"/>
              <a:ea typeface="+mn-ea"/>
              <a:cs typeface="+mn-cs"/>
            </a:rPr>
            <a:t>Asset sale</a:t>
          </a:r>
          <a:r>
            <a:rPr lang="en-IN" sz="900">
              <a:solidFill>
                <a:schemeClr val="bg1"/>
              </a:solidFill>
            </a:rPr>
            <a:t> </a:t>
          </a:r>
        </a:p>
      </xdr:txBody>
    </xdr:sp>
    <xdr:clientData/>
  </xdr:twoCellAnchor>
  <xdr:twoCellAnchor>
    <xdr:from>
      <xdr:col>14</xdr:col>
      <xdr:colOff>310446</xdr:colOff>
      <xdr:row>17</xdr:row>
      <xdr:rowOff>7058</xdr:rowOff>
    </xdr:from>
    <xdr:to>
      <xdr:col>16</xdr:col>
      <xdr:colOff>239891</xdr:colOff>
      <xdr:row>18</xdr:row>
      <xdr:rowOff>42335</xdr:rowOff>
    </xdr:to>
    <xdr:sp macro="" textlink="">
      <xdr:nvSpPr>
        <xdr:cNvPr id="185" name="TextBox 184">
          <a:extLst>
            <a:ext uri="{FF2B5EF4-FFF2-40B4-BE49-F238E27FC236}">
              <a16:creationId xmlns:a16="http://schemas.microsoft.com/office/drawing/2014/main" id="{33BBD723-78C6-2504-BD8D-C9CEA215B99C}"/>
            </a:ext>
          </a:extLst>
        </xdr:cNvPr>
        <xdr:cNvSpPr txBox="1"/>
      </xdr:nvSpPr>
      <xdr:spPr>
        <a:xfrm>
          <a:off x="8805335" y="3175002"/>
          <a:ext cx="1143000" cy="21872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0" i="0" u="none" strike="noStrike">
              <a:solidFill>
                <a:schemeClr val="bg1"/>
              </a:solidFill>
              <a:effectLst/>
              <a:latin typeface="+mn-lt"/>
              <a:ea typeface="+mn-ea"/>
              <a:cs typeface="+mn-cs"/>
            </a:rPr>
            <a:t>Subscription</a:t>
          </a:r>
          <a:r>
            <a:rPr lang="en-IN" sz="1050">
              <a:solidFill>
                <a:schemeClr val="bg1"/>
              </a:solidFill>
            </a:rPr>
            <a:t> </a:t>
          </a:r>
        </a:p>
      </xdr:txBody>
    </xdr:sp>
    <xdr:clientData/>
  </xdr:twoCellAnchor>
  <xdr:twoCellAnchor>
    <xdr:from>
      <xdr:col>12</xdr:col>
      <xdr:colOff>444503</xdr:colOff>
      <xdr:row>6</xdr:row>
      <xdr:rowOff>91723</xdr:rowOff>
    </xdr:from>
    <xdr:to>
      <xdr:col>14</xdr:col>
      <xdr:colOff>373947</xdr:colOff>
      <xdr:row>7</xdr:row>
      <xdr:rowOff>127001</xdr:rowOff>
    </xdr:to>
    <xdr:sp macro="" textlink="">
      <xdr:nvSpPr>
        <xdr:cNvPr id="186" name="TextBox 185">
          <a:extLst>
            <a:ext uri="{FF2B5EF4-FFF2-40B4-BE49-F238E27FC236}">
              <a16:creationId xmlns:a16="http://schemas.microsoft.com/office/drawing/2014/main" id="{C6638AFB-2EF7-0401-A1B0-0ED96BD6AF2E}"/>
            </a:ext>
          </a:extLst>
        </xdr:cNvPr>
        <xdr:cNvSpPr txBox="1"/>
      </xdr:nvSpPr>
      <xdr:spPr>
        <a:xfrm>
          <a:off x="7725836" y="1241779"/>
          <a:ext cx="1143000" cy="21872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Usage fees</a:t>
          </a:r>
          <a:r>
            <a:rPr lang="en-IN">
              <a:solidFill>
                <a:schemeClr val="bg1"/>
              </a:solidFill>
            </a:rPr>
            <a:t> </a:t>
          </a:r>
          <a:endParaRPr lang="en-IN" sz="1100">
            <a:solidFill>
              <a:schemeClr val="bg1"/>
            </a:solidFill>
          </a:endParaRPr>
        </a:p>
      </xdr:txBody>
    </xdr:sp>
    <xdr:clientData/>
  </xdr:twoCellAnchor>
  <xdr:twoCellAnchor>
    <xdr:from>
      <xdr:col>7</xdr:col>
      <xdr:colOff>388056</xdr:colOff>
      <xdr:row>10</xdr:row>
      <xdr:rowOff>35277</xdr:rowOff>
    </xdr:from>
    <xdr:to>
      <xdr:col>9</xdr:col>
      <xdr:colOff>317500</xdr:colOff>
      <xdr:row>11</xdr:row>
      <xdr:rowOff>70556</xdr:rowOff>
    </xdr:to>
    <xdr:sp macro="" textlink="">
      <xdr:nvSpPr>
        <xdr:cNvPr id="193" name="TextBox 192">
          <a:extLst>
            <a:ext uri="{FF2B5EF4-FFF2-40B4-BE49-F238E27FC236}">
              <a16:creationId xmlns:a16="http://schemas.microsoft.com/office/drawing/2014/main" id="{8A4DAF01-03EA-3C70-1DE0-EE5E52A2D6EC}"/>
            </a:ext>
          </a:extLst>
        </xdr:cNvPr>
        <xdr:cNvSpPr txBox="1"/>
      </xdr:nvSpPr>
      <xdr:spPr>
        <a:xfrm>
          <a:off x="4635500" y="1919110"/>
          <a:ext cx="1143000" cy="2187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0" i="0" u="none" strike="noStrike">
              <a:solidFill>
                <a:schemeClr val="bg1"/>
              </a:solidFill>
              <a:effectLst/>
              <a:latin typeface="+mn-lt"/>
              <a:ea typeface="+mn-ea"/>
              <a:cs typeface="+mn-cs"/>
            </a:rPr>
            <a:t>Renting</a:t>
          </a:r>
          <a:r>
            <a:rPr lang="en-IN" sz="800">
              <a:solidFill>
                <a:schemeClr val="bg1"/>
              </a:solidFill>
            </a:rPr>
            <a:t> </a:t>
          </a:r>
        </a:p>
      </xdr:txBody>
    </xdr:sp>
    <xdr:clientData/>
  </xdr:twoCellAnchor>
  <xdr:twoCellAnchor>
    <xdr:from>
      <xdr:col>12</xdr:col>
      <xdr:colOff>437445</xdr:colOff>
      <xdr:row>34</xdr:row>
      <xdr:rowOff>42334</xdr:rowOff>
    </xdr:from>
    <xdr:to>
      <xdr:col>13</xdr:col>
      <xdr:colOff>296333</xdr:colOff>
      <xdr:row>34</xdr:row>
      <xdr:rowOff>56444</xdr:rowOff>
    </xdr:to>
    <xdr:cxnSp macro="">
      <xdr:nvCxnSpPr>
        <xdr:cNvPr id="201" name="Straight Connector 200">
          <a:extLst>
            <a:ext uri="{FF2B5EF4-FFF2-40B4-BE49-F238E27FC236}">
              <a16:creationId xmlns:a16="http://schemas.microsoft.com/office/drawing/2014/main" id="{AA6F7CB1-DB4E-A35A-4C42-7FA032013267}"/>
            </a:ext>
          </a:extLst>
        </xdr:cNvPr>
        <xdr:cNvCxnSpPr/>
      </xdr:nvCxnSpPr>
      <xdr:spPr>
        <a:xfrm flipH="1">
          <a:off x="7718778" y="6328834"/>
          <a:ext cx="465666" cy="14110"/>
        </a:xfrm>
        <a:prstGeom prst="line">
          <a:avLst/>
        </a:prstGeom>
        <a:ln w="19050">
          <a:gradFill>
            <a:gsLst>
              <a:gs pos="13000">
                <a:srgbClr val="100D83"/>
              </a:gs>
              <a:gs pos="83000">
                <a:schemeClr val="accent4">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232834</xdr:colOff>
      <xdr:row>27</xdr:row>
      <xdr:rowOff>98778</xdr:rowOff>
    </xdr:from>
    <xdr:to>
      <xdr:col>17</xdr:col>
      <xdr:colOff>423334</xdr:colOff>
      <xdr:row>29</xdr:row>
      <xdr:rowOff>35278</xdr:rowOff>
    </xdr:to>
    <xdr:cxnSp macro="">
      <xdr:nvCxnSpPr>
        <xdr:cNvPr id="202" name="Straight Connector 201">
          <a:extLst>
            <a:ext uri="{FF2B5EF4-FFF2-40B4-BE49-F238E27FC236}">
              <a16:creationId xmlns:a16="http://schemas.microsoft.com/office/drawing/2014/main" id="{6B50B19E-16E3-DB34-A547-B472FF414941}"/>
            </a:ext>
          </a:extLst>
        </xdr:cNvPr>
        <xdr:cNvCxnSpPr/>
      </xdr:nvCxnSpPr>
      <xdr:spPr>
        <a:xfrm flipV="1">
          <a:off x="10548056" y="5101167"/>
          <a:ext cx="190500" cy="303389"/>
        </a:xfrm>
        <a:prstGeom prst="line">
          <a:avLst/>
        </a:prstGeom>
        <a:ln w="19050">
          <a:gradFill>
            <a:gsLst>
              <a:gs pos="13000">
                <a:srgbClr val="100D83"/>
              </a:gs>
              <a:gs pos="83000">
                <a:schemeClr val="accent4">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599722</xdr:colOff>
      <xdr:row>10</xdr:row>
      <xdr:rowOff>49389</xdr:rowOff>
    </xdr:from>
    <xdr:to>
      <xdr:col>8</xdr:col>
      <xdr:colOff>35278</xdr:colOff>
      <xdr:row>10</xdr:row>
      <xdr:rowOff>56445</xdr:rowOff>
    </xdr:to>
    <xdr:cxnSp macro="">
      <xdr:nvCxnSpPr>
        <xdr:cNvPr id="203" name="Straight Connector 202">
          <a:extLst>
            <a:ext uri="{FF2B5EF4-FFF2-40B4-BE49-F238E27FC236}">
              <a16:creationId xmlns:a16="http://schemas.microsoft.com/office/drawing/2014/main" id="{C26A0479-B986-0624-B120-233E0710B405}"/>
            </a:ext>
          </a:extLst>
        </xdr:cNvPr>
        <xdr:cNvCxnSpPr/>
      </xdr:nvCxnSpPr>
      <xdr:spPr>
        <a:xfrm flipH="1" flipV="1">
          <a:off x="4240389" y="1933222"/>
          <a:ext cx="649111" cy="7056"/>
        </a:xfrm>
        <a:prstGeom prst="line">
          <a:avLst/>
        </a:prstGeom>
        <a:ln w="19050">
          <a:gradFill>
            <a:gsLst>
              <a:gs pos="13000">
                <a:srgbClr val="100D83"/>
              </a:gs>
              <a:gs pos="83000">
                <a:schemeClr val="accent4">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324555</xdr:colOff>
      <xdr:row>6</xdr:row>
      <xdr:rowOff>49388</xdr:rowOff>
    </xdr:from>
    <xdr:to>
      <xdr:col>15</xdr:col>
      <xdr:colOff>197555</xdr:colOff>
      <xdr:row>6</xdr:row>
      <xdr:rowOff>49388</xdr:rowOff>
    </xdr:to>
    <xdr:cxnSp macro="">
      <xdr:nvCxnSpPr>
        <xdr:cNvPr id="204" name="Straight Connector 203">
          <a:extLst>
            <a:ext uri="{FF2B5EF4-FFF2-40B4-BE49-F238E27FC236}">
              <a16:creationId xmlns:a16="http://schemas.microsoft.com/office/drawing/2014/main" id="{60B61CAE-2381-4EA7-D768-59AAC92F9F74}"/>
            </a:ext>
          </a:extLst>
        </xdr:cNvPr>
        <xdr:cNvCxnSpPr/>
      </xdr:nvCxnSpPr>
      <xdr:spPr>
        <a:xfrm>
          <a:off x="8819444" y="1199444"/>
          <a:ext cx="479778" cy="0"/>
        </a:xfrm>
        <a:prstGeom prst="line">
          <a:avLst/>
        </a:prstGeom>
        <a:ln w="19050">
          <a:gradFill>
            <a:gsLst>
              <a:gs pos="13000">
                <a:srgbClr val="100D83"/>
              </a:gs>
              <a:gs pos="83000">
                <a:schemeClr val="accent4">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105834</xdr:colOff>
      <xdr:row>17</xdr:row>
      <xdr:rowOff>49389</xdr:rowOff>
    </xdr:from>
    <xdr:to>
      <xdr:col>16</xdr:col>
      <xdr:colOff>366889</xdr:colOff>
      <xdr:row>17</xdr:row>
      <xdr:rowOff>63500</xdr:rowOff>
    </xdr:to>
    <xdr:cxnSp macro="">
      <xdr:nvCxnSpPr>
        <xdr:cNvPr id="205" name="Straight Connector 204">
          <a:extLst>
            <a:ext uri="{FF2B5EF4-FFF2-40B4-BE49-F238E27FC236}">
              <a16:creationId xmlns:a16="http://schemas.microsoft.com/office/drawing/2014/main" id="{4D511183-5E92-2255-98F6-0BB22D19B40D}"/>
            </a:ext>
          </a:extLst>
        </xdr:cNvPr>
        <xdr:cNvCxnSpPr/>
      </xdr:nvCxnSpPr>
      <xdr:spPr>
        <a:xfrm flipV="1">
          <a:off x="9814278" y="3217333"/>
          <a:ext cx="261055" cy="14111"/>
        </a:xfrm>
        <a:prstGeom prst="line">
          <a:avLst/>
        </a:prstGeom>
        <a:ln w="19050">
          <a:gradFill>
            <a:gsLst>
              <a:gs pos="13000">
                <a:srgbClr val="100D83"/>
              </a:gs>
              <a:gs pos="83000">
                <a:schemeClr val="accent4">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282222</xdr:colOff>
      <xdr:row>28</xdr:row>
      <xdr:rowOff>31751</xdr:rowOff>
    </xdr:from>
    <xdr:to>
      <xdr:col>5</xdr:col>
      <xdr:colOff>571500</xdr:colOff>
      <xdr:row>28</xdr:row>
      <xdr:rowOff>38806</xdr:rowOff>
    </xdr:to>
    <xdr:cxnSp macro="">
      <xdr:nvCxnSpPr>
        <xdr:cNvPr id="206" name="Straight Connector 205">
          <a:extLst>
            <a:ext uri="{FF2B5EF4-FFF2-40B4-BE49-F238E27FC236}">
              <a16:creationId xmlns:a16="http://schemas.microsoft.com/office/drawing/2014/main" id="{41CDA3F1-94CF-694E-B06F-A4A689218D22}"/>
            </a:ext>
          </a:extLst>
        </xdr:cNvPr>
        <xdr:cNvCxnSpPr>
          <a:stCxn id="174" idx="1"/>
          <a:endCxn id="296" idx="3"/>
        </xdr:cNvCxnSpPr>
      </xdr:nvCxnSpPr>
      <xdr:spPr>
        <a:xfrm flipH="1" flipV="1">
          <a:off x="3316111" y="5217584"/>
          <a:ext cx="289278" cy="7055"/>
        </a:xfrm>
        <a:prstGeom prst="line">
          <a:avLst/>
        </a:prstGeom>
        <a:ln w="19050">
          <a:gradFill>
            <a:gsLst>
              <a:gs pos="13000">
                <a:srgbClr val="100D83"/>
              </a:gs>
              <a:gs pos="83000">
                <a:schemeClr val="accent4">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200095</xdr:colOff>
      <xdr:row>29</xdr:row>
      <xdr:rowOff>11660</xdr:rowOff>
    </xdr:from>
    <xdr:to>
      <xdr:col>7</xdr:col>
      <xdr:colOff>388056</xdr:colOff>
      <xdr:row>32</xdr:row>
      <xdr:rowOff>112889</xdr:rowOff>
    </xdr:to>
    <xdr:cxnSp macro="">
      <xdr:nvCxnSpPr>
        <xdr:cNvPr id="207" name="Straight Connector 206">
          <a:extLst>
            <a:ext uri="{FF2B5EF4-FFF2-40B4-BE49-F238E27FC236}">
              <a16:creationId xmlns:a16="http://schemas.microsoft.com/office/drawing/2014/main" id="{F43A3306-6E7D-32CE-E0C8-08BA0EAD2679}"/>
            </a:ext>
          </a:extLst>
        </xdr:cNvPr>
        <xdr:cNvCxnSpPr>
          <a:stCxn id="268" idx="5"/>
        </xdr:cNvCxnSpPr>
      </xdr:nvCxnSpPr>
      <xdr:spPr>
        <a:xfrm>
          <a:off x="3233984" y="5380938"/>
          <a:ext cx="1401516" cy="651562"/>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14111</xdr:colOff>
      <xdr:row>22</xdr:row>
      <xdr:rowOff>28222</xdr:rowOff>
    </xdr:from>
    <xdr:to>
      <xdr:col>5</xdr:col>
      <xdr:colOff>91722</xdr:colOff>
      <xdr:row>27</xdr:row>
      <xdr:rowOff>35278</xdr:rowOff>
    </xdr:to>
    <xdr:cxnSp macro="">
      <xdr:nvCxnSpPr>
        <xdr:cNvPr id="208" name="Straight Connector 207">
          <a:extLst>
            <a:ext uri="{FF2B5EF4-FFF2-40B4-BE49-F238E27FC236}">
              <a16:creationId xmlns:a16="http://schemas.microsoft.com/office/drawing/2014/main" id="{EBDF8587-F49C-A5F4-B8E9-95F6E162B3E3}"/>
            </a:ext>
          </a:extLst>
        </xdr:cNvPr>
        <xdr:cNvCxnSpPr/>
      </xdr:nvCxnSpPr>
      <xdr:spPr>
        <a:xfrm flipV="1">
          <a:off x="3048000" y="4113389"/>
          <a:ext cx="77611" cy="924278"/>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508000</xdr:colOff>
      <xdr:row>31</xdr:row>
      <xdr:rowOff>14111</xdr:rowOff>
    </xdr:from>
    <xdr:to>
      <xdr:col>13</xdr:col>
      <xdr:colOff>518583</xdr:colOff>
      <xdr:row>33</xdr:row>
      <xdr:rowOff>14111</xdr:rowOff>
    </xdr:to>
    <xdr:cxnSp macro="">
      <xdr:nvCxnSpPr>
        <xdr:cNvPr id="209" name="Straight Connector 208">
          <a:extLst>
            <a:ext uri="{FF2B5EF4-FFF2-40B4-BE49-F238E27FC236}">
              <a16:creationId xmlns:a16="http://schemas.microsoft.com/office/drawing/2014/main" id="{2EF4BF1D-5F8B-97CA-19E9-74C6C87FDE99}"/>
            </a:ext>
          </a:extLst>
        </xdr:cNvPr>
        <xdr:cNvCxnSpPr>
          <a:stCxn id="232" idx="0"/>
        </xdr:cNvCxnSpPr>
      </xdr:nvCxnSpPr>
      <xdr:spPr>
        <a:xfrm flipH="1" flipV="1">
          <a:off x="8396111" y="5750278"/>
          <a:ext cx="10583" cy="366889"/>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176389</xdr:colOff>
      <xdr:row>23</xdr:row>
      <xdr:rowOff>21167</xdr:rowOff>
    </xdr:from>
    <xdr:to>
      <xdr:col>6</xdr:col>
      <xdr:colOff>28222</xdr:colOff>
      <xdr:row>27</xdr:row>
      <xdr:rowOff>84666</xdr:rowOff>
    </xdr:to>
    <xdr:cxnSp macro="">
      <xdr:nvCxnSpPr>
        <xdr:cNvPr id="210" name="Straight Connector 209">
          <a:extLst>
            <a:ext uri="{FF2B5EF4-FFF2-40B4-BE49-F238E27FC236}">
              <a16:creationId xmlns:a16="http://schemas.microsoft.com/office/drawing/2014/main" id="{ECA8178B-CAE7-F521-9EE8-EBBD6F2D18D7}"/>
            </a:ext>
          </a:extLst>
        </xdr:cNvPr>
        <xdr:cNvCxnSpPr/>
      </xdr:nvCxnSpPr>
      <xdr:spPr>
        <a:xfrm flipV="1">
          <a:off x="3210278" y="4289778"/>
          <a:ext cx="458611" cy="797277"/>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336130</xdr:colOff>
      <xdr:row>7</xdr:row>
      <xdr:rowOff>44785</xdr:rowOff>
    </xdr:from>
    <xdr:to>
      <xdr:col>15</xdr:col>
      <xdr:colOff>338666</xdr:colOff>
      <xdr:row>9</xdr:row>
      <xdr:rowOff>49389</xdr:rowOff>
    </xdr:to>
    <xdr:cxnSp macro="">
      <xdr:nvCxnSpPr>
        <xdr:cNvPr id="211" name="Straight Connector 210">
          <a:extLst>
            <a:ext uri="{FF2B5EF4-FFF2-40B4-BE49-F238E27FC236}">
              <a16:creationId xmlns:a16="http://schemas.microsoft.com/office/drawing/2014/main" id="{251E8343-281C-26EC-A557-A71E7D7FE831}"/>
            </a:ext>
          </a:extLst>
        </xdr:cNvPr>
        <xdr:cNvCxnSpPr/>
      </xdr:nvCxnSpPr>
      <xdr:spPr>
        <a:xfrm>
          <a:off x="9437797" y="1378285"/>
          <a:ext cx="2536" cy="371493"/>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52919</xdr:colOff>
      <xdr:row>29</xdr:row>
      <xdr:rowOff>70556</xdr:rowOff>
    </xdr:from>
    <xdr:to>
      <xdr:col>6</xdr:col>
      <xdr:colOff>437444</xdr:colOff>
      <xdr:row>33</xdr:row>
      <xdr:rowOff>162277</xdr:rowOff>
    </xdr:to>
    <xdr:cxnSp macro="">
      <xdr:nvCxnSpPr>
        <xdr:cNvPr id="212" name="Straight Connector 211">
          <a:extLst>
            <a:ext uri="{FF2B5EF4-FFF2-40B4-BE49-F238E27FC236}">
              <a16:creationId xmlns:a16="http://schemas.microsoft.com/office/drawing/2014/main" id="{188010EF-255C-C093-E79F-C4E9616D4AC1}"/>
            </a:ext>
          </a:extLst>
        </xdr:cNvPr>
        <xdr:cNvCxnSpPr>
          <a:endCxn id="268" idx="4"/>
        </xdr:cNvCxnSpPr>
      </xdr:nvCxnSpPr>
      <xdr:spPr>
        <a:xfrm flipH="1" flipV="1">
          <a:off x="3086808" y="5439834"/>
          <a:ext cx="991303" cy="825499"/>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84669</xdr:colOff>
      <xdr:row>32</xdr:row>
      <xdr:rowOff>77611</xdr:rowOff>
    </xdr:from>
    <xdr:to>
      <xdr:col>5</xdr:col>
      <xdr:colOff>479780</xdr:colOff>
      <xdr:row>34</xdr:row>
      <xdr:rowOff>99358</xdr:rowOff>
    </xdr:to>
    <xdr:sp macro="" textlink="">
      <xdr:nvSpPr>
        <xdr:cNvPr id="213" name="Oval 212">
          <a:extLst>
            <a:ext uri="{FF2B5EF4-FFF2-40B4-BE49-F238E27FC236}">
              <a16:creationId xmlns:a16="http://schemas.microsoft.com/office/drawing/2014/main" id="{864D7EC2-BA7B-2EB4-483A-21545B97CBD5}"/>
            </a:ext>
          </a:extLst>
        </xdr:cNvPr>
        <xdr:cNvSpPr/>
      </xdr:nvSpPr>
      <xdr:spPr>
        <a:xfrm>
          <a:off x="3118558" y="5997222"/>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4</xdr:col>
      <xdr:colOff>550334</xdr:colOff>
      <xdr:row>20</xdr:row>
      <xdr:rowOff>7051</xdr:rowOff>
    </xdr:from>
    <xdr:to>
      <xdr:col>5</xdr:col>
      <xdr:colOff>338667</xdr:colOff>
      <xdr:row>22</xdr:row>
      <xdr:rowOff>28798</xdr:rowOff>
    </xdr:to>
    <xdr:sp macro="" textlink="">
      <xdr:nvSpPr>
        <xdr:cNvPr id="214" name="Oval 213">
          <a:extLst>
            <a:ext uri="{FF2B5EF4-FFF2-40B4-BE49-F238E27FC236}">
              <a16:creationId xmlns:a16="http://schemas.microsoft.com/office/drawing/2014/main" id="{D3987A6F-187C-614F-AE93-333A9642AA66}"/>
            </a:ext>
          </a:extLst>
        </xdr:cNvPr>
        <xdr:cNvSpPr/>
      </xdr:nvSpPr>
      <xdr:spPr>
        <a:xfrm>
          <a:off x="2977445" y="3725329"/>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5</xdr:col>
      <xdr:colOff>550332</xdr:colOff>
      <xdr:row>21</xdr:row>
      <xdr:rowOff>21166</xdr:rowOff>
    </xdr:from>
    <xdr:to>
      <xdr:col>6</xdr:col>
      <xdr:colOff>338665</xdr:colOff>
      <xdr:row>23</xdr:row>
      <xdr:rowOff>42913</xdr:rowOff>
    </xdr:to>
    <xdr:sp macro="" textlink="">
      <xdr:nvSpPr>
        <xdr:cNvPr id="215" name="Oval 214">
          <a:extLst>
            <a:ext uri="{FF2B5EF4-FFF2-40B4-BE49-F238E27FC236}">
              <a16:creationId xmlns:a16="http://schemas.microsoft.com/office/drawing/2014/main" id="{73BA4945-270A-FEA6-7AC9-D4DA3A77EF68}"/>
            </a:ext>
          </a:extLst>
        </xdr:cNvPr>
        <xdr:cNvSpPr/>
      </xdr:nvSpPr>
      <xdr:spPr>
        <a:xfrm>
          <a:off x="3584221" y="3922888"/>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6</xdr:col>
      <xdr:colOff>388055</xdr:colOff>
      <xdr:row>33</xdr:row>
      <xdr:rowOff>112888</xdr:rowOff>
    </xdr:from>
    <xdr:to>
      <xdr:col>7</xdr:col>
      <xdr:colOff>176389</xdr:colOff>
      <xdr:row>35</xdr:row>
      <xdr:rowOff>134636</xdr:rowOff>
    </xdr:to>
    <xdr:sp macro="" textlink="">
      <xdr:nvSpPr>
        <xdr:cNvPr id="216" name="Oval 215">
          <a:extLst>
            <a:ext uri="{FF2B5EF4-FFF2-40B4-BE49-F238E27FC236}">
              <a16:creationId xmlns:a16="http://schemas.microsoft.com/office/drawing/2014/main" id="{8D8C11F0-CF87-78F4-56F7-F56A45658AE5}"/>
            </a:ext>
          </a:extLst>
        </xdr:cNvPr>
        <xdr:cNvSpPr/>
      </xdr:nvSpPr>
      <xdr:spPr>
        <a:xfrm>
          <a:off x="4028722" y="6215944"/>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7</xdr:col>
      <xdr:colOff>366889</xdr:colOff>
      <xdr:row>31</xdr:row>
      <xdr:rowOff>148166</xdr:rowOff>
    </xdr:from>
    <xdr:to>
      <xdr:col>8</xdr:col>
      <xdr:colOff>155222</xdr:colOff>
      <xdr:row>33</xdr:row>
      <xdr:rowOff>169913</xdr:rowOff>
    </xdr:to>
    <xdr:sp macro="" textlink="">
      <xdr:nvSpPr>
        <xdr:cNvPr id="217" name="Oval 216">
          <a:extLst>
            <a:ext uri="{FF2B5EF4-FFF2-40B4-BE49-F238E27FC236}">
              <a16:creationId xmlns:a16="http://schemas.microsoft.com/office/drawing/2014/main" id="{41E4D8DC-D11E-39E4-2B96-F4FEE871D529}"/>
            </a:ext>
          </a:extLst>
        </xdr:cNvPr>
        <xdr:cNvSpPr/>
      </xdr:nvSpPr>
      <xdr:spPr>
        <a:xfrm>
          <a:off x="4614333" y="5884333"/>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13</xdr:col>
      <xdr:colOff>324554</xdr:colOff>
      <xdr:row>28</xdr:row>
      <xdr:rowOff>169334</xdr:rowOff>
    </xdr:from>
    <xdr:to>
      <xdr:col>14</xdr:col>
      <xdr:colOff>112887</xdr:colOff>
      <xdr:row>31</xdr:row>
      <xdr:rowOff>7636</xdr:rowOff>
    </xdr:to>
    <xdr:sp macro="" textlink="">
      <xdr:nvSpPr>
        <xdr:cNvPr id="218" name="Oval 217">
          <a:extLst>
            <a:ext uri="{FF2B5EF4-FFF2-40B4-BE49-F238E27FC236}">
              <a16:creationId xmlns:a16="http://schemas.microsoft.com/office/drawing/2014/main" id="{07242249-CAE0-CE83-C4D4-C53ACA72D1B8}"/>
            </a:ext>
          </a:extLst>
        </xdr:cNvPr>
        <xdr:cNvSpPr/>
      </xdr:nvSpPr>
      <xdr:spPr>
        <a:xfrm>
          <a:off x="8212665" y="5355167"/>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13</xdr:col>
      <xdr:colOff>310444</xdr:colOff>
      <xdr:row>33</xdr:row>
      <xdr:rowOff>14111</xdr:rowOff>
    </xdr:from>
    <xdr:to>
      <xdr:col>14</xdr:col>
      <xdr:colOff>119944</xdr:colOff>
      <xdr:row>35</xdr:row>
      <xdr:rowOff>49389</xdr:rowOff>
    </xdr:to>
    <xdr:sp macro="" textlink="">
      <xdr:nvSpPr>
        <xdr:cNvPr id="232" name="Circle: Hollow 231">
          <a:extLst>
            <a:ext uri="{FF2B5EF4-FFF2-40B4-BE49-F238E27FC236}">
              <a16:creationId xmlns:a16="http://schemas.microsoft.com/office/drawing/2014/main" id="{C4ACBE2D-3E88-5F4F-634F-EEF3C57C2E47}"/>
            </a:ext>
          </a:extLst>
        </xdr:cNvPr>
        <xdr:cNvSpPr/>
      </xdr:nvSpPr>
      <xdr:spPr>
        <a:xfrm>
          <a:off x="8198555" y="6117167"/>
          <a:ext cx="416278" cy="402166"/>
        </a:xfrm>
        <a:prstGeom prst="donut">
          <a:avLst>
            <a:gd name="adj" fmla="val 12649"/>
          </a:avLst>
        </a:prstGeom>
        <a:solidFill>
          <a:srgbClr val="37D5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17</xdr:col>
      <xdr:colOff>373944</xdr:colOff>
      <xdr:row>25</xdr:row>
      <xdr:rowOff>119946</xdr:rowOff>
    </xdr:from>
    <xdr:to>
      <xdr:col>18</xdr:col>
      <xdr:colOff>183444</xdr:colOff>
      <xdr:row>27</xdr:row>
      <xdr:rowOff>155223</xdr:rowOff>
    </xdr:to>
    <xdr:sp macro="" textlink="">
      <xdr:nvSpPr>
        <xdr:cNvPr id="233" name="Circle: Hollow 232">
          <a:extLst>
            <a:ext uri="{FF2B5EF4-FFF2-40B4-BE49-F238E27FC236}">
              <a16:creationId xmlns:a16="http://schemas.microsoft.com/office/drawing/2014/main" id="{FE8FFB2D-EFB8-E78B-D2A3-6F539FE4F102}"/>
            </a:ext>
          </a:extLst>
        </xdr:cNvPr>
        <xdr:cNvSpPr/>
      </xdr:nvSpPr>
      <xdr:spPr>
        <a:xfrm>
          <a:off x="10689166" y="4755446"/>
          <a:ext cx="416278" cy="402166"/>
        </a:xfrm>
        <a:prstGeom prst="donut">
          <a:avLst>
            <a:gd name="adj" fmla="val 12649"/>
          </a:avLst>
        </a:prstGeom>
        <a:solidFill>
          <a:srgbClr val="37D5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6</xdr:col>
      <xdr:colOff>197554</xdr:colOff>
      <xdr:row>9</xdr:row>
      <xdr:rowOff>56443</xdr:rowOff>
    </xdr:from>
    <xdr:to>
      <xdr:col>7</xdr:col>
      <xdr:colOff>7055</xdr:colOff>
      <xdr:row>11</xdr:row>
      <xdr:rowOff>91720</xdr:rowOff>
    </xdr:to>
    <xdr:sp macro="" textlink="">
      <xdr:nvSpPr>
        <xdr:cNvPr id="234" name="Circle: Hollow 233">
          <a:extLst>
            <a:ext uri="{FF2B5EF4-FFF2-40B4-BE49-F238E27FC236}">
              <a16:creationId xmlns:a16="http://schemas.microsoft.com/office/drawing/2014/main" id="{68581847-8500-ECEC-DC7A-C1E02F790B1E}"/>
            </a:ext>
          </a:extLst>
        </xdr:cNvPr>
        <xdr:cNvSpPr/>
      </xdr:nvSpPr>
      <xdr:spPr>
        <a:xfrm>
          <a:off x="3838221" y="1756832"/>
          <a:ext cx="416278" cy="402166"/>
        </a:xfrm>
        <a:prstGeom prst="donut">
          <a:avLst>
            <a:gd name="adj" fmla="val 12649"/>
          </a:avLst>
        </a:prstGeom>
        <a:solidFill>
          <a:srgbClr val="37D5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16</xdr:col>
      <xdr:colOff>352778</xdr:colOff>
      <xdr:row>16</xdr:row>
      <xdr:rowOff>56444</xdr:rowOff>
    </xdr:from>
    <xdr:to>
      <xdr:col>17</xdr:col>
      <xdr:colOff>162278</xdr:colOff>
      <xdr:row>18</xdr:row>
      <xdr:rowOff>91721</xdr:rowOff>
    </xdr:to>
    <xdr:sp macro="" textlink="">
      <xdr:nvSpPr>
        <xdr:cNvPr id="235" name="Circle: Hollow 234">
          <a:extLst>
            <a:ext uri="{FF2B5EF4-FFF2-40B4-BE49-F238E27FC236}">
              <a16:creationId xmlns:a16="http://schemas.microsoft.com/office/drawing/2014/main" id="{F1B38A4C-1065-9DDB-8768-B2D13A2FBF94}"/>
            </a:ext>
          </a:extLst>
        </xdr:cNvPr>
        <xdr:cNvSpPr/>
      </xdr:nvSpPr>
      <xdr:spPr>
        <a:xfrm>
          <a:off x="10061222" y="3040944"/>
          <a:ext cx="416278" cy="402166"/>
        </a:xfrm>
        <a:prstGeom prst="donut">
          <a:avLst>
            <a:gd name="adj" fmla="val 12649"/>
          </a:avLst>
        </a:prstGeom>
        <a:solidFill>
          <a:srgbClr val="37D5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15</xdr:col>
      <xdr:colOff>197554</xdr:colOff>
      <xdr:row>5</xdr:row>
      <xdr:rowOff>28223</xdr:rowOff>
    </xdr:from>
    <xdr:to>
      <xdr:col>16</xdr:col>
      <xdr:colOff>7055</xdr:colOff>
      <xdr:row>7</xdr:row>
      <xdr:rowOff>63500</xdr:rowOff>
    </xdr:to>
    <xdr:sp macro="" textlink="">
      <xdr:nvSpPr>
        <xdr:cNvPr id="236" name="Circle: Hollow 235">
          <a:extLst>
            <a:ext uri="{FF2B5EF4-FFF2-40B4-BE49-F238E27FC236}">
              <a16:creationId xmlns:a16="http://schemas.microsoft.com/office/drawing/2014/main" id="{6E439C45-504A-2E20-1594-18A95F27352F}"/>
            </a:ext>
          </a:extLst>
        </xdr:cNvPr>
        <xdr:cNvSpPr/>
      </xdr:nvSpPr>
      <xdr:spPr>
        <a:xfrm>
          <a:off x="9299221" y="994834"/>
          <a:ext cx="416278" cy="402166"/>
        </a:xfrm>
        <a:prstGeom prst="donut">
          <a:avLst>
            <a:gd name="adj" fmla="val 12649"/>
          </a:avLst>
        </a:prstGeom>
        <a:solidFill>
          <a:srgbClr val="37D5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5</xdr:col>
      <xdr:colOff>49389</xdr:colOff>
      <xdr:row>29</xdr:row>
      <xdr:rowOff>77611</xdr:rowOff>
    </xdr:from>
    <xdr:to>
      <xdr:col>5</xdr:col>
      <xdr:colOff>261055</xdr:colOff>
      <xdr:row>32</xdr:row>
      <xdr:rowOff>77611</xdr:rowOff>
    </xdr:to>
    <xdr:cxnSp macro="">
      <xdr:nvCxnSpPr>
        <xdr:cNvPr id="248" name="Straight Connector 247">
          <a:extLst>
            <a:ext uri="{FF2B5EF4-FFF2-40B4-BE49-F238E27FC236}">
              <a16:creationId xmlns:a16="http://schemas.microsoft.com/office/drawing/2014/main" id="{A64FD1F0-845B-CCE4-CBC1-7766E14A60D6}"/>
            </a:ext>
          </a:extLst>
        </xdr:cNvPr>
        <xdr:cNvCxnSpPr/>
      </xdr:nvCxnSpPr>
      <xdr:spPr>
        <a:xfrm>
          <a:off x="3083278" y="5446889"/>
          <a:ext cx="211666" cy="550333"/>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560917</xdr:colOff>
      <xdr:row>14</xdr:row>
      <xdr:rowOff>84667</xdr:rowOff>
    </xdr:from>
    <xdr:to>
      <xdr:col>17</xdr:col>
      <xdr:colOff>141111</xdr:colOff>
      <xdr:row>16</xdr:row>
      <xdr:rowOff>56444</xdr:rowOff>
    </xdr:to>
    <xdr:cxnSp macro="">
      <xdr:nvCxnSpPr>
        <xdr:cNvPr id="249" name="Straight Connector 248">
          <a:extLst>
            <a:ext uri="{FF2B5EF4-FFF2-40B4-BE49-F238E27FC236}">
              <a16:creationId xmlns:a16="http://schemas.microsoft.com/office/drawing/2014/main" id="{0A017255-E7C9-E175-3893-8DCB461B7D95}"/>
            </a:ext>
          </a:extLst>
        </xdr:cNvPr>
        <xdr:cNvCxnSpPr>
          <a:stCxn id="235" idx="0"/>
        </xdr:cNvCxnSpPr>
      </xdr:nvCxnSpPr>
      <xdr:spPr>
        <a:xfrm flipV="1">
          <a:off x="10269361" y="2702278"/>
          <a:ext cx="186972" cy="338666"/>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105833</xdr:colOff>
      <xdr:row>34</xdr:row>
      <xdr:rowOff>42333</xdr:rowOff>
    </xdr:from>
    <xdr:to>
      <xdr:col>14</xdr:col>
      <xdr:colOff>571500</xdr:colOff>
      <xdr:row>34</xdr:row>
      <xdr:rowOff>49389</xdr:rowOff>
    </xdr:to>
    <xdr:cxnSp macro="">
      <xdr:nvCxnSpPr>
        <xdr:cNvPr id="250" name="Straight Connector 249">
          <a:extLst>
            <a:ext uri="{FF2B5EF4-FFF2-40B4-BE49-F238E27FC236}">
              <a16:creationId xmlns:a16="http://schemas.microsoft.com/office/drawing/2014/main" id="{03771085-C1E3-380C-922E-8A143A63A619}"/>
            </a:ext>
          </a:extLst>
        </xdr:cNvPr>
        <xdr:cNvCxnSpPr/>
      </xdr:nvCxnSpPr>
      <xdr:spPr>
        <a:xfrm flipH="1">
          <a:off x="8600722" y="6328833"/>
          <a:ext cx="465667" cy="7056"/>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571501</xdr:colOff>
      <xdr:row>11</xdr:row>
      <xdr:rowOff>49389</xdr:rowOff>
    </xdr:from>
    <xdr:to>
      <xdr:col>6</xdr:col>
      <xdr:colOff>275167</xdr:colOff>
      <xdr:row>12</xdr:row>
      <xdr:rowOff>155222</xdr:rowOff>
    </xdr:to>
    <xdr:cxnSp macro="">
      <xdr:nvCxnSpPr>
        <xdr:cNvPr id="251" name="Straight Connector 250">
          <a:extLst>
            <a:ext uri="{FF2B5EF4-FFF2-40B4-BE49-F238E27FC236}">
              <a16:creationId xmlns:a16="http://schemas.microsoft.com/office/drawing/2014/main" id="{DBBDACA7-B398-8979-8C06-B46F211BCF52}"/>
            </a:ext>
          </a:extLst>
        </xdr:cNvPr>
        <xdr:cNvCxnSpPr/>
      </xdr:nvCxnSpPr>
      <xdr:spPr>
        <a:xfrm flipV="1">
          <a:off x="3605390" y="2116667"/>
          <a:ext cx="310444" cy="289277"/>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451558</xdr:colOff>
      <xdr:row>27</xdr:row>
      <xdr:rowOff>35279</xdr:rowOff>
    </xdr:from>
    <xdr:to>
      <xdr:col>5</xdr:col>
      <xdr:colOff>261058</xdr:colOff>
      <xdr:row>29</xdr:row>
      <xdr:rowOff>70556</xdr:rowOff>
    </xdr:to>
    <xdr:sp macro="" textlink="">
      <xdr:nvSpPr>
        <xdr:cNvPr id="268" name="Circle: Hollow 267">
          <a:extLst>
            <a:ext uri="{FF2B5EF4-FFF2-40B4-BE49-F238E27FC236}">
              <a16:creationId xmlns:a16="http://schemas.microsoft.com/office/drawing/2014/main" id="{40E8B39A-E86E-4C13-BF9C-E93819CBFFCE}"/>
            </a:ext>
          </a:extLst>
        </xdr:cNvPr>
        <xdr:cNvSpPr/>
      </xdr:nvSpPr>
      <xdr:spPr>
        <a:xfrm>
          <a:off x="2878669" y="5037668"/>
          <a:ext cx="416278" cy="402166"/>
        </a:xfrm>
        <a:prstGeom prst="donut">
          <a:avLst>
            <a:gd name="adj" fmla="val 12649"/>
          </a:avLst>
        </a:prstGeom>
        <a:solidFill>
          <a:srgbClr val="37D5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4</xdr:col>
      <xdr:colOff>416278</xdr:colOff>
      <xdr:row>27</xdr:row>
      <xdr:rowOff>56445</xdr:rowOff>
    </xdr:from>
    <xdr:to>
      <xdr:col>5</xdr:col>
      <xdr:colOff>282222</xdr:colOff>
      <xdr:row>29</xdr:row>
      <xdr:rowOff>7056</xdr:rowOff>
    </xdr:to>
    <xdr:sp macro="" textlink="">
      <xdr:nvSpPr>
        <xdr:cNvPr id="296" name="TextBox 295">
          <a:extLst>
            <a:ext uri="{FF2B5EF4-FFF2-40B4-BE49-F238E27FC236}">
              <a16:creationId xmlns:a16="http://schemas.microsoft.com/office/drawing/2014/main" id="{F77D56C5-166B-FC98-8354-BB276893388D}"/>
            </a:ext>
          </a:extLst>
        </xdr:cNvPr>
        <xdr:cNvSpPr txBox="1"/>
      </xdr:nvSpPr>
      <xdr:spPr>
        <a:xfrm>
          <a:off x="2843389" y="5058834"/>
          <a:ext cx="47272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23%</a:t>
          </a:r>
          <a:r>
            <a:rPr lang="en-IN">
              <a:solidFill>
                <a:schemeClr val="bg1"/>
              </a:solidFill>
            </a:rPr>
            <a:t> </a:t>
          </a:r>
          <a:endParaRPr lang="en-IN" sz="1100">
            <a:solidFill>
              <a:schemeClr val="bg1"/>
            </a:solidFill>
          </a:endParaRPr>
        </a:p>
      </xdr:txBody>
    </xdr:sp>
    <xdr:clientData/>
  </xdr:twoCellAnchor>
  <xdr:twoCellAnchor>
    <xdr:from>
      <xdr:col>17</xdr:col>
      <xdr:colOff>352778</xdr:colOff>
      <xdr:row>25</xdr:row>
      <xdr:rowOff>155223</xdr:rowOff>
    </xdr:from>
    <xdr:to>
      <xdr:col>18</xdr:col>
      <xdr:colOff>218722</xdr:colOff>
      <xdr:row>27</xdr:row>
      <xdr:rowOff>105834</xdr:rowOff>
    </xdr:to>
    <xdr:sp macro="" textlink="">
      <xdr:nvSpPr>
        <xdr:cNvPr id="297" name="TextBox 296">
          <a:extLst>
            <a:ext uri="{FF2B5EF4-FFF2-40B4-BE49-F238E27FC236}">
              <a16:creationId xmlns:a16="http://schemas.microsoft.com/office/drawing/2014/main" id="{CF50F58E-BFD6-7C22-CE1F-0ADE1E73C48E}"/>
            </a:ext>
          </a:extLst>
        </xdr:cNvPr>
        <xdr:cNvSpPr txBox="1"/>
      </xdr:nvSpPr>
      <xdr:spPr>
        <a:xfrm>
          <a:off x="10668000" y="4790723"/>
          <a:ext cx="47272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10%</a:t>
          </a:r>
          <a:r>
            <a:rPr lang="en-IN">
              <a:solidFill>
                <a:schemeClr val="bg1"/>
              </a:solidFill>
            </a:rPr>
            <a:t> </a:t>
          </a:r>
          <a:endParaRPr lang="en-IN" sz="1100">
            <a:solidFill>
              <a:schemeClr val="bg1"/>
            </a:solidFill>
          </a:endParaRPr>
        </a:p>
      </xdr:txBody>
    </xdr:sp>
    <xdr:clientData/>
  </xdr:twoCellAnchor>
  <xdr:twoCellAnchor>
    <xdr:from>
      <xdr:col>6</xdr:col>
      <xdr:colOff>169333</xdr:colOff>
      <xdr:row>9</xdr:row>
      <xdr:rowOff>112888</xdr:rowOff>
    </xdr:from>
    <xdr:to>
      <xdr:col>7</xdr:col>
      <xdr:colOff>63500</xdr:colOff>
      <xdr:row>11</xdr:row>
      <xdr:rowOff>63499</xdr:rowOff>
    </xdr:to>
    <xdr:sp macro="" textlink="">
      <xdr:nvSpPr>
        <xdr:cNvPr id="298" name="TextBox 297">
          <a:extLst>
            <a:ext uri="{FF2B5EF4-FFF2-40B4-BE49-F238E27FC236}">
              <a16:creationId xmlns:a16="http://schemas.microsoft.com/office/drawing/2014/main" id="{2C4CFF95-F5C2-90B8-2E1E-5CADB786A68C}"/>
            </a:ext>
          </a:extLst>
        </xdr:cNvPr>
        <xdr:cNvSpPr txBox="1"/>
      </xdr:nvSpPr>
      <xdr:spPr>
        <a:xfrm>
          <a:off x="3810000" y="1813277"/>
          <a:ext cx="50094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8%</a:t>
          </a:r>
          <a:r>
            <a:rPr lang="en-IN">
              <a:solidFill>
                <a:schemeClr val="bg1"/>
              </a:solidFill>
            </a:rPr>
            <a:t> </a:t>
          </a:r>
          <a:endParaRPr lang="en-IN" sz="1100">
            <a:solidFill>
              <a:schemeClr val="bg1"/>
            </a:solidFill>
          </a:endParaRPr>
        </a:p>
      </xdr:txBody>
    </xdr:sp>
    <xdr:clientData/>
  </xdr:twoCellAnchor>
  <xdr:twoCellAnchor>
    <xdr:from>
      <xdr:col>13</xdr:col>
      <xdr:colOff>261056</xdr:colOff>
      <xdr:row>33</xdr:row>
      <xdr:rowOff>63499</xdr:rowOff>
    </xdr:from>
    <xdr:to>
      <xdr:col>14</xdr:col>
      <xdr:colOff>155222</xdr:colOff>
      <xdr:row>35</xdr:row>
      <xdr:rowOff>14111</xdr:rowOff>
    </xdr:to>
    <xdr:sp macro="" textlink="">
      <xdr:nvSpPr>
        <xdr:cNvPr id="299" name="TextBox 298">
          <a:extLst>
            <a:ext uri="{FF2B5EF4-FFF2-40B4-BE49-F238E27FC236}">
              <a16:creationId xmlns:a16="http://schemas.microsoft.com/office/drawing/2014/main" id="{C6C618C8-3EB7-5DAD-8E7B-2270A0C14BE8}"/>
            </a:ext>
          </a:extLst>
        </xdr:cNvPr>
        <xdr:cNvSpPr txBox="1"/>
      </xdr:nvSpPr>
      <xdr:spPr>
        <a:xfrm>
          <a:off x="8149167" y="6166555"/>
          <a:ext cx="50094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20%</a:t>
          </a:r>
          <a:r>
            <a:rPr lang="en-IN">
              <a:solidFill>
                <a:schemeClr val="bg1"/>
              </a:solidFill>
            </a:rPr>
            <a:t> </a:t>
          </a:r>
          <a:endParaRPr lang="en-IN" sz="1100">
            <a:solidFill>
              <a:schemeClr val="bg1"/>
            </a:solidFill>
          </a:endParaRPr>
        </a:p>
      </xdr:txBody>
    </xdr:sp>
    <xdr:clientData/>
  </xdr:twoCellAnchor>
  <xdr:twoCellAnchor>
    <xdr:from>
      <xdr:col>16</xdr:col>
      <xdr:colOff>310446</xdr:colOff>
      <xdr:row>16</xdr:row>
      <xdr:rowOff>105834</xdr:rowOff>
    </xdr:from>
    <xdr:to>
      <xdr:col>17</xdr:col>
      <xdr:colOff>204612</xdr:colOff>
      <xdr:row>18</xdr:row>
      <xdr:rowOff>56445</xdr:rowOff>
    </xdr:to>
    <xdr:sp macro="" textlink="">
      <xdr:nvSpPr>
        <xdr:cNvPr id="300" name="TextBox 299">
          <a:extLst>
            <a:ext uri="{FF2B5EF4-FFF2-40B4-BE49-F238E27FC236}">
              <a16:creationId xmlns:a16="http://schemas.microsoft.com/office/drawing/2014/main" id="{75232037-3AB8-C597-8526-266AA9F8C2CF}"/>
            </a:ext>
          </a:extLst>
        </xdr:cNvPr>
        <xdr:cNvSpPr txBox="1"/>
      </xdr:nvSpPr>
      <xdr:spPr>
        <a:xfrm>
          <a:off x="10018890" y="3090334"/>
          <a:ext cx="50094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18%</a:t>
          </a:r>
          <a:r>
            <a:rPr lang="en-IN">
              <a:solidFill>
                <a:schemeClr val="bg1"/>
              </a:solidFill>
            </a:rPr>
            <a:t> </a:t>
          </a:r>
          <a:endParaRPr lang="en-IN" sz="1100">
            <a:solidFill>
              <a:schemeClr val="bg1"/>
            </a:solidFill>
          </a:endParaRPr>
        </a:p>
      </xdr:txBody>
    </xdr:sp>
    <xdr:clientData/>
  </xdr:twoCellAnchor>
  <xdr:twoCellAnchor>
    <xdr:from>
      <xdr:col>15</xdr:col>
      <xdr:colOff>162278</xdr:colOff>
      <xdr:row>5</xdr:row>
      <xdr:rowOff>56444</xdr:rowOff>
    </xdr:from>
    <xdr:to>
      <xdr:col>16</xdr:col>
      <xdr:colOff>56445</xdr:colOff>
      <xdr:row>7</xdr:row>
      <xdr:rowOff>7055</xdr:rowOff>
    </xdr:to>
    <xdr:sp macro="" textlink="">
      <xdr:nvSpPr>
        <xdr:cNvPr id="301" name="TextBox 300">
          <a:extLst>
            <a:ext uri="{FF2B5EF4-FFF2-40B4-BE49-F238E27FC236}">
              <a16:creationId xmlns:a16="http://schemas.microsoft.com/office/drawing/2014/main" id="{F0E75837-1047-F0D7-C632-0F05A7B5261C}"/>
            </a:ext>
          </a:extLst>
        </xdr:cNvPr>
        <xdr:cNvSpPr txBox="1"/>
      </xdr:nvSpPr>
      <xdr:spPr>
        <a:xfrm>
          <a:off x="9263945" y="1023055"/>
          <a:ext cx="50094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22%</a:t>
          </a:r>
          <a:r>
            <a:rPr lang="en-IN">
              <a:solidFill>
                <a:schemeClr val="bg1"/>
              </a:solidFill>
            </a:rPr>
            <a:t> </a:t>
          </a:r>
          <a:endParaRPr lang="en-IN" sz="1100">
            <a:solidFill>
              <a:schemeClr val="bg1"/>
            </a:solidFill>
          </a:endParaRPr>
        </a:p>
      </xdr:txBody>
    </xdr:sp>
    <xdr:clientData/>
  </xdr:twoCellAnchor>
  <xdr:twoCellAnchor>
    <xdr:from>
      <xdr:col>4</xdr:col>
      <xdr:colOff>373945</xdr:colOff>
      <xdr:row>17</xdr:row>
      <xdr:rowOff>162279</xdr:rowOff>
    </xdr:from>
    <xdr:to>
      <xdr:col>6</xdr:col>
      <xdr:colOff>564444</xdr:colOff>
      <xdr:row>20</xdr:row>
      <xdr:rowOff>134056</xdr:rowOff>
    </xdr:to>
    <xdr:sp macro="" textlink="">
      <xdr:nvSpPr>
        <xdr:cNvPr id="326" name="TextBox 325">
          <a:extLst>
            <a:ext uri="{FF2B5EF4-FFF2-40B4-BE49-F238E27FC236}">
              <a16:creationId xmlns:a16="http://schemas.microsoft.com/office/drawing/2014/main" id="{4D6CCD64-0813-A916-B258-8D1A2E704705}"/>
            </a:ext>
          </a:extLst>
        </xdr:cNvPr>
        <xdr:cNvSpPr txBox="1"/>
      </xdr:nvSpPr>
      <xdr:spPr>
        <a:xfrm>
          <a:off x="2801056" y="3330223"/>
          <a:ext cx="1404055" cy="52211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none" strike="noStrike">
              <a:solidFill>
                <a:schemeClr val="bg1"/>
              </a:solidFill>
              <a:effectLst/>
              <a:latin typeface="+mn-lt"/>
              <a:ea typeface="+mn-ea"/>
              <a:cs typeface="+mn-cs"/>
            </a:rPr>
            <a:t>Company Website</a:t>
          </a:r>
          <a:r>
            <a:rPr lang="en-IN" sz="1000">
              <a:solidFill>
                <a:schemeClr val="bg1"/>
              </a:solidFill>
            </a:rPr>
            <a:t> </a:t>
          </a:r>
          <a:r>
            <a:rPr lang="en-IN" sz="1100" b="0" i="0" u="none" strike="noStrike">
              <a:solidFill>
                <a:schemeClr val="bg1"/>
              </a:solidFill>
              <a:effectLst/>
              <a:latin typeface="+mn-lt"/>
              <a:ea typeface="+mn-ea"/>
              <a:cs typeface="+mn-cs"/>
            </a:rPr>
            <a:t>             9,720 </a:t>
          </a:r>
          <a:endParaRPr lang="en-IN" sz="1000">
            <a:solidFill>
              <a:schemeClr val="bg1"/>
            </a:solidFill>
          </a:endParaRPr>
        </a:p>
      </xdr:txBody>
    </xdr:sp>
    <xdr:clientData/>
  </xdr:twoCellAnchor>
  <xdr:twoCellAnchor>
    <xdr:from>
      <xdr:col>4</xdr:col>
      <xdr:colOff>338667</xdr:colOff>
      <xdr:row>34</xdr:row>
      <xdr:rowOff>134055</xdr:rowOff>
    </xdr:from>
    <xdr:to>
      <xdr:col>6</xdr:col>
      <xdr:colOff>268111</xdr:colOff>
      <xdr:row>37</xdr:row>
      <xdr:rowOff>77611</xdr:rowOff>
    </xdr:to>
    <xdr:sp macro="" textlink="">
      <xdr:nvSpPr>
        <xdr:cNvPr id="327" name="TextBox 326">
          <a:extLst>
            <a:ext uri="{FF2B5EF4-FFF2-40B4-BE49-F238E27FC236}">
              <a16:creationId xmlns:a16="http://schemas.microsoft.com/office/drawing/2014/main" id="{52F0EAFF-499A-E7BD-90AF-31E5EF57DC4E}"/>
            </a:ext>
          </a:extLst>
        </xdr:cNvPr>
        <xdr:cNvSpPr txBox="1"/>
      </xdr:nvSpPr>
      <xdr:spPr>
        <a:xfrm>
          <a:off x="2765778" y="6420555"/>
          <a:ext cx="1143000" cy="49388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none" strike="noStrike">
              <a:solidFill>
                <a:schemeClr val="bg1"/>
              </a:solidFill>
              <a:effectLst/>
              <a:latin typeface="+mn-lt"/>
              <a:ea typeface="+mn-ea"/>
              <a:cs typeface="+mn-cs"/>
            </a:rPr>
            <a:t>Facebook Page 2,23,825</a:t>
          </a:r>
          <a:r>
            <a:rPr lang="en-IN" sz="1000">
              <a:solidFill>
                <a:schemeClr val="bg1"/>
              </a:solidFill>
            </a:rPr>
            <a:t> </a:t>
          </a:r>
        </a:p>
      </xdr:txBody>
    </xdr:sp>
    <xdr:clientData/>
  </xdr:twoCellAnchor>
  <xdr:twoCellAnchor>
    <xdr:from>
      <xdr:col>8</xdr:col>
      <xdr:colOff>14111</xdr:colOff>
      <xdr:row>32</xdr:row>
      <xdr:rowOff>28222</xdr:rowOff>
    </xdr:from>
    <xdr:to>
      <xdr:col>9</xdr:col>
      <xdr:colOff>550333</xdr:colOff>
      <xdr:row>34</xdr:row>
      <xdr:rowOff>70556</xdr:rowOff>
    </xdr:to>
    <xdr:sp macro="" textlink="">
      <xdr:nvSpPr>
        <xdr:cNvPr id="328" name="TextBox 327">
          <a:extLst>
            <a:ext uri="{FF2B5EF4-FFF2-40B4-BE49-F238E27FC236}">
              <a16:creationId xmlns:a16="http://schemas.microsoft.com/office/drawing/2014/main" id="{6866F299-4D69-DF8E-7809-D50667F20752}"/>
            </a:ext>
          </a:extLst>
        </xdr:cNvPr>
        <xdr:cNvSpPr txBox="1"/>
      </xdr:nvSpPr>
      <xdr:spPr>
        <a:xfrm>
          <a:off x="4868333" y="5947833"/>
          <a:ext cx="1143000" cy="40922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none" strike="noStrike">
              <a:solidFill>
                <a:schemeClr val="bg1"/>
              </a:solidFill>
              <a:effectLst/>
              <a:latin typeface="+mn-lt"/>
              <a:ea typeface="+mn-ea"/>
              <a:cs typeface="+mn-cs"/>
            </a:rPr>
            <a:t>Television Ad</a:t>
          </a:r>
          <a:r>
            <a:rPr lang="en-IN" sz="1000" b="0" i="0" u="none" strike="noStrike" baseline="0">
              <a:solidFill>
                <a:schemeClr val="bg1"/>
              </a:solidFill>
              <a:effectLst/>
              <a:latin typeface="+mn-lt"/>
              <a:ea typeface="+mn-ea"/>
              <a:cs typeface="+mn-cs"/>
            </a:rPr>
            <a:t> 2,28,654</a:t>
          </a:r>
          <a:r>
            <a:rPr lang="en-IN" sz="1000">
              <a:solidFill>
                <a:schemeClr val="bg1"/>
              </a:solidFill>
            </a:rPr>
            <a:t> </a:t>
          </a:r>
        </a:p>
      </xdr:txBody>
    </xdr:sp>
    <xdr:clientData/>
  </xdr:twoCellAnchor>
  <xdr:twoCellAnchor>
    <xdr:from>
      <xdr:col>6</xdr:col>
      <xdr:colOff>21164</xdr:colOff>
      <xdr:row>35</xdr:row>
      <xdr:rowOff>141112</xdr:rowOff>
    </xdr:from>
    <xdr:to>
      <xdr:col>8</xdr:col>
      <xdr:colOff>148166</xdr:colOff>
      <xdr:row>37</xdr:row>
      <xdr:rowOff>70557</xdr:rowOff>
    </xdr:to>
    <xdr:sp macro="" textlink="">
      <xdr:nvSpPr>
        <xdr:cNvPr id="329" name="TextBox 328">
          <a:extLst>
            <a:ext uri="{FF2B5EF4-FFF2-40B4-BE49-F238E27FC236}">
              <a16:creationId xmlns:a16="http://schemas.microsoft.com/office/drawing/2014/main" id="{00C35A85-7E62-D7ED-2746-535522B61E91}"/>
            </a:ext>
          </a:extLst>
        </xdr:cNvPr>
        <xdr:cNvSpPr txBox="1"/>
      </xdr:nvSpPr>
      <xdr:spPr>
        <a:xfrm>
          <a:off x="3661831" y="6611056"/>
          <a:ext cx="1340557" cy="29633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none" strike="noStrike">
              <a:solidFill>
                <a:schemeClr val="bg1"/>
              </a:solidFill>
              <a:effectLst/>
              <a:latin typeface="+mn-lt"/>
              <a:ea typeface="+mn-ea"/>
              <a:cs typeface="+mn-cs"/>
            </a:rPr>
            <a:t>Google Ad 2,21,980</a:t>
          </a:r>
          <a:endParaRPr lang="en-IN" sz="1000">
            <a:solidFill>
              <a:schemeClr val="bg1"/>
            </a:solidFill>
          </a:endParaRPr>
        </a:p>
      </xdr:txBody>
    </xdr:sp>
    <xdr:clientData/>
  </xdr:twoCellAnchor>
  <xdr:twoCellAnchor>
    <xdr:from>
      <xdr:col>6</xdr:col>
      <xdr:colOff>253999</xdr:colOff>
      <xdr:row>20</xdr:row>
      <xdr:rowOff>91722</xdr:rowOff>
    </xdr:from>
    <xdr:to>
      <xdr:col>8</xdr:col>
      <xdr:colOff>190499</xdr:colOff>
      <xdr:row>23</xdr:row>
      <xdr:rowOff>77611</xdr:rowOff>
    </xdr:to>
    <xdr:sp macro="" textlink="">
      <xdr:nvSpPr>
        <xdr:cNvPr id="330" name="TextBox 329">
          <a:extLst>
            <a:ext uri="{FF2B5EF4-FFF2-40B4-BE49-F238E27FC236}">
              <a16:creationId xmlns:a16="http://schemas.microsoft.com/office/drawing/2014/main" id="{878543C0-F7C3-3B73-15F9-D96216C343A8}"/>
            </a:ext>
          </a:extLst>
        </xdr:cNvPr>
        <xdr:cNvSpPr txBox="1"/>
      </xdr:nvSpPr>
      <xdr:spPr>
        <a:xfrm>
          <a:off x="3894666" y="3810000"/>
          <a:ext cx="1150055" cy="53622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none" strike="noStrike">
              <a:solidFill>
                <a:schemeClr val="bg1"/>
              </a:solidFill>
              <a:effectLst/>
              <a:latin typeface="+mn-lt"/>
              <a:ea typeface="+mn-ea"/>
              <a:cs typeface="+mn-cs"/>
            </a:rPr>
            <a:t>Youtube Channel</a:t>
          </a:r>
          <a:r>
            <a:rPr lang="en-IN" sz="1000">
              <a:solidFill>
                <a:schemeClr val="bg1"/>
              </a:solidFill>
            </a:rPr>
            <a:t> 2,24,263</a:t>
          </a:r>
        </a:p>
      </xdr:txBody>
    </xdr:sp>
    <xdr:clientData/>
  </xdr:twoCellAnchor>
  <xdr:twoCellAnchor>
    <xdr:from>
      <xdr:col>17</xdr:col>
      <xdr:colOff>578557</xdr:colOff>
      <xdr:row>19</xdr:row>
      <xdr:rowOff>70556</xdr:rowOff>
    </xdr:from>
    <xdr:to>
      <xdr:col>19</xdr:col>
      <xdr:colOff>134057</xdr:colOff>
      <xdr:row>21</xdr:row>
      <xdr:rowOff>183444</xdr:rowOff>
    </xdr:to>
    <xdr:sp macro="" textlink="">
      <xdr:nvSpPr>
        <xdr:cNvPr id="331" name="TextBox 330">
          <a:extLst>
            <a:ext uri="{FF2B5EF4-FFF2-40B4-BE49-F238E27FC236}">
              <a16:creationId xmlns:a16="http://schemas.microsoft.com/office/drawing/2014/main" id="{19552748-0A45-4175-EAD8-2E19072A3F17}"/>
            </a:ext>
          </a:extLst>
        </xdr:cNvPr>
        <xdr:cNvSpPr txBox="1"/>
      </xdr:nvSpPr>
      <xdr:spPr>
        <a:xfrm>
          <a:off x="10893779" y="3605389"/>
          <a:ext cx="769056" cy="47977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Premium 3,03,019</a:t>
          </a:r>
          <a:r>
            <a:rPr lang="en-IN">
              <a:solidFill>
                <a:schemeClr val="bg1"/>
              </a:solidFill>
            </a:rPr>
            <a:t> </a:t>
          </a:r>
          <a:endParaRPr lang="en-IN" sz="1100">
            <a:solidFill>
              <a:schemeClr val="bg1"/>
            </a:solidFill>
          </a:endParaRPr>
        </a:p>
      </xdr:txBody>
    </xdr:sp>
    <xdr:clientData/>
  </xdr:twoCellAnchor>
  <xdr:twoCellAnchor>
    <xdr:from>
      <xdr:col>4</xdr:col>
      <xdr:colOff>500945</xdr:colOff>
      <xdr:row>20</xdr:row>
      <xdr:rowOff>56443</xdr:rowOff>
    </xdr:from>
    <xdr:to>
      <xdr:col>5</xdr:col>
      <xdr:colOff>395112</xdr:colOff>
      <xdr:row>21</xdr:row>
      <xdr:rowOff>134054</xdr:rowOff>
    </xdr:to>
    <xdr:sp macro="" textlink="">
      <xdr:nvSpPr>
        <xdr:cNvPr id="336" name="TextBox 335">
          <a:extLst>
            <a:ext uri="{FF2B5EF4-FFF2-40B4-BE49-F238E27FC236}">
              <a16:creationId xmlns:a16="http://schemas.microsoft.com/office/drawing/2014/main" id="{524DFB16-39C3-E607-44AC-C7F2A4647C9A}"/>
            </a:ext>
          </a:extLst>
        </xdr:cNvPr>
        <xdr:cNvSpPr txBox="1"/>
      </xdr:nvSpPr>
      <xdr:spPr>
        <a:xfrm>
          <a:off x="2928056" y="3774721"/>
          <a:ext cx="500945" cy="26105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0.2%</a:t>
          </a:r>
          <a:r>
            <a:rPr lang="en-IN" b="0">
              <a:solidFill>
                <a:schemeClr val="bg1"/>
              </a:solidFill>
            </a:rPr>
            <a:t> </a:t>
          </a:r>
          <a:endParaRPr lang="en-IN" sz="1000" b="0">
            <a:solidFill>
              <a:schemeClr val="bg1"/>
            </a:solidFill>
          </a:endParaRPr>
        </a:p>
      </xdr:txBody>
    </xdr:sp>
    <xdr:clientData/>
  </xdr:twoCellAnchor>
  <xdr:twoCellAnchor>
    <xdr:from>
      <xdr:col>6</xdr:col>
      <xdr:colOff>331611</xdr:colOff>
      <xdr:row>33</xdr:row>
      <xdr:rowOff>183443</xdr:rowOff>
    </xdr:from>
    <xdr:to>
      <xdr:col>7</xdr:col>
      <xdr:colOff>246944</xdr:colOff>
      <xdr:row>35</xdr:row>
      <xdr:rowOff>70554</xdr:rowOff>
    </xdr:to>
    <xdr:sp macro="" textlink="">
      <xdr:nvSpPr>
        <xdr:cNvPr id="337" name="TextBox 336">
          <a:extLst>
            <a:ext uri="{FF2B5EF4-FFF2-40B4-BE49-F238E27FC236}">
              <a16:creationId xmlns:a16="http://schemas.microsoft.com/office/drawing/2014/main" id="{60902997-992C-2F53-5281-5DCCAF351911}"/>
            </a:ext>
          </a:extLst>
        </xdr:cNvPr>
        <xdr:cNvSpPr txBox="1"/>
      </xdr:nvSpPr>
      <xdr:spPr>
        <a:xfrm>
          <a:off x="3972278" y="6286499"/>
          <a:ext cx="522110" cy="25399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5.6%</a:t>
          </a:r>
          <a:r>
            <a:rPr lang="en-IN" sz="1000">
              <a:solidFill>
                <a:schemeClr val="bg1"/>
              </a:solidFill>
            </a:rPr>
            <a:t> </a:t>
          </a:r>
        </a:p>
      </xdr:txBody>
    </xdr:sp>
    <xdr:clientData/>
  </xdr:twoCellAnchor>
  <xdr:twoCellAnchor>
    <xdr:from>
      <xdr:col>5</xdr:col>
      <xdr:colOff>28223</xdr:colOff>
      <xdr:row>32</xdr:row>
      <xdr:rowOff>155224</xdr:rowOff>
    </xdr:from>
    <xdr:to>
      <xdr:col>5</xdr:col>
      <xdr:colOff>550334</xdr:colOff>
      <xdr:row>34</xdr:row>
      <xdr:rowOff>1</xdr:rowOff>
    </xdr:to>
    <xdr:sp macro="" textlink="">
      <xdr:nvSpPr>
        <xdr:cNvPr id="338" name="TextBox 337">
          <a:extLst>
            <a:ext uri="{FF2B5EF4-FFF2-40B4-BE49-F238E27FC236}">
              <a16:creationId xmlns:a16="http://schemas.microsoft.com/office/drawing/2014/main" id="{C3025ACF-C01C-1944-9F81-5BFDE080DC6E}"/>
            </a:ext>
          </a:extLst>
        </xdr:cNvPr>
        <xdr:cNvSpPr txBox="1"/>
      </xdr:nvSpPr>
      <xdr:spPr>
        <a:xfrm>
          <a:off x="3062112" y="6074835"/>
          <a:ext cx="522111" cy="21166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5.7%</a:t>
          </a:r>
          <a:r>
            <a:rPr lang="en-IN">
              <a:solidFill>
                <a:schemeClr val="bg1"/>
              </a:solidFill>
            </a:rPr>
            <a:t> </a:t>
          </a:r>
          <a:endParaRPr lang="en-IN" sz="1000">
            <a:solidFill>
              <a:schemeClr val="bg1"/>
            </a:solidFill>
          </a:endParaRPr>
        </a:p>
      </xdr:txBody>
    </xdr:sp>
    <xdr:clientData/>
  </xdr:twoCellAnchor>
  <xdr:twoCellAnchor>
    <xdr:from>
      <xdr:col>7</xdr:col>
      <xdr:colOff>310445</xdr:colOff>
      <xdr:row>32</xdr:row>
      <xdr:rowOff>42334</xdr:rowOff>
    </xdr:from>
    <xdr:to>
      <xdr:col>8</xdr:col>
      <xdr:colOff>246945</xdr:colOff>
      <xdr:row>33</xdr:row>
      <xdr:rowOff>77611</xdr:rowOff>
    </xdr:to>
    <xdr:sp macro="" textlink="">
      <xdr:nvSpPr>
        <xdr:cNvPr id="339" name="TextBox 338">
          <a:extLst>
            <a:ext uri="{FF2B5EF4-FFF2-40B4-BE49-F238E27FC236}">
              <a16:creationId xmlns:a16="http://schemas.microsoft.com/office/drawing/2014/main" id="{E2E62EAD-0A37-AF5F-24C3-CBB3C893510A}"/>
            </a:ext>
          </a:extLst>
        </xdr:cNvPr>
        <xdr:cNvSpPr txBox="1"/>
      </xdr:nvSpPr>
      <xdr:spPr>
        <a:xfrm>
          <a:off x="4557889" y="5961945"/>
          <a:ext cx="543278" cy="21872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5.8%</a:t>
          </a:r>
          <a:r>
            <a:rPr lang="en-IN" sz="1000">
              <a:solidFill>
                <a:schemeClr val="bg1"/>
              </a:solidFill>
            </a:rPr>
            <a:t> </a:t>
          </a:r>
        </a:p>
      </xdr:txBody>
    </xdr:sp>
    <xdr:clientData/>
  </xdr:twoCellAnchor>
  <xdr:twoCellAnchor>
    <xdr:from>
      <xdr:col>5</xdr:col>
      <xdr:colOff>508000</xdr:colOff>
      <xdr:row>21</xdr:row>
      <xdr:rowOff>98777</xdr:rowOff>
    </xdr:from>
    <xdr:to>
      <xdr:col>6</xdr:col>
      <xdr:colOff>409222</xdr:colOff>
      <xdr:row>22</xdr:row>
      <xdr:rowOff>155222</xdr:rowOff>
    </xdr:to>
    <xdr:sp macro="" textlink="">
      <xdr:nvSpPr>
        <xdr:cNvPr id="340" name="TextBox 339">
          <a:extLst>
            <a:ext uri="{FF2B5EF4-FFF2-40B4-BE49-F238E27FC236}">
              <a16:creationId xmlns:a16="http://schemas.microsoft.com/office/drawing/2014/main" id="{8200519E-FCA0-7B0E-56E2-89D630C7BCE0}"/>
            </a:ext>
          </a:extLst>
        </xdr:cNvPr>
        <xdr:cNvSpPr txBox="1"/>
      </xdr:nvSpPr>
      <xdr:spPr>
        <a:xfrm>
          <a:off x="3541889" y="4000499"/>
          <a:ext cx="508000" cy="23989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5.7%</a:t>
          </a:r>
          <a:r>
            <a:rPr lang="en-IN" sz="1000">
              <a:solidFill>
                <a:schemeClr val="bg1"/>
              </a:solidFill>
            </a:rPr>
            <a:t> </a:t>
          </a:r>
        </a:p>
      </xdr:txBody>
    </xdr:sp>
    <xdr:clientData/>
  </xdr:twoCellAnchor>
  <xdr:twoCellAnchor>
    <xdr:from>
      <xdr:col>14</xdr:col>
      <xdr:colOff>578554</xdr:colOff>
      <xdr:row>33</xdr:row>
      <xdr:rowOff>56444</xdr:rowOff>
    </xdr:from>
    <xdr:to>
      <xdr:col>15</xdr:col>
      <xdr:colOff>366887</xdr:colOff>
      <xdr:row>35</xdr:row>
      <xdr:rowOff>78192</xdr:rowOff>
    </xdr:to>
    <xdr:sp macro="" textlink="">
      <xdr:nvSpPr>
        <xdr:cNvPr id="344" name="Oval 343">
          <a:extLst>
            <a:ext uri="{FF2B5EF4-FFF2-40B4-BE49-F238E27FC236}">
              <a16:creationId xmlns:a16="http://schemas.microsoft.com/office/drawing/2014/main" id="{EF17A8DE-294D-1FB9-14E3-2B9FE453B4A1}"/>
            </a:ext>
          </a:extLst>
        </xdr:cNvPr>
        <xdr:cNvSpPr/>
      </xdr:nvSpPr>
      <xdr:spPr>
        <a:xfrm>
          <a:off x="9073443" y="6159500"/>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14</xdr:col>
      <xdr:colOff>35279</xdr:colOff>
      <xdr:row>28</xdr:row>
      <xdr:rowOff>84667</xdr:rowOff>
    </xdr:from>
    <xdr:to>
      <xdr:col>15</xdr:col>
      <xdr:colOff>571501</xdr:colOff>
      <xdr:row>30</xdr:row>
      <xdr:rowOff>155224</xdr:rowOff>
    </xdr:to>
    <xdr:sp macro="" textlink="">
      <xdr:nvSpPr>
        <xdr:cNvPr id="346" name="TextBox 345">
          <a:extLst>
            <a:ext uri="{FF2B5EF4-FFF2-40B4-BE49-F238E27FC236}">
              <a16:creationId xmlns:a16="http://schemas.microsoft.com/office/drawing/2014/main" id="{D93C43D0-A158-1505-E98F-4287FBFB3028}"/>
            </a:ext>
          </a:extLst>
        </xdr:cNvPr>
        <xdr:cNvSpPr txBox="1"/>
      </xdr:nvSpPr>
      <xdr:spPr>
        <a:xfrm>
          <a:off x="8530168" y="5270500"/>
          <a:ext cx="1143000" cy="43744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Floating License 4,94,400</a:t>
          </a:r>
          <a:r>
            <a:rPr lang="en-IN">
              <a:solidFill>
                <a:schemeClr val="bg1"/>
              </a:solidFill>
            </a:rPr>
            <a:t> </a:t>
          </a:r>
          <a:endParaRPr lang="en-IN" sz="1100">
            <a:solidFill>
              <a:schemeClr val="bg1"/>
            </a:solidFill>
          </a:endParaRPr>
        </a:p>
      </xdr:txBody>
    </xdr:sp>
    <xdr:clientData/>
  </xdr:twoCellAnchor>
  <xdr:twoCellAnchor>
    <xdr:from>
      <xdr:col>13</xdr:col>
      <xdr:colOff>254000</xdr:colOff>
      <xdr:row>29</xdr:row>
      <xdr:rowOff>49389</xdr:rowOff>
    </xdr:from>
    <xdr:to>
      <xdr:col>14</xdr:col>
      <xdr:colOff>197556</xdr:colOff>
      <xdr:row>30</xdr:row>
      <xdr:rowOff>98779</xdr:rowOff>
    </xdr:to>
    <xdr:sp macro="" textlink="">
      <xdr:nvSpPr>
        <xdr:cNvPr id="347" name="TextBox 346">
          <a:extLst>
            <a:ext uri="{FF2B5EF4-FFF2-40B4-BE49-F238E27FC236}">
              <a16:creationId xmlns:a16="http://schemas.microsoft.com/office/drawing/2014/main" id="{3F5C9527-9E1E-CF68-75FC-0844DEEC807C}"/>
            </a:ext>
          </a:extLst>
        </xdr:cNvPr>
        <xdr:cNvSpPr txBox="1"/>
      </xdr:nvSpPr>
      <xdr:spPr>
        <a:xfrm>
          <a:off x="8142111" y="5418667"/>
          <a:ext cx="550334" cy="23283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0" i="0" u="none" strike="noStrike">
              <a:solidFill>
                <a:schemeClr val="bg1"/>
              </a:solidFill>
              <a:effectLst/>
              <a:latin typeface="+mn-lt"/>
              <a:ea typeface="+mn-ea"/>
              <a:cs typeface="+mn-cs"/>
            </a:rPr>
            <a:t>12.5%</a:t>
          </a:r>
          <a:r>
            <a:rPr lang="en-IN" sz="1050">
              <a:solidFill>
                <a:schemeClr val="bg1"/>
              </a:solidFill>
            </a:rPr>
            <a:t> </a:t>
          </a:r>
        </a:p>
      </xdr:txBody>
    </xdr:sp>
    <xdr:clientData/>
  </xdr:twoCellAnchor>
  <xdr:twoCellAnchor>
    <xdr:from>
      <xdr:col>15</xdr:col>
      <xdr:colOff>416276</xdr:colOff>
      <xdr:row>32</xdr:row>
      <xdr:rowOff>98780</xdr:rowOff>
    </xdr:from>
    <xdr:to>
      <xdr:col>18</xdr:col>
      <xdr:colOff>571500</xdr:colOff>
      <xdr:row>35</xdr:row>
      <xdr:rowOff>112889</xdr:rowOff>
    </xdr:to>
    <xdr:sp macro="" textlink="">
      <xdr:nvSpPr>
        <xdr:cNvPr id="348" name="TextBox 347">
          <a:extLst>
            <a:ext uri="{FF2B5EF4-FFF2-40B4-BE49-F238E27FC236}">
              <a16:creationId xmlns:a16="http://schemas.microsoft.com/office/drawing/2014/main" id="{F4F45ADE-735F-737E-A972-8CC3FD817A4A}"/>
            </a:ext>
          </a:extLst>
        </xdr:cNvPr>
        <xdr:cNvSpPr txBox="1"/>
      </xdr:nvSpPr>
      <xdr:spPr>
        <a:xfrm>
          <a:off x="9517943" y="6018391"/>
          <a:ext cx="1975557" cy="56444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Software Metered License 2,81,733</a:t>
          </a:r>
          <a:r>
            <a:rPr lang="en-IN">
              <a:solidFill>
                <a:schemeClr val="bg1"/>
              </a:solidFill>
            </a:rPr>
            <a:t> </a:t>
          </a:r>
          <a:endParaRPr lang="en-IN" sz="1100">
            <a:solidFill>
              <a:schemeClr val="bg1"/>
            </a:solidFill>
          </a:endParaRPr>
        </a:p>
      </xdr:txBody>
    </xdr:sp>
    <xdr:clientData/>
  </xdr:twoCellAnchor>
  <xdr:twoCellAnchor>
    <xdr:from>
      <xdr:col>14</xdr:col>
      <xdr:colOff>515055</xdr:colOff>
      <xdr:row>33</xdr:row>
      <xdr:rowOff>134056</xdr:rowOff>
    </xdr:from>
    <xdr:to>
      <xdr:col>15</xdr:col>
      <xdr:colOff>444499</xdr:colOff>
      <xdr:row>34</xdr:row>
      <xdr:rowOff>169332</xdr:rowOff>
    </xdr:to>
    <xdr:sp macro="" textlink="">
      <xdr:nvSpPr>
        <xdr:cNvPr id="349" name="TextBox 348">
          <a:extLst>
            <a:ext uri="{FF2B5EF4-FFF2-40B4-BE49-F238E27FC236}">
              <a16:creationId xmlns:a16="http://schemas.microsoft.com/office/drawing/2014/main" id="{838BF1E3-B49E-DD8A-776D-FECA2B1983C9}"/>
            </a:ext>
          </a:extLst>
        </xdr:cNvPr>
        <xdr:cNvSpPr txBox="1"/>
      </xdr:nvSpPr>
      <xdr:spPr>
        <a:xfrm>
          <a:off x="9009944" y="6237112"/>
          <a:ext cx="536222" cy="2187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7.1%</a:t>
          </a:r>
          <a:r>
            <a:rPr lang="en-IN">
              <a:solidFill>
                <a:schemeClr val="bg1"/>
              </a:solidFill>
            </a:rPr>
            <a:t> </a:t>
          </a:r>
          <a:endParaRPr lang="en-IN" sz="1100">
            <a:solidFill>
              <a:schemeClr val="bg1"/>
            </a:solidFill>
          </a:endParaRPr>
        </a:p>
      </xdr:txBody>
    </xdr:sp>
    <xdr:clientData/>
  </xdr:twoCellAnchor>
  <xdr:twoCellAnchor>
    <xdr:from>
      <xdr:col>6</xdr:col>
      <xdr:colOff>197553</xdr:colOff>
      <xdr:row>4</xdr:row>
      <xdr:rowOff>148167</xdr:rowOff>
    </xdr:from>
    <xdr:to>
      <xdr:col>6</xdr:col>
      <xdr:colOff>592664</xdr:colOff>
      <xdr:row>6</xdr:row>
      <xdr:rowOff>169914</xdr:rowOff>
    </xdr:to>
    <xdr:sp macro="" textlink="">
      <xdr:nvSpPr>
        <xdr:cNvPr id="350" name="Oval 349">
          <a:extLst>
            <a:ext uri="{FF2B5EF4-FFF2-40B4-BE49-F238E27FC236}">
              <a16:creationId xmlns:a16="http://schemas.microsoft.com/office/drawing/2014/main" id="{C348ED8F-0F4B-DC5C-6C4C-B21276E39665}"/>
            </a:ext>
          </a:extLst>
        </xdr:cNvPr>
        <xdr:cNvSpPr/>
      </xdr:nvSpPr>
      <xdr:spPr>
        <a:xfrm>
          <a:off x="3838220" y="931334"/>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7</xdr:col>
      <xdr:colOff>253996</xdr:colOff>
      <xdr:row>12</xdr:row>
      <xdr:rowOff>98778</xdr:rowOff>
    </xdr:from>
    <xdr:to>
      <xdr:col>8</xdr:col>
      <xdr:colOff>42329</xdr:colOff>
      <xdr:row>14</xdr:row>
      <xdr:rowOff>120525</xdr:rowOff>
    </xdr:to>
    <xdr:sp macro="" textlink="">
      <xdr:nvSpPr>
        <xdr:cNvPr id="351" name="Oval 350">
          <a:extLst>
            <a:ext uri="{FF2B5EF4-FFF2-40B4-BE49-F238E27FC236}">
              <a16:creationId xmlns:a16="http://schemas.microsoft.com/office/drawing/2014/main" id="{3B471DEC-A275-9A19-9D8C-16BA833BB4CA}"/>
            </a:ext>
          </a:extLst>
        </xdr:cNvPr>
        <xdr:cNvSpPr/>
      </xdr:nvSpPr>
      <xdr:spPr>
        <a:xfrm>
          <a:off x="4501440" y="2349500"/>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5</xdr:col>
      <xdr:colOff>239885</xdr:colOff>
      <xdr:row>12</xdr:row>
      <xdr:rowOff>112891</xdr:rowOff>
    </xdr:from>
    <xdr:to>
      <xdr:col>6</xdr:col>
      <xdr:colOff>28218</xdr:colOff>
      <xdr:row>14</xdr:row>
      <xdr:rowOff>134638</xdr:rowOff>
    </xdr:to>
    <xdr:sp macro="" textlink="">
      <xdr:nvSpPr>
        <xdr:cNvPr id="352" name="Oval 351">
          <a:extLst>
            <a:ext uri="{FF2B5EF4-FFF2-40B4-BE49-F238E27FC236}">
              <a16:creationId xmlns:a16="http://schemas.microsoft.com/office/drawing/2014/main" id="{D1F32E92-7DDC-9E3B-1BB1-8A30A0FE1998}"/>
            </a:ext>
          </a:extLst>
        </xdr:cNvPr>
        <xdr:cNvSpPr/>
      </xdr:nvSpPr>
      <xdr:spPr>
        <a:xfrm>
          <a:off x="3273774" y="2363613"/>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16</xdr:col>
      <xdr:colOff>395109</xdr:colOff>
      <xdr:row>5</xdr:row>
      <xdr:rowOff>28223</xdr:rowOff>
    </xdr:from>
    <xdr:to>
      <xdr:col>17</xdr:col>
      <xdr:colOff>183442</xdr:colOff>
      <xdr:row>7</xdr:row>
      <xdr:rowOff>49970</xdr:rowOff>
    </xdr:to>
    <xdr:sp macro="" textlink="">
      <xdr:nvSpPr>
        <xdr:cNvPr id="353" name="Oval 352">
          <a:extLst>
            <a:ext uri="{FF2B5EF4-FFF2-40B4-BE49-F238E27FC236}">
              <a16:creationId xmlns:a16="http://schemas.microsoft.com/office/drawing/2014/main" id="{D5C0BA82-3EB9-B8CF-DFDB-74D64FA98B1D}"/>
            </a:ext>
          </a:extLst>
        </xdr:cNvPr>
        <xdr:cNvSpPr/>
      </xdr:nvSpPr>
      <xdr:spPr>
        <a:xfrm>
          <a:off x="10103553" y="994834"/>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17</xdr:col>
      <xdr:colOff>218720</xdr:colOff>
      <xdr:row>19</xdr:row>
      <xdr:rowOff>141112</xdr:rowOff>
    </xdr:from>
    <xdr:to>
      <xdr:col>18</xdr:col>
      <xdr:colOff>7053</xdr:colOff>
      <xdr:row>21</xdr:row>
      <xdr:rowOff>162859</xdr:rowOff>
    </xdr:to>
    <xdr:sp macro="" textlink="">
      <xdr:nvSpPr>
        <xdr:cNvPr id="354" name="Oval 353">
          <a:extLst>
            <a:ext uri="{FF2B5EF4-FFF2-40B4-BE49-F238E27FC236}">
              <a16:creationId xmlns:a16="http://schemas.microsoft.com/office/drawing/2014/main" id="{7BEDF348-2FBC-A649-5C94-D946BE50A18D}"/>
            </a:ext>
          </a:extLst>
        </xdr:cNvPr>
        <xdr:cNvSpPr/>
      </xdr:nvSpPr>
      <xdr:spPr>
        <a:xfrm>
          <a:off x="10533942" y="3675945"/>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6</xdr:col>
      <xdr:colOff>557388</xdr:colOff>
      <xdr:row>11</xdr:row>
      <xdr:rowOff>35280</xdr:rowOff>
    </xdr:from>
    <xdr:to>
      <xdr:col>7</xdr:col>
      <xdr:colOff>303389</xdr:colOff>
      <xdr:row>12</xdr:row>
      <xdr:rowOff>141111</xdr:rowOff>
    </xdr:to>
    <xdr:cxnSp macro="">
      <xdr:nvCxnSpPr>
        <xdr:cNvPr id="355" name="Straight Connector 354">
          <a:extLst>
            <a:ext uri="{FF2B5EF4-FFF2-40B4-BE49-F238E27FC236}">
              <a16:creationId xmlns:a16="http://schemas.microsoft.com/office/drawing/2014/main" id="{CE2AEA78-6C51-2CA7-B8CF-D28247A5A74C}"/>
            </a:ext>
          </a:extLst>
        </xdr:cNvPr>
        <xdr:cNvCxnSpPr/>
      </xdr:nvCxnSpPr>
      <xdr:spPr>
        <a:xfrm flipH="1" flipV="1">
          <a:off x="4198055" y="2102558"/>
          <a:ext cx="352778" cy="289275"/>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395111</xdr:colOff>
      <xdr:row>6</xdr:row>
      <xdr:rowOff>162278</xdr:rowOff>
    </xdr:from>
    <xdr:to>
      <xdr:col>6</xdr:col>
      <xdr:colOff>402166</xdr:colOff>
      <xdr:row>9</xdr:row>
      <xdr:rowOff>56446</xdr:rowOff>
    </xdr:to>
    <xdr:cxnSp macro="">
      <xdr:nvCxnSpPr>
        <xdr:cNvPr id="357" name="Straight Connector 356">
          <a:extLst>
            <a:ext uri="{FF2B5EF4-FFF2-40B4-BE49-F238E27FC236}">
              <a16:creationId xmlns:a16="http://schemas.microsoft.com/office/drawing/2014/main" id="{9C60E40F-003C-C4EA-FE6B-238FF944A467}"/>
            </a:ext>
          </a:extLst>
        </xdr:cNvPr>
        <xdr:cNvCxnSpPr/>
      </xdr:nvCxnSpPr>
      <xdr:spPr>
        <a:xfrm flipH="1" flipV="1">
          <a:off x="4035778" y="1312334"/>
          <a:ext cx="7055" cy="444501"/>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543278</xdr:colOff>
      <xdr:row>4</xdr:row>
      <xdr:rowOff>21165</xdr:rowOff>
    </xdr:from>
    <xdr:to>
      <xdr:col>8</xdr:col>
      <xdr:colOff>282222</xdr:colOff>
      <xdr:row>7</xdr:row>
      <xdr:rowOff>84666</xdr:rowOff>
    </xdr:to>
    <xdr:sp macro="" textlink="">
      <xdr:nvSpPr>
        <xdr:cNvPr id="367" name="TextBox 366">
          <a:extLst>
            <a:ext uri="{FF2B5EF4-FFF2-40B4-BE49-F238E27FC236}">
              <a16:creationId xmlns:a16="http://schemas.microsoft.com/office/drawing/2014/main" id="{94E93F16-EA17-E58E-2A8C-84B0FCEE5ECF}"/>
            </a:ext>
          </a:extLst>
        </xdr:cNvPr>
        <xdr:cNvSpPr txBox="1"/>
      </xdr:nvSpPr>
      <xdr:spPr>
        <a:xfrm>
          <a:off x="4183945" y="804332"/>
          <a:ext cx="952499" cy="61383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Equipments</a:t>
          </a:r>
          <a:r>
            <a:rPr lang="en-IN" sz="1000">
              <a:solidFill>
                <a:schemeClr val="bg1"/>
              </a:solidFill>
            </a:rPr>
            <a:t> 2,82,871</a:t>
          </a:r>
        </a:p>
      </xdr:txBody>
    </xdr:sp>
    <xdr:clientData/>
  </xdr:twoCellAnchor>
  <xdr:twoCellAnchor>
    <xdr:from>
      <xdr:col>6</xdr:col>
      <xdr:colOff>141110</xdr:colOff>
      <xdr:row>5</xdr:row>
      <xdr:rowOff>42334</xdr:rowOff>
    </xdr:from>
    <xdr:to>
      <xdr:col>7</xdr:col>
      <xdr:colOff>21166</xdr:colOff>
      <xdr:row>6</xdr:row>
      <xdr:rowOff>70555</xdr:rowOff>
    </xdr:to>
    <xdr:sp macro="" textlink="">
      <xdr:nvSpPr>
        <xdr:cNvPr id="368" name="TextBox 367">
          <a:extLst>
            <a:ext uri="{FF2B5EF4-FFF2-40B4-BE49-F238E27FC236}">
              <a16:creationId xmlns:a16="http://schemas.microsoft.com/office/drawing/2014/main" id="{96A3D863-02A2-4E1C-2DCE-88F097802B8E}"/>
            </a:ext>
          </a:extLst>
        </xdr:cNvPr>
        <xdr:cNvSpPr txBox="1"/>
      </xdr:nvSpPr>
      <xdr:spPr>
        <a:xfrm>
          <a:off x="3781777" y="1008945"/>
          <a:ext cx="486833" cy="21166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7.2%</a:t>
          </a:r>
          <a:r>
            <a:rPr lang="en-IN" sz="1000">
              <a:solidFill>
                <a:schemeClr val="bg1"/>
              </a:solidFill>
            </a:rPr>
            <a:t> </a:t>
          </a:r>
        </a:p>
      </xdr:txBody>
    </xdr:sp>
    <xdr:clientData/>
  </xdr:twoCellAnchor>
  <xdr:twoCellAnchor>
    <xdr:from>
      <xdr:col>5</xdr:col>
      <xdr:colOff>148164</xdr:colOff>
      <xdr:row>14</xdr:row>
      <xdr:rowOff>126999</xdr:rowOff>
    </xdr:from>
    <xdr:to>
      <xdr:col>6</xdr:col>
      <xdr:colOff>126997</xdr:colOff>
      <xdr:row>17</xdr:row>
      <xdr:rowOff>0</xdr:rowOff>
    </xdr:to>
    <xdr:sp macro="" textlink="">
      <xdr:nvSpPr>
        <xdr:cNvPr id="369" name="TextBox 368">
          <a:extLst>
            <a:ext uri="{FF2B5EF4-FFF2-40B4-BE49-F238E27FC236}">
              <a16:creationId xmlns:a16="http://schemas.microsoft.com/office/drawing/2014/main" id="{712EEDAF-B1B2-69A3-607E-CE58DAED16E8}"/>
            </a:ext>
          </a:extLst>
        </xdr:cNvPr>
        <xdr:cNvSpPr txBox="1"/>
      </xdr:nvSpPr>
      <xdr:spPr>
        <a:xfrm>
          <a:off x="3182053" y="2744610"/>
          <a:ext cx="585611" cy="42333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Lands</a:t>
          </a:r>
          <a:r>
            <a:rPr lang="en-IN" sz="1000">
              <a:solidFill>
                <a:schemeClr val="bg1"/>
              </a:solidFill>
            </a:rPr>
            <a:t> 15,716</a:t>
          </a:r>
        </a:p>
      </xdr:txBody>
    </xdr:sp>
    <xdr:clientData/>
  </xdr:twoCellAnchor>
  <xdr:twoCellAnchor>
    <xdr:from>
      <xdr:col>5</xdr:col>
      <xdr:colOff>169333</xdr:colOff>
      <xdr:row>12</xdr:row>
      <xdr:rowOff>162278</xdr:rowOff>
    </xdr:from>
    <xdr:to>
      <xdr:col>6</xdr:col>
      <xdr:colOff>112888</xdr:colOff>
      <xdr:row>14</xdr:row>
      <xdr:rowOff>56444</xdr:rowOff>
    </xdr:to>
    <xdr:sp macro="" textlink="">
      <xdr:nvSpPr>
        <xdr:cNvPr id="370" name="TextBox 369">
          <a:extLst>
            <a:ext uri="{FF2B5EF4-FFF2-40B4-BE49-F238E27FC236}">
              <a16:creationId xmlns:a16="http://schemas.microsoft.com/office/drawing/2014/main" id="{CE0DB3CD-434B-F501-6581-287AD5DA97B9}"/>
            </a:ext>
          </a:extLst>
        </xdr:cNvPr>
        <xdr:cNvSpPr txBox="1"/>
      </xdr:nvSpPr>
      <xdr:spPr>
        <a:xfrm>
          <a:off x="3203222" y="2413000"/>
          <a:ext cx="550333" cy="26105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0.4%</a:t>
          </a:r>
          <a:r>
            <a:rPr lang="en-IN" sz="1000">
              <a:solidFill>
                <a:schemeClr val="bg1"/>
              </a:solidFill>
            </a:rPr>
            <a:t> </a:t>
          </a:r>
        </a:p>
      </xdr:txBody>
    </xdr:sp>
    <xdr:clientData/>
  </xdr:twoCellAnchor>
  <xdr:twoCellAnchor>
    <xdr:from>
      <xdr:col>7</xdr:col>
      <xdr:colOff>112889</xdr:colOff>
      <xdr:row>14</xdr:row>
      <xdr:rowOff>63502</xdr:rowOff>
    </xdr:from>
    <xdr:to>
      <xdr:col>8</xdr:col>
      <xdr:colOff>162278</xdr:colOff>
      <xdr:row>17</xdr:row>
      <xdr:rowOff>56445</xdr:rowOff>
    </xdr:to>
    <xdr:sp macro="" textlink="">
      <xdr:nvSpPr>
        <xdr:cNvPr id="371" name="TextBox 370">
          <a:extLst>
            <a:ext uri="{FF2B5EF4-FFF2-40B4-BE49-F238E27FC236}">
              <a16:creationId xmlns:a16="http://schemas.microsoft.com/office/drawing/2014/main" id="{4007D75B-E235-DE48-997D-4D58D140C8C6}"/>
            </a:ext>
          </a:extLst>
        </xdr:cNvPr>
        <xdr:cNvSpPr txBox="1"/>
      </xdr:nvSpPr>
      <xdr:spPr>
        <a:xfrm>
          <a:off x="4360333" y="2681113"/>
          <a:ext cx="656167" cy="54327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Offices</a:t>
          </a:r>
          <a:r>
            <a:rPr lang="en-IN" sz="1000">
              <a:solidFill>
                <a:schemeClr val="bg1"/>
              </a:solidFill>
            </a:rPr>
            <a:t> 8,787</a:t>
          </a:r>
        </a:p>
      </xdr:txBody>
    </xdr:sp>
    <xdr:clientData/>
  </xdr:twoCellAnchor>
  <xdr:twoCellAnchor>
    <xdr:from>
      <xdr:col>7</xdr:col>
      <xdr:colOff>162277</xdr:colOff>
      <xdr:row>12</xdr:row>
      <xdr:rowOff>155224</xdr:rowOff>
    </xdr:from>
    <xdr:to>
      <xdr:col>8</xdr:col>
      <xdr:colOff>155222</xdr:colOff>
      <xdr:row>14</xdr:row>
      <xdr:rowOff>56445</xdr:rowOff>
    </xdr:to>
    <xdr:sp macro="" textlink="">
      <xdr:nvSpPr>
        <xdr:cNvPr id="372" name="TextBox 371">
          <a:extLst>
            <a:ext uri="{FF2B5EF4-FFF2-40B4-BE49-F238E27FC236}">
              <a16:creationId xmlns:a16="http://schemas.microsoft.com/office/drawing/2014/main" id="{C9B5B55C-95A4-B387-DA34-A633AC138875}"/>
            </a:ext>
          </a:extLst>
        </xdr:cNvPr>
        <xdr:cNvSpPr txBox="1"/>
      </xdr:nvSpPr>
      <xdr:spPr>
        <a:xfrm>
          <a:off x="4409721" y="2405946"/>
          <a:ext cx="599723" cy="26811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0.2%</a:t>
          </a:r>
          <a:r>
            <a:rPr lang="en-IN" sz="1000">
              <a:solidFill>
                <a:schemeClr val="bg1"/>
              </a:solidFill>
            </a:rPr>
            <a:t> </a:t>
          </a:r>
        </a:p>
      </xdr:txBody>
    </xdr:sp>
    <xdr:clientData/>
  </xdr:twoCellAnchor>
  <xdr:twoCellAnchor>
    <xdr:from>
      <xdr:col>15</xdr:col>
      <xdr:colOff>599722</xdr:colOff>
      <xdr:row>6</xdr:row>
      <xdr:rowOff>49388</xdr:rowOff>
    </xdr:from>
    <xdr:to>
      <xdr:col>16</xdr:col>
      <xdr:colOff>395112</xdr:colOff>
      <xdr:row>6</xdr:row>
      <xdr:rowOff>49388</xdr:rowOff>
    </xdr:to>
    <xdr:cxnSp macro="">
      <xdr:nvCxnSpPr>
        <xdr:cNvPr id="381" name="Straight Connector 380">
          <a:extLst>
            <a:ext uri="{FF2B5EF4-FFF2-40B4-BE49-F238E27FC236}">
              <a16:creationId xmlns:a16="http://schemas.microsoft.com/office/drawing/2014/main" id="{6605CDBF-8FAE-22DA-7D66-01B04970D004}"/>
            </a:ext>
          </a:extLst>
        </xdr:cNvPr>
        <xdr:cNvCxnSpPr/>
      </xdr:nvCxnSpPr>
      <xdr:spPr>
        <a:xfrm flipH="1">
          <a:off x="9701389" y="1199444"/>
          <a:ext cx="402167" cy="0"/>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560918</xdr:colOff>
      <xdr:row>18</xdr:row>
      <xdr:rowOff>56445</xdr:rowOff>
    </xdr:from>
    <xdr:to>
      <xdr:col>17</xdr:col>
      <xdr:colOff>261056</xdr:colOff>
      <xdr:row>20</xdr:row>
      <xdr:rowOff>21166</xdr:rowOff>
    </xdr:to>
    <xdr:cxnSp macro="">
      <xdr:nvCxnSpPr>
        <xdr:cNvPr id="382" name="Straight Connector 381">
          <a:extLst>
            <a:ext uri="{FF2B5EF4-FFF2-40B4-BE49-F238E27FC236}">
              <a16:creationId xmlns:a16="http://schemas.microsoft.com/office/drawing/2014/main" id="{3B8AD0B4-7A18-7C29-42DA-0DD8D204C66B}"/>
            </a:ext>
          </a:extLst>
        </xdr:cNvPr>
        <xdr:cNvCxnSpPr>
          <a:endCxn id="300" idx="2"/>
        </xdr:cNvCxnSpPr>
      </xdr:nvCxnSpPr>
      <xdr:spPr>
        <a:xfrm flipH="1" flipV="1">
          <a:off x="10269362" y="3407834"/>
          <a:ext cx="306916" cy="331610"/>
        </a:xfrm>
        <a:prstGeom prst="line">
          <a:avLst/>
        </a:prstGeom>
        <a:ln w="19050">
          <a:gradFill>
            <a:gsLst>
              <a:gs pos="21000">
                <a:schemeClr val="tx1">
                  <a:lumMod val="75000"/>
                  <a:lumOff val="2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148164</xdr:colOff>
      <xdr:row>9</xdr:row>
      <xdr:rowOff>42335</xdr:rowOff>
    </xdr:from>
    <xdr:to>
      <xdr:col>15</xdr:col>
      <xdr:colOff>543275</xdr:colOff>
      <xdr:row>11</xdr:row>
      <xdr:rowOff>64082</xdr:rowOff>
    </xdr:to>
    <xdr:sp macro="" textlink="">
      <xdr:nvSpPr>
        <xdr:cNvPr id="384" name="Oval 383">
          <a:extLst>
            <a:ext uri="{FF2B5EF4-FFF2-40B4-BE49-F238E27FC236}">
              <a16:creationId xmlns:a16="http://schemas.microsoft.com/office/drawing/2014/main" id="{F212FBF5-483E-4876-630B-76E38ACC52D8}"/>
            </a:ext>
          </a:extLst>
        </xdr:cNvPr>
        <xdr:cNvSpPr/>
      </xdr:nvSpPr>
      <xdr:spPr>
        <a:xfrm>
          <a:off x="9249831" y="1742724"/>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17</xdr:col>
      <xdr:colOff>35277</xdr:colOff>
      <xdr:row>12</xdr:row>
      <xdr:rowOff>91726</xdr:rowOff>
    </xdr:from>
    <xdr:to>
      <xdr:col>17</xdr:col>
      <xdr:colOff>430388</xdr:colOff>
      <xdr:row>14</xdr:row>
      <xdr:rowOff>113473</xdr:rowOff>
    </xdr:to>
    <xdr:sp macro="" textlink="">
      <xdr:nvSpPr>
        <xdr:cNvPr id="386" name="Oval 385">
          <a:extLst>
            <a:ext uri="{FF2B5EF4-FFF2-40B4-BE49-F238E27FC236}">
              <a16:creationId xmlns:a16="http://schemas.microsoft.com/office/drawing/2014/main" id="{D3FA6243-3D63-3318-B6D6-36A1ACF8317B}"/>
            </a:ext>
          </a:extLst>
        </xdr:cNvPr>
        <xdr:cNvSpPr/>
      </xdr:nvSpPr>
      <xdr:spPr>
        <a:xfrm>
          <a:off x="10350499" y="2342448"/>
          <a:ext cx="395111" cy="388636"/>
        </a:xfrm>
        <a:prstGeom prst="ellipse">
          <a:avLst/>
        </a:prstGeom>
        <a:solidFill>
          <a:srgbClr val="44064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17</xdr:col>
      <xdr:colOff>119945</xdr:colOff>
      <xdr:row>19</xdr:row>
      <xdr:rowOff>176389</xdr:rowOff>
    </xdr:from>
    <xdr:to>
      <xdr:col>18</xdr:col>
      <xdr:colOff>105834</xdr:colOff>
      <xdr:row>21</xdr:row>
      <xdr:rowOff>98777</xdr:rowOff>
    </xdr:to>
    <xdr:sp macro="" textlink="">
      <xdr:nvSpPr>
        <xdr:cNvPr id="443" name="TextBox 442">
          <a:extLst>
            <a:ext uri="{FF2B5EF4-FFF2-40B4-BE49-F238E27FC236}">
              <a16:creationId xmlns:a16="http://schemas.microsoft.com/office/drawing/2014/main" id="{2384C788-D313-F23A-0C86-194F158A26F8}"/>
            </a:ext>
          </a:extLst>
        </xdr:cNvPr>
        <xdr:cNvSpPr txBox="1"/>
      </xdr:nvSpPr>
      <xdr:spPr>
        <a:xfrm>
          <a:off x="10435167" y="3711222"/>
          <a:ext cx="592667" cy="28927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7.7%</a:t>
          </a:r>
          <a:r>
            <a:rPr lang="en-IN">
              <a:solidFill>
                <a:schemeClr val="bg1"/>
              </a:solidFill>
            </a:rPr>
            <a:t> </a:t>
          </a:r>
          <a:endParaRPr lang="en-IN" sz="1100">
            <a:solidFill>
              <a:schemeClr val="bg1"/>
            </a:solidFill>
          </a:endParaRPr>
        </a:p>
      </xdr:txBody>
    </xdr:sp>
    <xdr:clientData/>
  </xdr:twoCellAnchor>
  <xdr:twoCellAnchor>
    <xdr:from>
      <xdr:col>17</xdr:col>
      <xdr:colOff>437446</xdr:colOff>
      <xdr:row>12</xdr:row>
      <xdr:rowOff>21168</xdr:rowOff>
    </xdr:from>
    <xdr:to>
      <xdr:col>18</xdr:col>
      <xdr:colOff>585611</xdr:colOff>
      <xdr:row>14</xdr:row>
      <xdr:rowOff>134055</xdr:rowOff>
    </xdr:to>
    <xdr:sp macro="" textlink="">
      <xdr:nvSpPr>
        <xdr:cNvPr id="444" name="TextBox 443">
          <a:extLst>
            <a:ext uri="{FF2B5EF4-FFF2-40B4-BE49-F238E27FC236}">
              <a16:creationId xmlns:a16="http://schemas.microsoft.com/office/drawing/2014/main" id="{92C62B27-7CAF-241E-D855-19039DD0EF73}"/>
            </a:ext>
          </a:extLst>
        </xdr:cNvPr>
        <xdr:cNvSpPr txBox="1"/>
      </xdr:nvSpPr>
      <xdr:spPr>
        <a:xfrm>
          <a:off x="10752668" y="2271890"/>
          <a:ext cx="754943" cy="47977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Prime 3,88,400</a:t>
          </a:r>
          <a:r>
            <a:rPr lang="en-IN">
              <a:solidFill>
                <a:schemeClr val="bg1"/>
              </a:solidFill>
            </a:rPr>
            <a:t> </a:t>
          </a:r>
          <a:endParaRPr lang="en-IN" sz="1100">
            <a:solidFill>
              <a:schemeClr val="bg1"/>
            </a:solidFill>
          </a:endParaRPr>
        </a:p>
      </xdr:txBody>
    </xdr:sp>
    <xdr:clientData/>
  </xdr:twoCellAnchor>
  <xdr:twoCellAnchor>
    <xdr:from>
      <xdr:col>15</xdr:col>
      <xdr:colOff>500943</xdr:colOff>
      <xdr:row>8</xdr:row>
      <xdr:rowOff>148170</xdr:rowOff>
    </xdr:from>
    <xdr:to>
      <xdr:col>17</xdr:col>
      <xdr:colOff>84666</xdr:colOff>
      <xdr:row>11</xdr:row>
      <xdr:rowOff>84667</xdr:rowOff>
    </xdr:to>
    <xdr:sp macro="" textlink="">
      <xdr:nvSpPr>
        <xdr:cNvPr id="445" name="TextBox 444">
          <a:extLst>
            <a:ext uri="{FF2B5EF4-FFF2-40B4-BE49-F238E27FC236}">
              <a16:creationId xmlns:a16="http://schemas.microsoft.com/office/drawing/2014/main" id="{241BED3B-524C-675C-4691-C58AC9FC1196}"/>
            </a:ext>
          </a:extLst>
        </xdr:cNvPr>
        <xdr:cNvSpPr txBox="1"/>
      </xdr:nvSpPr>
      <xdr:spPr>
        <a:xfrm>
          <a:off x="9602610" y="1665114"/>
          <a:ext cx="797278" cy="4868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New  4,35,316</a:t>
          </a:r>
          <a:r>
            <a:rPr lang="en-IN">
              <a:solidFill>
                <a:schemeClr val="bg1"/>
              </a:solidFill>
            </a:rPr>
            <a:t> </a:t>
          </a:r>
          <a:endParaRPr lang="en-IN" sz="1100">
            <a:solidFill>
              <a:schemeClr val="bg1"/>
            </a:solidFill>
          </a:endParaRPr>
        </a:p>
      </xdr:txBody>
    </xdr:sp>
    <xdr:clientData/>
  </xdr:twoCellAnchor>
  <xdr:twoCellAnchor>
    <xdr:from>
      <xdr:col>16</xdr:col>
      <xdr:colOff>592668</xdr:colOff>
      <xdr:row>12</xdr:row>
      <xdr:rowOff>119946</xdr:rowOff>
    </xdr:from>
    <xdr:to>
      <xdr:col>17</xdr:col>
      <xdr:colOff>522113</xdr:colOff>
      <xdr:row>14</xdr:row>
      <xdr:rowOff>35277</xdr:rowOff>
    </xdr:to>
    <xdr:sp macro="" textlink="">
      <xdr:nvSpPr>
        <xdr:cNvPr id="446" name="TextBox 445">
          <a:extLst>
            <a:ext uri="{FF2B5EF4-FFF2-40B4-BE49-F238E27FC236}">
              <a16:creationId xmlns:a16="http://schemas.microsoft.com/office/drawing/2014/main" id="{8B1593B3-84D4-BE27-67AE-7304AA5A6B15}"/>
            </a:ext>
          </a:extLst>
        </xdr:cNvPr>
        <xdr:cNvSpPr txBox="1"/>
      </xdr:nvSpPr>
      <xdr:spPr>
        <a:xfrm>
          <a:off x="10301112" y="2370668"/>
          <a:ext cx="536223" cy="2822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9.8%</a:t>
          </a:r>
          <a:r>
            <a:rPr lang="en-IN">
              <a:solidFill>
                <a:schemeClr val="bg1"/>
              </a:solidFill>
            </a:rPr>
            <a:t> </a:t>
          </a:r>
          <a:endParaRPr lang="en-IN" sz="1100">
            <a:solidFill>
              <a:schemeClr val="bg1"/>
            </a:solidFill>
          </a:endParaRPr>
        </a:p>
      </xdr:txBody>
    </xdr:sp>
    <xdr:clientData/>
  </xdr:twoCellAnchor>
  <xdr:twoCellAnchor>
    <xdr:from>
      <xdr:col>15</xdr:col>
      <xdr:colOff>56444</xdr:colOff>
      <xdr:row>9</xdr:row>
      <xdr:rowOff>119944</xdr:rowOff>
    </xdr:from>
    <xdr:to>
      <xdr:col>16</xdr:col>
      <xdr:colOff>35278</xdr:colOff>
      <xdr:row>10</xdr:row>
      <xdr:rowOff>162278</xdr:rowOff>
    </xdr:to>
    <xdr:sp macro="" textlink="">
      <xdr:nvSpPr>
        <xdr:cNvPr id="447" name="TextBox 446">
          <a:extLst>
            <a:ext uri="{FF2B5EF4-FFF2-40B4-BE49-F238E27FC236}">
              <a16:creationId xmlns:a16="http://schemas.microsoft.com/office/drawing/2014/main" id="{90B727BB-B0F9-D2B6-4A52-DC0AF94378AB}"/>
            </a:ext>
          </a:extLst>
        </xdr:cNvPr>
        <xdr:cNvSpPr txBox="1"/>
      </xdr:nvSpPr>
      <xdr:spPr>
        <a:xfrm>
          <a:off x="9158111" y="1820333"/>
          <a:ext cx="585611" cy="22577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0" i="0" u="none" strike="noStrike">
              <a:solidFill>
                <a:schemeClr val="bg1"/>
              </a:solidFill>
              <a:effectLst/>
              <a:latin typeface="+mn-lt"/>
              <a:ea typeface="+mn-ea"/>
              <a:cs typeface="+mn-cs"/>
            </a:rPr>
            <a:t>11.0%</a:t>
          </a:r>
          <a:r>
            <a:rPr lang="en-IN" sz="1050">
              <a:solidFill>
                <a:schemeClr val="bg1"/>
              </a:solidFill>
            </a:rPr>
            <a:t> </a:t>
          </a:r>
        </a:p>
      </xdr:txBody>
    </xdr:sp>
    <xdr:clientData/>
  </xdr:twoCellAnchor>
  <xdr:twoCellAnchor>
    <xdr:from>
      <xdr:col>16</xdr:col>
      <xdr:colOff>585612</xdr:colOff>
      <xdr:row>4</xdr:row>
      <xdr:rowOff>127000</xdr:rowOff>
    </xdr:from>
    <xdr:to>
      <xdr:col>18</xdr:col>
      <xdr:colOff>515056</xdr:colOff>
      <xdr:row>7</xdr:row>
      <xdr:rowOff>119944</xdr:rowOff>
    </xdr:to>
    <xdr:sp macro="" textlink="">
      <xdr:nvSpPr>
        <xdr:cNvPr id="448" name="TextBox 447">
          <a:extLst>
            <a:ext uri="{FF2B5EF4-FFF2-40B4-BE49-F238E27FC236}">
              <a16:creationId xmlns:a16="http://schemas.microsoft.com/office/drawing/2014/main" id="{64389E4C-6F79-075D-DC70-10A9F85EC4F5}"/>
            </a:ext>
          </a:extLst>
        </xdr:cNvPr>
        <xdr:cNvSpPr txBox="1"/>
      </xdr:nvSpPr>
      <xdr:spPr>
        <a:xfrm>
          <a:off x="10294056" y="910167"/>
          <a:ext cx="1143000" cy="54327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Renewal</a:t>
          </a:r>
          <a:r>
            <a:rPr lang="en-IN">
              <a:solidFill>
                <a:schemeClr val="bg1"/>
              </a:solidFill>
            </a:rPr>
            <a:t> 4,31,900</a:t>
          </a:r>
          <a:endParaRPr lang="en-IN" sz="1100">
            <a:solidFill>
              <a:schemeClr val="bg1"/>
            </a:solidFill>
          </a:endParaRPr>
        </a:p>
      </xdr:txBody>
    </xdr:sp>
    <xdr:clientData/>
  </xdr:twoCellAnchor>
  <xdr:twoCellAnchor>
    <xdr:from>
      <xdr:col>16</xdr:col>
      <xdr:colOff>296334</xdr:colOff>
      <xdr:row>5</xdr:row>
      <xdr:rowOff>7056</xdr:rowOff>
    </xdr:from>
    <xdr:to>
      <xdr:col>17</xdr:col>
      <xdr:colOff>296333</xdr:colOff>
      <xdr:row>7</xdr:row>
      <xdr:rowOff>14108</xdr:rowOff>
    </xdr:to>
    <xdr:sp macro="" textlink="">
      <xdr:nvSpPr>
        <xdr:cNvPr id="449" name="TextBox 448">
          <a:extLst>
            <a:ext uri="{FF2B5EF4-FFF2-40B4-BE49-F238E27FC236}">
              <a16:creationId xmlns:a16="http://schemas.microsoft.com/office/drawing/2014/main" id="{E2C7DF96-F162-6FCC-5F3E-BF43A05D0E09}"/>
            </a:ext>
          </a:extLst>
        </xdr:cNvPr>
        <xdr:cNvSpPr txBox="1"/>
      </xdr:nvSpPr>
      <xdr:spPr>
        <a:xfrm>
          <a:off x="10004778" y="973667"/>
          <a:ext cx="606777" cy="37394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10.9%</a:t>
          </a:r>
          <a:r>
            <a:rPr lang="en-IN">
              <a:solidFill>
                <a:schemeClr val="bg1"/>
              </a:solidFill>
            </a:rPr>
            <a:t> </a:t>
          </a:r>
          <a:endParaRPr lang="en-IN" sz="1100">
            <a:solidFill>
              <a:schemeClr val="bg1"/>
            </a:solidFill>
          </a:endParaRPr>
        </a:p>
      </xdr:txBody>
    </xdr:sp>
    <xdr:clientData/>
  </xdr:twoCellAnchor>
  <xdr:twoCellAnchor>
    <xdr:from>
      <xdr:col>19</xdr:col>
      <xdr:colOff>310445</xdr:colOff>
      <xdr:row>6</xdr:row>
      <xdr:rowOff>84666</xdr:rowOff>
    </xdr:from>
    <xdr:to>
      <xdr:col>21</xdr:col>
      <xdr:colOff>49389</xdr:colOff>
      <xdr:row>8</xdr:row>
      <xdr:rowOff>21166</xdr:rowOff>
    </xdr:to>
    <xdr:sp macro="" textlink="">
      <xdr:nvSpPr>
        <xdr:cNvPr id="10" name="TextBox 9">
          <a:extLst>
            <a:ext uri="{FF2B5EF4-FFF2-40B4-BE49-F238E27FC236}">
              <a16:creationId xmlns:a16="http://schemas.microsoft.com/office/drawing/2014/main" id="{A1989733-E59C-DFC7-56B9-471B9B61DAE9}"/>
            </a:ext>
          </a:extLst>
        </xdr:cNvPr>
        <xdr:cNvSpPr txBox="1"/>
      </xdr:nvSpPr>
      <xdr:spPr>
        <a:xfrm>
          <a:off x="11839223" y="1234722"/>
          <a:ext cx="952499" cy="30338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i="0" u="none" strike="noStrike">
              <a:solidFill>
                <a:schemeClr val="bg1"/>
              </a:solidFill>
              <a:effectLst/>
              <a:latin typeface="+mn-lt"/>
              <a:ea typeface="+mn-ea"/>
              <a:cs typeface="+mn-cs"/>
            </a:rPr>
            <a:t>64,438</a:t>
          </a:r>
          <a:endParaRPr lang="en-IN" sz="12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19052</xdr:colOff>
      <xdr:row>0</xdr:row>
      <xdr:rowOff>0</xdr:rowOff>
    </xdr:from>
    <xdr:to>
      <xdr:col>22</xdr:col>
      <xdr:colOff>134056</xdr:colOff>
      <xdr:row>2</xdr:row>
      <xdr:rowOff>13300</xdr:rowOff>
    </xdr:to>
    <xdr:grpSp>
      <xdr:nvGrpSpPr>
        <xdr:cNvPr id="2" name="Group 1">
          <a:extLst>
            <a:ext uri="{FF2B5EF4-FFF2-40B4-BE49-F238E27FC236}">
              <a16:creationId xmlns:a16="http://schemas.microsoft.com/office/drawing/2014/main" id="{23CA31D0-E5D7-4BAE-A4F0-EE5B020B5A4A}"/>
            </a:ext>
          </a:extLst>
        </xdr:cNvPr>
        <xdr:cNvGrpSpPr/>
      </xdr:nvGrpSpPr>
      <xdr:grpSpPr>
        <a:xfrm>
          <a:off x="19052" y="0"/>
          <a:ext cx="13464115" cy="380189"/>
          <a:chOff x="0" y="12700"/>
          <a:chExt cx="11995150" cy="400050"/>
        </a:xfrm>
        <a:solidFill>
          <a:srgbClr val="9954CC">
            <a:alpha val="58039"/>
          </a:srgbClr>
        </a:solidFill>
      </xdr:grpSpPr>
      <xdr:sp macro="" textlink="">
        <xdr:nvSpPr>
          <xdr:cNvPr id="3" name="Rectangle 2">
            <a:extLst>
              <a:ext uri="{FF2B5EF4-FFF2-40B4-BE49-F238E27FC236}">
                <a16:creationId xmlns:a16="http://schemas.microsoft.com/office/drawing/2014/main" id="{B8599107-38FD-2720-D1A3-00A9E7762C73}"/>
              </a:ext>
            </a:extLst>
          </xdr:cNvPr>
          <xdr:cNvSpPr/>
        </xdr:nvSpPr>
        <xdr:spPr>
          <a:xfrm>
            <a:off x="0" y="12700"/>
            <a:ext cx="11995150" cy="40005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hlinkClick xmlns:r="http://schemas.openxmlformats.org/officeDocument/2006/relationships" r:id="rId1" tooltip="Income Sources"/>
            <a:extLst>
              <a:ext uri="{FF2B5EF4-FFF2-40B4-BE49-F238E27FC236}">
                <a16:creationId xmlns:a16="http://schemas.microsoft.com/office/drawing/2014/main" id="{4CEDF938-CE8C-D252-DA0A-A5517F003C60}"/>
              </a:ext>
            </a:extLst>
          </xdr:cNvPr>
          <xdr:cNvSpPr txBox="1"/>
        </xdr:nvSpPr>
        <xdr:spPr>
          <a:xfrm>
            <a:off x="6502400" y="88900"/>
            <a:ext cx="1384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Avenir "/>
              </a:rPr>
              <a:t>Income Sources</a:t>
            </a:r>
          </a:p>
        </xdr:txBody>
      </xdr:sp>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6BC0A025-A62B-1A36-7D6B-A40AA097CE1A}"/>
              </a:ext>
            </a:extLst>
          </xdr:cNvPr>
          <xdr:cNvSpPr txBox="1"/>
        </xdr:nvSpPr>
        <xdr:spPr>
          <a:xfrm>
            <a:off x="7867650" y="57150"/>
            <a:ext cx="1320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Geographically</a:t>
            </a:r>
          </a:p>
        </xdr:txBody>
      </xdr:sp>
      <xdr:sp macro="" textlink="">
        <xdr:nvSpPr>
          <xdr:cNvPr id="6" name="TextBox 5">
            <a:hlinkClick xmlns:r="http://schemas.openxmlformats.org/officeDocument/2006/relationships" r:id="rId3" tooltip="Sales Process"/>
            <a:extLst>
              <a:ext uri="{FF2B5EF4-FFF2-40B4-BE49-F238E27FC236}">
                <a16:creationId xmlns:a16="http://schemas.microsoft.com/office/drawing/2014/main" id="{7FAAE119-90DB-A12B-5443-F13A5CC0FAE2}"/>
              </a:ext>
            </a:extLst>
          </xdr:cNvPr>
          <xdr:cNvSpPr txBox="1"/>
        </xdr:nvSpPr>
        <xdr:spPr>
          <a:xfrm>
            <a:off x="9137650" y="69850"/>
            <a:ext cx="11811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 Process</a:t>
            </a:r>
          </a:p>
        </xdr:txBody>
      </xdr:sp>
      <xdr:sp macro="" textlink="">
        <xdr:nvSpPr>
          <xdr:cNvPr id="7" name="TextBox 6">
            <a:hlinkClick xmlns:r="http://schemas.openxmlformats.org/officeDocument/2006/relationships" r:id="rId4" tooltip="Projects Status"/>
            <a:extLst>
              <a:ext uri="{FF2B5EF4-FFF2-40B4-BE49-F238E27FC236}">
                <a16:creationId xmlns:a16="http://schemas.microsoft.com/office/drawing/2014/main" id="{50E9A481-E8F7-7A30-BA22-3109F17503C9}"/>
              </a:ext>
            </a:extLst>
          </xdr:cNvPr>
          <xdr:cNvSpPr txBox="1"/>
        </xdr:nvSpPr>
        <xdr:spPr>
          <a:xfrm>
            <a:off x="10280650" y="44450"/>
            <a:ext cx="13017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Projects Status</a:t>
            </a:r>
          </a:p>
        </xdr:txBody>
      </xdr:sp>
    </xdr:grpSp>
    <xdr:clientData/>
  </xdr:twoCellAnchor>
  <xdr:twoCellAnchor>
    <xdr:from>
      <xdr:col>14</xdr:col>
      <xdr:colOff>573617</xdr:colOff>
      <xdr:row>1</xdr:row>
      <xdr:rowOff>129116</xdr:rowOff>
    </xdr:from>
    <xdr:to>
      <xdr:col>15</xdr:col>
      <xdr:colOff>341239</xdr:colOff>
      <xdr:row>1</xdr:row>
      <xdr:rowOff>147116</xdr:rowOff>
    </xdr:to>
    <xdr:sp macro="" textlink="">
      <xdr:nvSpPr>
        <xdr:cNvPr id="10" name="Rectangle: Rounded Corners 9">
          <a:extLst>
            <a:ext uri="{FF2B5EF4-FFF2-40B4-BE49-F238E27FC236}">
              <a16:creationId xmlns:a16="http://schemas.microsoft.com/office/drawing/2014/main" id="{6AF97DCC-D6A7-4DA1-8174-07AEB54AA142}"/>
            </a:ext>
          </a:extLst>
        </xdr:cNvPr>
        <xdr:cNvSpPr/>
      </xdr:nvSpPr>
      <xdr:spPr>
        <a:xfrm>
          <a:off x="9068506" y="312560"/>
          <a:ext cx="374400" cy="1800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21167</xdr:colOff>
      <xdr:row>18</xdr:row>
      <xdr:rowOff>6641</xdr:rowOff>
    </xdr:from>
    <xdr:to>
      <xdr:col>5</xdr:col>
      <xdr:colOff>553652</xdr:colOff>
      <xdr:row>27</xdr:row>
      <xdr:rowOff>102928</xdr:rowOff>
    </xdr:to>
    <xdr:grpSp>
      <xdr:nvGrpSpPr>
        <xdr:cNvPr id="127" name="Group 126">
          <a:extLst>
            <a:ext uri="{FF2B5EF4-FFF2-40B4-BE49-F238E27FC236}">
              <a16:creationId xmlns:a16="http://schemas.microsoft.com/office/drawing/2014/main" id="{44E2F83E-1131-C5EA-34B1-17C1C021C4C3}"/>
            </a:ext>
          </a:extLst>
        </xdr:cNvPr>
        <xdr:cNvGrpSpPr/>
      </xdr:nvGrpSpPr>
      <xdr:grpSpPr>
        <a:xfrm>
          <a:off x="21167" y="3308641"/>
          <a:ext cx="3566374" cy="1747287"/>
          <a:chOff x="5098999" y="2950053"/>
          <a:chExt cx="3597595" cy="1777169"/>
        </a:xfrm>
      </xdr:grpSpPr>
      <xdr:grpSp>
        <xdr:nvGrpSpPr>
          <xdr:cNvPr id="70" name="Group 69">
            <a:extLst>
              <a:ext uri="{FF2B5EF4-FFF2-40B4-BE49-F238E27FC236}">
                <a16:creationId xmlns:a16="http://schemas.microsoft.com/office/drawing/2014/main" id="{A7078A22-140F-20C9-D3DB-6E978438E046}"/>
              </a:ext>
            </a:extLst>
          </xdr:cNvPr>
          <xdr:cNvGrpSpPr/>
        </xdr:nvGrpSpPr>
        <xdr:grpSpPr>
          <a:xfrm>
            <a:off x="5486412" y="3796720"/>
            <a:ext cx="3210181" cy="408807"/>
            <a:chOff x="219647" y="4020837"/>
            <a:chExt cx="3210181" cy="408807"/>
          </a:xfrm>
        </xdr:grpSpPr>
        <xdr:sp macro="" textlink="'Pivottables - Geographically'!A7">
          <xdr:nvSpPr>
            <xdr:cNvPr id="25" name="TextBox 24">
              <a:extLst>
                <a:ext uri="{FF2B5EF4-FFF2-40B4-BE49-F238E27FC236}">
                  <a16:creationId xmlns:a16="http://schemas.microsoft.com/office/drawing/2014/main" id="{D3ED6376-3A1B-33B1-92DB-E772512AB0AE}"/>
                </a:ext>
              </a:extLst>
            </xdr:cNvPr>
            <xdr:cNvSpPr txBox="1"/>
          </xdr:nvSpPr>
          <xdr:spPr>
            <a:xfrm>
              <a:off x="219647" y="4042352"/>
              <a:ext cx="1185513" cy="372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52F312-2FE6-4D1F-BAB1-A15816307DFA}" type="TxLink">
                <a:rPr lang="en-US" sz="1100" b="0" i="0" u="none" strike="noStrike">
                  <a:solidFill>
                    <a:srgbClr val="FFFFFF"/>
                  </a:solidFill>
                  <a:latin typeface="Calibri"/>
                  <a:ea typeface="Calibri"/>
                  <a:cs typeface="Calibri"/>
                </a:rPr>
                <a:pPr algn="ctr"/>
                <a:t>United Kingdom</a:t>
              </a:fld>
              <a:endParaRPr lang="en-IN" sz="1100">
                <a:solidFill>
                  <a:schemeClr val="bg1"/>
                </a:solidFill>
              </a:endParaRPr>
            </a:p>
          </xdr:txBody>
        </xdr:sp>
        <xdr:sp macro="" textlink="'Pivottables - Geographically'!B7">
          <xdr:nvSpPr>
            <xdr:cNvPr id="26" name="TextBox 25">
              <a:extLst>
                <a:ext uri="{FF2B5EF4-FFF2-40B4-BE49-F238E27FC236}">
                  <a16:creationId xmlns:a16="http://schemas.microsoft.com/office/drawing/2014/main" id="{1C66B838-A607-581E-D126-10AFD1225350}"/>
                </a:ext>
              </a:extLst>
            </xdr:cNvPr>
            <xdr:cNvSpPr txBox="1"/>
          </xdr:nvSpPr>
          <xdr:spPr>
            <a:xfrm>
              <a:off x="1251752" y="4042352"/>
              <a:ext cx="1032095" cy="38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5D1F6A-3EE1-46C4-8689-9242062CA085}" type="TxLink">
                <a:rPr lang="en-US" sz="1100" b="0" i="0" u="none" strike="noStrike">
                  <a:solidFill>
                    <a:srgbClr val="FFFFFF"/>
                  </a:solidFill>
                  <a:latin typeface="Calibri"/>
                  <a:ea typeface="Calibri"/>
                  <a:cs typeface="Calibri"/>
                </a:rPr>
                <a:pPr algn="ctr"/>
                <a:t>792892</a:t>
              </a:fld>
              <a:endParaRPr lang="en-IN" sz="1100">
                <a:solidFill>
                  <a:schemeClr val="bg1"/>
                </a:solidFill>
              </a:endParaRPr>
            </a:p>
          </xdr:txBody>
        </xdr:sp>
        <xdr:sp macro="" textlink="'Pivottables - Geographically'!C7">
          <xdr:nvSpPr>
            <xdr:cNvPr id="27" name="TextBox 26">
              <a:extLst>
                <a:ext uri="{FF2B5EF4-FFF2-40B4-BE49-F238E27FC236}">
                  <a16:creationId xmlns:a16="http://schemas.microsoft.com/office/drawing/2014/main" id="{F7D05ABA-241F-35DF-B2D1-30DB3218111D}"/>
                </a:ext>
              </a:extLst>
            </xdr:cNvPr>
            <xdr:cNvSpPr txBox="1"/>
          </xdr:nvSpPr>
          <xdr:spPr>
            <a:xfrm>
              <a:off x="2397733" y="4020837"/>
              <a:ext cx="1032095" cy="408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D9E7A1-5979-420C-A03D-FCA861A8F8C1}" type="TxLink">
                <a:rPr lang="en-US" sz="1100" b="0" i="0" u="none" strike="noStrike">
                  <a:solidFill>
                    <a:srgbClr val="FFFFFF"/>
                  </a:solidFill>
                  <a:latin typeface="Calibri"/>
                  <a:ea typeface="Calibri"/>
                  <a:cs typeface="Calibri"/>
                </a:rPr>
                <a:pPr algn="ctr"/>
                <a:t>14.96%</a:t>
              </a:fld>
              <a:endParaRPr lang="en-IN" sz="1100">
                <a:solidFill>
                  <a:schemeClr val="bg1"/>
                </a:solidFill>
              </a:endParaRPr>
            </a:p>
          </xdr:txBody>
        </xdr:sp>
      </xdr:grpSp>
      <xdr:grpSp>
        <xdr:nvGrpSpPr>
          <xdr:cNvPr id="76" name="Group 75">
            <a:extLst>
              <a:ext uri="{FF2B5EF4-FFF2-40B4-BE49-F238E27FC236}">
                <a16:creationId xmlns:a16="http://schemas.microsoft.com/office/drawing/2014/main" id="{9BA9B901-4BA4-3D06-5BB2-0B3792604951}"/>
              </a:ext>
            </a:extLst>
          </xdr:cNvPr>
          <xdr:cNvGrpSpPr/>
        </xdr:nvGrpSpPr>
        <xdr:grpSpPr>
          <a:xfrm>
            <a:off x="5098999" y="2950053"/>
            <a:ext cx="3597595" cy="1777169"/>
            <a:chOff x="-272354" y="2546641"/>
            <a:chExt cx="3597595" cy="1777169"/>
          </a:xfrm>
        </xdr:grpSpPr>
        <xdr:grpSp>
          <xdr:nvGrpSpPr>
            <xdr:cNvPr id="67" name="Group 66">
              <a:extLst>
                <a:ext uri="{FF2B5EF4-FFF2-40B4-BE49-F238E27FC236}">
                  <a16:creationId xmlns:a16="http://schemas.microsoft.com/office/drawing/2014/main" id="{09951D8B-FC46-187D-E333-69D14132C84D}"/>
                </a:ext>
              </a:extLst>
            </xdr:cNvPr>
            <xdr:cNvGrpSpPr/>
          </xdr:nvGrpSpPr>
          <xdr:grpSpPr>
            <a:xfrm>
              <a:off x="-7954" y="2546641"/>
              <a:ext cx="3332778" cy="408808"/>
              <a:chOff x="111576" y="2591464"/>
              <a:chExt cx="3332778" cy="408808"/>
            </a:xfrm>
          </xdr:grpSpPr>
          <xdr:sp macro="" textlink="'Pivottables - Geographically'!A4">
            <xdr:nvSpPr>
              <xdr:cNvPr id="8" name="TextBox 7">
                <a:extLst>
                  <a:ext uri="{FF2B5EF4-FFF2-40B4-BE49-F238E27FC236}">
                    <a16:creationId xmlns:a16="http://schemas.microsoft.com/office/drawing/2014/main" id="{6837F6E4-2457-9363-25CB-A5F72925839F}"/>
                  </a:ext>
                </a:extLst>
              </xdr:cNvPr>
              <xdr:cNvSpPr txBox="1"/>
            </xdr:nvSpPr>
            <xdr:spPr>
              <a:xfrm>
                <a:off x="111576" y="2623643"/>
                <a:ext cx="828823" cy="372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42067A-EA2A-4E94-B573-7B566040B725}" type="TxLink">
                  <a:rPr lang="en-US" sz="1100" b="0" i="0" u="none" strike="noStrike">
                    <a:solidFill>
                      <a:schemeClr val="bg1"/>
                    </a:solidFill>
                    <a:latin typeface="Calibri"/>
                    <a:ea typeface="Calibri"/>
                    <a:cs typeface="Calibri"/>
                  </a:rPr>
                  <a:pPr algn="ctr"/>
                  <a:t>Egypt</a:t>
                </a:fld>
                <a:endParaRPr lang="en-IN" sz="1100">
                  <a:solidFill>
                    <a:schemeClr val="bg1"/>
                  </a:solidFill>
                </a:endParaRPr>
              </a:p>
            </xdr:txBody>
          </xdr:sp>
          <xdr:sp macro="" textlink="'Pivottables - Geographically'!B4">
            <xdr:nvSpPr>
              <xdr:cNvPr id="13" name="TextBox 12">
                <a:extLst>
                  <a:ext uri="{FF2B5EF4-FFF2-40B4-BE49-F238E27FC236}">
                    <a16:creationId xmlns:a16="http://schemas.microsoft.com/office/drawing/2014/main" id="{3A16F0FC-E94B-CA68-0340-71498AB94088}"/>
                  </a:ext>
                </a:extLst>
              </xdr:cNvPr>
              <xdr:cNvSpPr txBox="1"/>
            </xdr:nvSpPr>
            <xdr:spPr>
              <a:xfrm>
                <a:off x="1266278" y="2612980"/>
                <a:ext cx="1032095" cy="38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2E8CB2-E177-4DAA-ACE7-C6646F95A7EC}" type="TxLink">
                  <a:rPr lang="en-US" sz="1100" b="0" i="0" u="none" strike="noStrike">
                    <a:solidFill>
                      <a:schemeClr val="bg1"/>
                    </a:solidFill>
                    <a:latin typeface="Calibri"/>
                    <a:ea typeface="Calibri"/>
                    <a:cs typeface="Calibri"/>
                  </a:rPr>
                  <a:pPr algn="ctr"/>
                  <a:t>1467760</a:t>
                </a:fld>
                <a:endParaRPr lang="en-IN" sz="1100">
                  <a:solidFill>
                    <a:schemeClr val="bg1"/>
                  </a:solidFill>
                </a:endParaRPr>
              </a:p>
            </xdr:txBody>
          </xdr:sp>
          <xdr:sp macro="" textlink="'Pivottables - Geographically'!C4">
            <xdr:nvSpPr>
              <xdr:cNvPr id="14" name="TextBox 13">
                <a:extLst>
                  <a:ext uri="{FF2B5EF4-FFF2-40B4-BE49-F238E27FC236}">
                    <a16:creationId xmlns:a16="http://schemas.microsoft.com/office/drawing/2014/main" id="{F4915FB9-0435-7234-61BF-3028D0132173}"/>
                  </a:ext>
                </a:extLst>
              </xdr:cNvPr>
              <xdr:cNvSpPr txBox="1"/>
            </xdr:nvSpPr>
            <xdr:spPr>
              <a:xfrm>
                <a:off x="2412259" y="2591464"/>
                <a:ext cx="1032095" cy="408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1631C9-B833-4308-B9BB-8CC936BFC1D5}" type="TxLink">
                  <a:rPr lang="en-US" sz="1100" b="0" i="0" u="none" strike="noStrike">
                    <a:solidFill>
                      <a:schemeClr val="bg1"/>
                    </a:solidFill>
                    <a:latin typeface="Calibri"/>
                    <a:ea typeface="Calibri"/>
                    <a:cs typeface="Calibri"/>
                  </a:rPr>
                  <a:pPr algn="ctr"/>
                  <a:t>27.69%</a:t>
                </a:fld>
                <a:endParaRPr lang="en-IN" sz="1100">
                  <a:solidFill>
                    <a:schemeClr val="bg1"/>
                  </a:solidFill>
                </a:endParaRPr>
              </a:p>
            </xdr:txBody>
          </xdr:sp>
        </xdr:grpSp>
        <xdr:grpSp>
          <xdr:nvGrpSpPr>
            <xdr:cNvPr id="68" name="Group 67">
              <a:extLst>
                <a:ext uri="{FF2B5EF4-FFF2-40B4-BE49-F238E27FC236}">
                  <a16:creationId xmlns:a16="http://schemas.microsoft.com/office/drawing/2014/main" id="{E3718441-43B4-718C-4A86-31C7F5E7E3A9}"/>
                </a:ext>
              </a:extLst>
            </xdr:cNvPr>
            <xdr:cNvGrpSpPr/>
          </xdr:nvGrpSpPr>
          <xdr:grpSpPr>
            <a:xfrm>
              <a:off x="-106895" y="2833843"/>
              <a:ext cx="3432136" cy="408808"/>
              <a:chOff x="-2307" y="3072902"/>
              <a:chExt cx="3432136" cy="408808"/>
            </a:xfrm>
          </xdr:grpSpPr>
          <xdr:sp macro="" textlink="'Pivottables - Geographically'!A5">
            <xdr:nvSpPr>
              <xdr:cNvPr id="17" name="TextBox 16">
                <a:extLst>
                  <a:ext uri="{FF2B5EF4-FFF2-40B4-BE49-F238E27FC236}">
                    <a16:creationId xmlns:a16="http://schemas.microsoft.com/office/drawing/2014/main" id="{84B49EF8-F4BF-F2FF-2F86-70E8077067CB}"/>
                  </a:ext>
                </a:extLst>
              </xdr:cNvPr>
              <xdr:cNvSpPr txBox="1"/>
            </xdr:nvSpPr>
            <xdr:spPr>
              <a:xfrm>
                <a:off x="-2307" y="3103597"/>
                <a:ext cx="903111" cy="372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DC2FDD-8BF2-4BDA-A4F2-AF8C721582F7}" type="TxLink">
                  <a:rPr lang="en-US" sz="1100" b="0" i="0" u="none" strike="noStrike">
                    <a:solidFill>
                      <a:schemeClr val="bg1"/>
                    </a:solidFill>
                    <a:latin typeface="Calibri"/>
                    <a:ea typeface="Calibri"/>
                    <a:cs typeface="Calibri"/>
                  </a:rPr>
                  <a:pPr algn="ctr"/>
                  <a:t>USA</a:t>
                </a:fld>
                <a:endParaRPr lang="en-IN" sz="1100">
                  <a:solidFill>
                    <a:schemeClr val="bg1"/>
                  </a:solidFill>
                </a:endParaRPr>
              </a:p>
            </xdr:txBody>
          </xdr:sp>
          <xdr:sp macro="" textlink="'Pivottables - Geographically'!B5">
            <xdr:nvSpPr>
              <xdr:cNvPr id="18" name="TextBox 17">
                <a:extLst>
                  <a:ext uri="{FF2B5EF4-FFF2-40B4-BE49-F238E27FC236}">
                    <a16:creationId xmlns:a16="http://schemas.microsoft.com/office/drawing/2014/main" id="{AA555DF1-E992-275D-C92D-29D1F0263F91}"/>
                  </a:ext>
                </a:extLst>
              </xdr:cNvPr>
              <xdr:cNvSpPr txBox="1"/>
            </xdr:nvSpPr>
            <xdr:spPr>
              <a:xfrm>
                <a:off x="1251753" y="3094418"/>
                <a:ext cx="1032095" cy="38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6131FC-689D-4FE5-86F4-EC772DC294B1}" type="TxLink">
                  <a:rPr lang="en-US" sz="1100" b="0" i="0" u="none" strike="noStrike">
                    <a:solidFill>
                      <a:srgbClr val="FFFFFF"/>
                    </a:solidFill>
                    <a:latin typeface="Calibri"/>
                    <a:ea typeface="Calibri"/>
                    <a:cs typeface="Calibri"/>
                  </a:rPr>
                  <a:pPr algn="ctr"/>
                  <a:t>1061368</a:t>
                </a:fld>
                <a:endParaRPr lang="en-IN" sz="1100">
                  <a:solidFill>
                    <a:schemeClr val="bg1"/>
                  </a:solidFill>
                </a:endParaRPr>
              </a:p>
            </xdr:txBody>
          </xdr:sp>
          <xdr:sp macro="" textlink="'Pivottables - Geographically'!C5">
            <xdr:nvSpPr>
              <xdr:cNvPr id="19" name="TextBox 18">
                <a:extLst>
                  <a:ext uri="{FF2B5EF4-FFF2-40B4-BE49-F238E27FC236}">
                    <a16:creationId xmlns:a16="http://schemas.microsoft.com/office/drawing/2014/main" id="{5BABA5C4-FF59-FF04-97D1-F2D166F1E66A}"/>
                  </a:ext>
                </a:extLst>
              </xdr:cNvPr>
              <xdr:cNvSpPr txBox="1"/>
            </xdr:nvSpPr>
            <xdr:spPr>
              <a:xfrm>
                <a:off x="2397734" y="3072902"/>
                <a:ext cx="1032095" cy="408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7BDB82-3FFF-4BE1-BB31-611DF68BEBB5}" type="TxLink">
                  <a:rPr lang="en-US" sz="1100" b="0" i="0" u="none" strike="noStrike">
                    <a:solidFill>
                      <a:srgbClr val="FFFFFF"/>
                    </a:solidFill>
                    <a:latin typeface="Calibri"/>
                    <a:ea typeface="Calibri"/>
                    <a:cs typeface="Calibri"/>
                  </a:rPr>
                  <a:pPr algn="ctr"/>
                  <a:t>20.02%</a:t>
                </a:fld>
                <a:endParaRPr lang="en-IN" sz="1100">
                  <a:solidFill>
                    <a:schemeClr val="bg1"/>
                  </a:solidFill>
                </a:endParaRPr>
              </a:p>
            </xdr:txBody>
          </xdr:sp>
        </xdr:grpSp>
        <xdr:grpSp>
          <xdr:nvGrpSpPr>
            <xdr:cNvPr id="69" name="Group 68">
              <a:extLst>
                <a:ext uri="{FF2B5EF4-FFF2-40B4-BE49-F238E27FC236}">
                  <a16:creationId xmlns:a16="http://schemas.microsoft.com/office/drawing/2014/main" id="{96147A2E-825C-4189-5FB3-6A4D3D949440}"/>
                </a:ext>
              </a:extLst>
            </xdr:cNvPr>
            <xdr:cNvGrpSpPr/>
          </xdr:nvGrpSpPr>
          <xdr:grpSpPr>
            <a:xfrm>
              <a:off x="24412" y="3122291"/>
              <a:ext cx="3300414" cy="408808"/>
              <a:chOff x="136470" y="3555585"/>
              <a:chExt cx="3300414" cy="408808"/>
            </a:xfrm>
          </xdr:grpSpPr>
          <xdr:sp macro="" textlink="'Pivottables - Geographically'!A6">
            <xdr:nvSpPr>
              <xdr:cNvPr id="21" name="TextBox 20">
                <a:extLst>
                  <a:ext uri="{FF2B5EF4-FFF2-40B4-BE49-F238E27FC236}">
                    <a16:creationId xmlns:a16="http://schemas.microsoft.com/office/drawing/2014/main" id="{9A515CE0-1A9A-79B0-CD8F-A05120FE83F7}"/>
                  </a:ext>
                </a:extLst>
              </xdr:cNvPr>
              <xdr:cNvSpPr txBox="1"/>
            </xdr:nvSpPr>
            <xdr:spPr>
              <a:xfrm>
                <a:off x="136470" y="3569719"/>
                <a:ext cx="791467" cy="372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8C4AA-41A7-4163-A853-071794AF630F}" type="TxLink">
                  <a:rPr lang="en-US" sz="1100" b="0" i="0" u="none" strike="noStrike">
                    <a:solidFill>
                      <a:srgbClr val="FFFFFF"/>
                    </a:solidFill>
                    <a:latin typeface="Calibri"/>
                    <a:ea typeface="Calibri"/>
                    <a:cs typeface="Calibri"/>
                  </a:rPr>
                  <a:pPr algn="ctr"/>
                  <a:t>Russia</a:t>
                </a:fld>
                <a:endParaRPr lang="en-IN" sz="1100">
                  <a:solidFill>
                    <a:schemeClr val="bg1"/>
                  </a:solidFill>
                </a:endParaRPr>
              </a:p>
            </xdr:txBody>
          </xdr:sp>
          <xdr:sp macro="" textlink="'Pivottables - Geographically'!B6">
            <xdr:nvSpPr>
              <xdr:cNvPr id="22" name="TextBox 21">
                <a:extLst>
                  <a:ext uri="{FF2B5EF4-FFF2-40B4-BE49-F238E27FC236}">
                    <a16:creationId xmlns:a16="http://schemas.microsoft.com/office/drawing/2014/main" id="{FFD04EC7-A271-464C-91FB-E53D70019436}"/>
                  </a:ext>
                </a:extLst>
              </xdr:cNvPr>
              <xdr:cNvSpPr txBox="1"/>
            </xdr:nvSpPr>
            <xdr:spPr>
              <a:xfrm>
                <a:off x="1258808" y="3577101"/>
                <a:ext cx="1032095" cy="38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B36429-BAC4-4858-BA46-2DE523D6C9DD}" type="TxLink">
                  <a:rPr lang="en-US" sz="1100" b="0" i="0" u="none" strike="noStrike">
                    <a:solidFill>
                      <a:srgbClr val="FFFFFF"/>
                    </a:solidFill>
                    <a:latin typeface="Calibri"/>
                    <a:ea typeface="Calibri"/>
                    <a:cs typeface="Calibri"/>
                  </a:rPr>
                  <a:pPr algn="ctr"/>
                  <a:t>939036</a:t>
                </a:fld>
                <a:endParaRPr lang="en-IN" sz="1100">
                  <a:solidFill>
                    <a:schemeClr val="bg1"/>
                  </a:solidFill>
                </a:endParaRPr>
              </a:p>
            </xdr:txBody>
          </xdr:sp>
          <xdr:sp macro="" textlink="'Pivottables - Geographically'!C6">
            <xdr:nvSpPr>
              <xdr:cNvPr id="23" name="TextBox 22">
                <a:extLst>
                  <a:ext uri="{FF2B5EF4-FFF2-40B4-BE49-F238E27FC236}">
                    <a16:creationId xmlns:a16="http://schemas.microsoft.com/office/drawing/2014/main" id="{ABEEC1CB-184E-1871-2843-53A125070202}"/>
                  </a:ext>
                </a:extLst>
              </xdr:cNvPr>
              <xdr:cNvSpPr txBox="1"/>
            </xdr:nvSpPr>
            <xdr:spPr>
              <a:xfrm>
                <a:off x="2404789" y="3555585"/>
                <a:ext cx="1032095" cy="408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2BC76D-7B2F-4852-874B-EED73A3C8249}" type="TxLink">
                  <a:rPr lang="en-US" sz="1100" b="0" i="0" u="none" strike="noStrike">
                    <a:solidFill>
                      <a:srgbClr val="FFFFFF"/>
                    </a:solidFill>
                    <a:latin typeface="Calibri"/>
                    <a:ea typeface="Calibri"/>
                    <a:cs typeface="Calibri"/>
                  </a:rPr>
                  <a:pPr algn="ctr"/>
                  <a:t>17.71%</a:t>
                </a:fld>
                <a:endParaRPr lang="en-IN" sz="1100">
                  <a:solidFill>
                    <a:schemeClr val="bg1"/>
                  </a:solidFill>
                </a:endParaRPr>
              </a:p>
            </xdr:txBody>
          </xdr:sp>
        </xdr:grpSp>
        <xdr:grpSp>
          <xdr:nvGrpSpPr>
            <xdr:cNvPr id="74" name="Group 73">
              <a:extLst>
                <a:ext uri="{FF2B5EF4-FFF2-40B4-BE49-F238E27FC236}">
                  <a16:creationId xmlns:a16="http://schemas.microsoft.com/office/drawing/2014/main" id="{035648C9-2D9A-3FF9-0C8B-C4E1AFCD5413}"/>
                </a:ext>
              </a:extLst>
            </xdr:cNvPr>
            <xdr:cNvGrpSpPr/>
          </xdr:nvGrpSpPr>
          <xdr:grpSpPr>
            <a:xfrm>
              <a:off x="-272354" y="3650212"/>
              <a:ext cx="3566885" cy="412127"/>
              <a:chOff x="-190177" y="4471977"/>
              <a:chExt cx="3566885" cy="412127"/>
            </a:xfrm>
          </xdr:grpSpPr>
          <xdr:sp macro="" textlink="'Pivottables - Geographically'!A8">
            <xdr:nvSpPr>
              <xdr:cNvPr id="29" name="TextBox 28">
                <a:extLst>
                  <a:ext uri="{FF2B5EF4-FFF2-40B4-BE49-F238E27FC236}">
                    <a16:creationId xmlns:a16="http://schemas.microsoft.com/office/drawing/2014/main" id="{004C1B06-38F3-5B5D-99F4-7C504F9E16F8}"/>
                  </a:ext>
                </a:extLst>
              </xdr:cNvPr>
              <xdr:cNvSpPr txBox="1"/>
            </xdr:nvSpPr>
            <xdr:spPr>
              <a:xfrm>
                <a:off x="-190177" y="4493667"/>
                <a:ext cx="1449294" cy="375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DD7215-89E4-4549-9B46-46E553BA4FB2}" type="TxLink">
                  <a:rPr lang="en-US" sz="1100" b="0" i="0" u="none" strike="noStrike">
                    <a:solidFill>
                      <a:srgbClr val="FFFFFF"/>
                    </a:solidFill>
                    <a:latin typeface="Calibri"/>
                    <a:ea typeface="Calibri"/>
                    <a:cs typeface="Calibri"/>
                  </a:rPr>
                  <a:pPr algn="ctr"/>
                  <a:t>Canada</a:t>
                </a:fld>
                <a:endParaRPr lang="en-IN" sz="1100">
                  <a:solidFill>
                    <a:schemeClr val="bg1"/>
                  </a:solidFill>
                </a:endParaRPr>
              </a:p>
            </xdr:txBody>
          </xdr:sp>
          <xdr:sp macro="" textlink="'Pivottables - Geographically'!B8">
            <xdr:nvSpPr>
              <xdr:cNvPr id="30" name="TextBox 29">
                <a:extLst>
                  <a:ext uri="{FF2B5EF4-FFF2-40B4-BE49-F238E27FC236}">
                    <a16:creationId xmlns:a16="http://schemas.microsoft.com/office/drawing/2014/main" id="{1864F30D-3DD8-84D5-D62E-A4176714D619}"/>
                  </a:ext>
                </a:extLst>
              </xdr:cNvPr>
              <xdr:cNvSpPr txBox="1"/>
            </xdr:nvSpPr>
            <xdr:spPr>
              <a:xfrm>
                <a:off x="1244696" y="4493667"/>
                <a:ext cx="1032095" cy="383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D87E47-11A1-4A08-A0C2-47316EAE7980}" type="TxLink">
                  <a:rPr lang="en-US" sz="1100" b="0" i="0" u="none" strike="noStrike">
                    <a:solidFill>
                      <a:srgbClr val="FFFFFF"/>
                    </a:solidFill>
                    <a:latin typeface="Calibri"/>
                    <a:ea typeface="Calibri"/>
                    <a:cs typeface="Calibri"/>
                  </a:rPr>
                  <a:pPr algn="ctr"/>
                  <a:t>523248</a:t>
                </a:fld>
                <a:endParaRPr lang="en-IN" sz="1100">
                  <a:solidFill>
                    <a:schemeClr val="bg1"/>
                  </a:solidFill>
                </a:endParaRPr>
              </a:p>
            </xdr:txBody>
          </xdr:sp>
          <xdr:sp macro="" textlink="'Pivottables - Geographically'!C8">
            <xdr:nvSpPr>
              <xdr:cNvPr id="31" name="TextBox 30">
                <a:extLst>
                  <a:ext uri="{FF2B5EF4-FFF2-40B4-BE49-F238E27FC236}">
                    <a16:creationId xmlns:a16="http://schemas.microsoft.com/office/drawing/2014/main" id="{88816913-2E49-F71C-ECBE-C3B2200CB9B3}"/>
                  </a:ext>
                </a:extLst>
              </xdr:cNvPr>
              <xdr:cNvSpPr txBox="1"/>
            </xdr:nvSpPr>
            <xdr:spPr>
              <a:xfrm>
                <a:off x="2390678" y="4471977"/>
                <a:ext cx="986030" cy="412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2F8F84-C1FA-46F1-94FC-A6767435E16D}" type="TxLink">
                  <a:rPr lang="en-US" sz="1100" b="0" i="0" u="none" strike="noStrike">
                    <a:solidFill>
                      <a:srgbClr val="FFFFFF"/>
                    </a:solidFill>
                    <a:latin typeface="Calibri"/>
                    <a:ea typeface="Calibri"/>
                    <a:cs typeface="Calibri"/>
                  </a:rPr>
                  <a:pPr algn="ctr"/>
                  <a:t>9.87%</a:t>
                </a:fld>
                <a:endParaRPr lang="en-IN" sz="1100">
                  <a:solidFill>
                    <a:schemeClr val="bg1"/>
                  </a:solidFill>
                </a:endParaRPr>
              </a:p>
            </xdr:txBody>
          </xdr:sp>
        </xdr:grpSp>
        <xdr:grpSp>
          <xdr:nvGrpSpPr>
            <xdr:cNvPr id="75" name="Group 74">
              <a:extLst>
                <a:ext uri="{FF2B5EF4-FFF2-40B4-BE49-F238E27FC236}">
                  <a16:creationId xmlns:a16="http://schemas.microsoft.com/office/drawing/2014/main" id="{F4FDD733-3913-FEEC-5F0D-2543BD352372}"/>
                </a:ext>
              </a:extLst>
            </xdr:cNvPr>
            <xdr:cNvGrpSpPr/>
          </xdr:nvGrpSpPr>
          <xdr:grpSpPr>
            <a:xfrm>
              <a:off x="66713" y="3911683"/>
              <a:ext cx="3250229" cy="412127"/>
              <a:chOff x="133948" y="4957565"/>
              <a:chExt cx="3250229" cy="412127"/>
            </a:xfrm>
          </xdr:grpSpPr>
          <xdr:sp macro="" textlink="'Pivottables - Geographically'!A9">
            <xdr:nvSpPr>
              <xdr:cNvPr id="33" name="TextBox 32">
                <a:extLst>
                  <a:ext uri="{FF2B5EF4-FFF2-40B4-BE49-F238E27FC236}">
                    <a16:creationId xmlns:a16="http://schemas.microsoft.com/office/drawing/2014/main" id="{186ABD71-2D09-50E6-BD37-B09BF4C833C0}"/>
                  </a:ext>
                </a:extLst>
              </xdr:cNvPr>
              <xdr:cNvSpPr txBox="1"/>
            </xdr:nvSpPr>
            <xdr:spPr>
              <a:xfrm>
                <a:off x="133948" y="4979255"/>
                <a:ext cx="671110" cy="375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5BAA8D-3872-4A0B-A5C9-DBECA5D91004}" type="TxLink">
                  <a:rPr lang="en-US" sz="1100" b="0" i="0" u="none" strike="noStrike">
                    <a:solidFill>
                      <a:srgbClr val="FFFFFF"/>
                    </a:solidFill>
                    <a:latin typeface="Calibri"/>
                    <a:ea typeface="Calibri"/>
                    <a:cs typeface="Calibri"/>
                  </a:rPr>
                  <a:pPr algn="ctr"/>
                  <a:t>Brazil</a:t>
                </a:fld>
                <a:endParaRPr lang="en-IN" sz="1100">
                  <a:solidFill>
                    <a:schemeClr val="bg1"/>
                  </a:solidFill>
                </a:endParaRPr>
              </a:p>
            </xdr:txBody>
          </xdr:sp>
          <xdr:sp macro="" textlink="'Pivottables - Geographically'!B9">
            <xdr:nvSpPr>
              <xdr:cNvPr id="34" name="TextBox 33">
                <a:extLst>
                  <a:ext uri="{FF2B5EF4-FFF2-40B4-BE49-F238E27FC236}">
                    <a16:creationId xmlns:a16="http://schemas.microsoft.com/office/drawing/2014/main" id="{77C4B41E-E991-80D5-4891-39916F037B24}"/>
                  </a:ext>
                </a:extLst>
              </xdr:cNvPr>
              <xdr:cNvSpPr txBox="1"/>
            </xdr:nvSpPr>
            <xdr:spPr>
              <a:xfrm>
                <a:off x="1237225" y="4979255"/>
                <a:ext cx="989011" cy="383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5BE693-A1A5-4E4C-A9AC-541FDCE1FCB8}" type="TxLink">
                  <a:rPr lang="en-US" sz="1100" b="0" i="0" u="none" strike="noStrike">
                    <a:solidFill>
                      <a:srgbClr val="FFFFFF"/>
                    </a:solidFill>
                    <a:latin typeface="Calibri"/>
                    <a:ea typeface="Calibri"/>
                    <a:cs typeface="Calibri"/>
                  </a:rPr>
                  <a:pPr algn="ctr"/>
                  <a:t>516888</a:t>
                </a:fld>
                <a:endParaRPr lang="en-IN" sz="1100">
                  <a:solidFill>
                    <a:schemeClr val="bg1"/>
                  </a:solidFill>
                </a:endParaRPr>
              </a:p>
            </xdr:txBody>
          </xdr:sp>
          <xdr:sp macro="" textlink="'Pivottables - Geographically'!C9">
            <xdr:nvSpPr>
              <xdr:cNvPr id="35" name="TextBox 34">
                <a:extLst>
                  <a:ext uri="{FF2B5EF4-FFF2-40B4-BE49-F238E27FC236}">
                    <a16:creationId xmlns:a16="http://schemas.microsoft.com/office/drawing/2014/main" id="{B941E787-CDF4-7F05-8D7C-DF8922D16260}"/>
                  </a:ext>
                </a:extLst>
              </xdr:cNvPr>
              <xdr:cNvSpPr txBox="1"/>
            </xdr:nvSpPr>
            <xdr:spPr>
              <a:xfrm>
                <a:off x="2383206" y="4957565"/>
                <a:ext cx="1000971" cy="412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229B17-135B-4BE3-A53D-4CBCBBDEBC1D}" type="TxLink">
                  <a:rPr lang="en-US" sz="1100" b="0" i="0" u="none" strike="noStrike">
                    <a:solidFill>
                      <a:srgbClr val="FFFFFF"/>
                    </a:solidFill>
                    <a:latin typeface="Calibri"/>
                    <a:ea typeface="Calibri"/>
                    <a:cs typeface="Calibri"/>
                  </a:rPr>
                  <a:pPr algn="ctr"/>
                  <a:t>9.75%</a:t>
                </a:fld>
                <a:endParaRPr lang="en-IN" sz="1100">
                  <a:solidFill>
                    <a:schemeClr val="bg1"/>
                  </a:solidFill>
                </a:endParaRPr>
              </a:p>
            </xdr:txBody>
          </xdr:sp>
        </xdr:grpSp>
      </xdr:grpSp>
    </xdr:grpSp>
    <xdr:clientData/>
  </xdr:twoCellAnchor>
  <xdr:twoCellAnchor>
    <xdr:from>
      <xdr:col>0</xdr:col>
      <xdr:colOff>156882</xdr:colOff>
      <xdr:row>5</xdr:row>
      <xdr:rowOff>59764</xdr:rowOff>
    </xdr:from>
    <xdr:to>
      <xdr:col>6</xdr:col>
      <xdr:colOff>545353</xdr:colOff>
      <xdr:row>8</xdr:row>
      <xdr:rowOff>44823</xdr:rowOff>
    </xdr:to>
    <xdr:sp macro="" textlink="">
      <xdr:nvSpPr>
        <xdr:cNvPr id="64" name="TextBox 63">
          <a:extLst>
            <a:ext uri="{FF2B5EF4-FFF2-40B4-BE49-F238E27FC236}">
              <a16:creationId xmlns:a16="http://schemas.microsoft.com/office/drawing/2014/main" id="{4E9F43D1-96C3-A95E-E055-EC9F034CA904}"/>
            </a:ext>
          </a:extLst>
        </xdr:cNvPr>
        <xdr:cNvSpPr txBox="1"/>
      </xdr:nvSpPr>
      <xdr:spPr>
        <a:xfrm>
          <a:off x="156882" y="993588"/>
          <a:ext cx="4064000" cy="545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effectLst/>
              <a:latin typeface="+mn-lt"/>
              <a:ea typeface="+mn-ea"/>
              <a:cs typeface="+mn-cs"/>
            </a:rPr>
            <a:t>Financial</a:t>
          </a:r>
          <a:r>
            <a:rPr lang="en-IN" sz="2400" baseline="0">
              <a:solidFill>
                <a:schemeClr val="bg1"/>
              </a:solidFill>
              <a:effectLst/>
              <a:latin typeface="+mn-lt"/>
              <a:ea typeface="+mn-ea"/>
              <a:cs typeface="+mn-cs"/>
            </a:rPr>
            <a:t> Statistics Dashboard</a:t>
          </a:r>
          <a:endParaRPr lang="en-IN" sz="2400">
            <a:solidFill>
              <a:schemeClr val="bg1"/>
            </a:solidFill>
            <a:effectLst/>
          </a:endParaRPr>
        </a:p>
      </xdr:txBody>
    </xdr:sp>
    <xdr:clientData/>
  </xdr:twoCellAnchor>
  <xdr:twoCellAnchor>
    <xdr:from>
      <xdr:col>0</xdr:col>
      <xdr:colOff>97116</xdr:colOff>
      <xdr:row>8</xdr:row>
      <xdr:rowOff>67234</xdr:rowOff>
    </xdr:from>
    <xdr:to>
      <xdr:col>4</xdr:col>
      <xdr:colOff>530412</xdr:colOff>
      <xdr:row>11</xdr:row>
      <xdr:rowOff>52293</xdr:rowOff>
    </xdr:to>
    <xdr:sp macro="" textlink="'Pivottables - Geographically'!F5">
      <xdr:nvSpPr>
        <xdr:cNvPr id="65" name="TextBox 64">
          <a:extLst>
            <a:ext uri="{FF2B5EF4-FFF2-40B4-BE49-F238E27FC236}">
              <a16:creationId xmlns:a16="http://schemas.microsoft.com/office/drawing/2014/main" id="{2DA57C93-8A55-70F5-B8E1-2D97319E992B}"/>
            </a:ext>
          </a:extLst>
        </xdr:cNvPr>
        <xdr:cNvSpPr txBox="1"/>
      </xdr:nvSpPr>
      <xdr:spPr>
        <a:xfrm>
          <a:off x="97116" y="1561352"/>
          <a:ext cx="2883649" cy="545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4250D9-2AD4-4680-B682-2C936A6B19ED}" type="TxLink">
            <a:rPr lang="en-US" sz="4400" b="0" i="0" u="none" strike="noStrike">
              <a:solidFill>
                <a:schemeClr val="bg1"/>
              </a:solidFill>
              <a:effectLst/>
              <a:latin typeface="Calibri"/>
              <a:ea typeface="Calibri"/>
              <a:cs typeface="Calibri"/>
            </a:rPr>
            <a:pPr algn="ctr"/>
            <a:t> $53,01,192 </a:t>
          </a:fld>
          <a:endParaRPr lang="en-IN" sz="4400">
            <a:solidFill>
              <a:schemeClr val="bg1"/>
            </a:solidFill>
            <a:effectLst/>
          </a:endParaRPr>
        </a:p>
      </xdr:txBody>
    </xdr:sp>
    <xdr:clientData/>
  </xdr:twoCellAnchor>
  <xdr:twoCellAnchor editAs="oneCell">
    <xdr:from>
      <xdr:col>0</xdr:col>
      <xdr:colOff>321235</xdr:colOff>
      <xdr:row>12</xdr:row>
      <xdr:rowOff>7472</xdr:rowOff>
    </xdr:from>
    <xdr:to>
      <xdr:col>5</xdr:col>
      <xdr:colOff>560293</xdr:colOff>
      <xdr:row>15</xdr:row>
      <xdr:rowOff>82177</xdr:rowOff>
    </xdr:to>
    <mc:AlternateContent xmlns:mc="http://schemas.openxmlformats.org/markup-compatibility/2006" xmlns:a14="http://schemas.microsoft.com/office/drawing/2010/main">
      <mc:Choice Requires="a14">
        <xdr:graphicFrame macro="">
          <xdr:nvGraphicFramePr>
            <xdr:cNvPr id="66" name="Year 1">
              <a:extLst>
                <a:ext uri="{FF2B5EF4-FFF2-40B4-BE49-F238E27FC236}">
                  <a16:creationId xmlns:a16="http://schemas.microsoft.com/office/drawing/2014/main" id="{533F9D7A-B863-4E58-B785-AF9F9703774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21235" y="2208805"/>
              <a:ext cx="3272947" cy="625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224118</xdr:colOff>
      <xdr:row>15</xdr:row>
      <xdr:rowOff>52294</xdr:rowOff>
    </xdr:from>
    <xdr:to>
      <xdr:col>5</xdr:col>
      <xdr:colOff>478118</xdr:colOff>
      <xdr:row>18</xdr:row>
      <xdr:rowOff>31750</xdr:rowOff>
    </xdr:to>
    <xdr:graphicFrame macro="">
      <xdr:nvGraphicFramePr>
        <xdr:cNvPr id="128" name="Chart 127">
          <a:extLst>
            <a:ext uri="{FF2B5EF4-FFF2-40B4-BE49-F238E27FC236}">
              <a16:creationId xmlns:a16="http://schemas.microsoft.com/office/drawing/2014/main" id="{C3B5C375-E20B-43E8-8BED-0ED146111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208374</xdr:colOff>
      <xdr:row>18</xdr:row>
      <xdr:rowOff>75509</xdr:rowOff>
    </xdr:from>
    <xdr:to>
      <xdr:col>0</xdr:col>
      <xdr:colOff>519524</xdr:colOff>
      <xdr:row>19</xdr:row>
      <xdr:rowOff>161090</xdr:rowOff>
    </xdr:to>
    <xdr:sp macro="" textlink="">
      <xdr:nvSpPr>
        <xdr:cNvPr id="129" name="TextBox 128">
          <a:extLst>
            <a:ext uri="{FF2B5EF4-FFF2-40B4-BE49-F238E27FC236}">
              <a16:creationId xmlns:a16="http://schemas.microsoft.com/office/drawing/2014/main" id="{4E9F00E2-1D49-4DE6-941B-FCE57A1B75BD}"/>
            </a:ext>
          </a:extLst>
        </xdr:cNvPr>
        <xdr:cNvSpPr txBox="1"/>
      </xdr:nvSpPr>
      <xdr:spPr>
        <a:xfrm>
          <a:off x="208374" y="3381707"/>
          <a:ext cx="311150" cy="26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clientData/>
  </xdr:twoCellAnchor>
  <xdr:twoCellAnchor>
    <xdr:from>
      <xdr:col>0</xdr:col>
      <xdr:colOff>205759</xdr:colOff>
      <xdr:row>19</xdr:row>
      <xdr:rowOff>158064</xdr:rowOff>
    </xdr:from>
    <xdr:to>
      <xdr:col>0</xdr:col>
      <xdr:colOff>402611</xdr:colOff>
      <xdr:row>21</xdr:row>
      <xdr:rowOff>35130</xdr:rowOff>
    </xdr:to>
    <xdr:sp macro="" textlink="">
      <xdr:nvSpPr>
        <xdr:cNvPr id="130" name="TextBox 129">
          <a:extLst>
            <a:ext uri="{FF2B5EF4-FFF2-40B4-BE49-F238E27FC236}">
              <a16:creationId xmlns:a16="http://schemas.microsoft.com/office/drawing/2014/main" id="{F926A9D1-3C76-A14F-E70E-DED2A707A028}"/>
            </a:ext>
          </a:extLst>
        </xdr:cNvPr>
        <xdr:cNvSpPr txBox="1"/>
      </xdr:nvSpPr>
      <xdr:spPr>
        <a:xfrm>
          <a:off x="205759" y="3647940"/>
          <a:ext cx="196852" cy="244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clientData/>
  </xdr:twoCellAnchor>
  <xdr:twoCellAnchor>
    <xdr:from>
      <xdr:col>0</xdr:col>
      <xdr:colOff>206561</xdr:colOff>
      <xdr:row>21</xdr:row>
      <xdr:rowOff>55698</xdr:rowOff>
    </xdr:from>
    <xdr:to>
      <xdr:col>0</xdr:col>
      <xdr:colOff>403413</xdr:colOff>
      <xdr:row>22</xdr:row>
      <xdr:rowOff>119529</xdr:rowOff>
    </xdr:to>
    <xdr:sp macro="" textlink="">
      <xdr:nvSpPr>
        <xdr:cNvPr id="131" name="TextBox 130">
          <a:extLst>
            <a:ext uri="{FF2B5EF4-FFF2-40B4-BE49-F238E27FC236}">
              <a16:creationId xmlns:a16="http://schemas.microsoft.com/office/drawing/2014/main" id="{803448F2-D03F-AC6F-51E4-2C2AF00E0696}"/>
            </a:ext>
          </a:extLst>
        </xdr:cNvPr>
        <xdr:cNvSpPr txBox="1"/>
      </xdr:nvSpPr>
      <xdr:spPr>
        <a:xfrm>
          <a:off x="206561" y="3977757"/>
          <a:ext cx="196852" cy="25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clientData/>
  </xdr:twoCellAnchor>
  <xdr:twoCellAnchor>
    <xdr:from>
      <xdr:col>0</xdr:col>
      <xdr:colOff>214030</xdr:colOff>
      <xdr:row>22</xdr:row>
      <xdr:rowOff>160287</xdr:rowOff>
    </xdr:from>
    <xdr:to>
      <xdr:col>0</xdr:col>
      <xdr:colOff>410882</xdr:colOff>
      <xdr:row>24</xdr:row>
      <xdr:rowOff>37354</xdr:rowOff>
    </xdr:to>
    <xdr:sp macro="" textlink="">
      <xdr:nvSpPr>
        <xdr:cNvPr id="132" name="TextBox 131">
          <a:extLst>
            <a:ext uri="{FF2B5EF4-FFF2-40B4-BE49-F238E27FC236}">
              <a16:creationId xmlns:a16="http://schemas.microsoft.com/office/drawing/2014/main" id="{17F95960-8D1A-AB6C-2A6A-730C1F612D00}"/>
            </a:ext>
          </a:extLst>
        </xdr:cNvPr>
        <xdr:cNvSpPr txBox="1"/>
      </xdr:nvSpPr>
      <xdr:spPr>
        <a:xfrm>
          <a:off x="214030" y="4269111"/>
          <a:ext cx="196852" cy="25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clientData/>
  </xdr:twoCellAnchor>
  <xdr:twoCellAnchor>
    <xdr:from>
      <xdr:col>0</xdr:col>
      <xdr:colOff>214029</xdr:colOff>
      <xdr:row>24</xdr:row>
      <xdr:rowOff>48227</xdr:rowOff>
    </xdr:from>
    <xdr:to>
      <xdr:col>0</xdr:col>
      <xdr:colOff>410881</xdr:colOff>
      <xdr:row>25</xdr:row>
      <xdr:rowOff>112058</xdr:rowOff>
    </xdr:to>
    <xdr:sp macro="" textlink="">
      <xdr:nvSpPr>
        <xdr:cNvPr id="133" name="TextBox 132">
          <a:extLst>
            <a:ext uri="{FF2B5EF4-FFF2-40B4-BE49-F238E27FC236}">
              <a16:creationId xmlns:a16="http://schemas.microsoft.com/office/drawing/2014/main" id="{DC814C0B-347A-4D84-5842-C46A2DE57B1A}"/>
            </a:ext>
          </a:extLst>
        </xdr:cNvPr>
        <xdr:cNvSpPr txBox="1"/>
      </xdr:nvSpPr>
      <xdr:spPr>
        <a:xfrm>
          <a:off x="214029" y="4530580"/>
          <a:ext cx="196852" cy="25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clientData/>
  </xdr:twoCellAnchor>
  <xdr:twoCellAnchor>
    <xdr:from>
      <xdr:col>0</xdr:col>
      <xdr:colOff>206559</xdr:colOff>
      <xdr:row>25</xdr:row>
      <xdr:rowOff>122932</xdr:rowOff>
    </xdr:from>
    <xdr:to>
      <xdr:col>0</xdr:col>
      <xdr:colOff>403411</xdr:colOff>
      <xdr:row>26</xdr:row>
      <xdr:rowOff>186764</xdr:rowOff>
    </xdr:to>
    <xdr:sp macro="" textlink="">
      <xdr:nvSpPr>
        <xdr:cNvPr id="134" name="TextBox 133">
          <a:extLst>
            <a:ext uri="{FF2B5EF4-FFF2-40B4-BE49-F238E27FC236}">
              <a16:creationId xmlns:a16="http://schemas.microsoft.com/office/drawing/2014/main" id="{2E625CA7-14FE-2B0B-946D-D6D3C50F63D6}"/>
            </a:ext>
          </a:extLst>
        </xdr:cNvPr>
        <xdr:cNvSpPr txBox="1"/>
      </xdr:nvSpPr>
      <xdr:spPr>
        <a:xfrm>
          <a:off x="206559" y="4792050"/>
          <a:ext cx="196852" cy="25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400">
              <a:solidFill>
                <a:srgbClr val="FF0000"/>
              </a:solidFill>
              <a:latin typeface="Arial" panose="020B0604020202020204" pitchFamily="34" charset="0"/>
              <a:ea typeface="+mn-ea"/>
              <a:cs typeface="Arial" panose="020B0604020202020204" pitchFamily="34" charset="0"/>
            </a:rPr>
            <a:t>●</a:t>
          </a:r>
          <a:endParaRPr lang="en-IN" sz="1400">
            <a:solidFill>
              <a:srgbClr val="FF0000"/>
            </a:solidFill>
            <a:latin typeface="+mn-lt"/>
            <a:ea typeface="+mn-ea"/>
            <a:cs typeface="+mn-cs"/>
          </a:endParaRPr>
        </a:p>
      </xdr:txBody>
    </xdr:sp>
    <xdr:clientData/>
  </xdr:twoCellAnchor>
  <xdr:twoCellAnchor>
    <xdr:from>
      <xdr:col>5</xdr:col>
      <xdr:colOff>253585</xdr:colOff>
      <xdr:row>22</xdr:row>
      <xdr:rowOff>169332</xdr:rowOff>
    </xdr:from>
    <xdr:to>
      <xdr:col>10</xdr:col>
      <xdr:colOff>104173</xdr:colOff>
      <xdr:row>35</xdr:row>
      <xdr:rowOff>51046</xdr:rowOff>
    </xdr:to>
    <xdr:graphicFrame macro="">
      <xdr:nvGraphicFramePr>
        <xdr:cNvPr id="135" name="Chart 134">
          <a:extLst>
            <a:ext uri="{FF2B5EF4-FFF2-40B4-BE49-F238E27FC236}">
              <a16:creationId xmlns:a16="http://schemas.microsoft.com/office/drawing/2014/main" id="{81C3B274-CA4D-40A2-9D03-7E35B0DD1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40259</xdr:colOff>
      <xdr:row>26</xdr:row>
      <xdr:rowOff>39428</xdr:rowOff>
    </xdr:from>
    <xdr:to>
      <xdr:col>8</xdr:col>
      <xdr:colOff>301729</xdr:colOff>
      <xdr:row>29</xdr:row>
      <xdr:rowOff>24488</xdr:rowOff>
    </xdr:to>
    <xdr:sp macro="" textlink="'Pivottables - Geographically'!O4">
      <xdr:nvSpPr>
        <xdr:cNvPr id="136" name="TextBox 135">
          <a:extLst>
            <a:ext uri="{FF2B5EF4-FFF2-40B4-BE49-F238E27FC236}">
              <a16:creationId xmlns:a16="http://schemas.microsoft.com/office/drawing/2014/main" id="{7E0B7837-51D5-5DB1-5B61-46EB5B1D044B}"/>
            </a:ext>
          </a:extLst>
        </xdr:cNvPr>
        <xdr:cNvSpPr txBox="1"/>
      </xdr:nvSpPr>
      <xdr:spPr>
        <a:xfrm>
          <a:off x="4287703" y="4808984"/>
          <a:ext cx="868248" cy="53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99A5B5-21C0-4E50-8210-8CA3F160AD91}" type="TxLink">
            <a:rPr lang="en-US" sz="2800" b="0" i="0" u="none" strike="noStrike">
              <a:solidFill>
                <a:schemeClr val="bg1"/>
              </a:solidFill>
              <a:effectLst/>
              <a:latin typeface="Calibri"/>
              <a:ea typeface="Calibri"/>
              <a:cs typeface="Calibri"/>
            </a:rPr>
            <a:pPr algn="ctr"/>
            <a:t>70%</a:t>
          </a:fld>
          <a:endParaRPr lang="en-IN" sz="8800">
            <a:solidFill>
              <a:schemeClr val="bg1"/>
            </a:solidFill>
            <a:effectLst/>
          </a:endParaRPr>
        </a:p>
      </xdr:txBody>
    </xdr:sp>
    <xdr:clientData/>
  </xdr:twoCellAnchor>
  <xdr:twoCellAnchor>
    <xdr:from>
      <xdr:col>6</xdr:col>
      <xdr:colOff>374359</xdr:colOff>
      <xdr:row>28</xdr:row>
      <xdr:rowOff>74706</xdr:rowOff>
    </xdr:from>
    <xdr:to>
      <xdr:col>8</xdr:col>
      <xdr:colOff>600139</xdr:colOff>
      <xdr:row>31</xdr:row>
      <xdr:rowOff>59765</xdr:rowOff>
    </xdr:to>
    <xdr:sp macro="" textlink="'Pivottables - Geographically'!F5">
      <xdr:nvSpPr>
        <xdr:cNvPr id="137" name="TextBox 136">
          <a:extLst>
            <a:ext uri="{FF2B5EF4-FFF2-40B4-BE49-F238E27FC236}">
              <a16:creationId xmlns:a16="http://schemas.microsoft.com/office/drawing/2014/main" id="{AC0CF6AA-E9AB-6FFD-BA0C-EAAF68BFCCB6}"/>
            </a:ext>
          </a:extLst>
        </xdr:cNvPr>
        <xdr:cNvSpPr txBox="1"/>
      </xdr:nvSpPr>
      <xdr:spPr>
        <a:xfrm>
          <a:off x="4015026" y="5211150"/>
          <a:ext cx="1439335" cy="53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effectLst/>
            </a:rPr>
            <a:t>Sales</a:t>
          </a:r>
          <a:r>
            <a:rPr lang="en-IN" sz="1100" baseline="0">
              <a:solidFill>
                <a:schemeClr val="bg1"/>
              </a:solidFill>
              <a:effectLst/>
            </a:rPr>
            <a:t> Percentage Achieved</a:t>
          </a:r>
          <a:endParaRPr lang="en-IN" sz="1100">
            <a:solidFill>
              <a:schemeClr val="bg1"/>
            </a:solidFill>
            <a:effectLst/>
          </a:endParaRPr>
        </a:p>
      </xdr:txBody>
    </xdr:sp>
    <xdr:clientData/>
  </xdr:twoCellAnchor>
  <xdr:twoCellAnchor>
    <xdr:from>
      <xdr:col>10</xdr:col>
      <xdr:colOff>231590</xdr:colOff>
      <xdr:row>18</xdr:row>
      <xdr:rowOff>52295</xdr:rowOff>
    </xdr:from>
    <xdr:to>
      <xdr:col>12</xdr:col>
      <xdr:colOff>231589</xdr:colOff>
      <xdr:row>20</xdr:row>
      <xdr:rowOff>179295</xdr:rowOff>
    </xdr:to>
    <xdr:sp macro="" textlink="">
      <xdr:nvSpPr>
        <xdr:cNvPr id="145" name="TextBox 144">
          <a:extLst>
            <a:ext uri="{FF2B5EF4-FFF2-40B4-BE49-F238E27FC236}">
              <a16:creationId xmlns:a16="http://schemas.microsoft.com/office/drawing/2014/main" id="{E378700D-CCB7-1BC7-16C1-62EE339E910B}"/>
            </a:ext>
          </a:extLst>
        </xdr:cNvPr>
        <xdr:cNvSpPr txBox="1"/>
      </xdr:nvSpPr>
      <xdr:spPr>
        <a:xfrm>
          <a:off x="6357472" y="3414060"/>
          <a:ext cx="1225176" cy="5005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7</xdr:col>
      <xdr:colOff>14111</xdr:colOff>
      <xdr:row>4</xdr:row>
      <xdr:rowOff>183677</xdr:rowOff>
    </xdr:from>
    <xdr:to>
      <xdr:col>20</xdr:col>
      <xdr:colOff>553858</xdr:colOff>
      <xdr:row>29</xdr:row>
      <xdr:rowOff>169333</xdr:rowOff>
    </xdr:to>
    <xdr:pic>
      <xdr:nvPicPr>
        <xdr:cNvPr id="208" name="Picture 207">
          <a:extLst>
            <a:ext uri="{FF2B5EF4-FFF2-40B4-BE49-F238E27FC236}">
              <a16:creationId xmlns:a16="http://schemas.microsoft.com/office/drawing/2014/main" id="{98183B8E-1BD4-68D9-AB41-7819EBC36A49}"/>
            </a:ext>
          </a:extLst>
        </xdr:cNvPr>
        <xdr:cNvPicPr>
          <a:picLocks noChangeAspect="1"/>
        </xdr:cNvPicPr>
      </xdr:nvPicPr>
      <xdr:blipFill>
        <a:blip xmlns:r="http://schemas.openxmlformats.org/officeDocument/2006/relationships" r:embed="rId7">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274999" y="920127"/>
          <a:ext cx="8452823" cy="4588466"/>
        </a:xfrm>
        <a:prstGeom prst="rect">
          <a:avLst/>
        </a:prstGeom>
        <a:noFill/>
      </xdr:spPr>
    </xdr:pic>
    <xdr:clientData/>
  </xdr:twoCellAnchor>
  <xdr:twoCellAnchor>
    <xdr:from>
      <xdr:col>8</xdr:col>
      <xdr:colOff>14111</xdr:colOff>
      <xdr:row>4</xdr:row>
      <xdr:rowOff>91722</xdr:rowOff>
    </xdr:from>
    <xdr:to>
      <xdr:col>10</xdr:col>
      <xdr:colOff>324555</xdr:colOff>
      <xdr:row>7</xdr:row>
      <xdr:rowOff>98778</xdr:rowOff>
    </xdr:to>
    <xdr:grpSp>
      <xdr:nvGrpSpPr>
        <xdr:cNvPr id="210" name="Group 209">
          <a:extLst>
            <a:ext uri="{FF2B5EF4-FFF2-40B4-BE49-F238E27FC236}">
              <a16:creationId xmlns:a16="http://schemas.microsoft.com/office/drawing/2014/main" id="{0BF07200-88E6-BE09-8EE6-C00A610D55B2}"/>
            </a:ext>
          </a:extLst>
        </xdr:cNvPr>
        <xdr:cNvGrpSpPr/>
      </xdr:nvGrpSpPr>
      <xdr:grpSpPr>
        <a:xfrm>
          <a:off x="4868333" y="825500"/>
          <a:ext cx="1524000" cy="557389"/>
          <a:chOff x="5101167" y="1220611"/>
          <a:chExt cx="1636888" cy="557389"/>
        </a:xfrm>
      </xdr:grpSpPr>
      <xdr:sp macro="" textlink="">
        <xdr:nvSpPr>
          <xdr:cNvPr id="209" name="Rectangle: Rounded Corners 208">
            <a:extLst>
              <a:ext uri="{FF2B5EF4-FFF2-40B4-BE49-F238E27FC236}">
                <a16:creationId xmlns:a16="http://schemas.microsoft.com/office/drawing/2014/main" id="{A8DE18D8-A12B-5E68-F37A-53F74E212891}"/>
              </a:ext>
            </a:extLst>
          </xdr:cNvPr>
          <xdr:cNvSpPr/>
        </xdr:nvSpPr>
        <xdr:spPr>
          <a:xfrm>
            <a:off x="5101167" y="1220611"/>
            <a:ext cx="1636888" cy="557389"/>
          </a:xfrm>
          <a:prstGeom prst="roundRect">
            <a:avLst>
              <a:gd name="adj" fmla="val 3381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54" name="Group 153">
            <a:extLst>
              <a:ext uri="{FF2B5EF4-FFF2-40B4-BE49-F238E27FC236}">
                <a16:creationId xmlns:a16="http://schemas.microsoft.com/office/drawing/2014/main" id="{56FE99E4-2892-4A42-EF9E-F4A5C3FD67A5}"/>
              </a:ext>
            </a:extLst>
          </xdr:cNvPr>
          <xdr:cNvGrpSpPr/>
        </xdr:nvGrpSpPr>
        <xdr:grpSpPr>
          <a:xfrm>
            <a:off x="5287518" y="1284941"/>
            <a:ext cx="1316481" cy="426652"/>
            <a:chOff x="4362826" y="2517589"/>
            <a:chExt cx="1269998" cy="537881"/>
          </a:xfrm>
        </xdr:grpSpPr>
        <xdr:grpSp>
          <xdr:nvGrpSpPr>
            <xdr:cNvPr id="151" name="Group 150">
              <a:extLst>
                <a:ext uri="{FF2B5EF4-FFF2-40B4-BE49-F238E27FC236}">
                  <a16:creationId xmlns:a16="http://schemas.microsoft.com/office/drawing/2014/main" id="{EAE2CA12-0EEC-596B-658B-8FE965F9E7E1}"/>
                </a:ext>
              </a:extLst>
            </xdr:cNvPr>
            <xdr:cNvGrpSpPr/>
          </xdr:nvGrpSpPr>
          <xdr:grpSpPr>
            <a:xfrm>
              <a:off x="4362826" y="2554941"/>
              <a:ext cx="1255057" cy="500529"/>
              <a:chOff x="4848414" y="2622177"/>
              <a:chExt cx="903293" cy="500529"/>
            </a:xfrm>
          </xdr:grpSpPr>
          <xdr:sp macro="" textlink="">
            <xdr:nvSpPr>
              <xdr:cNvPr id="146" name="TextBox 145">
                <a:extLst>
                  <a:ext uri="{FF2B5EF4-FFF2-40B4-BE49-F238E27FC236}">
                    <a16:creationId xmlns:a16="http://schemas.microsoft.com/office/drawing/2014/main" id="{DC9E750C-E9E5-58AE-3BBD-2EAC698188B9}"/>
                  </a:ext>
                </a:extLst>
              </xdr:cNvPr>
              <xdr:cNvSpPr txBox="1"/>
            </xdr:nvSpPr>
            <xdr:spPr>
              <a:xfrm>
                <a:off x="4848414" y="2622177"/>
                <a:ext cx="903293" cy="5005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nvGrpSpPr>
              <xdr:cNvPr id="150" name="Group 149">
                <a:extLst>
                  <a:ext uri="{FF2B5EF4-FFF2-40B4-BE49-F238E27FC236}">
                    <a16:creationId xmlns:a16="http://schemas.microsoft.com/office/drawing/2014/main" id="{92E9FD86-1389-F31D-D568-BCD6722AD5F2}"/>
                  </a:ext>
                </a:extLst>
              </xdr:cNvPr>
              <xdr:cNvGrpSpPr/>
            </xdr:nvGrpSpPr>
            <xdr:grpSpPr>
              <a:xfrm>
                <a:off x="4893234" y="2668285"/>
                <a:ext cx="304601" cy="357303"/>
                <a:chOff x="5102411" y="2982050"/>
                <a:chExt cx="304601" cy="357303"/>
              </a:xfrm>
            </xdr:grpSpPr>
            <xdr:sp macro="" textlink="">
              <xdr:nvSpPr>
                <xdr:cNvPr id="147" name="TextBox 146">
                  <a:extLst>
                    <a:ext uri="{FF2B5EF4-FFF2-40B4-BE49-F238E27FC236}">
                      <a16:creationId xmlns:a16="http://schemas.microsoft.com/office/drawing/2014/main" id="{D4E91517-87BD-4EB3-7BD9-A1237C2AE972}"/>
                    </a:ext>
                  </a:extLst>
                </xdr:cNvPr>
                <xdr:cNvSpPr txBox="1"/>
              </xdr:nvSpPr>
              <xdr:spPr>
                <a:xfrm>
                  <a:off x="5102411" y="2982050"/>
                  <a:ext cx="304601" cy="357303"/>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pic>
              <xdr:nvPicPr>
                <xdr:cNvPr id="149" name="Graphic 148" descr="City">
                  <a:extLst>
                    <a:ext uri="{FF2B5EF4-FFF2-40B4-BE49-F238E27FC236}">
                      <a16:creationId xmlns:a16="http://schemas.microsoft.com/office/drawing/2014/main" id="{214FBE80-0994-A909-85BF-1852542DC64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154706" y="2982051"/>
                  <a:ext cx="220113" cy="349832"/>
                </a:xfrm>
                <a:prstGeom prst="rect">
                  <a:avLst/>
                </a:prstGeom>
              </xdr:spPr>
            </xdr:pic>
          </xdr:grpSp>
        </xdr:grpSp>
        <xdr:sp macro="" textlink="'Pivottables - Geographically'!H8">
          <xdr:nvSpPr>
            <xdr:cNvPr id="152" name="TextBox 151">
              <a:extLst>
                <a:ext uri="{FF2B5EF4-FFF2-40B4-BE49-F238E27FC236}">
                  <a16:creationId xmlns:a16="http://schemas.microsoft.com/office/drawing/2014/main" id="{BF777724-2834-5EBF-58EE-4735E1EFA7B1}"/>
                </a:ext>
              </a:extLst>
            </xdr:cNvPr>
            <xdr:cNvSpPr txBox="1"/>
          </xdr:nvSpPr>
          <xdr:spPr>
            <a:xfrm>
              <a:off x="4945530" y="2517589"/>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336F7E-B8B1-4DF3-9113-33024B7BB039}" type="TxLink">
                <a:rPr lang="en-US" sz="1100" b="0" i="0" u="none" strike="noStrike">
                  <a:solidFill>
                    <a:srgbClr val="FFFFFF"/>
                  </a:solidFill>
                  <a:effectLst/>
                  <a:latin typeface="Calibri"/>
                  <a:ea typeface="Calibri"/>
                  <a:cs typeface="Calibri"/>
                </a:rPr>
                <a:pPr algn="ctr"/>
                <a:t>Canada</a:t>
              </a:fld>
              <a:endParaRPr lang="en-IN" sz="2800">
                <a:solidFill>
                  <a:schemeClr val="bg1"/>
                </a:solidFill>
                <a:effectLst/>
              </a:endParaRPr>
            </a:p>
          </xdr:txBody>
        </xdr:sp>
      </xdr:grpSp>
    </xdr:grpSp>
    <xdr:clientData/>
  </xdr:twoCellAnchor>
  <xdr:twoCellAnchor>
    <xdr:from>
      <xdr:col>15</xdr:col>
      <xdr:colOff>338667</xdr:colOff>
      <xdr:row>5</xdr:row>
      <xdr:rowOff>35278</xdr:rowOff>
    </xdr:from>
    <xdr:to>
      <xdr:col>18</xdr:col>
      <xdr:colOff>28214</xdr:colOff>
      <xdr:row>8</xdr:row>
      <xdr:rowOff>42333</xdr:rowOff>
    </xdr:to>
    <xdr:grpSp>
      <xdr:nvGrpSpPr>
        <xdr:cNvPr id="235" name="Group 234">
          <a:extLst>
            <a:ext uri="{FF2B5EF4-FFF2-40B4-BE49-F238E27FC236}">
              <a16:creationId xmlns:a16="http://schemas.microsoft.com/office/drawing/2014/main" id="{3B4820CF-95C8-F123-9F58-10DB86C578E6}"/>
            </a:ext>
          </a:extLst>
        </xdr:cNvPr>
        <xdr:cNvGrpSpPr/>
      </xdr:nvGrpSpPr>
      <xdr:grpSpPr>
        <a:xfrm>
          <a:off x="9440334" y="952500"/>
          <a:ext cx="1509880" cy="557389"/>
          <a:chOff x="14226714" y="3852333"/>
          <a:chExt cx="1636888" cy="557389"/>
        </a:xfrm>
      </xdr:grpSpPr>
      <xdr:grpSp>
        <xdr:nvGrpSpPr>
          <xdr:cNvPr id="213" name="Group 212">
            <a:extLst>
              <a:ext uri="{FF2B5EF4-FFF2-40B4-BE49-F238E27FC236}">
                <a16:creationId xmlns:a16="http://schemas.microsoft.com/office/drawing/2014/main" id="{89403281-72A1-EA5D-9172-5C2125F4F341}"/>
              </a:ext>
            </a:extLst>
          </xdr:cNvPr>
          <xdr:cNvGrpSpPr/>
        </xdr:nvGrpSpPr>
        <xdr:grpSpPr>
          <a:xfrm>
            <a:off x="14226714" y="3852333"/>
            <a:ext cx="1636888" cy="557389"/>
            <a:chOff x="5195603" y="1220611"/>
            <a:chExt cx="1636888" cy="557389"/>
          </a:xfrm>
        </xdr:grpSpPr>
        <xdr:sp macro="" textlink="">
          <xdr:nvSpPr>
            <xdr:cNvPr id="214" name="Rectangle: Rounded Corners 213">
              <a:extLst>
                <a:ext uri="{FF2B5EF4-FFF2-40B4-BE49-F238E27FC236}">
                  <a16:creationId xmlns:a16="http://schemas.microsoft.com/office/drawing/2014/main" id="{A2DB380D-2C26-6CBB-1ED0-6DDD92B1A8A6}"/>
                </a:ext>
              </a:extLst>
            </xdr:cNvPr>
            <xdr:cNvSpPr/>
          </xdr:nvSpPr>
          <xdr:spPr>
            <a:xfrm>
              <a:off x="5195603" y="1220611"/>
              <a:ext cx="1636888" cy="557389"/>
            </a:xfrm>
            <a:prstGeom prst="roundRect">
              <a:avLst>
                <a:gd name="adj" fmla="val 3381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9" name="TextBox 218">
              <a:extLst>
                <a:ext uri="{FF2B5EF4-FFF2-40B4-BE49-F238E27FC236}">
                  <a16:creationId xmlns:a16="http://schemas.microsoft.com/office/drawing/2014/main" id="{E7DC9AC7-36FB-6E53-552D-7C81FA59DB00}"/>
                </a:ext>
              </a:extLst>
            </xdr:cNvPr>
            <xdr:cNvSpPr txBox="1"/>
          </xdr:nvSpPr>
          <xdr:spPr>
            <a:xfrm>
              <a:off x="5287517" y="1314570"/>
              <a:ext cx="1300993" cy="3970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grpSp>
        <xdr:nvGrpSpPr>
          <xdr:cNvPr id="179" name="Group 178">
            <a:extLst>
              <a:ext uri="{FF2B5EF4-FFF2-40B4-BE49-F238E27FC236}">
                <a16:creationId xmlns:a16="http://schemas.microsoft.com/office/drawing/2014/main" id="{A26E763B-9423-966F-66E1-1F073A39B3BA}"/>
              </a:ext>
            </a:extLst>
          </xdr:cNvPr>
          <xdr:cNvGrpSpPr/>
        </xdr:nvGrpSpPr>
        <xdr:grpSpPr>
          <a:xfrm>
            <a:off x="14399560" y="3931192"/>
            <a:ext cx="1456401" cy="457987"/>
            <a:chOff x="4362826" y="2517589"/>
            <a:chExt cx="1469849" cy="577385"/>
          </a:xfrm>
        </xdr:grpSpPr>
        <xdr:grpSp>
          <xdr:nvGrpSpPr>
            <xdr:cNvPr id="180" name="Group 179">
              <a:extLst>
                <a:ext uri="{FF2B5EF4-FFF2-40B4-BE49-F238E27FC236}">
                  <a16:creationId xmlns:a16="http://schemas.microsoft.com/office/drawing/2014/main" id="{94F90DF2-75EC-32DD-2D88-486DFAFB934B}"/>
                </a:ext>
              </a:extLst>
            </xdr:cNvPr>
            <xdr:cNvGrpSpPr/>
          </xdr:nvGrpSpPr>
          <xdr:grpSpPr>
            <a:xfrm>
              <a:off x="4362826" y="2554941"/>
              <a:ext cx="1255057" cy="500529"/>
              <a:chOff x="4848414" y="2622177"/>
              <a:chExt cx="903293" cy="500529"/>
            </a:xfrm>
          </xdr:grpSpPr>
          <xdr:sp macro="" textlink="">
            <xdr:nvSpPr>
              <xdr:cNvPr id="183" name="TextBox 182">
                <a:extLst>
                  <a:ext uri="{FF2B5EF4-FFF2-40B4-BE49-F238E27FC236}">
                    <a16:creationId xmlns:a16="http://schemas.microsoft.com/office/drawing/2014/main" id="{5049AB91-C9DE-BF54-F25F-3C97CF2FCC00}"/>
                  </a:ext>
                </a:extLst>
              </xdr:cNvPr>
              <xdr:cNvSpPr txBox="1"/>
            </xdr:nvSpPr>
            <xdr:spPr>
              <a:xfrm>
                <a:off x="4848414" y="2622177"/>
                <a:ext cx="903293" cy="5005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nvGrpSpPr>
              <xdr:cNvPr id="184" name="Group 183">
                <a:extLst>
                  <a:ext uri="{FF2B5EF4-FFF2-40B4-BE49-F238E27FC236}">
                    <a16:creationId xmlns:a16="http://schemas.microsoft.com/office/drawing/2014/main" id="{E36843AB-0936-EB73-770E-141C72F2DF39}"/>
                  </a:ext>
                </a:extLst>
              </xdr:cNvPr>
              <xdr:cNvGrpSpPr/>
            </xdr:nvGrpSpPr>
            <xdr:grpSpPr>
              <a:xfrm>
                <a:off x="4928655" y="2631242"/>
                <a:ext cx="323013" cy="440247"/>
                <a:chOff x="5137832" y="2945007"/>
                <a:chExt cx="323013" cy="440247"/>
              </a:xfrm>
            </xdr:grpSpPr>
            <xdr:sp macro="" textlink="">
              <xdr:nvSpPr>
                <xdr:cNvPr id="185" name="TextBox 184">
                  <a:extLst>
                    <a:ext uri="{FF2B5EF4-FFF2-40B4-BE49-F238E27FC236}">
                      <a16:creationId xmlns:a16="http://schemas.microsoft.com/office/drawing/2014/main" id="{54CBBB51-CE6C-22F4-9E7B-28301818596C}"/>
                    </a:ext>
                  </a:extLst>
                </xdr:cNvPr>
                <xdr:cNvSpPr txBox="1"/>
              </xdr:nvSpPr>
              <xdr:spPr>
                <a:xfrm>
                  <a:off x="5137832" y="2982050"/>
                  <a:ext cx="323013" cy="357303"/>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pic>
              <xdr:nvPicPr>
                <xdr:cNvPr id="186" name="Graphic 185" descr="City">
                  <a:extLst>
                    <a:ext uri="{FF2B5EF4-FFF2-40B4-BE49-F238E27FC236}">
                      <a16:creationId xmlns:a16="http://schemas.microsoft.com/office/drawing/2014/main" id="{18A06AFA-8CEE-DA81-42B7-7893E9BAC51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189278" y="2945007"/>
                  <a:ext cx="231269" cy="440247"/>
                </a:xfrm>
                <a:prstGeom prst="rect">
                  <a:avLst/>
                </a:prstGeom>
              </xdr:spPr>
            </xdr:pic>
          </xdr:grpSp>
        </xdr:grpSp>
        <xdr:sp macro="" textlink="'Pivottables - Geographically'!H5">
          <xdr:nvSpPr>
            <xdr:cNvPr id="181" name="TextBox 180">
              <a:extLst>
                <a:ext uri="{FF2B5EF4-FFF2-40B4-BE49-F238E27FC236}">
                  <a16:creationId xmlns:a16="http://schemas.microsoft.com/office/drawing/2014/main" id="{3D6A61EA-F501-41A9-3802-B978C91C7992}"/>
                </a:ext>
              </a:extLst>
            </xdr:cNvPr>
            <xdr:cNvSpPr txBox="1"/>
          </xdr:nvSpPr>
          <xdr:spPr>
            <a:xfrm>
              <a:off x="4945530" y="2517589"/>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Russia</a:t>
              </a:r>
              <a:r>
                <a:rPr lang="en-IN" sz="1200">
                  <a:solidFill>
                    <a:schemeClr val="bg1"/>
                  </a:solidFill>
                </a:rPr>
                <a:t> </a:t>
              </a:r>
              <a:endParaRPr lang="en-IN" sz="2800">
                <a:solidFill>
                  <a:schemeClr val="bg1"/>
                </a:solidFill>
                <a:effectLst/>
              </a:endParaRPr>
            </a:p>
          </xdr:txBody>
        </xdr:sp>
        <xdr:sp macro="" textlink="'Pivottables - Geographically'!J6">
          <xdr:nvSpPr>
            <xdr:cNvPr id="182" name="TextBox 181">
              <a:extLst>
                <a:ext uri="{FF2B5EF4-FFF2-40B4-BE49-F238E27FC236}">
                  <a16:creationId xmlns:a16="http://schemas.microsoft.com/office/drawing/2014/main" id="{2193F700-C116-AD65-3FEE-6B7A41236F00}"/>
                </a:ext>
              </a:extLst>
            </xdr:cNvPr>
            <xdr:cNvSpPr txBox="1"/>
          </xdr:nvSpPr>
          <xdr:spPr>
            <a:xfrm>
              <a:off x="4798462" y="2676127"/>
              <a:ext cx="1034213" cy="418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600EAB-B9EB-47FA-829C-40E2F86D67F3}" type="TxLink">
                <a:rPr lang="en-US" sz="1100" b="0" i="0" u="none" strike="noStrike">
                  <a:solidFill>
                    <a:schemeClr val="bg1"/>
                  </a:solidFill>
                  <a:effectLst/>
                  <a:latin typeface="Calibri"/>
                  <a:ea typeface="Calibri"/>
                  <a:cs typeface="Calibri"/>
                </a:rPr>
                <a:pPr algn="ctr"/>
                <a:t> $9,39,036 </a:t>
              </a:fld>
              <a:endParaRPr lang="en-IN" sz="2800">
                <a:solidFill>
                  <a:schemeClr val="bg1"/>
                </a:solidFill>
                <a:effectLst/>
              </a:endParaRPr>
            </a:p>
          </xdr:txBody>
        </xdr:sp>
      </xdr:grpSp>
    </xdr:grpSp>
    <xdr:clientData/>
  </xdr:twoCellAnchor>
  <xdr:twoCellAnchor>
    <xdr:from>
      <xdr:col>11</xdr:col>
      <xdr:colOff>511221</xdr:colOff>
      <xdr:row>6</xdr:row>
      <xdr:rowOff>12423</xdr:rowOff>
    </xdr:from>
    <xdr:to>
      <xdr:col>14</xdr:col>
      <xdr:colOff>518276</xdr:colOff>
      <xdr:row>8</xdr:row>
      <xdr:rowOff>140037</xdr:rowOff>
    </xdr:to>
    <xdr:grpSp>
      <xdr:nvGrpSpPr>
        <xdr:cNvPr id="236" name="Group 235">
          <a:extLst>
            <a:ext uri="{FF2B5EF4-FFF2-40B4-BE49-F238E27FC236}">
              <a16:creationId xmlns:a16="http://schemas.microsoft.com/office/drawing/2014/main" id="{3B6AA4C4-4E16-6745-1F4A-C589D50DC8DF}"/>
            </a:ext>
          </a:extLst>
        </xdr:cNvPr>
        <xdr:cNvGrpSpPr/>
      </xdr:nvGrpSpPr>
      <xdr:grpSpPr>
        <a:xfrm>
          <a:off x="7185777" y="1113090"/>
          <a:ext cx="1827388" cy="494503"/>
          <a:chOff x="14767278" y="232833"/>
          <a:chExt cx="1869722" cy="493889"/>
        </a:xfrm>
      </xdr:grpSpPr>
      <xdr:grpSp>
        <xdr:nvGrpSpPr>
          <xdr:cNvPr id="232" name="Group 231">
            <a:extLst>
              <a:ext uri="{FF2B5EF4-FFF2-40B4-BE49-F238E27FC236}">
                <a16:creationId xmlns:a16="http://schemas.microsoft.com/office/drawing/2014/main" id="{38DC9A46-6787-CE07-0A66-E275EB70FFB7}"/>
              </a:ext>
            </a:extLst>
          </xdr:cNvPr>
          <xdr:cNvGrpSpPr/>
        </xdr:nvGrpSpPr>
        <xdr:grpSpPr>
          <a:xfrm>
            <a:off x="14767278" y="232833"/>
            <a:ext cx="1869722" cy="493889"/>
            <a:chOff x="5101167" y="1220611"/>
            <a:chExt cx="1636888" cy="557389"/>
          </a:xfrm>
        </xdr:grpSpPr>
        <xdr:sp macro="" textlink="">
          <xdr:nvSpPr>
            <xdr:cNvPr id="233" name="Rectangle: Rounded Corners 232">
              <a:extLst>
                <a:ext uri="{FF2B5EF4-FFF2-40B4-BE49-F238E27FC236}">
                  <a16:creationId xmlns:a16="http://schemas.microsoft.com/office/drawing/2014/main" id="{C29CF91D-5B83-D6DF-F806-9CB83C6A4AC3}"/>
                </a:ext>
              </a:extLst>
            </xdr:cNvPr>
            <xdr:cNvSpPr/>
          </xdr:nvSpPr>
          <xdr:spPr>
            <a:xfrm>
              <a:off x="5101167" y="1220611"/>
              <a:ext cx="1636888" cy="557389"/>
            </a:xfrm>
            <a:prstGeom prst="roundRect">
              <a:avLst>
                <a:gd name="adj" fmla="val 3381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4" name="TextBox 233">
              <a:extLst>
                <a:ext uri="{FF2B5EF4-FFF2-40B4-BE49-F238E27FC236}">
                  <a16:creationId xmlns:a16="http://schemas.microsoft.com/office/drawing/2014/main" id="{A9E64DDE-26B6-B357-31CF-B3628CD2C165}"/>
                </a:ext>
              </a:extLst>
            </xdr:cNvPr>
            <xdr:cNvSpPr txBox="1"/>
          </xdr:nvSpPr>
          <xdr:spPr>
            <a:xfrm>
              <a:off x="5287517" y="1314570"/>
              <a:ext cx="1300993" cy="3970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grpSp>
        <xdr:nvGrpSpPr>
          <xdr:cNvPr id="191" name="Group 190">
            <a:extLst>
              <a:ext uri="{FF2B5EF4-FFF2-40B4-BE49-F238E27FC236}">
                <a16:creationId xmlns:a16="http://schemas.microsoft.com/office/drawing/2014/main" id="{7C27A3C3-980F-E948-593F-8D15EBF4C4F4}"/>
              </a:ext>
            </a:extLst>
          </xdr:cNvPr>
          <xdr:cNvGrpSpPr/>
        </xdr:nvGrpSpPr>
        <xdr:grpSpPr>
          <a:xfrm>
            <a:off x="14954969" y="274341"/>
            <a:ext cx="1616453" cy="426652"/>
            <a:chOff x="4654286" y="2517589"/>
            <a:chExt cx="978538" cy="537881"/>
          </a:xfrm>
        </xdr:grpSpPr>
        <xdr:grpSp>
          <xdr:nvGrpSpPr>
            <xdr:cNvPr id="192" name="Group 191">
              <a:extLst>
                <a:ext uri="{FF2B5EF4-FFF2-40B4-BE49-F238E27FC236}">
                  <a16:creationId xmlns:a16="http://schemas.microsoft.com/office/drawing/2014/main" id="{454D37C1-79E1-D4CE-4655-39FE34AFE3A9}"/>
                </a:ext>
              </a:extLst>
            </xdr:cNvPr>
            <xdr:cNvGrpSpPr/>
          </xdr:nvGrpSpPr>
          <xdr:grpSpPr>
            <a:xfrm>
              <a:off x="4654286" y="2554941"/>
              <a:ext cx="963596" cy="500529"/>
              <a:chOff x="5058185" y="2622177"/>
              <a:chExt cx="693522" cy="500529"/>
            </a:xfrm>
          </xdr:grpSpPr>
          <xdr:sp macro="" textlink="">
            <xdr:nvSpPr>
              <xdr:cNvPr id="195" name="TextBox 194">
                <a:extLst>
                  <a:ext uri="{FF2B5EF4-FFF2-40B4-BE49-F238E27FC236}">
                    <a16:creationId xmlns:a16="http://schemas.microsoft.com/office/drawing/2014/main" id="{E8DED0E1-7B72-0F8E-B718-0F2044F78F1E}"/>
                  </a:ext>
                </a:extLst>
              </xdr:cNvPr>
              <xdr:cNvSpPr txBox="1"/>
            </xdr:nvSpPr>
            <xdr:spPr>
              <a:xfrm>
                <a:off x="5068629" y="2622177"/>
                <a:ext cx="683078" cy="5005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nvGrpSpPr>
              <xdr:cNvPr id="196" name="Group 195">
                <a:extLst>
                  <a:ext uri="{FF2B5EF4-FFF2-40B4-BE49-F238E27FC236}">
                    <a16:creationId xmlns:a16="http://schemas.microsoft.com/office/drawing/2014/main" id="{B62E8624-96E2-D924-A7F0-D7467F193B95}"/>
                  </a:ext>
                </a:extLst>
              </xdr:cNvPr>
              <xdr:cNvGrpSpPr/>
            </xdr:nvGrpSpPr>
            <xdr:grpSpPr>
              <a:xfrm>
                <a:off x="5058185" y="2692605"/>
                <a:ext cx="193483" cy="362610"/>
                <a:chOff x="5267362" y="3006370"/>
                <a:chExt cx="193483" cy="362610"/>
              </a:xfrm>
            </xdr:grpSpPr>
            <xdr:sp macro="" textlink="">
              <xdr:nvSpPr>
                <xdr:cNvPr id="197" name="TextBox 196">
                  <a:extLst>
                    <a:ext uri="{FF2B5EF4-FFF2-40B4-BE49-F238E27FC236}">
                      <a16:creationId xmlns:a16="http://schemas.microsoft.com/office/drawing/2014/main" id="{6CCAA308-1412-1CB0-ABF0-F400AAA18808}"/>
                    </a:ext>
                  </a:extLst>
                </xdr:cNvPr>
                <xdr:cNvSpPr txBox="1"/>
              </xdr:nvSpPr>
              <xdr:spPr>
                <a:xfrm>
                  <a:off x="5267362" y="3006370"/>
                  <a:ext cx="193483" cy="346904"/>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pic>
              <xdr:nvPicPr>
                <xdr:cNvPr id="198" name="Graphic 197" descr="City">
                  <a:extLst>
                    <a:ext uri="{FF2B5EF4-FFF2-40B4-BE49-F238E27FC236}">
                      <a16:creationId xmlns:a16="http://schemas.microsoft.com/office/drawing/2014/main" id="{DE82231D-6FFE-0004-C06A-B4D88D3E532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292525" y="3006370"/>
                  <a:ext cx="154215" cy="362610"/>
                </a:xfrm>
                <a:prstGeom prst="rect">
                  <a:avLst/>
                </a:prstGeom>
              </xdr:spPr>
            </xdr:pic>
          </xdr:grpSp>
        </xdr:grpSp>
        <xdr:sp macro="" textlink="'Pivottables - Geographically'!H5">
          <xdr:nvSpPr>
            <xdr:cNvPr id="193" name="TextBox 192">
              <a:extLst>
                <a:ext uri="{FF2B5EF4-FFF2-40B4-BE49-F238E27FC236}">
                  <a16:creationId xmlns:a16="http://schemas.microsoft.com/office/drawing/2014/main" id="{74BB19FB-6E82-14C4-71D5-092DA318F09D}"/>
                </a:ext>
              </a:extLst>
            </xdr:cNvPr>
            <xdr:cNvSpPr txBox="1"/>
          </xdr:nvSpPr>
          <xdr:spPr>
            <a:xfrm>
              <a:off x="4945530" y="2517589"/>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United Kingdom</a:t>
              </a:r>
              <a:r>
                <a:rPr lang="en-IN">
                  <a:solidFill>
                    <a:schemeClr val="bg1"/>
                  </a:solidFill>
                </a:rPr>
                <a:t> </a:t>
              </a:r>
              <a:endParaRPr lang="en-IN" sz="2800">
                <a:solidFill>
                  <a:schemeClr val="bg1"/>
                </a:solidFill>
                <a:effectLst/>
              </a:endParaRPr>
            </a:p>
          </xdr:txBody>
        </xdr:sp>
        <xdr:sp macro="" textlink="'Pivottables - Geographically'!J7">
          <xdr:nvSpPr>
            <xdr:cNvPr id="194" name="TextBox 193">
              <a:extLst>
                <a:ext uri="{FF2B5EF4-FFF2-40B4-BE49-F238E27FC236}">
                  <a16:creationId xmlns:a16="http://schemas.microsoft.com/office/drawing/2014/main" id="{F77F8C6D-5358-33BF-A82C-417B708987E8}"/>
                </a:ext>
              </a:extLst>
            </xdr:cNvPr>
            <xdr:cNvSpPr txBox="1"/>
          </xdr:nvSpPr>
          <xdr:spPr>
            <a:xfrm>
              <a:off x="4926219" y="2744206"/>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57AAD3-1BED-4F89-9871-CFA015BB49E1}" type="TxLink">
                <a:rPr lang="en-US" sz="1100" b="0" i="0" u="none" strike="noStrike">
                  <a:solidFill>
                    <a:schemeClr val="bg1"/>
                  </a:solidFill>
                  <a:effectLst/>
                  <a:latin typeface="Calibri"/>
                  <a:ea typeface="Calibri"/>
                  <a:cs typeface="Calibri"/>
                </a:rPr>
                <a:pPr algn="ctr"/>
                <a:t> $7,92,892 </a:t>
              </a:fld>
              <a:endParaRPr lang="en-IN" sz="2800">
                <a:solidFill>
                  <a:schemeClr val="bg1"/>
                </a:solidFill>
                <a:effectLst/>
              </a:endParaRPr>
            </a:p>
          </xdr:txBody>
        </xdr:sp>
      </xdr:grpSp>
    </xdr:grpSp>
    <xdr:clientData/>
  </xdr:twoCellAnchor>
  <xdr:twoCellAnchor>
    <xdr:from>
      <xdr:col>6</xdr:col>
      <xdr:colOff>176388</xdr:colOff>
      <xdr:row>5</xdr:row>
      <xdr:rowOff>170212</xdr:rowOff>
    </xdr:from>
    <xdr:to>
      <xdr:col>10</xdr:col>
      <xdr:colOff>310442</xdr:colOff>
      <xdr:row>15</xdr:row>
      <xdr:rowOff>127830</xdr:rowOff>
    </xdr:to>
    <xdr:grpSp>
      <xdr:nvGrpSpPr>
        <xdr:cNvPr id="237" name="Group 236">
          <a:extLst>
            <a:ext uri="{FF2B5EF4-FFF2-40B4-BE49-F238E27FC236}">
              <a16:creationId xmlns:a16="http://schemas.microsoft.com/office/drawing/2014/main" id="{87395618-17DA-F316-0914-21EA11F0F400}"/>
            </a:ext>
          </a:extLst>
        </xdr:cNvPr>
        <xdr:cNvGrpSpPr/>
      </xdr:nvGrpSpPr>
      <xdr:grpSpPr>
        <a:xfrm>
          <a:off x="3817055" y="1087434"/>
          <a:ext cx="2561165" cy="1792063"/>
          <a:chOff x="14816666" y="741712"/>
          <a:chExt cx="2561165" cy="1792063"/>
        </a:xfrm>
      </xdr:grpSpPr>
      <xdr:grpSp>
        <xdr:nvGrpSpPr>
          <xdr:cNvPr id="226" name="Group 225">
            <a:extLst>
              <a:ext uri="{FF2B5EF4-FFF2-40B4-BE49-F238E27FC236}">
                <a16:creationId xmlns:a16="http://schemas.microsoft.com/office/drawing/2014/main" id="{860C89AF-47A8-5828-3A2F-6AE0842A35FE}"/>
              </a:ext>
            </a:extLst>
          </xdr:cNvPr>
          <xdr:cNvGrpSpPr/>
        </xdr:nvGrpSpPr>
        <xdr:grpSpPr>
          <a:xfrm>
            <a:off x="14816666" y="1524001"/>
            <a:ext cx="1632357" cy="1006038"/>
            <a:chOff x="4827083" y="705556"/>
            <a:chExt cx="1761427" cy="1006038"/>
          </a:xfrm>
        </xdr:grpSpPr>
        <xdr:sp macro="" textlink="">
          <xdr:nvSpPr>
            <xdr:cNvPr id="227" name="Rectangle: Rounded Corners 226">
              <a:extLst>
                <a:ext uri="{FF2B5EF4-FFF2-40B4-BE49-F238E27FC236}">
                  <a16:creationId xmlns:a16="http://schemas.microsoft.com/office/drawing/2014/main" id="{FDC102E5-B293-DA3A-EF0D-DBAFE6278776}"/>
                </a:ext>
              </a:extLst>
            </xdr:cNvPr>
            <xdr:cNvSpPr/>
          </xdr:nvSpPr>
          <xdr:spPr>
            <a:xfrm>
              <a:off x="4827083" y="705556"/>
              <a:ext cx="1636888" cy="557389"/>
            </a:xfrm>
            <a:prstGeom prst="roundRect">
              <a:avLst>
                <a:gd name="adj" fmla="val 3381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8" name="TextBox 227">
              <a:extLst>
                <a:ext uri="{FF2B5EF4-FFF2-40B4-BE49-F238E27FC236}">
                  <a16:creationId xmlns:a16="http://schemas.microsoft.com/office/drawing/2014/main" id="{13430FA8-9545-F045-78B0-DAEF9D8EEC1F}"/>
                </a:ext>
              </a:extLst>
            </xdr:cNvPr>
            <xdr:cNvSpPr txBox="1"/>
          </xdr:nvSpPr>
          <xdr:spPr>
            <a:xfrm>
              <a:off x="5287517" y="1314570"/>
              <a:ext cx="1300993" cy="3970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grpSp>
        <xdr:nvGrpSpPr>
          <xdr:cNvPr id="155" name="Group 154">
            <a:extLst>
              <a:ext uri="{FF2B5EF4-FFF2-40B4-BE49-F238E27FC236}">
                <a16:creationId xmlns:a16="http://schemas.microsoft.com/office/drawing/2014/main" id="{4C18F468-A0E3-5AF6-634A-D95A870FA572}"/>
              </a:ext>
            </a:extLst>
          </xdr:cNvPr>
          <xdr:cNvGrpSpPr/>
        </xdr:nvGrpSpPr>
        <xdr:grpSpPr>
          <a:xfrm>
            <a:off x="14972590" y="741712"/>
            <a:ext cx="2405241" cy="1792063"/>
            <a:chOff x="4133153" y="796212"/>
            <a:chExt cx="2427455" cy="2259258"/>
          </a:xfrm>
        </xdr:grpSpPr>
        <xdr:grpSp>
          <xdr:nvGrpSpPr>
            <xdr:cNvPr id="156" name="Group 155">
              <a:extLst>
                <a:ext uri="{FF2B5EF4-FFF2-40B4-BE49-F238E27FC236}">
                  <a16:creationId xmlns:a16="http://schemas.microsoft.com/office/drawing/2014/main" id="{CBAD1CF7-21E8-F941-89B7-F69FF6B7BCD1}"/>
                </a:ext>
              </a:extLst>
            </xdr:cNvPr>
            <xdr:cNvGrpSpPr/>
          </xdr:nvGrpSpPr>
          <xdr:grpSpPr>
            <a:xfrm>
              <a:off x="4133153" y="1960613"/>
              <a:ext cx="1484732" cy="1094857"/>
              <a:chOff x="4683112" y="2027849"/>
              <a:chExt cx="1068595" cy="1094857"/>
            </a:xfrm>
          </xdr:grpSpPr>
          <xdr:sp macro="" textlink="">
            <xdr:nvSpPr>
              <xdr:cNvPr id="159" name="TextBox 158">
                <a:extLst>
                  <a:ext uri="{FF2B5EF4-FFF2-40B4-BE49-F238E27FC236}">
                    <a16:creationId xmlns:a16="http://schemas.microsoft.com/office/drawing/2014/main" id="{758FCF63-C957-9FD8-525B-8852D9CDA87F}"/>
                  </a:ext>
                </a:extLst>
              </xdr:cNvPr>
              <xdr:cNvSpPr txBox="1"/>
            </xdr:nvSpPr>
            <xdr:spPr>
              <a:xfrm>
                <a:off x="4848414" y="2622177"/>
                <a:ext cx="903293" cy="5005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nvGrpSpPr>
              <xdr:cNvPr id="160" name="Group 159">
                <a:extLst>
                  <a:ext uri="{FF2B5EF4-FFF2-40B4-BE49-F238E27FC236}">
                    <a16:creationId xmlns:a16="http://schemas.microsoft.com/office/drawing/2014/main" id="{158C98BF-DDD8-5E59-254A-A00A21F703C7}"/>
                  </a:ext>
                </a:extLst>
              </xdr:cNvPr>
              <xdr:cNvGrpSpPr/>
            </xdr:nvGrpSpPr>
            <xdr:grpSpPr>
              <a:xfrm>
                <a:off x="4683112" y="2027849"/>
                <a:ext cx="312113" cy="357303"/>
                <a:chOff x="4892289" y="2341614"/>
                <a:chExt cx="312113" cy="357303"/>
              </a:xfrm>
            </xdr:grpSpPr>
            <xdr:sp macro="" textlink="">
              <xdr:nvSpPr>
                <xdr:cNvPr id="161" name="TextBox 160">
                  <a:extLst>
                    <a:ext uri="{FF2B5EF4-FFF2-40B4-BE49-F238E27FC236}">
                      <a16:creationId xmlns:a16="http://schemas.microsoft.com/office/drawing/2014/main" id="{EF2EFCBE-C85A-8E7E-4F72-9CE4BF31A368}"/>
                    </a:ext>
                  </a:extLst>
                </xdr:cNvPr>
                <xdr:cNvSpPr txBox="1"/>
              </xdr:nvSpPr>
              <xdr:spPr>
                <a:xfrm>
                  <a:off x="4892289" y="2341614"/>
                  <a:ext cx="312113" cy="357303"/>
                </a:xfrm>
                <a:prstGeom prst="rect">
                  <a:avLst/>
                </a:prstGeom>
                <a:solidFill>
                  <a:srgbClr val="C911C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pic>
              <xdr:nvPicPr>
                <xdr:cNvPr id="162" name="Graphic 161" descr="City">
                  <a:extLst>
                    <a:ext uri="{FF2B5EF4-FFF2-40B4-BE49-F238E27FC236}">
                      <a16:creationId xmlns:a16="http://schemas.microsoft.com/office/drawing/2014/main" id="{D083424A-CF31-DAD9-DB4A-4941EFEB75F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939459" y="2341614"/>
                  <a:ext cx="220113" cy="349832"/>
                </a:xfrm>
                <a:prstGeom prst="rect">
                  <a:avLst/>
                </a:prstGeom>
              </xdr:spPr>
            </xdr:pic>
          </xdr:grpSp>
        </xdr:grpSp>
        <xdr:sp macro="" textlink="'Pivottables - Geographically'!H5">
          <xdr:nvSpPr>
            <xdr:cNvPr id="157" name="TextBox 156">
              <a:extLst>
                <a:ext uri="{FF2B5EF4-FFF2-40B4-BE49-F238E27FC236}">
                  <a16:creationId xmlns:a16="http://schemas.microsoft.com/office/drawing/2014/main" id="{91B40536-BAAD-147E-FF01-E5EBABBBF4EB}"/>
                </a:ext>
              </a:extLst>
            </xdr:cNvPr>
            <xdr:cNvSpPr txBox="1"/>
          </xdr:nvSpPr>
          <xdr:spPr>
            <a:xfrm>
              <a:off x="4710546" y="1814887"/>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USA</a:t>
              </a:r>
              <a:r>
                <a:rPr lang="en-IN" sz="1200">
                  <a:solidFill>
                    <a:schemeClr val="bg1"/>
                  </a:solidFill>
                </a:rPr>
                <a:t> </a:t>
              </a:r>
              <a:endParaRPr lang="en-IN" sz="2800">
                <a:solidFill>
                  <a:schemeClr val="bg1"/>
                </a:solidFill>
                <a:effectLst/>
              </a:endParaRPr>
            </a:p>
          </xdr:txBody>
        </xdr:sp>
        <xdr:sp macro="" textlink="'Pivottables - Geographically'!J8">
          <xdr:nvSpPr>
            <xdr:cNvPr id="158" name="TextBox 157">
              <a:extLst>
                <a:ext uri="{FF2B5EF4-FFF2-40B4-BE49-F238E27FC236}">
                  <a16:creationId xmlns:a16="http://schemas.microsoft.com/office/drawing/2014/main" id="{303141F7-CB99-E3F4-0AF7-AD94AE8E37D8}"/>
                </a:ext>
              </a:extLst>
            </xdr:cNvPr>
            <xdr:cNvSpPr txBox="1"/>
          </xdr:nvSpPr>
          <xdr:spPr>
            <a:xfrm>
              <a:off x="5684762" y="796212"/>
              <a:ext cx="875846" cy="31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47A41-79A0-407C-AB95-F4EA5561666C}" type="TxLink">
                <a:rPr lang="en-US" sz="1100" b="0" i="0" u="none" strike="noStrike">
                  <a:solidFill>
                    <a:schemeClr val="bg1"/>
                  </a:solidFill>
                  <a:effectLst/>
                  <a:latin typeface="Calibri"/>
                  <a:ea typeface="Calibri"/>
                  <a:cs typeface="Calibri"/>
                </a:rPr>
                <a:pPr algn="ctr"/>
                <a:t> $5,23,248 </a:t>
              </a:fld>
              <a:endParaRPr lang="en-IN" sz="2800">
                <a:solidFill>
                  <a:schemeClr val="bg1"/>
                </a:solidFill>
                <a:effectLst/>
              </a:endParaRPr>
            </a:p>
          </xdr:txBody>
        </xdr:sp>
      </xdr:grpSp>
    </xdr:grpSp>
    <xdr:clientData/>
  </xdr:twoCellAnchor>
  <xdr:twoCellAnchor>
    <xdr:from>
      <xdr:col>10</xdr:col>
      <xdr:colOff>28221</xdr:colOff>
      <xdr:row>16</xdr:row>
      <xdr:rowOff>119947</xdr:rowOff>
    </xdr:from>
    <xdr:to>
      <xdr:col>12</xdr:col>
      <xdr:colOff>232837</xdr:colOff>
      <xdr:row>19</xdr:row>
      <xdr:rowOff>98778</xdr:rowOff>
    </xdr:to>
    <xdr:grpSp>
      <xdr:nvGrpSpPr>
        <xdr:cNvPr id="238" name="Group 237">
          <a:extLst>
            <a:ext uri="{FF2B5EF4-FFF2-40B4-BE49-F238E27FC236}">
              <a16:creationId xmlns:a16="http://schemas.microsoft.com/office/drawing/2014/main" id="{A7531064-6BF0-A65E-957B-17C0E7D10269}"/>
            </a:ext>
          </a:extLst>
        </xdr:cNvPr>
        <xdr:cNvGrpSpPr/>
      </xdr:nvGrpSpPr>
      <xdr:grpSpPr>
        <a:xfrm>
          <a:off x="6095999" y="3055058"/>
          <a:ext cx="1418171" cy="529164"/>
          <a:chOff x="15014222" y="1086556"/>
          <a:chExt cx="1565395" cy="571113"/>
        </a:xfrm>
      </xdr:grpSpPr>
      <xdr:grpSp>
        <xdr:nvGrpSpPr>
          <xdr:cNvPr id="229" name="Group 228">
            <a:extLst>
              <a:ext uri="{FF2B5EF4-FFF2-40B4-BE49-F238E27FC236}">
                <a16:creationId xmlns:a16="http://schemas.microsoft.com/office/drawing/2014/main" id="{15756C51-E99B-755C-8DFE-E39B67896410}"/>
              </a:ext>
            </a:extLst>
          </xdr:cNvPr>
          <xdr:cNvGrpSpPr/>
        </xdr:nvGrpSpPr>
        <xdr:grpSpPr>
          <a:xfrm>
            <a:off x="15014222" y="1086556"/>
            <a:ext cx="1432278" cy="557389"/>
            <a:chOff x="5101167" y="1220611"/>
            <a:chExt cx="1636888" cy="557389"/>
          </a:xfrm>
        </xdr:grpSpPr>
        <xdr:sp macro="" textlink="">
          <xdr:nvSpPr>
            <xdr:cNvPr id="230" name="Rectangle: Rounded Corners 229">
              <a:extLst>
                <a:ext uri="{FF2B5EF4-FFF2-40B4-BE49-F238E27FC236}">
                  <a16:creationId xmlns:a16="http://schemas.microsoft.com/office/drawing/2014/main" id="{83D25D3C-D1BF-6E2D-6166-2EB33A83F3A4}"/>
                </a:ext>
              </a:extLst>
            </xdr:cNvPr>
            <xdr:cNvSpPr/>
          </xdr:nvSpPr>
          <xdr:spPr>
            <a:xfrm>
              <a:off x="5101167" y="1220611"/>
              <a:ext cx="1636888" cy="557389"/>
            </a:xfrm>
            <a:prstGeom prst="roundRect">
              <a:avLst>
                <a:gd name="adj" fmla="val 3381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1" name="TextBox 230">
              <a:extLst>
                <a:ext uri="{FF2B5EF4-FFF2-40B4-BE49-F238E27FC236}">
                  <a16:creationId xmlns:a16="http://schemas.microsoft.com/office/drawing/2014/main" id="{EA04EF28-EC7F-CE82-DFB3-D7C6463A73AA}"/>
                </a:ext>
              </a:extLst>
            </xdr:cNvPr>
            <xdr:cNvSpPr txBox="1"/>
          </xdr:nvSpPr>
          <xdr:spPr>
            <a:xfrm>
              <a:off x="5287517" y="1314570"/>
              <a:ext cx="1300993" cy="3970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grpSp>
        <xdr:nvGrpSpPr>
          <xdr:cNvPr id="163" name="Group 162">
            <a:extLst>
              <a:ext uri="{FF2B5EF4-FFF2-40B4-BE49-F238E27FC236}">
                <a16:creationId xmlns:a16="http://schemas.microsoft.com/office/drawing/2014/main" id="{E565F753-FBD1-FB87-0C60-7C2A2A4DCCCF}"/>
              </a:ext>
            </a:extLst>
          </xdr:cNvPr>
          <xdr:cNvGrpSpPr/>
        </xdr:nvGrpSpPr>
        <xdr:grpSpPr>
          <a:xfrm>
            <a:off x="15138319" y="1138845"/>
            <a:ext cx="1441298" cy="518824"/>
            <a:chOff x="4362826" y="2517589"/>
            <a:chExt cx="1454610" cy="659214"/>
          </a:xfrm>
        </xdr:grpSpPr>
        <xdr:grpSp>
          <xdr:nvGrpSpPr>
            <xdr:cNvPr id="164" name="Group 163">
              <a:extLst>
                <a:ext uri="{FF2B5EF4-FFF2-40B4-BE49-F238E27FC236}">
                  <a16:creationId xmlns:a16="http://schemas.microsoft.com/office/drawing/2014/main" id="{9F406016-6898-F40D-1C2C-137F27A30749}"/>
                </a:ext>
              </a:extLst>
            </xdr:cNvPr>
            <xdr:cNvGrpSpPr/>
          </xdr:nvGrpSpPr>
          <xdr:grpSpPr>
            <a:xfrm>
              <a:off x="4362826" y="2554941"/>
              <a:ext cx="1255057" cy="518575"/>
              <a:chOff x="4848414" y="2622177"/>
              <a:chExt cx="903293" cy="518575"/>
            </a:xfrm>
          </xdr:grpSpPr>
          <xdr:sp macro="" textlink="">
            <xdr:nvSpPr>
              <xdr:cNvPr id="167" name="TextBox 166">
                <a:extLst>
                  <a:ext uri="{FF2B5EF4-FFF2-40B4-BE49-F238E27FC236}">
                    <a16:creationId xmlns:a16="http://schemas.microsoft.com/office/drawing/2014/main" id="{E2E6E059-401D-6AE6-3C0A-0353068F6DB7}"/>
                  </a:ext>
                </a:extLst>
              </xdr:cNvPr>
              <xdr:cNvSpPr txBox="1"/>
            </xdr:nvSpPr>
            <xdr:spPr>
              <a:xfrm>
                <a:off x="4848414" y="2622177"/>
                <a:ext cx="903293" cy="5005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nvGrpSpPr>
              <xdr:cNvPr id="168" name="Group 167">
                <a:extLst>
                  <a:ext uri="{FF2B5EF4-FFF2-40B4-BE49-F238E27FC236}">
                    <a16:creationId xmlns:a16="http://schemas.microsoft.com/office/drawing/2014/main" id="{DBF21C87-5E85-DED5-B196-D663158CB99F}"/>
                  </a:ext>
                </a:extLst>
              </xdr:cNvPr>
              <xdr:cNvGrpSpPr/>
            </xdr:nvGrpSpPr>
            <xdr:grpSpPr>
              <a:xfrm>
                <a:off x="4922271" y="2668285"/>
                <a:ext cx="329398" cy="472467"/>
                <a:chOff x="5131448" y="2982050"/>
                <a:chExt cx="329398" cy="472467"/>
              </a:xfrm>
            </xdr:grpSpPr>
            <xdr:sp macro="" textlink="">
              <xdr:nvSpPr>
                <xdr:cNvPr id="169" name="TextBox 168">
                  <a:extLst>
                    <a:ext uri="{FF2B5EF4-FFF2-40B4-BE49-F238E27FC236}">
                      <a16:creationId xmlns:a16="http://schemas.microsoft.com/office/drawing/2014/main" id="{78A970C4-E579-92B0-7546-CFB2DDB845DB}"/>
                    </a:ext>
                  </a:extLst>
                </xdr:cNvPr>
                <xdr:cNvSpPr txBox="1"/>
              </xdr:nvSpPr>
              <xdr:spPr>
                <a:xfrm>
                  <a:off x="5131448" y="2982050"/>
                  <a:ext cx="329398" cy="472467"/>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pic>
              <xdr:nvPicPr>
                <xdr:cNvPr id="170" name="Graphic 169" descr="City">
                  <a:extLst>
                    <a:ext uri="{FF2B5EF4-FFF2-40B4-BE49-F238E27FC236}">
                      <a16:creationId xmlns:a16="http://schemas.microsoft.com/office/drawing/2014/main" id="{37AD6D27-376B-D7D1-F474-EDA8E4D8848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172447" y="2982052"/>
                  <a:ext cx="245998" cy="451750"/>
                </a:xfrm>
                <a:prstGeom prst="rect">
                  <a:avLst/>
                </a:prstGeom>
              </xdr:spPr>
            </xdr:pic>
          </xdr:grpSp>
        </xdr:grpSp>
        <xdr:sp macro="" textlink="'Pivottables - Geographically'!H5">
          <xdr:nvSpPr>
            <xdr:cNvPr id="165" name="TextBox 164">
              <a:extLst>
                <a:ext uri="{FF2B5EF4-FFF2-40B4-BE49-F238E27FC236}">
                  <a16:creationId xmlns:a16="http://schemas.microsoft.com/office/drawing/2014/main" id="{F5998CDD-1D72-47D0-11F3-ABD65957A60B}"/>
                </a:ext>
              </a:extLst>
            </xdr:cNvPr>
            <xdr:cNvSpPr txBox="1"/>
          </xdr:nvSpPr>
          <xdr:spPr>
            <a:xfrm>
              <a:off x="4945530" y="2517589"/>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Brazil</a:t>
              </a:r>
              <a:r>
                <a:rPr lang="en-IN" sz="1200">
                  <a:solidFill>
                    <a:schemeClr val="bg1"/>
                  </a:solidFill>
                </a:rPr>
                <a:t> </a:t>
              </a:r>
              <a:endParaRPr lang="en-IN" sz="2800">
                <a:solidFill>
                  <a:schemeClr val="bg1"/>
                </a:solidFill>
                <a:effectLst/>
              </a:endParaRPr>
            </a:p>
          </xdr:txBody>
        </xdr:sp>
        <xdr:sp macro="" textlink="'Pivottables - Geographically'!J9">
          <xdr:nvSpPr>
            <xdr:cNvPr id="166" name="TextBox 165">
              <a:extLst>
                <a:ext uri="{FF2B5EF4-FFF2-40B4-BE49-F238E27FC236}">
                  <a16:creationId xmlns:a16="http://schemas.microsoft.com/office/drawing/2014/main" id="{66768456-C3A8-C9B8-9EA7-011B0697F762}"/>
                </a:ext>
              </a:extLst>
            </xdr:cNvPr>
            <xdr:cNvSpPr txBox="1"/>
          </xdr:nvSpPr>
          <xdr:spPr>
            <a:xfrm>
              <a:off x="4813720" y="2660110"/>
              <a:ext cx="1003716" cy="516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3A9FEA-C833-4A2A-925C-EB74AFFE13F4}" type="TxLink">
                <a:rPr lang="en-US" sz="1100" b="0" i="0" u="none" strike="noStrike">
                  <a:solidFill>
                    <a:schemeClr val="bg1"/>
                  </a:solidFill>
                  <a:effectLst/>
                  <a:latin typeface="Calibri"/>
                  <a:ea typeface="Calibri"/>
                  <a:cs typeface="Calibri"/>
                </a:rPr>
                <a:pPr algn="ctr"/>
                <a:t> $5,16,888 </a:t>
              </a:fld>
              <a:endParaRPr lang="en-US">
                <a:solidFill>
                  <a:schemeClr val="bg1"/>
                </a:solidFill>
                <a:effectLst/>
              </a:endParaRPr>
            </a:p>
          </xdr:txBody>
        </xdr:sp>
      </xdr:grpSp>
    </xdr:grpSp>
    <xdr:clientData/>
  </xdr:twoCellAnchor>
  <xdr:twoCellAnchor>
    <xdr:from>
      <xdr:col>13</xdr:col>
      <xdr:colOff>374714</xdr:colOff>
      <xdr:row>10</xdr:row>
      <xdr:rowOff>119943</xdr:rowOff>
    </xdr:from>
    <xdr:to>
      <xdr:col>16</xdr:col>
      <xdr:colOff>127772</xdr:colOff>
      <xdr:row>13</xdr:row>
      <xdr:rowOff>126999</xdr:rowOff>
    </xdr:to>
    <xdr:grpSp>
      <xdr:nvGrpSpPr>
        <xdr:cNvPr id="239" name="Group 238">
          <a:extLst>
            <a:ext uri="{FF2B5EF4-FFF2-40B4-BE49-F238E27FC236}">
              <a16:creationId xmlns:a16="http://schemas.microsoft.com/office/drawing/2014/main" id="{B6BC160A-F24C-B0C0-749A-B318D7052703}"/>
            </a:ext>
          </a:extLst>
        </xdr:cNvPr>
        <xdr:cNvGrpSpPr/>
      </xdr:nvGrpSpPr>
      <xdr:grpSpPr>
        <a:xfrm>
          <a:off x="8262825" y="1954387"/>
          <a:ext cx="1573391" cy="557390"/>
          <a:chOff x="15232508" y="3026834"/>
          <a:chExt cx="1010015" cy="557389"/>
        </a:xfrm>
      </xdr:grpSpPr>
      <xdr:sp macro="" textlink="">
        <xdr:nvSpPr>
          <xdr:cNvPr id="224" name="Rectangle: Rounded Corners 223">
            <a:extLst>
              <a:ext uri="{FF2B5EF4-FFF2-40B4-BE49-F238E27FC236}">
                <a16:creationId xmlns:a16="http://schemas.microsoft.com/office/drawing/2014/main" id="{8E79139B-04D0-7748-D24C-D0E9BDD77032}"/>
              </a:ext>
            </a:extLst>
          </xdr:cNvPr>
          <xdr:cNvSpPr/>
        </xdr:nvSpPr>
        <xdr:spPr>
          <a:xfrm>
            <a:off x="15232508" y="3026834"/>
            <a:ext cx="1010015" cy="557389"/>
          </a:xfrm>
          <a:prstGeom prst="roundRect">
            <a:avLst>
              <a:gd name="adj" fmla="val 3381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71" name="Group 170">
            <a:extLst>
              <a:ext uri="{FF2B5EF4-FFF2-40B4-BE49-F238E27FC236}">
                <a16:creationId xmlns:a16="http://schemas.microsoft.com/office/drawing/2014/main" id="{0095A9A0-0DEE-352A-7D84-0457B923478D}"/>
              </a:ext>
            </a:extLst>
          </xdr:cNvPr>
          <xdr:cNvGrpSpPr/>
        </xdr:nvGrpSpPr>
        <xdr:grpSpPr>
          <a:xfrm>
            <a:off x="15330128" y="3036795"/>
            <a:ext cx="887426" cy="448758"/>
            <a:chOff x="4298383" y="2454835"/>
            <a:chExt cx="895621" cy="570187"/>
          </a:xfrm>
        </xdr:grpSpPr>
        <xdr:grpSp>
          <xdr:nvGrpSpPr>
            <xdr:cNvPr id="176" name="Group 175">
              <a:extLst>
                <a:ext uri="{FF2B5EF4-FFF2-40B4-BE49-F238E27FC236}">
                  <a16:creationId xmlns:a16="http://schemas.microsoft.com/office/drawing/2014/main" id="{F4362BA4-9ECB-208D-533D-4974B5C562BB}"/>
                </a:ext>
              </a:extLst>
            </xdr:cNvPr>
            <xdr:cNvGrpSpPr/>
          </xdr:nvGrpSpPr>
          <xdr:grpSpPr>
            <a:xfrm>
              <a:off x="4298383" y="2567683"/>
              <a:ext cx="260371" cy="435493"/>
              <a:chOff x="5011212" y="2948684"/>
              <a:chExt cx="187395" cy="435493"/>
            </a:xfrm>
          </xdr:grpSpPr>
          <xdr:sp macro="" textlink="">
            <xdr:nvSpPr>
              <xdr:cNvPr id="177" name="TextBox 176">
                <a:extLst>
                  <a:ext uri="{FF2B5EF4-FFF2-40B4-BE49-F238E27FC236}">
                    <a16:creationId xmlns:a16="http://schemas.microsoft.com/office/drawing/2014/main" id="{46AC40A3-55A0-0D1B-6D37-39C9F553805D}"/>
                  </a:ext>
                </a:extLst>
              </xdr:cNvPr>
              <xdr:cNvSpPr txBox="1"/>
            </xdr:nvSpPr>
            <xdr:spPr>
              <a:xfrm>
                <a:off x="5011212" y="2948684"/>
                <a:ext cx="187395" cy="435493"/>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pic>
            <xdr:nvPicPr>
              <xdr:cNvPr id="178" name="Graphic 177" descr="City">
                <a:extLst>
                  <a:ext uri="{FF2B5EF4-FFF2-40B4-BE49-F238E27FC236}">
                    <a16:creationId xmlns:a16="http://schemas.microsoft.com/office/drawing/2014/main" id="{F663A724-2C6C-2D74-CC58-338235D0DE4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018842" y="2966615"/>
                <a:ext cx="170268" cy="401130"/>
              </a:xfrm>
              <a:prstGeom prst="rect">
                <a:avLst/>
              </a:prstGeom>
            </xdr:spPr>
          </xdr:pic>
        </xdr:grpSp>
        <xdr:sp macro="" textlink="'Pivottables - Geographically'!H5">
          <xdr:nvSpPr>
            <xdr:cNvPr id="173" name="TextBox 172">
              <a:extLst>
                <a:ext uri="{FF2B5EF4-FFF2-40B4-BE49-F238E27FC236}">
                  <a16:creationId xmlns:a16="http://schemas.microsoft.com/office/drawing/2014/main" id="{9C60A39E-56D3-0EFF-5DAF-242AAFB9ACE1}"/>
                </a:ext>
              </a:extLst>
            </xdr:cNvPr>
            <xdr:cNvSpPr txBox="1"/>
          </xdr:nvSpPr>
          <xdr:spPr>
            <a:xfrm>
              <a:off x="4506710" y="2454835"/>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effectLst/>
                  <a:latin typeface="+mn-lt"/>
                  <a:ea typeface="+mn-ea"/>
                  <a:cs typeface="+mn-cs"/>
                </a:rPr>
                <a:t>Egypt</a:t>
              </a:r>
              <a:r>
                <a:rPr lang="en-IN" sz="1200">
                  <a:solidFill>
                    <a:schemeClr val="bg1"/>
                  </a:solidFill>
                </a:rPr>
                <a:t> </a:t>
              </a:r>
              <a:endParaRPr lang="en-IN" sz="2800">
                <a:solidFill>
                  <a:schemeClr val="bg1"/>
                </a:solidFill>
                <a:effectLst/>
              </a:endParaRPr>
            </a:p>
          </xdr:txBody>
        </xdr:sp>
        <xdr:sp macro="" textlink="'Pivottables - Geographically'!J4">
          <xdr:nvSpPr>
            <xdr:cNvPr id="174" name="TextBox 173">
              <a:extLst>
                <a:ext uri="{FF2B5EF4-FFF2-40B4-BE49-F238E27FC236}">
                  <a16:creationId xmlns:a16="http://schemas.microsoft.com/office/drawing/2014/main" id="{C657670D-9F45-F1EE-F17B-5D00D8DAA096}"/>
                </a:ext>
              </a:extLst>
            </xdr:cNvPr>
            <xdr:cNvSpPr txBox="1"/>
          </xdr:nvSpPr>
          <xdr:spPr>
            <a:xfrm>
              <a:off x="4505482" y="2718728"/>
              <a:ext cx="687294"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4C8EA0-8FCF-45C9-A9EB-3874E65B6C56}" type="TxLink">
                <a:rPr lang="en-US" sz="1100" b="0" i="0" u="none" strike="noStrike">
                  <a:solidFill>
                    <a:schemeClr val="bg1"/>
                  </a:solidFill>
                  <a:effectLst/>
                  <a:latin typeface="Calibri"/>
                  <a:ea typeface="Calibri"/>
                  <a:cs typeface="Calibri"/>
                </a:rPr>
                <a:pPr algn="ctr"/>
                <a:t> $14,67,760 </a:t>
              </a:fld>
              <a:endParaRPr lang="en-IN" sz="2800">
                <a:solidFill>
                  <a:schemeClr val="bg1"/>
                </a:solidFill>
                <a:effectLst/>
              </a:endParaRPr>
            </a:p>
          </xdr:txBody>
        </xdr:sp>
      </xdr:grpSp>
    </xdr:grpSp>
    <xdr:clientData/>
  </xdr:twoCellAnchor>
  <xdr:twoCellAnchor>
    <xdr:from>
      <xdr:col>7</xdr:col>
      <xdr:colOff>169336</xdr:colOff>
      <xdr:row>11</xdr:row>
      <xdr:rowOff>35278</xdr:rowOff>
    </xdr:from>
    <xdr:to>
      <xdr:col>8</xdr:col>
      <xdr:colOff>486835</xdr:colOff>
      <xdr:row>13</xdr:row>
      <xdr:rowOff>77611</xdr:rowOff>
    </xdr:to>
    <xdr:sp macro="" textlink="'Pivottables - Geographically'!J5">
      <xdr:nvSpPr>
        <xdr:cNvPr id="240" name="TextBox 239">
          <a:extLst>
            <a:ext uri="{FF2B5EF4-FFF2-40B4-BE49-F238E27FC236}">
              <a16:creationId xmlns:a16="http://schemas.microsoft.com/office/drawing/2014/main" id="{0AE9D09E-990C-4D28-93E8-EF83E286648E}"/>
            </a:ext>
          </a:extLst>
        </xdr:cNvPr>
        <xdr:cNvSpPr txBox="1"/>
      </xdr:nvSpPr>
      <xdr:spPr>
        <a:xfrm>
          <a:off x="4416780" y="2053167"/>
          <a:ext cx="924277"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288CB4-90A7-4A17-9332-3A90D3D92BB0}" type="TxLink">
            <a:rPr lang="en-US" sz="1100" b="0" i="0" u="none" strike="noStrike">
              <a:solidFill>
                <a:schemeClr val="bg1"/>
              </a:solidFill>
              <a:effectLst/>
              <a:latin typeface="Calibri"/>
              <a:ea typeface="Calibri"/>
              <a:cs typeface="Calibri"/>
            </a:rPr>
            <a:pPr algn="ctr"/>
            <a:t> $10,61,368 </a:t>
          </a:fld>
          <a:endParaRPr lang="en-IN" sz="2800">
            <a:solidFill>
              <a:schemeClr val="bg1"/>
            </a:solidFill>
            <a:effectLst/>
          </a:endParaRPr>
        </a:p>
      </xdr:txBody>
    </xdr:sp>
    <xdr:clientData/>
  </xdr:twoCellAnchor>
  <xdr:twoCellAnchor>
    <xdr:from>
      <xdr:col>13</xdr:col>
      <xdr:colOff>225779</xdr:colOff>
      <xdr:row>26</xdr:row>
      <xdr:rowOff>70553</xdr:rowOff>
    </xdr:from>
    <xdr:to>
      <xdr:col>13</xdr:col>
      <xdr:colOff>599723</xdr:colOff>
      <xdr:row>33</xdr:row>
      <xdr:rowOff>84665</xdr:rowOff>
    </xdr:to>
    <xdr:graphicFrame macro="">
      <xdr:nvGraphicFramePr>
        <xdr:cNvPr id="9" name="Chart 8">
          <a:extLst>
            <a:ext uri="{FF2B5EF4-FFF2-40B4-BE49-F238E27FC236}">
              <a16:creationId xmlns:a16="http://schemas.microsoft.com/office/drawing/2014/main" id="{60FCBF1C-5988-4833-846F-1A67FA449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564443</xdr:colOff>
      <xdr:row>29</xdr:row>
      <xdr:rowOff>21165</xdr:rowOff>
    </xdr:from>
    <xdr:to>
      <xdr:col>13</xdr:col>
      <xdr:colOff>451556</xdr:colOff>
      <xdr:row>34</xdr:row>
      <xdr:rowOff>7055</xdr:rowOff>
    </xdr:to>
    <xdr:grpSp>
      <xdr:nvGrpSpPr>
        <xdr:cNvPr id="24" name="Group 23">
          <a:extLst>
            <a:ext uri="{FF2B5EF4-FFF2-40B4-BE49-F238E27FC236}">
              <a16:creationId xmlns:a16="http://schemas.microsoft.com/office/drawing/2014/main" id="{D98F7254-B54D-F999-327D-ECC2B87F6AB1}"/>
            </a:ext>
          </a:extLst>
        </xdr:cNvPr>
        <xdr:cNvGrpSpPr/>
      </xdr:nvGrpSpPr>
      <xdr:grpSpPr>
        <a:xfrm>
          <a:off x="6632221" y="5341054"/>
          <a:ext cx="1707446" cy="903112"/>
          <a:chOff x="6999111" y="7344832"/>
          <a:chExt cx="1707446" cy="903112"/>
        </a:xfrm>
      </xdr:grpSpPr>
      <xdr:sp macro="" textlink="">
        <xdr:nvSpPr>
          <xdr:cNvPr id="12" name="TextBox 11">
            <a:extLst>
              <a:ext uri="{FF2B5EF4-FFF2-40B4-BE49-F238E27FC236}">
                <a16:creationId xmlns:a16="http://schemas.microsoft.com/office/drawing/2014/main" id="{15BE4253-C8B6-AA61-7589-42E5C1F9043A}"/>
              </a:ext>
            </a:extLst>
          </xdr:cNvPr>
          <xdr:cNvSpPr txBox="1"/>
        </xdr:nvSpPr>
        <xdr:spPr>
          <a:xfrm>
            <a:off x="7013222" y="7344832"/>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Total</a:t>
            </a:r>
            <a:r>
              <a:rPr lang="en-IN" sz="1400" baseline="0">
                <a:solidFill>
                  <a:schemeClr val="bg1"/>
                </a:solidFill>
              </a:rPr>
              <a:t> Taxes</a:t>
            </a:r>
          </a:p>
          <a:p>
            <a:endParaRPr lang="en-IN" sz="1100">
              <a:solidFill>
                <a:schemeClr val="bg1"/>
              </a:solidFill>
            </a:endParaRPr>
          </a:p>
        </xdr:txBody>
      </xdr:sp>
      <xdr:sp macro="" textlink="'Pivottables - Geographically'!Q10">
        <xdr:nvSpPr>
          <xdr:cNvPr id="16" name="TextBox 15">
            <a:extLst>
              <a:ext uri="{FF2B5EF4-FFF2-40B4-BE49-F238E27FC236}">
                <a16:creationId xmlns:a16="http://schemas.microsoft.com/office/drawing/2014/main" id="{34A7117B-CCCD-FAAD-19A0-4C7087B50B57}"/>
              </a:ext>
            </a:extLst>
          </xdr:cNvPr>
          <xdr:cNvSpPr txBox="1"/>
        </xdr:nvSpPr>
        <xdr:spPr>
          <a:xfrm>
            <a:off x="6999111" y="7619999"/>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1C8B46-410E-486D-B381-D1ACE88FC686}" type="TxLink">
              <a:rPr lang="en-US" sz="1800" b="1" i="0" u="none" strike="noStrike">
                <a:solidFill>
                  <a:schemeClr val="bg1"/>
                </a:solidFill>
                <a:latin typeface="Calibri"/>
                <a:ea typeface="Calibri"/>
                <a:cs typeface="Calibri"/>
              </a:rPr>
              <a:pPr algn="ctr"/>
              <a:t> $12,08,672 </a:t>
            </a:fld>
            <a:endParaRPr lang="en-IN" sz="1800" b="1">
              <a:solidFill>
                <a:schemeClr val="bg1"/>
              </a:solidFill>
            </a:endParaRPr>
          </a:p>
        </xdr:txBody>
      </xdr:sp>
      <xdr:sp macro="" textlink="'Pivottables - Geographically'!Q9">
        <xdr:nvSpPr>
          <xdr:cNvPr id="20" name="TextBox 19">
            <a:extLst>
              <a:ext uri="{FF2B5EF4-FFF2-40B4-BE49-F238E27FC236}">
                <a16:creationId xmlns:a16="http://schemas.microsoft.com/office/drawing/2014/main" id="{A7FD9E0B-42BF-18A7-B524-52473D750449}"/>
              </a:ext>
            </a:extLst>
          </xdr:cNvPr>
          <xdr:cNvSpPr txBox="1"/>
        </xdr:nvSpPr>
        <xdr:spPr>
          <a:xfrm>
            <a:off x="7048501" y="7902221"/>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04A165-0649-4C6E-8BAF-E38DAF1B536E}" type="TxLink">
              <a:rPr lang="en-US" sz="1400" b="0" i="0" u="none" strike="noStrike">
                <a:solidFill>
                  <a:schemeClr val="bg1"/>
                </a:solidFill>
                <a:latin typeface="Calibri"/>
                <a:ea typeface="Calibri"/>
                <a:cs typeface="Calibri"/>
              </a:rPr>
              <a:pPr algn="ctr"/>
              <a:t>22.8%</a:t>
            </a:fld>
            <a:endParaRPr lang="en-IN" sz="1400">
              <a:solidFill>
                <a:schemeClr val="bg1"/>
              </a:solidFill>
            </a:endParaRPr>
          </a:p>
        </xdr:txBody>
      </xdr:sp>
    </xdr:grpSp>
    <xdr:clientData/>
  </xdr:twoCellAnchor>
  <xdr:twoCellAnchor>
    <xdr:from>
      <xdr:col>13</xdr:col>
      <xdr:colOff>402165</xdr:colOff>
      <xdr:row>29</xdr:row>
      <xdr:rowOff>28220</xdr:rowOff>
    </xdr:from>
    <xdr:to>
      <xdr:col>16</xdr:col>
      <xdr:colOff>289278</xdr:colOff>
      <xdr:row>34</xdr:row>
      <xdr:rowOff>14110</xdr:rowOff>
    </xdr:to>
    <xdr:grpSp>
      <xdr:nvGrpSpPr>
        <xdr:cNvPr id="28" name="Group 27">
          <a:extLst>
            <a:ext uri="{FF2B5EF4-FFF2-40B4-BE49-F238E27FC236}">
              <a16:creationId xmlns:a16="http://schemas.microsoft.com/office/drawing/2014/main" id="{DFDCD1D9-5C72-01B7-195C-9C01C71E681F}"/>
            </a:ext>
          </a:extLst>
        </xdr:cNvPr>
        <xdr:cNvGrpSpPr/>
      </xdr:nvGrpSpPr>
      <xdr:grpSpPr>
        <a:xfrm>
          <a:off x="8290276" y="5348109"/>
          <a:ext cx="1707446" cy="903112"/>
          <a:chOff x="6999111" y="7344832"/>
          <a:chExt cx="1707446" cy="903112"/>
        </a:xfrm>
      </xdr:grpSpPr>
      <xdr:sp macro="" textlink="">
        <xdr:nvSpPr>
          <xdr:cNvPr id="32" name="TextBox 31">
            <a:extLst>
              <a:ext uri="{FF2B5EF4-FFF2-40B4-BE49-F238E27FC236}">
                <a16:creationId xmlns:a16="http://schemas.microsoft.com/office/drawing/2014/main" id="{4B02A786-28E8-1757-9193-090D233AD083}"/>
              </a:ext>
            </a:extLst>
          </xdr:cNvPr>
          <xdr:cNvSpPr txBox="1"/>
        </xdr:nvSpPr>
        <xdr:spPr>
          <a:xfrm>
            <a:off x="7013222" y="7344832"/>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Payroll Taxes</a:t>
            </a:r>
            <a:endParaRPr lang="en-IN" sz="1100">
              <a:solidFill>
                <a:schemeClr val="bg1"/>
              </a:solidFill>
            </a:endParaRPr>
          </a:p>
        </xdr:txBody>
      </xdr:sp>
      <xdr:sp macro="" textlink="'Pivottables - Geographically'!N10">
        <xdr:nvSpPr>
          <xdr:cNvPr id="36" name="TextBox 35">
            <a:extLst>
              <a:ext uri="{FF2B5EF4-FFF2-40B4-BE49-F238E27FC236}">
                <a16:creationId xmlns:a16="http://schemas.microsoft.com/office/drawing/2014/main" id="{68808C73-ED45-836C-A223-E74F79E7821F}"/>
              </a:ext>
            </a:extLst>
          </xdr:cNvPr>
          <xdr:cNvSpPr txBox="1"/>
        </xdr:nvSpPr>
        <xdr:spPr>
          <a:xfrm>
            <a:off x="6999111" y="7619999"/>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C6B3A9-8B5B-49B6-B85B-4C0C01850893}" type="TxLink">
              <a:rPr lang="en-US" sz="1800" b="1" i="0" u="none" strike="noStrike">
                <a:solidFill>
                  <a:schemeClr val="bg1"/>
                </a:solidFill>
                <a:latin typeface="Calibri"/>
                <a:ea typeface="Calibri"/>
                <a:cs typeface="Calibri"/>
              </a:rPr>
              <a:t> $4,87,710 </a:t>
            </a:fld>
            <a:endParaRPr lang="en-IN" sz="3200" b="1">
              <a:solidFill>
                <a:schemeClr val="bg1"/>
              </a:solidFill>
            </a:endParaRPr>
          </a:p>
        </xdr:txBody>
      </xdr:sp>
      <xdr:sp macro="" textlink="'Pivottables - Geographically'!N9">
        <xdr:nvSpPr>
          <xdr:cNvPr id="37" name="TextBox 36">
            <a:extLst>
              <a:ext uri="{FF2B5EF4-FFF2-40B4-BE49-F238E27FC236}">
                <a16:creationId xmlns:a16="http://schemas.microsoft.com/office/drawing/2014/main" id="{91F69CF4-1DEB-DD59-9ACB-464E33F6264C}"/>
              </a:ext>
            </a:extLst>
          </xdr:cNvPr>
          <xdr:cNvSpPr txBox="1"/>
        </xdr:nvSpPr>
        <xdr:spPr>
          <a:xfrm>
            <a:off x="7048501" y="7902221"/>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901374-FCAF-457A-A44D-0A14DC7391F5}" type="TxLink">
              <a:rPr lang="en-US" sz="1400" b="0" i="0" u="none" strike="noStrike">
                <a:solidFill>
                  <a:schemeClr val="bg1"/>
                </a:solidFill>
                <a:latin typeface="Calibri"/>
                <a:ea typeface="Calibri"/>
                <a:cs typeface="Calibri"/>
              </a:rPr>
              <a:t>9.2%</a:t>
            </a:fld>
            <a:endParaRPr lang="en-IN" sz="1800">
              <a:solidFill>
                <a:schemeClr val="bg1"/>
              </a:solidFill>
            </a:endParaRPr>
          </a:p>
        </xdr:txBody>
      </xdr:sp>
    </xdr:grpSp>
    <xdr:clientData/>
  </xdr:twoCellAnchor>
  <xdr:twoCellAnchor>
    <xdr:from>
      <xdr:col>16</xdr:col>
      <xdr:colOff>225777</xdr:colOff>
      <xdr:row>28</xdr:row>
      <xdr:rowOff>183444</xdr:rowOff>
    </xdr:from>
    <xdr:to>
      <xdr:col>19</xdr:col>
      <xdr:colOff>112889</xdr:colOff>
      <xdr:row>33</xdr:row>
      <xdr:rowOff>169333</xdr:rowOff>
    </xdr:to>
    <xdr:grpSp>
      <xdr:nvGrpSpPr>
        <xdr:cNvPr id="38" name="Group 37">
          <a:extLst>
            <a:ext uri="{FF2B5EF4-FFF2-40B4-BE49-F238E27FC236}">
              <a16:creationId xmlns:a16="http://schemas.microsoft.com/office/drawing/2014/main" id="{F039D024-31A4-0000-519B-07EC1A449716}"/>
            </a:ext>
          </a:extLst>
        </xdr:cNvPr>
        <xdr:cNvGrpSpPr/>
      </xdr:nvGrpSpPr>
      <xdr:grpSpPr>
        <a:xfrm>
          <a:off x="9934221" y="5319888"/>
          <a:ext cx="1707446" cy="903112"/>
          <a:chOff x="6999111" y="7344832"/>
          <a:chExt cx="1707446" cy="903112"/>
        </a:xfrm>
      </xdr:grpSpPr>
      <xdr:sp macro="" textlink="">
        <xdr:nvSpPr>
          <xdr:cNvPr id="39" name="TextBox 38">
            <a:extLst>
              <a:ext uri="{FF2B5EF4-FFF2-40B4-BE49-F238E27FC236}">
                <a16:creationId xmlns:a16="http://schemas.microsoft.com/office/drawing/2014/main" id="{48D7C452-02D1-0AB9-8A27-0552D21D9513}"/>
              </a:ext>
            </a:extLst>
          </xdr:cNvPr>
          <xdr:cNvSpPr txBox="1"/>
        </xdr:nvSpPr>
        <xdr:spPr>
          <a:xfrm>
            <a:off x="7013222" y="7344832"/>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Property Taxes</a:t>
            </a:r>
            <a:endParaRPr lang="en-IN" sz="1100">
              <a:solidFill>
                <a:schemeClr val="bg1"/>
              </a:solidFill>
            </a:endParaRPr>
          </a:p>
        </xdr:txBody>
      </xdr:sp>
      <xdr:sp macro="" textlink="'Pivottables - Geographically'!O10">
        <xdr:nvSpPr>
          <xdr:cNvPr id="40" name="TextBox 39">
            <a:extLst>
              <a:ext uri="{FF2B5EF4-FFF2-40B4-BE49-F238E27FC236}">
                <a16:creationId xmlns:a16="http://schemas.microsoft.com/office/drawing/2014/main" id="{F891A10E-D0BD-14B2-4C35-331F0060B670}"/>
              </a:ext>
            </a:extLst>
          </xdr:cNvPr>
          <xdr:cNvSpPr txBox="1"/>
        </xdr:nvSpPr>
        <xdr:spPr>
          <a:xfrm>
            <a:off x="6999111" y="7619999"/>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A8767D-EDAF-41EE-8AB3-9C099C73AC03}" type="TxLink">
              <a:rPr lang="en-US" sz="1800" b="1" i="0" u="none" strike="noStrike">
                <a:solidFill>
                  <a:schemeClr val="bg1"/>
                </a:solidFill>
                <a:latin typeface="Calibri"/>
                <a:ea typeface="Calibri"/>
                <a:cs typeface="Calibri"/>
              </a:rPr>
              <a:t> $3,92,288 </a:t>
            </a:fld>
            <a:endParaRPr lang="en-IN" sz="4800" b="1">
              <a:solidFill>
                <a:schemeClr val="bg1"/>
              </a:solidFill>
            </a:endParaRPr>
          </a:p>
        </xdr:txBody>
      </xdr:sp>
      <xdr:sp macro="" textlink="'Pivottables - Geographically'!O9">
        <xdr:nvSpPr>
          <xdr:cNvPr id="41" name="TextBox 40">
            <a:extLst>
              <a:ext uri="{FF2B5EF4-FFF2-40B4-BE49-F238E27FC236}">
                <a16:creationId xmlns:a16="http://schemas.microsoft.com/office/drawing/2014/main" id="{16BB8B32-309C-FAFB-0A6E-FC69478ABFC3}"/>
              </a:ext>
            </a:extLst>
          </xdr:cNvPr>
          <xdr:cNvSpPr txBox="1"/>
        </xdr:nvSpPr>
        <xdr:spPr>
          <a:xfrm>
            <a:off x="7048501" y="7902221"/>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5F7F5-CACA-492E-8A01-2CAFD67B8BB1}" type="TxLink">
              <a:rPr lang="en-US" sz="1400" b="0" i="0" u="none" strike="noStrike">
                <a:solidFill>
                  <a:schemeClr val="bg1"/>
                </a:solidFill>
                <a:latin typeface="Calibri"/>
                <a:ea typeface="Calibri"/>
                <a:cs typeface="Calibri"/>
              </a:rPr>
              <a:t>7.4%</a:t>
            </a:fld>
            <a:endParaRPr lang="en-IN" sz="1800">
              <a:solidFill>
                <a:schemeClr val="bg1"/>
              </a:solidFill>
            </a:endParaRPr>
          </a:p>
        </xdr:txBody>
      </xdr:sp>
    </xdr:grpSp>
    <xdr:clientData/>
  </xdr:twoCellAnchor>
  <xdr:twoCellAnchor>
    <xdr:from>
      <xdr:col>18</xdr:col>
      <xdr:colOff>606777</xdr:colOff>
      <xdr:row>28</xdr:row>
      <xdr:rowOff>169332</xdr:rowOff>
    </xdr:from>
    <xdr:to>
      <xdr:col>21</xdr:col>
      <xdr:colOff>493890</xdr:colOff>
      <xdr:row>33</xdr:row>
      <xdr:rowOff>155221</xdr:rowOff>
    </xdr:to>
    <xdr:grpSp>
      <xdr:nvGrpSpPr>
        <xdr:cNvPr id="42" name="Group 41">
          <a:extLst>
            <a:ext uri="{FF2B5EF4-FFF2-40B4-BE49-F238E27FC236}">
              <a16:creationId xmlns:a16="http://schemas.microsoft.com/office/drawing/2014/main" id="{E24DBE0E-5BE2-CCE9-6312-4A729041923E}"/>
            </a:ext>
          </a:extLst>
        </xdr:cNvPr>
        <xdr:cNvGrpSpPr/>
      </xdr:nvGrpSpPr>
      <xdr:grpSpPr>
        <a:xfrm>
          <a:off x="11528777" y="5305776"/>
          <a:ext cx="1707446" cy="903112"/>
          <a:chOff x="6999111" y="7344832"/>
          <a:chExt cx="1707446" cy="903112"/>
        </a:xfrm>
      </xdr:grpSpPr>
      <xdr:sp macro="" textlink="">
        <xdr:nvSpPr>
          <xdr:cNvPr id="43" name="TextBox 42">
            <a:extLst>
              <a:ext uri="{FF2B5EF4-FFF2-40B4-BE49-F238E27FC236}">
                <a16:creationId xmlns:a16="http://schemas.microsoft.com/office/drawing/2014/main" id="{65B35C7F-5408-4059-12F6-33CDDC5D243A}"/>
              </a:ext>
            </a:extLst>
          </xdr:cNvPr>
          <xdr:cNvSpPr txBox="1"/>
        </xdr:nvSpPr>
        <xdr:spPr>
          <a:xfrm>
            <a:off x="7013222" y="7344832"/>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Excise Taxes</a:t>
            </a:r>
            <a:endParaRPr lang="en-IN" sz="1100">
              <a:solidFill>
                <a:schemeClr val="bg1"/>
              </a:solidFill>
            </a:endParaRPr>
          </a:p>
        </xdr:txBody>
      </xdr:sp>
      <xdr:sp macro="" textlink="'Pivottables - Geographically'!P10">
        <xdr:nvSpPr>
          <xdr:cNvPr id="44" name="TextBox 43">
            <a:extLst>
              <a:ext uri="{FF2B5EF4-FFF2-40B4-BE49-F238E27FC236}">
                <a16:creationId xmlns:a16="http://schemas.microsoft.com/office/drawing/2014/main" id="{7AF30D9D-4065-6651-2583-DBEF4B04D844}"/>
              </a:ext>
            </a:extLst>
          </xdr:cNvPr>
          <xdr:cNvSpPr txBox="1"/>
        </xdr:nvSpPr>
        <xdr:spPr>
          <a:xfrm>
            <a:off x="6999111" y="7619999"/>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4235A2-F7B0-4D04-A3B5-6DC7280FD252}" type="TxLink">
              <a:rPr lang="en-US" sz="1800" b="1" i="0" u="none" strike="noStrike">
                <a:solidFill>
                  <a:schemeClr val="bg1"/>
                </a:solidFill>
                <a:latin typeface="Calibri"/>
                <a:ea typeface="Calibri"/>
                <a:cs typeface="Calibri"/>
              </a:rPr>
              <a:t> $3,28,674 </a:t>
            </a:fld>
            <a:endParaRPr lang="en-IN" sz="3200" b="1">
              <a:solidFill>
                <a:schemeClr val="bg1"/>
              </a:solidFill>
            </a:endParaRPr>
          </a:p>
        </xdr:txBody>
      </xdr:sp>
      <xdr:sp macro="" textlink="'Pivottables - Geographically'!P9">
        <xdr:nvSpPr>
          <xdr:cNvPr id="45" name="TextBox 44">
            <a:extLst>
              <a:ext uri="{FF2B5EF4-FFF2-40B4-BE49-F238E27FC236}">
                <a16:creationId xmlns:a16="http://schemas.microsoft.com/office/drawing/2014/main" id="{3B1B4ED1-EFB7-C847-AFD9-8872385C04F5}"/>
              </a:ext>
            </a:extLst>
          </xdr:cNvPr>
          <xdr:cNvSpPr txBox="1"/>
        </xdr:nvSpPr>
        <xdr:spPr>
          <a:xfrm>
            <a:off x="7048501" y="7902221"/>
            <a:ext cx="1658056"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C93C4D-1EE1-4BCC-9C55-9DE6EEA29FCE}" type="TxLink">
              <a:rPr lang="en-US" sz="1400" b="0" i="0" u="none" strike="noStrike">
                <a:solidFill>
                  <a:schemeClr val="bg1"/>
                </a:solidFill>
                <a:latin typeface="Calibri"/>
                <a:ea typeface="Calibri"/>
                <a:cs typeface="Calibri"/>
              </a:rPr>
              <a:t>6.2%</a:t>
            </a:fld>
            <a:endParaRPr lang="en-IN" sz="1800">
              <a:solidFill>
                <a:schemeClr val="bg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63500</xdr:colOff>
      <xdr:row>2</xdr:row>
      <xdr:rowOff>13300</xdr:rowOff>
    </xdr:to>
    <xdr:grpSp>
      <xdr:nvGrpSpPr>
        <xdr:cNvPr id="2" name="Group 1">
          <a:extLst>
            <a:ext uri="{FF2B5EF4-FFF2-40B4-BE49-F238E27FC236}">
              <a16:creationId xmlns:a16="http://schemas.microsoft.com/office/drawing/2014/main" id="{9AFF5BAE-C226-4815-B634-9EB79D8D03B5}"/>
            </a:ext>
          </a:extLst>
        </xdr:cNvPr>
        <xdr:cNvGrpSpPr/>
      </xdr:nvGrpSpPr>
      <xdr:grpSpPr>
        <a:xfrm>
          <a:off x="0" y="0"/>
          <a:ext cx="13412611" cy="380189"/>
          <a:chOff x="0" y="12700"/>
          <a:chExt cx="11995150" cy="400050"/>
        </a:xfrm>
        <a:solidFill>
          <a:srgbClr val="9954CC">
            <a:alpha val="56863"/>
          </a:srgbClr>
        </a:solidFill>
      </xdr:grpSpPr>
      <xdr:sp macro="" textlink="">
        <xdr:nvSpPr>
          <xdr:cNvPr id="3" name="Rectangle 2">
            <a:extLst>
              <a:ext uri="{FF2B5EF4-FFF2-40B4-BE49-F238E27FC236}">
                <a16:creationId xmlns:a16="http://schemas.microsoft.com/office/drawing/2014/main" id="{93D6BD3F-089D-E596-2C53-11C1218E259A}"/>
              </a:ext>
            </a:extLst>
          </xdr:cNvPr>
          <xdr:cNvSpPr/>
        </xdr:nvSpPr>
        <xdr:spPr>
          <a:xfrm>
            <a:off x="0" y="12700"/>
            <a:ext cx="11995150" cy="40005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hlinkClick xmlns:r="http://schemas.openxmlformats.org/officeDocument/2006/relationships" r:id="rId1" tooltip="Income Sources"/>
            <a:extLst>
              <a:ext uri="{FF2B5EF4-FFF2-40B4-BE49-F238E27FC236}">
                <a16:creationId xmlns:a16="http://schemas.microsoft.com/office/drawing/2014/main" id="{A289A8BD-3CC2-FF4E-0DFA-EB94F55830F5}"/>
              </a:ext>
            </a:extLst>
          </xdr:cNvPr>
          <xdr:cNvSpPr txBox="1"/>
        </xdr:nvSpPr>
        <xdr:spPr>
          <a:xfrm>
            <a:off x="6502400" y="88900"/>
            <a:ext cx="1384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Avenir "/>
              </a:rPr>
              <a:t>Income Sources</a:t>
            </a:r>
          </a:p>
        </xdr:txBody>
      </xdr:sp>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5F9618E5-36F7-C33B-BFE0-0520C6D2360E}"/>
              </a:ext>
            </a:extLst>
          </xdr:cNvPr>
          <xdr:cNvSpPr txBox="1"/>
        </xdr:nvSpPr>
        <xdr:spPr>
          <a:xfrm>
            <a:off x="7867650" y="57150"/>
            <a:ext cx="1320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Geographically</a:t>
            </a:r>
          </a:p>
        </xdr:txBody>
      </xdr:sp>
      <xdr:sp macro="" textlink="">
        <xdr:nvSpPr>
          <xdr:cNvPr id="6" name="TextBox 5">
            <a:hlinkClick xmlns:r="http://schemas.openxmlformats.org/officeDocument/2006/relationships" r:id="rId3" tooltip="Sales Process"/>
            <a:extLst>
              <a:ext uri="{FF2B5EF4-FFF2-40B4-BE49-F238E27FC236}">
                <a16:creationId xmlns:a16="http://schemas.microsoft.com/office/drawing/2014/main" id="{800962D5-CCBB-1DF2-3DAA-3AC457A412D3}"/>
              </a:ext>
            </a:extLst>
          </xdr:cNvPr>
          <xdr:cNvSpPr txBox="1"/>
        </xdr:nvSpPr>
        <xdr:spPr>
          <a:xfrm>
            <a:off x="9137650" y="69850"/>
            <a:ext cx="11811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 Process</a:t>
            </a:r>
          </a:p>
        </xdr:txBody>
      </xdr:sp>
      <xdr:sp macro="" textlink="">
        <xdr:nvSpPr>
          <xdr:cNvPr id="7" name="TextBox 6">
            <a:hlinkClick xmlns:r="http://schemas.openxmlformats.org/officeDocument/2006/relationships" r:id="rId4" tooltip="Projects Status"/>
            <a:extLst>
              <a:ext uri="{FF2B5EF4-FFF2-40B4-BE49-F238E27FC236}">
                <a16:creationId xmlns:a16="http://schemas.microsoft.com/office/drawing/2014/main" id="{D794E576-630D-43FA-16B5-DF4691FE19EF}"/>
              </a:ext>
            </a:extLst>
          </xdr:cNvPr>
          <xdr:cNvSpPr txBox="1"/>
        </xdr:nvSpPr>
        <xdr:spPr>
          <a:xfrm>
            <a:off x="10280650" y="44450"/>
            <a:ext cx="13017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Projects Status</a:t>
            </a:r>
          </a:p>
        </xdr:txBody>
      </xdr:sp>
    </xdr:grpSp>
    <xdr:clientData/>
  </xdr:twoCellAnchor>
  <xdr:twoCellAnchor>
    <xdr:from>
      <xdr:col>17</xdr:col>
      <xdr:colOff>93840</xdr:colOff>
      <xdr:row>1</xdr:row>
      <xdr:rowOff>129117</xdr:rowOff>
    </xdr:from>
    <xdr:to>
      <xdr:col>17</xdr:col>
      <xdr:colOff>468240</xdr:colOff>
      <xdr:row>1</xdr:row>
      <xdr:rowOff>147117</xdr:rowOff>
    </xdr:to>
    <xdr:sp macro="" textlink="">
      <xdr:nvSpPr>
        <xdr:cNvPr id="8" name="Rectangle: Rounded Corners 7">
          <a:extLst>
            <a:ext uri="{FF2B5EF4-FFF2-40B4-BE49-F238E27FC236}">
              <a16:creationId xmlns:a16="http://schemas.microsoft.com/office/drawing/2014/main" id="{4D72DE45-7311-49A0-BF80-330586E375E6}"/>
            </a:ext>
          </a:extLst>
        </xdr:cNvPr>
        <xdr:cNvSpPr/>
      </xdr:nvSpPr>
      <xdr:spPr>
        <a:xfrm>
          <a:off x="10409062" y="312561"/>
          <a:ext cx="374400" cy="1800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412750</xdr:colOff>
      <xdr:row>2</xdr:row>
      <xdr:rowOff>13300</xdr:rowOff>
    </xdr:to>
    <xdr:grpSp>
      <xdr:nvGrpSpPr>
        <xdr:cNvPr id="2" name="Group 1">
          <a:extLst>
            <a:ext uri="{FF2B5EF4-FFF2-40B4-BE49-F238E27FC236}">
              <a16:creationId xmlns:a16="http://schemas.microsoft.com/office/drawing/2014/main" id="{997A860A-ED40-461B-A7D3-EB5BADE3CC12}"/>
            </a:ext>
          </a:extLst>
        </xdr:cNvPr>
        <xdr:cNvGrpSpPr/>
      </xdr:nvGrpSpPr>
      <xdr:grpSpPr>
        <a:xfrm>
          <a:off x="0" y="0"/>
          <a:ext cx="11995150" cy="381600"/>
          <a:chOff x="0" y="12700"/>
          <a:chExt cx="11995150" cy="400050"/>
        </a:xfrm>
        <a:solidFill>
          <a:srgbClr val="9954CC">
            <a:alpha val="56863"/>
          </a:srgbClr>
        </a:solidFill>
      </xdr:grpSpPr>
      <xdr:sp macro="" textlink="">
        <xdr:nvSpPr>
          <xdr:cNvPr id="3" name="Rectangle 2">
            <a:extLst>
              <a:ext uri="{FF2B5EF4-FFF2-40B4-BE49-F238E27FC236}">
                <a16:creationId xmlns:a16="http://schemas.microsoft.com/office/drawing/2014/main" id="{0C3C7C7B-21D9-A3FB-628F-426B46BBD6C9}"/>
              </a:ext>
            </a:extLst>
          </xdr:cNvPr>
          <xdr:cNvSpPr/>
        </xdr:nvSpPr>
        <xdr:spPr>
          <a:xfrm>
            <a:off x="0" y="12700"/>
            <a:ext cx="11995150" cy="40005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hlinkClick xmlns:r="http://schemas.openxmlformats.org/officeDocument/2006/relationships" r:id="rId1" tooltip="Income Sources"/>
            <a:extLst>
              <a:ext uri="{FF2B5EF4-FFF2-40B4-BE49-F238E27FC236}">
                <a16:creationId xmlns:a16="http://schemas.microsoft.com/office/drawing/2014/main" id="{A55ECC2B-85F6-B980-20A2-86464F23C11A}"/>
              </a:ext>
            </a:extLst>
          </xdr:cNvPr>
          <xdr:cNvSpPr txBox="1"/>
        </xdr:nvSpPr>
        <xdr:spPr>
          <a:xfrm>
            <a:off x="6502400" y="88900"/>
            <a:ext cx="1384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Avenir "/>
              </a:rPr>
              <a:t>Income Sources</a:t>
            </a:r>
          </a:p>
        </xdr:txBody>
      </xdr:sp>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4AA79B2F-93D4-8A39-68DE-D4B1C013FF59}"/>
              </a:ext>
            </a:extLst>
          </xdr:cNvPr>
          <xdr:cNvSpPr txBox="1"/>
        </xdr:nvSpPr>
        <xdr:spPr>
          <a:xfrm>
            <a:off x="7867650" y="57150"/>
            <a:ext cx="1320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Geographically</a:t>
            </a:r>
          </a:p>
        </xdr:txBody>
      </xdr:sp>
      <xdr:sp macro="" textlink="">
        <xdr:nvSpPr>
          <xdr:cNvPr id="6" name="TextBox 5">
            <a:hlinkClick xmlns:r="http://schemas.openxmlformats.org/officeDocument/2006/relationships" r:id="rId3" tooltip="Sales Process"/>
            <a:extLst>
              <a:ext uri="{FF2B5EF4-FFF2-40B4-BE49-F238E27FC236}">
                <a16:creationId xmlns:a16="http://schemas.microsoft.com/office/drawing/2014/main" id="{B98E3587-308A-9815-7E7D-8A8ECA843332}"/>
              </a:ext>
            </a:extLst>
          </xdr:cNvPr>
          <xdr:cNvSpPr txBox="1"/>
        </xdr:nvSpPr>
        <xdr:spPr>
          <a:xfrm>
            <a:off x="9137650" y="69850"/>
            <a:ext cx="11811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 Process</a:t>
            </a:r>
          </a:p>
        </xdr:txBody>
      </xdr:sp>
      <xdr:sp macro="" textlink="">
        <xdr:nvSpPr>
          <xdr:cNvPr id="7" name="TextBox 6">
            <a:hlinkClick xmlns:r="http://schemas.openxmlformats.org/officeDocument/2006/relationships" r:id="rId4" tooltip="Projects Status"/>
            <a:extLst>
              <a:ext uri="{FF2B5EF4-FFF2-40B4-BE49-F238E27FC236}">
                <a16:creationId xmlns:a16="http://schemas.microsoft.com/office/drawing/2014/main" id="{D3E88388-7EEF-A06C-491E-FAE5B4EFEEE8}"/>
              </a:ext>
            </a:extLst>
          </xdr:cNvPr>
          <xdr:cNvSpPr txBox="1"/>
        </xdr:nvSpPr>
        <xdr:spPr>
          <a:xfrm>
            <a:off x="10280650" y="44450"/>
            <a:ext cx="13017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Projects Status</a:t>
            </a:r>
          </a:p>
        </xdr:txBody>
      </xdr:sp>
    </xdr:grpSp>
    <xdr:clientData/>
  </xdr:twoCellAnchor>
  <xdr:twoCellAnchor>
    <xdr:from>
      <xdr:col>17</xdr:col>
      <xdr:colOff>50800</xdr:colOff>
      <xdr:row>1</xdr:row>
      <xdr:rowOff>133350</xdr:rowOff>
    </xdr:from>
    <xdr:to>
      <xdr:col>17</xdr:col>
      <xdr:colOff>425200</xdr:colOff>
      <xdr:row>1</xdr:row>
      <xdr:rowOff>151350</xdr:rowOff>
    </xdr:to>
    <xdr:sp macro="" textlink="">
      <xdr:nvSpPr>
        <xdr:cNvPr id="11" name="Rectangle: Rounded Corners 10">
          <a:extLst>
            <a:ext uri="{FF2B5EF4-FFF2-40B4-BE49-F238E27FC236}">
              <a16:creationId xmlns:a16="http://schemas.microsoft.com/office/drawing/2014/main" id="{B1D17862-CA08-42E8-9A51-B7E54AC94D9B}"/>
            </a:ext>
          </a:extLst>
        </xdr:cNvPr>
        <xdr:cNvSpPr/>
      </xdr:nvSpPr>
      <xdr:spPr>
        <a:xfrm>
          <a:off x="10414000" y="317500"/>
          <a:ext cx="374400" cy="1800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ndya Chatterjee" refreshedDate="45592.243087847222" createdVersion="8" refreshedVersion="8" minRefreshableVersion="3" recordCount="900" xr:uid="{2334D313-1D47-42DD-9A15-F95567262FBE}">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9504353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ndya Chatterjee" refreshedDate="45594.566235879633" createdVersion="8" refreshedVersion="8" minRefreshableVersion="3" recordCount="30" xr:uid="{EE92337A-7CD2-4C3F-87F8-0627AB9630A5}">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501247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6.576"/>
    <n v="1098.5520000000001"/>
    <x v="0"/>
  </r>
  <r>
    <x v="0"/>
    <x v="0"/>
    <x v="0"/>
    <x v="1"/>
    <n v="2498"/>
    <x v="1"/>
    <n v="8960"/>
    <n v="1920"/>
    <x v="0"/>
  </r>
  <r>
    <x v="0"/>
    <x v="0"/>
    <x v="1"/>
    <x v="2"/>
    <n v="1245"/>
    <x v="2"/>
    <n v="5126.4639999999999"/>
    <n v="1098.528"/>
    <x v="0"/>
  </r>
  <r>
    <x v="0"/>
    <x v="0"/>
    <x v="2"/>
    <x v="3"/>
    <n v="644"/>
    <x v="3"/>
    <n v="6432.72"/>
    <n v="1378.44"/>
    <x v="0"/>
  </r>
  <r>
    <x v="0"/>
    <x v="0"/>
    <x v="3"/>
    <x v="4"/>
    <n v="643"/>
    <x v="4"/>
    <n v="7840"/>
    <n v="1540"/>
    <x v="0"/>
  </r>
  <r>
    <x v="0"/>
    <x v="0"/>
    <x v="2"/>
    <x v="5"/>
    <n v="455"/>
    <x v="5"/>
    <n v="5128.0320000000002"/>
    <n v="1053.0780000000002"/>
    <x v="0"/>
  </r>
  <r>
    <x v="0"/>
    <x v="0"/>
    <x v="3"/>
    <x v="6"/>
    <n v="345"/>
    <x v="6"/>
    <n v="7840"/>
    <n v="1803.2"/>
    <x v="0"/>
  </r>
  <r>
    <x v="0"/>
    <x v="0"/>
    <x v="1"/>
    <x v="7"/>
    <n v="122"/>
    <x v="7"/>
    <n v="112"/>
    <n v="539.35"/>
    <x v="0"/>
  </r>
  <r>
    <x v="0"/>
    <x v="0"/>
    <x v="4"/>
    <x v="8"/>
    <n v="78"/>
    <x v="2"/>
    <n v="5126.4639999999999"/>
    <n v="1098.528"/>
    <x v="0"/>
  </r>
  <r>
    <x v="0"/>
    <x v="0"/>
    <x v="4"/>
    <x v="9"/>
    <n v="76"/>
    <x v="8"/>
    <n v="5126.1279999999997"/>
    <n v="1098.4559999999999"/>
    <x v="0"/>
  </r>
  <r>
    <x v="0"/>
    <x v="0"/>
    <x v="4"/>
    <x v="10"/>
    <n v="46"/>
    <x v="9"/>
    <n v="224"/>
    <n v="48"/>
    <x v="0"/>
  </r>
  <r>
    <x v="0"/>
    <x v="0"/>
    <x v="4"/>
    <x v="11"/>
    <n v="34"/>
    <x v="10"/>
    <n v="5126.0160000000005"/>
    <n v="1098.432"/>
    <x v="0"/>
  </r>
  <r>
    <x v="0"/>
    <x v="0"/>
    <x v="1"/>
    <x v="12"/>
    <n v="7"/>
    <x v="11"/>
    <n v="224"/>
    <n v="733.2600000000001"/>
    <x v="0"/>
  </r>
  <r>
    <x v="0"/>
    <x v="0"/>
    <x v="5"/>
    <x v="13"/>
    <n v="3"/>
    <x v="12"/>
    <n v="7392"/>
    <n v="1452"/>
    <x v="0"/>
  </r>
  <r>
    <x v="0"/>
    <x v="0"/>
    <x v="4"/>
    <x v="14"/>
    <n v="3"/>
    <x v="13"/>
    <n v="5126.576"/>
    <n v="1007.0060000000002"/>
    <x v="0"/>
  </r>
  <r>
    <x v="0"/>
    <x v="1"/>
    <x v="0"/>
    <x v="0"/>
    <n v="3566"/>
    <x v="13"/>
    <n v="5126.576"/>
    <n v="1007.0060000000002"/>
    <x v="0"/>
  </r>
  <r>
    <x v="0"/>
    <x v="1"/>
    <x v="0"/>
    <x v="1"/>
    <n v="2498"/>
    <x v="14"/>
    <n v="8960"/>
    <n v="1760"/>
    <x v="0"/>
  </r>
  <r>
    <x v="0"/>
    <x v="1"/>
    <x v="1"/>
    <x v="2"/>
    <n v="1245"/>
    <x v="15"/>
    <n v="5126.4639999999999"/>
    <n v="1006.984"/>
    <x v="0"/>
  </r>
  <r>
    <x v="0"/>
    <x v="1"/>
    <x v="2"/>
    <x v="3"/>
    <n v="644"/>
    <x v="16"/>
    <n v="6432.72"/>
    <n v="1263.5700000000002"/>
    <x v="0"/>
  </r>
  <r>
    <x v="0"/>
    <x v="1"/>
    <x v="3"/>
    <x v="4"/>
    <n v="643"/>
    <x v="17"/>
    <n v="7840"/>
    <n v="1400"/>
    <x v="0"/>
  </r>
  <r>
    <x v="0"/>
    <x v="1"/>
    <x v="2"/>
    <x v="5"/>
    <n v="455"/>
    <x v="18"/>
    <n v="5128.0320000000002"/>
    <n v="915.72000000000014"/>
    <x v="0"/>
  </r>
  <r>
    <x v="0"/>
    <x v="1"/>
    <x v="3"/>
    <x v="6"/>
    <n v="345"/>
    <x v="17"/>
    <n v="7840"/>
    <n v="1400"/>
    <x v="0"/>
  </r>
  <r>
    <x v="0"/>
    <x v="1"/>
    <x v="1"/>
    <x v="7"/>
    <n v="122"/>
    <x v="19"/>
    <n v="112"/>
    <n v="20"/>
    <x v="0"/>
  </r>
  <r>
    <x v="0"/>
    <x v="1"/>
    <x v="4"/>
    <x v="8"/>
    <n v="78"/>
    <x v="20"/>
    <n v="5126.4639999999999"/>
    <n v="915.44"/>
    <x v="0"/>
  </r>
  <r>
    <x v="0"/>
    <x v="1"/>
    <x v="4"/>
    <x v="9"/>
    <n v="76"/>
    <x v="21"/>
    <n v="5126.1279999999997"/>
    <n v="915.38"/>
    <x v="0"/>
  </r>
  <r>
    <x v="0"/>
    <x v="1"/>
    <x v="4"/>
    <x v="10"/>
    <n v="46"/>
    <x v="22"/>
    <n v="224"/>
    <n v="40"/>
    <x v="0"/>
  </r>
  <r>
    <x v="0"/>
    <x v="1"/>
    <x v="4"/>
    <x v="11"/>
    <n v="34"/>
    <x v="23"/>
    <n v="5126.0160000000005"/>
    <n v="915.36000000000013"/>
    <x v="0"/>
  </r>
  <r>
    <x v="0"/>
    <x v="1"/>
    <x v="1"/>
    <x v="12"/>
    <n v="7"/>
    <x v="22"/>
    <n v="224"/>
    <n v="40"/>
    <x v="0"/>
  </r>
  <r>
    <x v="0"/>
    <x v="1"/>
    <x v="4"/>
    <x v="14"/>
    <n v="3"/>
    <x v="24"/>
    <n v="5126.576"/>
    <n v="915.46"/>
    <x v="0"/>
  </r>
  <r>
    <x v="0"/>
    <x v="1"/>
    <x v="5"/>
    <x v="13"/>
    <n v="2"/>
    <x v="25"/>
    <n v="7392"/>
    <n v="1320"/>
    <x v="0"/>
  </r>
  <r>
    <x v="0"/>
    <x v="2"/>
    <x v="0"/>
    <x v="0"/>
    <n v="3566"/>
    <x v="24"/>
    <n v="5126.576"/>
    <n v="915.46"/>
    <x v="0"/>
  </r>
  <r>
    <x v="0"/>
    <x v="2"/>
    <x v="0"/>
    <x v="1"/>
    <n v="2498"/>
    <x v="26"/>
    <n v="8960"/>
    <n v="1600"/>
    <x v="0"/>
  </r>
  <r>
    <x v="0"/>
    <x v="2"/>
    <x v="1"/>
    <x v="2"/>
    <n v="1245"/>
    <x v="20"/>
    <n v="5126.4639999999999"/>
    <n v="915.44"/>
    <x v="0"/>
  </r>
  <r>
    <x v="0"/>
    <x v="2"/>
    <x v="2"/>
    <x v="3"/>
    <n v="644"/>
    <x v="27"/>
    <n v="6432.72"/>
    <n v="1148.7"/>
    <x v="0"/>
  </r>
  <r>
    <x v="0"/>
    <x v="2"/>
    <x v="3"/>
    <x v="4"/>
    <n v="643"/>
    <x v="17"/>
    <n v="7840"/>
    <n v="1400"/>
    <x v="0"/>
  </r>
  <r>
    <x v="0"/>
    <x v="2"/>
    <x v="2"/>
    <x v="5"/>
    <n v="455"/>
    <x v="18"/>
    <n v="5128.0320000000002"/>
    <n v="915.72000000000014"/>
    <x v="0"/>
  </r>
  <r>
    <x v="0"/>
    <x v="2"/>
    <x v="3"/>
    <x v="6"/>
    <n v="345"/>
    <x v="17"/>
    <n v="7840"/>
    <n v="1400"/>
    <x v="0"/>
  </r>
  <r>
    <x v="0"/>
    <x v="2"/>
    <x v="1"/>
    <x v="7"/>
    <n v="122"/>
    <x v="19"/>
    <n v="112"/>
    <n v="20"/>
    <x v="0"/>
  </r>
  <r>
    <x v="0"/>
    <x v="2"/>
    <x v="4"/>
    <x v="8"/>
    <n v="78"/>
    <x v="20"/>
    <n v="5126.4639999999999"/>
    <n v="915.44"/>
    <x v="0"/>
  </r>
  <r>
    <x v="0"/>
    <x v="2"/>
    <x v="4"/>
    <x v="9"/>
    <n v="76"/>
    <x v="21"/>
    <n v="5126.1279999999997"/>
    <n v="915.38"/>
    <x v="0"/>
  </r>
  <r>
    <x v="0"/>
    <x v="2"/>
    <x v="4"/>
    <x v="10"/>
    <n v="46"/>
    <x v="22"/>
    <n v="224"/>
    <n v="40"/>
    <x v="0"/>
  </r>
  <r>
    <x v="0"/>
    <x v="2"/>
    <x v="4"/>
    <x v="11"/>
    <n v="34"/>
    <x v="23"/>
    <n v="5126.0160000000005"/>
    <n v="915.36000000000013"/>
    <x v="1"/>
  </r>
  <r>
    <x v="0"/>
    <x v="2"/>
    <x v="1"/>
    <x v="12"/>
    <n v="7"/>
    <x v="22"/>
    <n v="224"/>
    <n v="40"/>
    <x v="1"/>
  </r>
  <r>
    <x v="0"/>
    <x v="2"/>
    <x v="4"/>
    <x v="14"/>
    <n v="3"/>
    <x v="28"/>
    <n v="5126.576"/>
    <n v="666.6"/>
    <x v="1"/>
  </r>
  <r>
    <x v="0"/>
    <x v="2"/>
    <x v="5"/>
    <x v="13"/>
    <n v="2"/>
    <x v="25"/>
    <n v="7392"/>
    <n v="1320"/>
    <x v="1"/>
  </r>
  <r>
    <x v="0"/>
    <x v="3"/>
    <x v="0"/>
    <x v="0"/>
    <n v="3566"/>
    <x v="24"/>
    <n v="5126.576"/>
    <n v="915.46"/>
    <x v="1"/>
  </r>
  <r>
    <x v="0"/>
    <x v="3"/>
    <x v="0"/>
    <x v="1"/>
    <n v="2498"/>
    <x v="26"/>
    <n v="8960"/>
    <n v="1600"/>
    <x v="1"/>
  </r>
  <r>
    <x v="0"/>
    <x v="3"/>
    <x v="1"/>
    <x v="2"/>
    <n v="1245"/>
    <x v="20"/>
    <n v="5126.4639999999999"/>
    <n v="915.44"/>
    <x v="1"/>
  </r>
  <r>
    <x v="0"/>
    <x v="3"/>
    <x v="2"/>
    <x v="3"/>
    <n v="644"/>
    <x v="27"/>
    <n v="6432.72"/>
    <n v="1148.7"/>
    <x v="1"/>
  </r>
  <r>
    <x v="0"/>
    <x v="3"/>
    <x v="3"/>
    <x v="4"/>
    <n v="643"/>
    <x v="17"/>
    <n v="7840"/>
    <n v="1400"/>
    <x v="1"/>
  </r>
  <r>
    <x v="0"/>
    <x v="3"/>
    <x v="2"/>
    <x v="5"/>
    <n v="455"/>
    <x v="18"/>
    <n v="5128.0320000000002"/>
    <n v="915.72000000000014"/>
    <x v="1"/>
  </r>
  <r>
    <x v="0"/>
    <x v="3"/>
    <x v="3"/>
    <x v="6"/>
    <n v="345"/>
    <x v="17"/>
    <n v="7840"/>
    <n v="1400"/>
    <x v="1"/>
  </r>
  <r>
    <x v="0"/>
    <x v="3"/>
    <x v="1"/>
    <x v="7"/>
    <n v="122"/>
    <x v="19"/>
    <n v="112"/>
    <n v="20"/>
    <x v="1"/>
  </r>
  <r>
    <x v="0"/>
    <x v="3"/>
    <x v="4"/>
    <x v="8"/>
    <n v="78"/>
    <x v="20"/>
    <n v="5126.4639999999999"/>
    <n v="915.44"/>
    <x v="1"/>
  </r>
  <r>
    <x v="0"/>
    <x v="3"/>
    <x v="4"/>
    <x v="9"/>
    <n v="76"/>
    <x v="21"/>
    <n v="5126.1279999999997"/>
    <n v="915.38"/>
    <x v="1"/>
  </r>
  <r>
    <x v="0"/>
    <x v="3"/>
    <x v="4"/>
    <x v="10"/>
    <n v="46"/>
    <x v="22"/>
    <n v="224"/>
    <n v="40"/>
    <x v="1"/>
  </r>
  <r>
    <x v="0"/>
    <x v="3"/>
    <x v="4"/>
    <x v="11"/>
    <n v="34"/>
    <x v="23"/>
    <n v="5126.0160000000005"/>
    <n v="915.36000000000013"/>
    <x v="1"/>
  </r>
  <r>
    <x v="0"/>
    <x v="3"/>
    <x v="1"/>
    <x v="12"/>
    <n v="7"/>
    <x v="22"/>
    <n v="224"/>
    <n v="40"/>
    <x v="1"/>
  </r>
  <r>
    <x v="0"/>
    <x v="3"/>
    <x v="4"/>
    <x v="14"/>
    <n v="3"/>
    <x v="24"/>
    <n v="5126.576"/>
    <n v="915.46"/>
    <x v="1"/>
  </r>
  <r>
    <x v="0"/>
    <x v="3"/>
    <x v="5"/>
    <x v="13"/>
    <n v="2"/>
    <x v="25"/>
    <n v="7392"/>
    <n v="1320"/>
    <x v="1"/>
  </r>
  <r>
    <x v="0"/>
    <x v="4"/>
    <x v="0"/>
    <x v="0"/>
    <n v="3566"/>
    <x v="24"/>
    <n v="5126.576"/>
    <n v="915.46"/>
    <x v="1"/>
  </r>
  <r>
    <x v="0"/>
    <x v="4"/>
    <x v="0"/>
    <x v="1"/>
    <n v="2498"/>
    <x v="26"/>
    <n v="8960"/>
    <n v="1600"/>
    <x v="1"/>
  </r>
  <r>
    <x v="0"/>
    <x v="4"/>
    <x v="1"/>
    <x v="2"/>
    <n v="1245"/>
    <x v="20"/>
    <n v="5126.4639999999999"/>
    <n v="915.44"/>
    <x v="1"/>
  </r>
  <r>
    <x v="0"/>
    <x v="4"/>
    <x v="2"/>
    <x v="3"/>
    <n v="644"/>
    <x v="27"/>
    <n v="6432.72"/>
    <n v="1148.7"/>
    <x v="1"/>
  </r>
  <r>
    <x v="0"/>
    <x v="4"/>
    <x v="3"/>
    <x v="4"/>
    <n v="643"/>
    <x v="17"/>
    <n v="7840"/>
    <n v="1400"/>
    <x v="0"/>
  </r>
  <r>
    <x v="0"/>
    <x v="4"/>
    <x v="2"/>
    <x v="5"/>
    <n v="455"/>
    <x v="18"/>
    <n v="5128.0320000000002"/>
    <n v="915.72000000000014"/>
    <x v="0"/>
  </r>
  <r>
    <x v="0"/>
    <x v="4"/>
    <x v="3"/>
    <x v="6"/>
    <n v="345"/>
    <x v="17"/>
    <n v="7840"/>
    <n v="1400"/>
    <x v="0"/>
  </r>
  <r>
    <x v="0"/>
    <x v="4"/>
    <x v="1"/>
    <x v="7"/>
    <n v="122"/>
    <x v="19"/>
    <n v="112"/>
    <n v="20"/>
    <x v="0"/>
  </r>
  <r>
    <x v="0"/>
    <x v="4"/>
    <x v="4"/>
    <x v="8"/>
    <n v="78"/>
    <x v="20"/>
    <n v="5126.4639999999999"/>
    <n v="915.44"/>
    <x v="0"/>
  </r>
  <r>
    <x v="0"/>
    <x v="4"/>
    <x v="4"/>
    <x v="9"/>
    <n v="76"/>
    <x v="21"/>
    <n v="5126.1279999999997"/>
    <n v="915.38"/>
    <x v="0"/>
  </r>
  <r>
    <x v="0"/>
    <x v="4"/>
    <x v="4"/>
    <x v="10"/>
    <n v="46"/>
    <x v="22"/>
    <n v="224"/>
    <n v="40"/>
    <x v="0"/>
  </r>
  <r>
    <x v="0"/>
    <x v="4"/>
    <x v="4"/>
    <x v="11"/>
    <n v="34"/>
    <x v="23"/>
    <n v="5126.0160000000005"/>
    <n v="915.36000000000013"/>
    <x v="0"/>
  </r>
  <r>
    <x v="0"/>
    <x v="4"/>
    <x v="1"/>
    <x v="12"/>
    <n v="7"/>
    <x v="22"/>
    <n v="224"/>
    <n v="40"/>
    <x v="0"/>
  </r>
  <r>
    <x v="0"/>
    <x v="4"/>
    <x v="4"/>
    <x v="14"/>
    <n v="3"/>
    <x v="24"/>
    <n v="5126.576"/>
    <n v="915.46"/>
    <x v="0"/>
  </r>
  <r>
    <x v="0"/>
    <x v="4"/>
    <x v="5"/>
    <x v="13"/>
    <n v="2"/>
    <x v="25"/>
    <n v="7392"/>
    <n v="1320"/>
    <x v="0"/>
  </r>
  <r>
    <x v="0"/>
    <x v="5"/>
    <x v="0"/>
    <x v="0"/>
    <n v="3566"/>
    <x v="24"/>
    <n v="5126.576"/>
    <n v="915.46"/>
    <x v="0"/>
  </r>
  <r>
    <x v="0"/>
    <x v="5"/>
    <x v="0"/>
    <x v="1"/>
    <n v="2498"/>
    <x v="26"/>
    <n v="8960"/>
    <n v="1600"/>
    <x v="0"/>
  </r>
  <r>
    <x v="0"/>
    <x v="5"/>
    <x v="1"/>
    <x v="2"/>
    <n v="1245"/>
    <x v="20"/>
    <n v="5126.4639999999999"/>
    <n v="915.44"/>
    <x v="0"/>
  </r>
  <r>
    <x v="0"/>
    <x v="5"/>
    <x v="2"/>
    <x v="3"/>
    <n v="644"/>
    <x v="27"/>
    <n v="6432.72"/>
    <n v="1148.7"/>
    <x v="0"/>
  </r>
  <r>
    <x v="0"/>
    <x v="5"/>
    <x v="3"/>
    <x v="4"/>
    <n v="643"/>
    <x v="17"/>
    <n v="7840"/>
    <n v="1400"/>
    <x v="0"/>
  </r>
  <r>
    <x v="0"/>
    <x v="5"/>
    <x v="2"/>
    <x v="5"/>
    <n v="455"/>
    <x v="18"/>
    <n v="5128.0320000000002"/>
    <n v="915.72000000000014"/>
    <x v="0"/>
  </r>
  <r>
    <x v="0"/>
    <x v="5"/>
    <x v="3"/>
    <x v="6"/>
    <n v="345"/>
    <x v="17"/>
    <n v="7840"/>
    <n v="1400"/>
    <x v="0"/>
  </r>
  <r>
    <x v="0"/>
    <x v="5"/>
    <x v="1"/>
    <x v="7"/>
    <n v="122"/>
    <x v="19"/>
    <n v="112"/>
    <n v="20"/>
    <x v="0"/>
  </r>
  <r>
    <x v="0"/>
    <x v="5"/>
    <x v="4"/>
    <x v="8"/>
    <n v="78"/>
    <x v="20"/>
    <n v="5126.4639999999999"/>
    <n v="915.44"/>
    <x v="0"/>
  </r>
  <r>
    <x v="0"/>
    <x v="5"/>
    <x v="4"/>
    <x v="9"/>
    <n v="76"/>
    <x v="21"/>
    <n v="5126.1279999999997"/>
    <n v="915.38"/>
    <x v="0"/>
  </r>
  <r>
    <x v="0"/>
    <x v="5"/>
    <x v="4"/>
    <x v="10"/>
    <n v="46"/>
    <x v="22"/>
    <n v="224"/>
    <n v="40"/>
    <x v="0"/>
  </r>
  <r>
    <x v="0"/>
    <x v="5"/>
    <x v="4"/>
    <x v="11"/>
    <n v="34"/>
    <x v="23"/>
    <n v="5126.0160000000005"/>
    <n v="915.36000000000013"/>
    <x v="0"/>
  </r>
  <r>
    <x v="0"/>
    <x v="5"/>
    <x v="1"/>
    <x v="12"/>
    <n v="7"/>
    <x v="22"/>
    <n v="224"/>
    <n v="40"/>
    <x v="0"/>
  </r>
  <r>
    <x v="0"/>
    <x v="5"/>
    <x v="5"/>
    <x v="13"/>
    <n v="3"/>
    <x v="25"/>
    <n v="7392"/>
    <n v="1320"/>
    <x v="0"/>
  </r>
  <r>
    <x v="0"/>
    <x v="5"/>
    <x v="4"/>
    <x v="14"/>
    <n v="3"/>
    <x v="24"/>
    <n v="5126.576"/>
    <n v="915.46"/>
    <x v="0"/>
  </r>
  <r>
    <x v="0"/>
    <x v="6"/>
    <x v="0"/>
    <x v="0"/>
    <n v="3566"/>
    <x v="24"/>
    <n v="5126.576"/>
    <n v="915.46"/>
    <x v="0"/>
  </r>
  <r>
    <x v="0"/>
    <x v="6"/>
    <x v="0"/>
    <x v="1"/>
    <n v="2498"/>
    <x v="26"/>
    <n v="8960"/>
    <n v="1600"/>
    <x v="0"/>
  </r>
  <r>
    <x v="0"/>
    <x v="6"/>
    <x v="1"/>
    <x v="2"/>
    <n v="1245"/>
    <x v="20"/>
    <n v="5126.4639999999999"/>
    <n v="915.44"/>
    <x v="0"/>
  </r>
  <r>
    <x v="0"/>
    <x v="6"/>
    <x v="2"/>
    <x v="3"/>
    <n v="644"/>
    <x v="27"/>
    <n v="6432.72"/>
    <n v="1148.7"/>
    <x v="0"/>
  </r>
  <r>
    <x v="0"/>
    <x v="6"/>
    <x v="3"/>
    <x v="4"/>
    <n v="643"/>
    <x v="17"/>
    <n v="7840"/>
    <n v="1400"/>
    <x v="0"/>
  </r>
  <r>
    <x v="0"/>
    <x v="6"/>
    <x v="2"/>
    <x v="5"/>
    <n v="455"/>
    <x v="18"/>
    <n v="5128.0320000000002"/>
    <n v="915.72000000000014"/>
    <x v="0"/>
  </r>
  <r>
    <x v="0"/>
    <x v="6"/>
    <x v="3"/>
    <x v="6"/>
    <n v="345"/>
    <x v="17"/>
    <n v="7840"/>
    <n v="1400"/>
    <x v="0"/>
  </r>
  <r>
    <x v="0"/>
    <x v="6"/>
    <x v="1"/>
    <x v="7"/>
    <n v="122"/>
    <x v="19"/>
    <n v="112"/>
    <n v="20"/>
    <x v="0"/>
  </r>
  <r>
    <x v="0"/>
    <x v="6"/>
    <x v="4"/>
    <x v="8"/>
    <n v="78"/>
    <x v="20"/>
    <n v="5126.4639999999999"/>
    <n v="915.44"/>
    <x v="0"/>
  </r>
  <r>
    <x v="0"/>
    <x v="6"/>
    <x v="4"/>
    <x v="9"/>
    <n v="76"/>
    <x v="21"/>
    <n v="5126.1279999999997"/>
    <n v="915.38"/>
    <x v="0"/>
  </r>
  <r>
    <x v="0"/>
    <x v="6"/>
    <x v="4"/>
    <x v="10"/>
    <n v="46"/>
    <x v="22"/>
    <n v="224"/>
    <n v="40"/>
    <x v="0"/>
  </r>
  <r>
    <x v="0"/>
    <x v="6"/>
    <x v="4"/>
    <x v="11"/>
    <n v="34"/>
    <x v="23"/>
    <n v="5126.0160000000005"/>
    <n v="915.36000000000013"/>
    <x v="0"/>
  </r>
  <r>
    <x v="0"/>
    <x v="6"/>
    <x v="1"/>
    <x v="12"/>
    <n v="7"/>
    <x v="22"/>
    <n v="224"/>
    <n v="40"/>
    <x v="0"/>
  </r>
  <r>
    <x v="0"/>
    <x v="6"/>
    <x v="4"/>
    <x v="14"/>
    <n v="3"/>
    <x v="24"/>
    <n v="5126.576"/>
    <n v="915.46"/>
    <x v="0"/>
  </r>
  <r>
    <x v="0"/>
    <x v="6"/>
    <x v="5"/>
    <x v="13"/>
    <n v="2"/>
    <x v="25"/>
    <n v="7392"/>
    <n v="1320"/>
    <x v="0"/>
  </r>
  <r>
    <x v="0"/>
    <x v="7"/>
    <x v="0"/>
    <x v="0"/>
    <n v="3566"/>
    <x v="24"/>
    <n v="5126.576"/>
    <n v="915.46"/>
    <x v="0"/>
  </r>
  <r>
    <x v="0"/>
    <x v="7"/>
    <x v="0"/>
    <x v="1"/>
    <n v="2498"/>
    <x v="26"/>
    <n v="8960"/>
    <n v="1600"/>
    <x v="1"/>
  </r>
  <r>
    <x v="0"/>
    <x v="7"/>
    <x v="1"/>
    <x v="2"/>
    <n v="1245"/>
    <x v="20"/>
    <n v="5126.4639999999999"/>
    <n v="915.44"/>
    <x v="1"/>
  </r>
  <r>
    <x v="0"/>
    <x v="7"/>
    <x v="2"/>
    <x v="3"/>
    <n v="644"/>
    <x v="27"/>
    <n v="6432.72"/>
    <n v="1148.7"/>
    <x v="1"/>
  </r>
  <r>
    <x v="0"/>
    <x v="7"/>
    <x v="3"/>
    <x v="4"/>
    <n v="643"/>
    <x v="17"/>
    <n v="7840"/>
    <n v="1400"/>
    <x v="1"/>
  </r>
  <r>
    <x v="0"/>
    <x v="7"/>
    <x v="2"/>
    <x v="5"/>
    <n v="455"/>
    <x v="18"/>
    <n v="5128.0320000000002"/>
    <n v="915.72000000000014"/>
    <x v="1"/>
  </r>
  <r>
    <x v="0"/>
    <x v="7"/>
    <x v="3"/>
    <x v="6"/>
    <n v="345"/>
    <x v="17"/>
    <n v="7840"/>
    <n v="1400"/>
    <x v="1"/>
  </r>
  <r>
    <x v="0"/>
    <x v="7"/>
    <x v="1"/>
    <x v="7"/>
    <n v="122"/>
    <x v="19"/>
    <n v="112"/>
    <n v="20"/>
    <x v="1"/>
  </r>
  <r>
    <x v="0"/>
    <x v="7"/>
    <x v="4"/>
    <x v="8"/>
    <n v="78"/>
    <x v="20"/>
    <n v="5126.4639999999999"/>
    <n v="915.44"/>
    <x v="1"/>
  </r>
  <r>
    <x v="0"/>
    <x v="7"/>
    <x v="4"/>
    <x v="9"/>
    <n v="76"/>
    <x v="21"/>
    <n v="5126.1279999999997"/>
    <n v="915.38"/>
    <x v="1"/>
  </r>
  <r>
    <x v="0"/>
    <x v="7"/>
    <x v="4"/>
    <x v="10"/>
    <n v="46"/>
    <x v="22"/>
    <n v="224"/>
    <n v="40"/>
    <x v="1"/>
  </r>
  <r>
    <x v="0"/>
    <x v="7"/>
    <x v="4"/>
    <x v="11"/>
    <n v="34"/>
    <x v="23"/>
    <n v="5126.0160000000005"/>
    <n v="915.36000000000013"/>
    <x v="1"/>
  </r>
  <r>
    <x v="0"/>
    <x v="7"/>
    <x v="1"/>
    <x v="12"/>
    <n v="7"/>
    <x v="22"/>
    <n v="224"/>
    <n v="40"/>
    <x v="1"/>
  </r>
  <r>
    <x v="0"/>
    <x v="7"/>
    <x v="4"/>
    <x v="14"/>
    <n v="3"/>
    <x v="24"/>
    <n v="5126.576"/>
    <n v="915.46"/>
    <x v="1"/>
  </r>
  <r>
    <x v="0"/>
    <x v="7"/>
    <x v="5"/>
    <x v="13"/>
    <n v="2"/>
    <x v="25"/>
    <n v="7392"/>
    <n v="1320"/>
    <x v="1"/>
  </r>
  <r>
    <x v="0"/>
    <x v="8"/>
    <x v="0"/>
    <x v="0"/>
    <n v="3566"/>
    <x v="24"/>
    <n v="5126.576"/>
    <n v="915.46"/>
    <x v="1"/>
  </r>
  <r>
    <x v="0"/>
    <x v="8"/>
    <x v="0"/>
    <x v="1"/>
    <n v="2498"/>
    <x v="26"/>
    <n v="8960"/>
    <n v="1600"/>
    <x v="1"/>
  </r>
  <r>
    <x v="0"/>
    <x v="8"/>
    <x v="1"/>
    <x v="2"/>
    <n v="1245"/>
    <x v="20"/>
    <n v="5126.4639999999999"/>
    <n v="915.44"/>
    <x v="1"/>
  </r>
  <r>
    <x v="0"/>
    <x v="8"/>
    <x v="2"/>
    <x v="3"/>
    <n v="644"/>
    <x v="27"/>
    <n v="6432.72"/>
    <n v="1148.7"/>
    <x v="1"/>
  </r>
  <r>
    <x v="0"/>
    <x v="8"/>
    <x v="3"/>
    <x v="4"/>
    <n v="643"/>
    <x v="17"/>
    <n v="7840"/>
    <n v="1400"/>
    <x v="1"/>
  </r>
  <r>
    <x v="0"/>
    <x v="8"/>
    <x v="2"/>
    <x v="5"/>
    <n v="455"/>
    <x v="18"/>
    <n v="5128.0320000000002"/>
    <n v="915.72000000000014"/>
    <x v="1"/>
  </r>
  <r>
    <x v="0"/>
    <x v="8"/>
    <x v="3"/>
    <x v="6"/>
    <n v="345"/>
    <x v="17"/>
    <n v="7840"/>
    <n v="1400"/>
    <x v="1"/>
  </r>
  <r>
    <x v="0"/>
    <x v="8"/>
    <x v="1"/>
    <x v="7"/>
    <n v="122"/>
    <x v="19"/>
    <n v="112"/>
    <n v="20"/>
    <x v="1"/>
  </r>
  <r>
    <x v="0"/>
    <x v="8"/>
    <x v="4"/>
    <x v="8"/>
    <n v="78"/>
    <x v="20"/>
    <n v="5126.4639999999999"/>
    <n v="915.44"/>
    <x v="1"/>
  </r>
  <r>
    <x v="0"/>
    <x v="8"/>
    <x v="4"/>
    <x v="9"/>
    <n v="76"/>
    <x v="21"/>
    <n v="5126.1279999999997"/>
    <n v="915.38"/>
    <x v="1"/>
  </r>
  <r>
    <x v="0"/>
    <x v="8"/>
    <x v="4"/>
    <x v="10"/>
    <n v="46"/>
    <x v="22"/>
    <n v="224"/>
    <n v="40"/>
    <x v="1"/>
  </r>
  <r>
    <x v="0"/>
    <x v="8"/>
    <x v="4"/>
    <x v="11"/>
    <n v="34"/>
    <x v="23"/>
    <n v="5126.0160000000005"/>
    <n v="915.36000000000013"/>
    <x v="0"/>
  </r>
  <r>
    <x v="0"/>
    <x v="8"/>
    <x v="1"/>
    <x v="12"/>
    <n v="7"/>
    <x v="22"/>
    <n v="224"/>
    <n v="40"/>
    <x v="0"/>
  </r>
  <r>
    <x v="0"/>
    <x v="8"/>
    <x v="4"/>
    <x v="14"/>
    <n v="3"/>
    <x v="24"/>
    <n v="5126.576"/>
    <n v="915.46"/>
    <x v="0"/>
  </r>
  <r>
    <x v="0"/>
    <x v="8"/>
    <x v="5"/>
    <x v="13"/>
    <n v="2"/>
    <x v="25"/>
    <n v="7392"/>
    <n v="1320"/>
    <x v="0"/>
  </r>
  <r>
    <x v="0"/>
    <x v="9"/>
    <x v="0"/>
    <x v="0"/>
    <n v="3566"/>
    <x v="24"/>
    <n v="5126.576"/>
    <n v="915.46"/>
    <x v="0"/>
  </r>
  <r>
    <x v="0"/>
    <x v="9"/>
    <x v="0"/>
    <x v="1"/>
    <n v="2498"/>
    <x v="26"/>
    <n v="8960"/>
    <n v="1600"/>
    <x v="0"/>
  </r>
  <r>
    <x v="0"/>
    <x v="9"/>
    <x v="1"/>
    <x v="2"/>
    <n v="1245"/>
    <x v="20"/>
    <n v="5126.4639999999999"/>
    <n v="915.44"/>
    <x v="0"/>
  </r>
  <r>
    <x v="0"/>
    <x v="9"/>
    <x v="2"/>
    <x v="3"/>
    <n v="644"/>
    <x v="27"/>
    <n v="6432.72"/>
    <n v="1148.7"/>
    <x v="0"/>
  </r>
  <r>
    <x v="0"/>
    <x v="9"/>
    <x v="3"/>
    <x v="4"/>
    <n v="643"/>
    <x v="17"/>
    <n v="7840"/>
    <n v="1400"/>
    <x v="0"/>
  </r>
  <r>
    <x v="0"/>
    <x v="9"/>
    <x v="2"/>
    <x v="5"/>
    <n v="455"/>
    <x v="18"/>
    <n v="5128.0320000000002"/>
    <n v="915.72000000000014"/>
    <x v="0"/>
  </r>
  <r>
    <x v="0"/>
    <x v="9"/>
    <x v="3"/>
    <x v="6"/>
    <n v="345"/>
    <x v="17"/>
    <n v="7840"/>
    <n v="1400"/>
    <x v="0"/>
  </r>
  <r>
    <x v="0"/>
    <x v="9"/>
    <x v="1"/>
    <x v="7"/>
    <n v="122"/>
    <x v="19"/>
    <n v="112"/>
    <n v="20"/>
    <x v="0"/>
  </r>
  <r>
    <x v="0"/>
    <x v="9"/>
    <x v="4"/>
    <x v="8"/>
    <n v="78"/>
    <x v="20"/>
    <n v="5126.4639999999999"/>
    <n v="915.44"/>
    <x v="0"/>
  </r>
  <r>
    <x v="0"/>
    <x v="9"/>
    <x v="4"/>
    <x v="9"/>
    <n v="76"/>
    <x v="21"/>
    <n v="5126.1279999999997"/>
    <n v="915.38"/>
    <x v="0"/>
  </r>
  <r>
    <x v="0"/>
    <x v="9"/>
    <x v="4"/>
    <x v="10"/>
    <n v="46"/>
    <x v="22"/>
    <n v="224"/>
    <n v="40"/>
    <x v="0"/>
  </r>
  <r>
    <x v="0"/>
    <x v="9"/>
    <x v="4"/>
    <x v="11"/>
    <n v="34"/>
    <x v="23"/>
    <n v="5126.0160000000005"/>
    <n v="915.36000000000013"/>
    <x v="0"/>
  </r>
  <r>
    <x v="0"/>
    <x v="9"/>
    <x v="1"/>
    <x v="12"/>
    <n v="7"/>
    <x v="22"/>
    <n v="224"/>
    <n v="40"/>
    <x v="0"/>
  </r>
  <r>
    <x v="0"/>
    <x v="9"/>
    <x v="4"/>
    <x v="14"/>
    <n v="3"/>
    <x v="24"/>
    <n v="5126.576"/>
    <n v="915.46"/>
    <x v="1"/>
  </r>
  <r>
    <x v="0"/>
    <x v="9"/>
    <x v="5"/>
    <x v="13"/>
    <n v="2"/>
    <x v="25"/>
    <n v="7392"/>
    <n v="1320"/>
    <x v="1"/>
  </r>
  <r>
    <x v="0"/>
    <x v="10"/>
    <x v="0"/>
    <x v="0"/>
    <n v="3566"/>
    <x v="24"/>
    <n v="5126.576"/>
    <n v="915.46"/>
    <x v="1"/>
  </r>
  <r>
    <x v="0"/>
    <x v="10"/>
    <x v="0"/>
    <x v="1"/>
    <n v="2498"/>
    <x v="26"/>
    <n v="8960"/>
    <n v="1600"/>
    <x v="1"/>
  </r>
  <r>
    <x v="0"/>
    <x v="10"/>
    <x v="1"/>
    <x v="2"/>
    <n v="1245"/>
    <x v="20"/>
    <n v="5126.4639999999999"/>
    <n v="915.44"/>
    <x v="1"/>
  </r>
  <r>
    <x v="0"/>
    <x v="10"/>
    <x v="2"/>
    <x v="3"/>
    <n v="644"/>
    <x v="27"/>
    <n v="6432.72"/>
    <n v="1148.7"/>
    <x v="1"/>
  </r>
  <r>
    <x v="0"/>
    <x v="10"/>
    <x v="3"/>
    <x v="4"/>
    <n v="643"/>
    <x v="17"/>
    <n v="7840"/>
    <n v="1400"/>
    <x v="1"/>
  </r>
  <r>
    <x v="0"/>
    <x v="10"/>
    <x v="2"/>
    <x v="5"/>
    <n v="455"/>
    <x v="18"/>
    <n v="5128.0320000000002"/>
    <n v="915.72000000000014"/>
    <x v="1"/>
  </r>
  <r>
    <x v="0"/>
    <x v="10"/>
    <x v="3"/>
    <x v="6"/>
    <n v="345"/>
    <x v="17"/>
    <n v="7840"/>
    <n v="1400"/>
    <x v="1"/>
  </r>
  <r>
    <x v="0"/>
    <x v="10"/>
    <x v="1"/>
    <x v="7"/>
    <n v="122"/>
    <x v="19"/>
    <n v="112"/>
    <n v="20"/>
    <x v="1"/>
  </r>
  <r>
    <x v="0"/>
    <x v="10"/>
    <x v="4"/>
    <x v="8"/>
    <n v="78"/>
    <x v="20"/>
    <n v="5126.4639999999999"/>
    <n v="915.44"/>
    <x v="1"/>
  </r>
  <r>
    <x v="0"/>
    <x v="10"/>
    <x v="4"/>
    <x v="9"/>
    <n v="76"/>
    <x v="21"/>
    <n v="5126.1279999999997"/>
    <n v="915.38"/>
    <x v="1"/>
  </r>
  <r>
    <x v="0"/>
    <x v="10"/>
    <x v="4"/>
    <x v="10"/>
    <n v="46"/>
    <x v="22"/>
    <n v="224"/>
    <n v="40"/>
    <x v="1"/>
  </r>
  <r>
    <x v="0"/>
    <x v="10"/>
    <x v="4"/>
    <x v="11"/>
    <n v="34"/>
    <x v="23"/>
    <n v="5126.0160000000005"/>
    <n v="915.36000000000013"/>
    <x v="1"/>
  </r>
  <r>
    <x v="0"/>
    <x v="10"/>
    <x v="1"/>
    <x v="12"/>
    <n v="7"/>
    <x v="22"/>
    <n v="224"/>
    <n v="40"/>
    <x v="1"/>
  </r>
  <r>
    <x v="0"/>
    <x v="10"/>
    <x v="4"/>
    <x v="14"/>
    <n v="3"/>
    <x v="24"/>
    <n v="5126.576"/>
    <n v="915.46"/>
    <x v="1"/>
  </r>
  <r>
    <x v="0"/>
    <x v="10"/>
    <x v="5"/>
    <x v="13"/>
    <n v="2"/>
    <x v="25"/>
    <n v="7392"/>
    <n v="1320"/>
    <x v="0"/>
  </r>
  <r>
    <x v="0"/>
    <x v="11"/>
    <x v="0"/>
    <x v="0"/>
    <n v="3566"/>
    <x v="24"/>
    <n v="5126.576"/>
    <n v="915.46"/>
    <x v="0"/>
  </r>
  <r>
    <x v="0"/>
    <x v="11"/>
    <x v="0"/>
    <x v="1"/>
    <n v="2498"/>
    <x v="26"/>
    <n v="8960"/>
    <n v="1600"/>
    <x v="0"/>
  </r>
  <r>
    <x v="0"/>
    <x v="11"/>
    <x v="1"/>
    <x v="2"/>
    <n v="1245"/>
    <x v="20"/>
    <n v="5126.4639999999999"/>
    <n v="915.44"/>
    <x v="0"/>
  </r>
  <r>
    <x v="0"/>
    <x v="11"/>
    <x v="2"/>
    <x v="3"/>
    <n v="644"/>
    <x v="27"/>
    <n v="6432.72"/>
    <n v="1148.7"/>
    <x v="0"/>
  </r>
  <r>
    <x v="0"/>
    <x v="11"/>
    <x v="3"/>
    <x v="4"/>
    <n v="643"/>
    <x v="17"/>
    <n v="7840"/>
    <n v="1400"/>
    <x v="1"/>
  </r>
  <r>
    <x v="0"/>
    <x v="11"/>
    <x v="2"/>
    <x v="5"/>
    <n v="455"/>
    <x v="18"/>
    <n v="5128.0320000000002"/>
    <n v="915.72000000000014"/>
    <x v="1"/>
  </r>
  <r>
    <x v="0"/>
    <x v="11"/>
    <x v="3"/>
    <x v="6"/>
    <n v="345"/>
    <x v="17"/>
    <n v="7840"/>
    <n v="1400"/>
    <x v="1"/>
  </r>
  <r>
    <x v="0"/>
    <x v="11"/>
    <x v="1"/>
    <x v="7"/>
    <n v="122"/>
    <x v="19"/>
    <n v="112"/>
    <n v="20"/>
    <x v="1"/>
  </r>
  <r>
    <x v="0"/>
    <x v="11"/>
    <x v="4"/>
    <x v="8"/>
    <n v="78"/>
    <x v="20"/>
    <n v="5126.4639999999999"/>
    <n v="915.44"/>
    <x v="1"/>
  </r>
  <r>
    <x v="0"/>
    <x v="11"/>
    <x v="4"/>
    <x v="9"/>
    <n v="76"/>
    <x v="21"/>
    <n v="5126.1279999999997"/>
    <n v="915.38"/>
    <x v="1"/>
  </r>
  <r>
    <x v="0"/>
    <x v="11"/>
    <x v="4"/>
    <x v="10"/>
    <n v="46"/>
    <x v="22"/>
    <n v="224"/>
    <n v="40"/>
    <x v="1"/>
  </r>
  <r>
    <x v="0"/>
    <x v="11"/>
    <x v="4"/>
    <x v="11"/>
    <n v="34"/>
    <x v="23"/>
    <n v="5126.0160000000005"/>
    <n v="915.36000000000013"/>
    <x v="1"/>
  </r>
  <r>
    <x v="0"/>
    <x v="11"/>
    <x v="1"/>
    <x v="12"/>
    <n v="7"/>
    <x v="22"/>
    <n v="224"/>
    <n v="40"/>
    <x v="1"/>
  </r>
  <r>
    <x v="0"/>
    <x v="11"/>
    <x v="4"/>
    <x v="14"/>
    <n v="3"/>
    <x v="24"/>
    <n v="5126.576"/>
    <n v="915.46"/>
    <x v="0"/>
  </r>
  <r>
    <x v="0"/>
    <x v="11"/>
    <x v="5"/>
    <x v="13"/>
    <n v="2"/>
    <x v="25"/>
    <n v="7392"/>
    <n v="1320"/>
    <x v="1"/>
  </r>
  <r>
    <x v="1"/>
    <x v="0"/>
    <x v="0"/>
    <x v="0"/>
    <n v="6591.1679999999997"/>
    <x v="24"/>
    <n v="5126.576"/>
    <n v="915.46"/>
    <x v="0"/>
  </r>
  <r>
    <x v="1"/>
    <x v="0"/>
    <x v="0"/>
    <x v="1"/>
    <n v="8270.64"/>
    <x v="14"/>
    <n v="8960"/>
    <n v="1760"/>
    <x v="0"/>
  </r>
  <r>
    <x v="1"/>
    <x v="0"/>
    <x v="1"/>
    <x v="2"/>
    <n v="8470"/>
    <x v="15"/>
    <n v="5126.4639999999999"/>
    <n v="1006.984"/>
    <x v="0"/>
  </r>
  <r>
    <x v="1"/>
    <x v="0"/>
    <x v="2"/>
    <x v="3"/>
    <n v="6055.1985000000004"/>
    <x v="16"/>
    <n v="6432.72"/>
    <n v="1263.5700000000002"/>
    <x v="0"/>
  </r>
  <r>
    <x v="1"/>
    <x v="0"/>
    <x v="3"/>
    <x v="4"/>
    <n v="10368.4"/>
    <x v="4"/>
    <n v="7840"/>
    <n v="1540"/>
    <x v="0"/>
  </r>
  <r>
    <x v="1"/>
    <x v="0"/>
    <x v="2"/>
    <x v="5"/>
    <n v="3101.2624999999998"/>
    <x v="29"/>
    <n v="5128.0320000000002"/>
    <n v="1007.292"/>
    <x v="0"/>
  </r>
  <r>
    <x v="1"/>
    <x v="0"/>
    <x v="3"/>
    <x v="6"/>
    <n v="6591.1679999999997"/>
    <x v="4"/>
    <n v="7840"/>
    <n v="1540"/>
    <x v="0"/>
  </r>
  <r>
    <x v="1"/>
    <x v="0"/>
    <x v="1"/>
    <x v="7"/>
    <n v="6590.7359999999999"/>
    <x v="30"/>
    <n v="112"/>
    <n v="22"/>
    <x v="0"/>
  </r>
  <r>
    <x v="1"/>
    <x v="0"/>
    <x v="4"/>
    <x v="8"/>
    <n v="288"/>
    <x v="15"/>
    <n v="5126.4639999999999"/>
    <n v="1006.984"/>
    <x v="0"/>
  </r>
  <r>
    <x v="1"/>
    <x v="0"/>
    <x v="4"/>
    <x v="9"/>
    <n v="6590.5919999999996"/>
    <x v="21"/>
    <n v="5126.1279999999997"/>
    <n v="915.38"/>
    <x v="0"/>
  </r>
  <r>
    <x v="1"/>
    <x v="0"/>
    <x v="4"/>
    <x v="10"/>
    <n v="4032.9300000000003"/>
    <x v="22"/>
    <n v="224"/>
    <n v="40"/>
    <x v="0"/>
  </r>
  <r>
    <x v="1"/>
    <x v="0"/>
    <x v="4"/>
    <x v="11"/>
    <n v="7986"/>
    <x v="23"/>
    <n v="5126.0160000000005"/>
    <n v="915.36000000000013"/>
    <x v="0"/>
  </r>
  <r>
    <x v="1"/>
    <x v="0"/>
    <x v="1"/>
    <x v="12"/>
    <n v="5538.5330000000004"/>
    <x v="22"/>
    <n v="224"/>
    <n v="40"/>
    <x v="0"/>
  </r>
  <r>
    <x v="1"/>
    <x v="0"/>
    <x v="5"/>
    <x v="13"/>
    <n v="3"/>
    <x v="25"/>
    <n v="7392"/>
    <n v="1320"/>
    <x v="0"/>
  </r>
  <r>
    <x v="1"/>
    <x v="0"/>
    <x v="4"/>
    <x v="14"/>
    <n v="3"/>
    <x v="24"/>
    <n v="5126.576"/>
    <n v="915.46"/>
    <x v="0"/>
  </r>
  <r>
    <x v="1"/>
    <x v="1"/>
    <x v="0"/>
    <x v="0"/>
    <n v="3566"/>
    <x v="24"/>
    <n v="5126.576"/>
    <n v="915.46"/>
    <x v="0"/>
  </r>
  <r>
    <x v="1"/>
    <x v="1"/>
    <x v="0"/>
    <x v="1"/>
    <n v="2498"/>
    <x v="26"/>
    <n v="8960"/>
    <n v="1600"/>
    <x v="0"/>
  </r>
  <r>
    <x v="1"/>
    <x v="1"/>
    <x v="1"/>
    <x v="2"/>
    <n v="1245"/>
    <x v="20"/>
    <n v="5126.4639999999999"/>
    <n v="915.44"/>
    <x v="0"/>
  </r>
  <r>
    <x v="1"/>
    <x v="1"/>
    <x v="2"/>
    <x v="3"/>
    <n v="644"/>
    <x v="27"/>
    <n v="6432.72"/>
    <n v="1148.7"/>
    <x v="0"/>
  </r>
  <r>
    <x v="1"/>
    <x v="1"/>
    <x v="3"/>
    <x v="4"/>
    <n v="643"/>
    <x v="17"/>
    <n v="7840"/>
    <n v="1400"/>
    <x v="0"/>
  </r>
  <r>
    <x v="1"/>
    <x v="1"/>
    <x v="2"/>
    <x v="5"/>
    <n v="455"/>
    <x v="18"/>
    <n v="5128.0320000000002"/>
    <n v="915.72000000000014"/>
    <x v="0"/>
  </r>
  <r>
    <x v="1"/>
    <x v="1"/>
    <x v="3"/>
    <x v="6"/>
    <n v="345"/>
    <x v="17"/>
    <n v="7840"/>
    <n v="1400"/>
    <x v="0"/>
  </r>
  <r>
    <x v="1"/>
    <x v="1"/>
    <x v="1"/>
    <x v="7"/>
    <n v="122"/>
    <x v="19"/>
    <n v="112"/>
    <n v="20"/>
    <x v="0"/>
  </r>
  <r>
    <x v="1"/>
    <x v="1"/>
    <x v="4"/>
    <x v="8"/>
    <n v="78"/>
    <x v="20"/>
    <n v="5126.4639999999999"/>
    <n v="915.44"/>
    <x v="0"/>
  </r>
  <r>
    <x v="1"/>
    <x v="1"/>
    <x v="4"/>
    <x v="9"/>
    <n v="240"/>
    <x v="21"/>
    <n v="5126.1279999999997"/>
    <n v="915.38"/>
    <x v="0"/>
  </r>
  <r>
    <x v="1"/>
    <x v="1"/>
    <x v="4"/>
    <x v="10"/>
    <n v="5492.16"/>
    <x v="22"/>
    <n v="224"/>
    <n v="40"/>
    <x v="0"/>
  </r>
  <r>
    <x v="1"/>
    <x v="1"/>
    <x v="4"/>
    <x v="11"/>
    <n v="240"/>
    <x v="23"/>
    <n v="5126.0160000000005"/>
    <n v="915.36000000000013"/>
    <x v="0"/>
  </r>
  <r>
    <x v="1"/>
    <x v="1"/>
    <x v="1"/>
    <x v="12"/>
    <n v="5492.76"/>
    <x v="22"/>
    <n v="224"/>
    <n v="40"/>
    <x v="0"/>
  </r>
  <r>
    <x v="1"/>
    <x v="1"/>
    <x v="4"/>
    <x v="14"/>
    <n v="7920"/>
    <x v="24"/>
    <n v="5126.576"/>
    <n v="915.46"/>
    <x v="0"/>
  </r>
  <r>
    <x v="1"/>
    <x v="1"/>
    <x v="5"/>
    <x v="13"/>
    <n v="5492.76"/>
    <x v="25"/>
    <n v="7392"/>
    <n v="1320"/>
    <x v="0"/>
  </r>
  <r>
    <x v="1"/>
    <x v="2"/>
    <x v="0"/>
    <x v="0"/>
    <n v="9600"/>
    <x v="24"/>
    <n v="5126.576"/>
    <n v="915.46"/>
    <x v="0"/>
  </r>
  <r>
    <x v="1"/>
    <x v="2"/>
    <x v="0"/>
    <x v="1"/>
    <n v="5492.6399999999994"/>
    <x v="26"/>
    <n v="8960"/>
    <n v="1600"/>
    <x v="0"/>
  </r>
  <r>
    <x v="1"/>
    <x v="2"/>
    <x v="1"/>
    <x v="2"/>
    <n v="6892.2"/>
    <x v="20"/>
    <n v="5126.4639999999999"/>
    <n v="915.44"/>
    <x v="0"/>
  </r>
  <r>
    <x v="1"/>
    <x v="2"/>
    <x v="2"/>
    <x v="3"/>
    <n v="644"/>
    <x v="27"/>
    <n v="6432.72"/>
    <n v="1148.7"/>
    <x v="0"/>
  </r>
  <r>
    <x v="1"/>
    <x v="2"/>
    <x v="3"/>
    <x v="4"/>
    <n v="643"/>
    <x v="17"/>
    <n v="7840"/>
    <n v="1400"/>
    <x v="0"/>
  </r>
  <r>
    <x v="1"/>
    <x v="2"/>
    <x v="2"/>
    <x v="5"/>
    <n v="455"/>
    <x v="18"/>
    <n v="5128.0320000000002"/>
    <n v="915.72000000000014"/>
    <x v="0"/>
  </r>
  <r>
    <x v="1"/>
    <x v="2"/>
    <x v="3"/>
    <x v="6"/>
    <n v="345"/>
    <x v="17"/>
    <n v="7840"/>
    <n v="1400"/>
    <x v="0"/>
  </r>
  <r>
    <x v="1"/>
    <x v="2"/>
    <x v="1"/>
    <x v="7"/>
    <n v="122"/>
    <x v="19"/>
    <n v="112"/>
    <n v="20"/>
    <x v="0"/>
  </r>
  <r>
    <x v="1"/>
    <x v="2"/>
    <x v="4"/>
    <x v="8"/>
    <n v="78"/>
    <x v="20"/>
    <n v="5126.4639999999999"/>
    <n v="915.44"/>
    <x v="0"/>
  </r>
  <r>
    <x v="1"/>
    <x v="2"/>
    <x v="4"/>
    <x v="9"/>
    <n v="76"/>
    <x v="21"/>
    <n v="5126.1279999999997"/>
    <n v="915.38"/>
    <x v="0"/>
  </r>
  <r>
    <x v="1"/>
    <x v="2"/>
    <x v="4"/>
    <x v="10"/>
    <n v="46"/>
    <x v="22"/>
    <n v="224"/>
    <n v="40"/>
    <x v="0"/>
  </r>
  <r>
    <x v="1"/>
    <x v="2"/>
    <x v="4"/>
    <x v="11"/>
    <n v="34"/>
    <x v="23"/>
    <n v="5126.0160000000005"/>
    <n v="915.36000000000013"/>
    <x v="0"/>
  </r>
  <r>
    <x v="1"/>
    <x v="2"/>
    <x v="1"/>
    <x v="12"/>
    <n v="7"/>
    <x v="22"/>
    <n v="224"/>
    <n v="40"/>
    <x v="0"/>
  </r>
  <r>
    <x v="1"/>
    <x v="2"/>
    <x v="4"/>
    <x v="14"/>
    <n v="3"/>
    <x v="24"/>
    <n v="5126.576"/>
    <n v="915.46"/>
    <x v="0"/>
  </r>
  <r>
    <x v="1"/>
    <x v="2"/>
    <x v="5"/>
    <x v="13"/>
    <n v="2"/>
    <x v="25"/>
    <n v="7392"/>
    <n v="1320"/>
    <x v="0"/>
  </r>
  <r>
    <x v="1"/>
    <x v="3"/>
    <x v="0"/>
    <x v="0"/>
    <n v="3566"/>
    <x v="24"/>
    <n v="5126.576"/>
    <n v="915.46"/>
    <x v="0"/>
  </r>
  <r>
    <x v="1"/>
    <x v="3"/>
    <x v="0"/>
    <x v="1"/>
    <n v="2498"/>
    <x v="26"/>
    <n v="8960"/>
    <n v="1600"/>
    <x v="0"/>
  </r>
  <r>
    <x v="1"/>
    <x v="3"/>
    <x v="1"/>
    <x v="2"/>
    <n v="1245"/>
    <x v="20"/>
    <n v="5126.4639999999999"/>
    <n v="915.44"/>
    <x v="0"/>
  </r>
  <r>
    <x v="1"/>
    <x v="3"/>
    <x v="2"/>
    <x v="3"/>
    <n v="644"/>
    <x v="27"/>
    <n v="6432.72"/>
    <n v="1148.7"/>
    <x v="0"/>
  </r>
  <r>
    <x v="1"/>
    <x v="3"/>
    <x v="3"/>
    <x v="4"/>
    <n v="643"/>
    <x v="17"/>
    <n v="7840"/>
    <n v="1400"/>
    <x v="0"/>
  </r>
  <r>
    <x v="1"/>
    <x v="3"/>
    <x v="2"/>
    <x v="5"/>
    <n v="455"/>
    <x v="18"/>
    <n v="5128.0320000000002"/>
    <n v="915.72000000000014"/>
    <x v="0"/>
  </r>
  <r>
    <x v="1"/>
    <x v="3"/>
    <x v="3"/>
    <x v="6"/>
    <n v="345"/>
    <x v="17"/>
    <n v="7840"/>
    <n v="1400"/>
    <x v="0"/>
  </r>
  <r>
    <x v="1"/>
    <x v="3"/>
    <x v="1"/>
    <x v="7"/>
    <n v="122"/>
    <x v="19"/>
    <n v="112"/>
    <n v="20"/>
    <x v="0"/>
  </r>
  <r>
    <x v="1"/>
    <x v="3"/>
    <x v="4"/>
    <x v="8"/>
    <n v="78"/>
    <x v="20"/>
    <n v="5126.4639999999999"/>
    <n v="915.44"/>
    <x v="0"/>
  </r>
  <r>
    <x v="1"/>
    <x v="3"/>
    <x v="4"/>
    <x v="9"/>
    <n v="76"/>
    <x v="21"/>
    <n v="5126.1279999999997"/>
    <n v="915.38"/>
    <x v="0"/>
  </r>
  <r>
    <x v="1"/>
    <x v="3"/>
    <x v="4"/>
    <x v="10"/>
    <n v="46"/>
    <x v="22"/>
    <n v="224"/>
    <n v="40"/>
    <x v="0"/>
  </r>
  <r>
    <x v="1"/>
    <x v="3"/>
    <x v="4"/>
    <x v="11"/>
    <n v="34"/>
    <x v="23"/>
    <n v="5126.0160000000005"/>
    <n v="915.36000000000013"/>
    <x v="0"/>
  </r>
  <r>
    <x v="1"/>
    <x v="3"/>
    <x v="1"/>
    <x v="12"/>
    <n v="7"/>
    <x v="22"/>
    <n v="224"/>
    <n v="40"/>
    <x v="0"/>
  </r>
  <r>
    <x v="1"/>
    <x v="3"/>
    <x v="4"/>
    <x v="14"/>
    <n v="3"/>
    <x v="24"/>
    <n v="5126.576"/>
    <n v="915.46"/>
    <x v="0"/>
  </r>
  <r>
    <x v="1"/>
    <x v="3"/>
    <x v="5"/>
    <x v="13"/>
    <n v="2"/>
    <x v="31"/>
    <n v="10296"/>
    <n v="1584"/>
    <x v="0"/>
  </r>
  <r>
    <x v="1"/>
    <x v="4"/>
    <x v="0"/>
    <x v="0"/>
    <n v="3566"/>
    <x v="0"/>
    <n v="7140.5879999999997"/>
    <n v="1098.5520000000001"/>
    <x v="0"/>
  </r>
  <r>
    <x v="1"/>
    <x v="4"/>
    <x v="0"/>
    <x v="1"/>
    <n v="2498"/>
    <x v="1"/>
    <n v="12480"/>
    <n v="1920"/>
    <x v="0"/>
  </r>
  <r>
    <x v="1"/>
    <x v="4"/>
    <x v="1"/>
    <x v="2"/>
    <n v="1245"/>
    <x v="2"/>
    <n v="7140.4319999999989"/>
    <n v="1098.528"/>
    <x v="0"/>
  </r>
  <r>
    <x v="1"/>
    <x v="4"/>
    <x v="2"/>
    <x v="3"/>
    <n v="644"/>
    <x v="3"/>
    <n v="8959.86"/>
    <n v="1378.44"/>
    <x v="0"/>
  </r>
  <r>
    <x v="1"/>
    <x v="4"/>
    <x v="3"/>
    <x v="4"/>
    <n v="643"/>
    <x v="32"/>
    <n v="10920"/>
    <n v="1680"/>
    <x v="0"/>
  </r>
  <r>
    <x v="1"/>
    <x v="4"/>
    <x v="2"/>
    <x v="5"/>
    <n v="455"/>
    <x v="33"/>
    <n v="7142.6160000000009"/>
    <n v="1098.8640000000003"/>
    <x v="0"/>
  </r>
  <r>
    <x v="1"/>
    <x v="4"/>
    <x v="3"/>
    <x v="6"/>
    <n v="345"/>
    <x v="32"/>
    <n v="10920"/>
    <n v="1680"/>
    <x v="0"/>
  </r>
  <r>
    <x v="1"/>
    <x v="4"/>
    <x v="1"/>
    <x v="7"/>
    <n v="122"/>
    <x v="34"/>
    <n v="156"/>
    <n v="24"/>
    <x v="0"/>
  </r>
  <r>
    <x v="1"/>
    <x v="4"/>
    <x v="4"/>
    <x v="8"/>
    <n v="78"/>
    <x v="20"/>
    <n v="5126.4639999999999"/>
    <n v="915.44"/>
    <x v="0"/>
  </r>
  <r>
    <x v="1"/>
    <x v="4"/>
    <x v="4"/>
    <x v="9"/>
    <n v="76"/>
    <x v="21"/>
    <n v="5126.1279999999997"/>
    <n v="915.38"/>
    <x v="0"/>
  </r>
  <r>
    <x v="1"/>
    <x v="4"/>
    <x v="4"/>
    <x v="10"/>
    <n v="46"/>
    <x v="22"/>
    <n v="224"/>
    <n v="40"/>
    <x v="0"/>
  </r>
  <r>
    <x v="1"/>
    <x v="4"/>
    <x v="4"/>
    <x v="11"/>
    <n v="34"/>
    <x v="23"/>
    <n v="5126.0160000000005"/>
    <n v="915.36000000000013"/>
    <x v="0"/>
  </r>
  <r>
    <x v="1"/>
    <x v="4"/>
    <x v="1"/>
    <x v="12"/>
    <n v="7"/>
    <x v="22"/>
    <n v="224"/>
    <n v="40"/>
    <x v="0"/>
  </r>
  <r>
    <x v="1"/>
    <x v="4"/>
    <x v="4"/>
    <x v="14"/>
    <n v="3"/>
    <x v="24"/>
    <n v="5126.576"/>
    <n v="915.46"/>
    <x v="0"/>
  </r>
  <r>
    <x v="1"/>
    <x v="4"/>
    <x v="5"/>
    <x v="13"/>
    <n v="2"/>
    <x v="25"/>
    <n v="7392"/>
    <n v="1320"/>
    <x v="0"/>
  </r>
  <r>
    <x v="1"/>
    <x v="5"/>
    <x v="0"/>
    <x v="0"/>
    <n v="3566"/>
    <x v="24"/>
    <n v="5126.576"/>
    <n v="915.46"/>
    <x v="0"/>
  </r>
  <r>
    <x v="1"/>
    <x v="5"/>
    <x v="0"/>
    <x v="1"/>
    <n v="2498"/>
    <x v="26"/>
    <n v="8960"/>
    <n v="1600"/>
    <x v="0"/>
  </r>
  <r>
    <x v="1"/>
    <x v="5"/>
    <x v="1"/>
    <x v="2"/>
    <n v="1245"/>
    <x v="20"/>
    <n v="5126.4639999999999"/>
    <n v="915.44"/>
    <x v="0"/>
  </r>
  <r>
    <x v="1"/>
    <x v="5"/>
    <x v="2"/>
    <x v="3"/>
    <n v="644"/>
    <x v="27"/>
    <n v="6432.72"/>
    <n v="1148.7"/>
    <x v="0"/>
  </r>
  <r>
    <x v="1"/>
    <x v="5"/>
    <x v="3"/>
    <x v="4"/>
    <n v="643"/>
    <x v="17"/>
    <n v="7840"/>
    <n v="1400"/>
    <x v="0"/>
  </r>
  <r>
    <x v="1"/>
    <x v="5"/>
    <x v="2"/>
    <x v="5"/>
    <n v="455"/>
    <x v="18"/>
    <n v="5128.0320000000002"/>
    <n v="915.72000000000014"/>
    <x v="0"/>
  </r>
  <r>
    <x v="1"/>
    <x v="5"/>
    <x v="3"/>
    <x v="6"/>
    <n v="345"/>
    <x v="17"/>
    <n v="7840"/>
    <n v="1400"/>
    <x v="0"/>
  </r>
  <r>
    <x v="1"/>
    <x v="5"/>
    <x v="1"/>
    <x v="7"/>
    <n v="122"/>
    <x v="19"/>
    <n v="112"/>
    <n v="20"/>
    <x v="0"/>
  </r>
  <r>
    <x v="1"/>
    <x v="5"/>
    <x v="4"/>
    <x v="8"/>
    <n v="78"/>
    <x v="20"/>
    <n v="5126.4639999999999"/>
    <n v="915.44"/>
    <x v="0"/>
  </r>
  <r>
    <x v="1"/>
    <x v="5"/>
    <x v="4"/>
    <x v="9"/>
    <n v="5034.5899999999992"/>
    <x v="21"/>
    <n v="5126.1279999999997"/>
    <n v="915.38"/>
    <x v="0"/>
  </r>
  <r>
    <x v="1"/>
    <x v="5"/>
    <x v="4"/>
    <x v="10"/>
    <n v="220"/>
    <x v="22"/>
    <n v="224"/>
    <n v="40"/>
    <x v="0"/>
  </r>
  <r>
    <x v="1"/>
    <x v="5"/>
    <x v="4"/>
    <x v="11"/>
    <n v="5034.4800000000005"/>
    <x v="23"/>
    <n v="5126.0160000000005"/>
    <n v="915.36000000000013"/>
    <x v="0"/>
  </r>
  <r>
    <x v="1"/>
    <x v="5"/>
    <x v="1"/>
    <x v="12"/>
    <n v="220"/>
    <x v="22"/>
    <n v="224"/>
    <n v="40"/>
    <x v="0"/>
  </r>
  <r>
    <x v="1"/>
    <x v="5"/>
    <x v="5"/>
    <x v="13"/>
    <n v="7260"/>
    <x v="25"/>
    <n v="7392"/>
    <n v="1320"/>
    <x v="0"/>
  </r>
  <r>
    <x v="1"/>
    <x v="5"/>
    <x v="4"/>
    <x v="14"/>
    <n v="5035.0300000000007"/>
    <x v="24"/>
    <n v="5126.576"/>
    <n v="915.46"/>
    <x v="0"/>
  </r>
  <r>
    <x v="1"/>
    <x v="6"/>
    <x v="0"/>
    <x v="0"/>
    <n v="5035.0300000000007"/>
    <x v="24"/>
    <n v="5126.576"/>
    <n v="915.46"/>
    <x v="0"/>
  </r>
  <r>
    <x v="1"/>
    <x v="6"/>
    <x v="0"/>
    <x v="1"/>
    <n v="8800"/>
    <x v="26"/>
    <n v="8960"/>
    <n v="1600"/>
    <x v="0"/>
  </r>
  <r>
    <x v="1"/>
    <x v="6"/>
    <x v="1"/>
    <x v="2"/>
    <n v="5034.92"/>
    <x v="20"/>
    <n v="5126.4639999999999"/>
    <n v="915.44"/>
    <x v="0"/>
  </r>
  <r>
    <x v="1"/>
    <x v="6"/>
    <x v="2"/>
    <x v="3"/>
    <n v="644"/>
    <x v="27"/>
    <n v="6432.72"/>
    <n v="1148.7"/>
    <x v="0"/>
  </r>
  <r>
    <x v="1"/>
    <x v="6"/>
    <x v="3"/>
    <x v="4"/>
    <n v="643"/>
    <x v="17"/>
    <n v="7840"/>
    <n v="1400"/>
    <x v="0"/>
  </r>
  <r>
    <x v="1"/>
    <x v="6"/>
    <x v="2"/>
    <x v="5"/>
    <n v="455"/>
    <x v="18"/>
    <n v="5128.0320000000002"/>
    <n v="915.72000000000014"/>
    <x v="0"/>
  </r>
  <r>
    <x v="1"/>
    <x v="6"/>
    <x v="3"/>
    <x v="6"/>
    <n v="345"/>
    <x v="17"/>
    <n v="7840"/>
    <n v="1400"/>
    <x v="0"/>
  </r>
  <r>
    <x v="1"/>
    <x v="6"/>
    <x v="1"/>
    <x v="7"/>
    <n v="122"/>
    <x v="19"/>
    <n v="112"/>
    <n v="20"/>
    <x v="0"/>
  </r>
  <r>
    <x v="1"/>
    <x v="6"/>
    <x v="4"/>
    <x v="8"/>
    <n v="78"/>
    <x v="20"/>
    <n v="5126.4639999999999"/>
    <n v="915.44"/>
    <x v="0"/>
  </r>
  <r>
    <x v="1"/>
    <x v="6"/>
    <x v="4"/>
    <x v="9"/>
    <n v="76"/>
    <x v="21"/>
    <n v="5126.1279999999997"/>
    <n v="915.38"/>
    <x v="0"/>
  </r>
  <r>
    <x v="1"/>
    <x v="6"/>
    <x v="4"/>
    <x v="10"/>
    <n v="46"/>
    <x v="22"/>
    <n v="224"/>
    <n v="40"/>
    <x v="0"/>
  </r>
  <r>
    <x v="1"/>
    <x v="6"/>
    <x v="4"/>
    <x v="11"/>
    <n v="34"/>
    <x v="23"/>
    <n v="5126.0160000000005"/>
    <n v="915.36000000000013"/>
    <x v="0"/>
  </r>
  <r>
    <x v="1"/>
    <x v="6"/>
    <x v="1"/>
    <x v="12"/>
    <n v="7"/>
    <x v="22"/>
    <n v="224"/>
    <n v="40"/>
    <x v="0"/>
  </r>
  <r>
    <x v="1"/>
    <x v="6"/>
    <x v="4"/>
    <x v="14"/>
    <n v="3"/>
    <x v="24"/>
    <n v="5126.576"/>
    <n v="915.46"/>
    <x v="0"/>
  </r>
  <r>
    <x v="1"/>
    <x v="6"/>
    <x v="5"/>
    <x v="13"/>
    <n v="2"/>
    <x v="25"/>
    <n v="7392"/>
    <n v="1320"/>
    <x v="0"/>
  </r>
  <r>
    <x v="1"/>
    <x v="7"/>
    <x v="0"/>
    <x v="0"/>
    <n v="3566"/>
    <x v="24"/>
    <n v="5126.576"/>
    <n v="915.46"/>
    <x v="0"/>
  </r>
  <r>
    <x v="1"/>
    <x v="7"/>
    <x v="0"/>
    <x v="1"/>
    <n v="2498"/>
    <x v="26"/>
    <n v="8960"/>
    <n v="1600"/>
    <x v="0"/>
  </r>
  <r>
    <x v="1"/>
    <x v="7"/>
    <x v="1"/>
    <x v="2"/>
    <n v="1245"/>
    <x v="20"/>
    <n v="5126.4639999999999"/>
    <n v="915.44"/>
    <x v="0"/>
  </r>
  <r>
    <x v="1"/>
    <x v="7"/>
    <x v="2"/>
    <x v="3"/>
    <n v="644"/>
    <x v="27"/>
    <n v="6432.72"/>
    <n v="1148.7"/>
    <x v="0"/>
  </r>
  <r>
    <x v="1"/>
    <x v="7"/>
    <x v="3"/>
    <x v="4"/>
    <n v="643"/>
    <x v="17"/>
    <n v="7840"/>
    <n v="1400"/>
    <x v="0"/>
  </r>
  <r>
    <x v="1"/>
    <x v="7"/>
    <x v="2"/>
    <x v="5"/>
    <n v="455"/>
    <x v="29"/>
    <n v="5128.0320000000002"/>
    <n v="1007.292"/>
    <x v="0"/>
  </r>
  <r>
    <x v="1"/>
    <x v="7"/>
    <x v="3"/>
    <x v="6"/>
    <n v="345"/>
    <x v="4"/>
    <n v="7840"/>
    <n v="1540"/>
    <x v="0"/>
  </r>
  <r>
    <x v="1"/>
    <x v="7"/>
    <x v="1"/>
    <x v="7"/>
    <n v="122"/>
    <x v="30"/>
    <n v="112"/>
    <n v="22"/>
    <x v="0"/>
  </r>
  <r>
    <x v="1"/>
    <x v="7"/>
    <x v="4"/>
    <x v="8"/>
    <n v="78"/>
    <x v="15"/>
    <n v="5126.4639999999999"/>
    <n v="1006.984"/>
    <x v="0"/>
  </r>
  <r>
    <x v="1"/>
    <x v="7"/>
    <x v="4"/>
    <x v="9"/>
    <n v="76"/>
    <x v="35"/>
    <n v="5126.1279999999997"/>
    <n v="1006.9179999999999"/>
    <x v="0"/>
  </r>
  <r>
    <x v="1"/>
    <x v="7"/>
    <x v="4"/>
    <x v="10"/>
    <n v="46"/>
    <x v="36"/>
    <n v="224"/>
    <n v="46"/>
    <x v="0"/>
  </r>
  <r>
    <x v="1"/>
    <x v="7"/>
    <x v="4"/>
    <x v="11"/>
    <n v="34"/>
    <x v="37"/>
    <n v="5126.0160000000005"/>
    <n v="1052.664"/>
    <x v="0"/>
  </r>
  <r>
    <x v="1"/>
    <x v="7"/>
    <x v="1"/>
    <x v="12"/>
    <n v="7"/>
    <x v="36"/>
    <n v="224"/>
    <n v="46"/>
    <x v="1"/>
  </r>
  <r>
    <x v="1"/>
    <x v="7"/>
    <x v="4"/>
    <x v="14"/>
    <n v="3"/>
    <x v="38"/>
    <n v="5126.576"/>
    <n v="1052.7790000000002"/>
    <x v="1"/>
  </r>
  <r>
    <x v="1"/>
    <x v="7"/>
    <x v="5"/>
    <x v="13"/>
    <n v="2"/>
    <x v="39"/>
    <n v="7392"/>
    <n v="1518"/>
    <x v="1"/>
  </r>
  <r>
    <x v="1"/>
    <x v="8"/>
    <x v="0"/>
    <x v="0"/>
    <n v="3566"/>
    <x v="38"/>
    <n v="5126.576"/>
    <n v="1052.7790000000002"/>
    <x v="1"/>
  </r>
  <r>
    <x v="1"/>
    <x v="8"/>
    <x v="0"/>
    <x v="1"/>
    <n v="2498"/>
    <x v="14"/>
    <n v="8960"/>
    <n v="1760"/>
    <x v="1"/>
  </r>
  <r>
    <x v="1"/>
    <x v="8"/>
    <x v="1"/>
    <x v="2"/>
    <n v="1245"/>
    <x v="15"/>
    <n v="5126.4639999999999"/>
    <n v="1006.984"/>
    <x v="1"/>
  </r>
  <r>
    <x v="1"/>
    <x v="8"/>
    <x v="2"/>
    <x v="3"/>
    <n v="644"/>
    <x v="16"/>
    <n v="6432.72"/>
    <n v="1263.5700000000002"/>
    <x v="1"/>
  </r>
  <r>
    <x v="1"/>
    <x v="8"/>
    <x v="3"/>
    <x v="4"/>
    <n v="643"/>
    <x v="4"/>
    <n v="7840"/>
    <n v="1540"/>
    <x v="1"/>
  </r>
  <r>
    <x v="1"/>
    <x v="8"/>
    <x v="2"/>
    <x v="5"/>
    <n v="455"/>
    <x v="29"/>
    <n v="5128.0320000000002"/>
    <n v="1007.292"/>
    <x v="1"/>
  </r>
  <r>
    <x v="1"/>
    <x v="8"/>
    <x v="3"/>
    <x v="6"/>
    <n v="345"/>
    <x v="4"/>
    <n v="7840"/>
    <n v="1540"/>
    <x v="1"/>
  </r>
  <r>
    <x v="1"/>
    <x v="8"/>
    <x v="1"/>
    <x v="7"/>
    <n v="122"/>
    <x v="30"/>
    <n v="112"/>
    <n v="22"/>
    <x v="1"/>
  </r>
  <r>
    <x v="1"/>
    <x v="8"/>
    <x v="4"/>
    <x v="8"/>
    <n v="78"/>
    <x v="15"/>
    <n v="5126.4639999999999"/>
    <n v="1006.984"/>
    <x v="1"/>
  </r>
  <r>
    <x v="1"/>
    <x v="8"/>
    <x v="4"/>
    <x v="9"/>
    <n v="76"/>
    <x v="21"/>
    <n v="5126.1279999999997"/>
    <n v="915.38"/>
    <x v="1"/>
  </r>
  <r>
    <x v="1"/>
    <x v="8"/>
    <x v="4"/>
    <x v="10"/>
    <n v="46"/>
    <x v="22"/>
    <n v="224"/>
    <n v="40"/>
    <x v="1"/>
  </r>
  <r>
    <x v="1"/>
    <x v="8"/>
    <x v="4"/>
    <x v="11"/>
    <n v="34"/>
    <x v="23"/>
    <n v="5126.0160000000005"/>
    <n v="915.36000000000013"/>
    <x v="1"/>
  </r>
  <r>
    <x v="1"/>
    <x v="8"/>
    <x v="1"/>
    <x v="12"/>
    <n v="7"/>
    <x v="22"/>
    <n v="224"/>
    <n v="40"/>
    <x v="1"/>
  </r>
  <r>
    <x v="1"/>
    <x v="8"/>
    <x v="4"/>
    <x v="14"/>
    <n v="3"/>
    <x v="24"/>
    <n v="5126.576"/>
    <n v="915.46"/>
    <x v="1"/>
  </r>
  <r>
    <x v="1"/>
    <x v="8"/>
    <x v="5"/>
    <x v="13"/>
    <n v="2"/>
    <x v="25"/>
    <n v="7392"/>
    <n v="1320"/>
    <x v="1"/>
  </r>
  <r>
    <x v="1"/>
    <x v="9"/>
    <x v="0"/>
    <x v="0"/>
    <n v="3566"/>
    <x v="24"/>
    <n v="5126.576"/>
    <n v="915.46"/>
    <x v="1"/>
  </r>
  <r>
    <x v="1"/>
    <x v="9"/>
    <x v="0"/>
    <x v="1"/>
    <n v="2498"/>
    <x v="26"/>
    <n v="8960"/>
    <n v="1600"/>
    <x v="1"/>
  </r>
  <r>
    <x v="1"/>
    <x v="9"/>
    <x v="1"/>
    <x v="2"/>
    <n v="1245"/>
    <x v="20"/>
    <n v="5126.4639999999999"/>
    <n v="915.44"/>
    <x v="1"/>
  </r>
  <r>
    <x v="1"/>
    <x v="9"/>
    <x v="2"/>
    <x v="3"/>
    <n v="644"/>
    <x v="27"/>
    <n v="6432.72"/>
    <n v="1148.7"/>
    <x v="1"/>
  </r>
  <r>
    <x v="1"/>
    <x v="9"/>
    <x v="3"/>
    <x v="4"/>
    <n v="643"/>
    <x v="17"/>
    <n v="7840"/>
    <n v="1400"/>
    <x v="1"/>
  </r>
  <r>
    <x v="1"/>
    <x v="9"/>
    <x v="2"/>
    <x v="5"/>
    <n v="455"/>
    <x v="18"/>
    <n v="5128.0320000000002"/>
    <n v="915.72000000000014"/>
    <x v="0"/>
  </r>
  <r>
    <x v="1"/>
    <x v="9"/>
    <x v="3"/>
    <x v="6"/>
    <n v="345"/>
    <x v="17"/>
    <n v="7840"/>
    <n v="1400"/>
    <x v="0"/>
  </r>
  <r>
    <x v="1"/>
    <x v="9"/>
    <x v="1"/>
    <x v="7"/>
    <n v="122"/>
    <x v="19"/>
    <n v="112"/>
    <n v="20"/>
    <x v="0"/>
  </r>
  <r>
    <x v="1"/>
    <x v="9"/>
    <x v="4"/>
    <x v="8"/>
    <n v="78"/>
    <x v="20"/>
    <n v="5126.4639999999999"/>
    <n v="915.44"/>
    <x v="0"/>
  </r>
  <r>
    <x v="1"/>
    <x v="9"/>
    <x v="4"/>
    <x v="9"/>
    <n v="76"/>
    <x v="21"/>
    <n v="5126.1279999999997"/>
    <n v="915.38"/>
    <x v="0"/>
  </r>
  <r>
    <x v="1"/>
    <x v="9"/>
    <x v="4"/>
    <x v="10"/>
    <n v="46"/>
    <x v="22"/>
    <n v="224"/>
    <n v="40"/>
    <x v="0"/>
  </r>
  <r>
    <x v="1"/>
    <x v="9"/>
    <x v="4"/>
    <x v="11"/>
    <n v="34"/>
    <x v="23"/>
    <n v="5126.0160000000005"/>
    <n v="915.36000000000013"/>
    <x v="0"/>
  </r>
  <r>
    <x v="1"/>
    <x v="9"/>
    <x v="1"/>
    <x v="12"/>
    <n v="7"/>
    <x v="22"/>
    <n v="224"/>
    <n v="40"/>
    <x v="0"/>
  </r>
  <r>
    <x v="1"/>
    <x v="9"/>
    <x v="4"/>
    <x v="14"/>
    <n v="3"/>
    <x v="24"/>
    <n v="5126.576"/>
    <n v="915.46"/>
    <x v="0"/>
  </r>
  <r>
    <x v="1"/>
    <x v="9"/>
    <x v="5"/>
    <x v="13"/>
    <n v="2"/>
    <x v="25"/>
    <n v="7392"/>
    <n v="1320"/>
    <x v="0"/>
  </r>
  <r>
    <x v="1"/>
    <x v="10"/>
    <x v="0"/>
    <x v="0"/>
    <n v="3566"/>
    <x v="24"/>
    <n v="5126.576"/>
    <n v="915.46"/>
    <x v="0"/>
  </r>
  <r>
    <x v="1"/>
    <x v="10"/>
    <x v="0"/>
    <x v="1"/>
    <n v="2498"/>
    <x v="26"/>
    <n v="8960"/>
    <n v="1600"/>
    <x v="0"/>
  </r>
  <r>
    <x v="1"/>
    <x v="10"/>
    <x v="1"/>
    <x v="2"/>
    <n v="1245"/>
    <x v="20"/>
    <n v="5126.4639999999999"/>
    <n v="915.44"/>
    <x v="0"/>
  </r>
  <r>
    <x v="1"/>
    <x v="10"/>
    <x v="2"/>
    <x v="3"/>
    <n v="644"/>
    <x v="27"/>
    <n v="6432.72"/>
    <n v="1148.7"/>
    <x v="0"/>
  </r>
  <r>
    <x v="1"/>
    <x v="10"/>
    <x v="3"/>
    <x v="4"/>
    <n v="643"/>
    <x v="17"/>
    <n v="7840"/>
    <n v="1400"/>
    <x v="0"/>
  </r>
  <r>
    <x v="1"/>
    <x v="10"/>
    <x v="2"/>
    <x v="5"/>
    <n v="455"/>
    <x v="18"/>
    <n v="5128.0320000000002"/>
    <n v="915.72000000000014"/>
    <x v="0"/>
  </r>
  <r>
    <x v="1"/>
    <x v="10"/>
    <x v="3"/>
    <x v="6"/>
    <n v="345"/>
    <x v="17"/>
    <n v="7840"/>
    <n v="1400"/>
    <x v="0"/>
  </r>
  <r>
    <x v="1"/>
    <x v="10"/>
    <x v="1"/>
    <x v="7"/>
    <n v="122"/>
    <x v="19"/>
    <n v="112"/>
    <n v="20"/>
    <x v="0"/>
  </r>
  <r>
    <x v="1"/>
    <x v="10"/>
    <x v="4"/>
    <x v="8"/>
    <n v="78"/>
    <x v="20"/>
    <n v="5126.4639999999999"/>
    <n v="915.44"/>
    <x v="0"/>
  </r>
  <r>
    <x v="1"/>
    <x v="10"/>
    <x v="4"/>
    <x v="9"/>
    <n v="76"/>
    <x v="21"/>
    <n v="5126.1279999999997"/>
    <n v="915.38"/>
    <x v="0"/>
  </r>
  <r>
    <x v="1"/>
    <x v="10"/>
    <x v="4"/>
    <x v="10"/>
    <n v="46"/>
    <x v="22"/>
    <n v="224"/>
    <n v="40"/>
    <x v="0"/>
  </r>
  <r>
    <x v="1"/>
    <x v="10"/>
    <x v="4"/>
    <x v="11"/>
    <n v="34"/>
    <x v="10"/>
    <n v="5126.0160000000005"/>
    <n v="1098.432"/>
    <x v="0"/>
  </r>
  <r>
    <x v="1"/>
    <x v="10"/>
    <x v="1"/>
    <x v="12"/>
    <n v="7"/>
    <x v="9"/>
    <n v="224"/>
    <n v="48"/>
    <x v="0"/>
  </r>
  <r>
    <x v="1"/>
    <x v="10"/>
    <x v="4"/>
    <x v="14"/>
    <n v="3"/>
    <x v="0"/>
    <n v="5126.576"/>
    <n v="1098.5520000000001"/>
    <x v="0"/>
  </r>
  <r>
    <x v="1"/>
    <x v="10"/>
    <x v="5"/>
    <x v="13"/>
    <n v="2"/>
    <x v="31"/>
    <n v="7392"/>
    <n v="1584"/>
    <x v="0"/>
  </r>
  <r>
    <x v="1"/>
    <x v="11"/>
    <x v="0"/>
    <x v="0"/>
    <n v="3566"/>
    <x v="24"/>
    <n v="5126.576"/>
    <n v="915.46"/>
    <x v="0"/>
  </r>
  <r>
    <x v="1"/>
    <x v="11"/>
    <x v="0"/>
    <x v="1"/>
    <n v="2498"/>
    <x v="26"/>
    <n v="8960"/>
    <n v="1600"/>
    <x v="0"/>
  </r>
  <r>
    <x v="1"/>
    <x v="11"/>
    <x v="1"/>
    <x v="2"/>
    <n v="1245"/>
    <x v="20"/>
    <n v="5126.4639999999999"/>
    <n v="915.44"/>
    <x v="0"/>
  </r>
  <r>
    <x v="1"/>
    <x v="11"/>
    <x v="2"/>
    <x v="3"/>
    <n v="644"/>
    <x v="27"/>
    <n v="6432.72"/>
    <n v="1148.7"/>
    <x v="0"/>
  </r>
  <r>
    <x v="1"/>
    <x v="11"/>
    <x v="3"/>
    <x v="4"/>
    <n v="643"/>
    <x v="17"/>
    <n v="7840"/>
    <n v="1400"/>
    <x v="0"/>
  </r>
  <r>
    <x v="1"/>
    <x v="11"/>
    <x v="2"/>
    <x v="5"/>
    <n v="455"/>
    <x v="18"/>
    <n v="5128.0320000000002"/>
    <n v="915.72000000000014"/>
    <x v="0"/>
  </r>
  <r>
    <x v="1"/>
    <x v="11"/>
    <x v="3"/>
    <x v="6"/>
    <n v="345"/>
    <x v="17"/>
    <n v="7840"/>
    <n v="1400"/>
    <x v="0"/>
  </r>
  <r>
    <x v="1"/>
    <x v="11"/>
    <x v="1"/>
    <x v="7"/>
    <n v="122"/>
    <x v="19"/>
    <n v="112"/>
    <n v="20"/>
    <x v="0"/>
  </r>
  <r>
    <x v="1"/>
    <x v="11"/>
    <x v="4"/>
    <x v="8"/>
    <n v="78"/>
    <x v="20"/>
    <n v="5126.4639999999999"/>
    <n v="915.44"/>
    <x v="0"/>
  </r>
  <r>
    <x v="1"/>
    <x v="11"/>
    <x v="4"/>
    <x v="9"/>
    <n v="76"/>
    <x v="21"/>
    <n v="5126.1279999999997"/>
    <n v="915.38"/>
    <x v="0"/>
  </r>
  <r>
    <x v="1"/>
    <x v="11"/>
    <x v="4"/>
    <x v="10"/>
    <n v="46"/>
    <x v="22"/>
    <n v="224"/>
    <n v="40"/>
    <x v="0"/>
  </r>
  <r>
    <x v="1"/>
    <x v="11"/>
    <x v="4"/>
    <x v="11"/>
    <n v="34"/>
    <x v="23"/>
    <n v="5126.0160000000005"/>
    <n v="915.36000000000013"/>
    <x v="0"/>
  </r>
  <r>
    <x v="1"/>
    <x v="11"/>
    <x v="1"/>
    <x v="12"/>
    <n v="7"/>
    <x v="22"/>
    <n v="224"/>
    <n v="40"/>
    <x v="0"/>
  </r>
  <r>
    <x v="1"/>
    <x v="11"/>
    <x v="4"/>
    <x v="14"/>
    <n v="3"/>
    <x v="24"/>
    <n v="5126.576"/>
    <n v="915.46"/>
    <x v="0"/>
  </r>
  <r>
    <x v="1"/>
    <x v="11"/>
    <x v="5"/>
    <x v="13"/>
    <n v="2"/>
    <x v="25"/>
    <n v="7392"/>
    <n v="1320"/>
    <x v="0"/>
  </r>
  <r>
    <x v="2"/>
    <x v="0"/>
    <x v="0"/>
    <x v="0"/>
    <n v="3566"/>
    <x v="0"/>
    <n v="5126.576"/>
    <n v="1098.5520000000001"/>
    <x v="0"/>
  </r>
  <r>
    <x v="2"/>
    <x v="0"/>
    <x v="0"/>
    <x v="1"/>
    <n v="2498"/>
    <x v="1"/>
    <n v="8960"/>
    <n v="1920"/>
    <x v="0"/>
  </r>
  <r>
    <x v="2"/>
    <x v="0"/>
    <x v="1"/>
    <x v="2"/>
    <n v="1245"/>
    <x v="2"/>
    <n v="5126.4639999999999"/>
    <n v="1098.528"/>
    <x v="1"/>
  </r>
  <r>
    <x v="2"/>
    <x v="0"/>
    <x v="2"/>
    <x v="3"/>
    <n v="644"/>
    <x v="3"/>
    <n v="6432.72"/>
    <n v="1378.44"/>
    <x v="1"/>
  </r>
  <r>
    <x v="2"/>
    <x v="0"/>
    <x v="3"/>
    <x v="4"/>
    <n v="643"/>
    <x v="32"/>
    <n v="7840"/>
    <n v="1680"/>
    <x v="1"/>
  </r>
  <r>
    <x v="2"/>
    <x v="0"/>
    <x v="2"/>
    <x v="5"/>
    <n v="455"/>
    <x v="33"/>
    <n v="5128.0320000000002"/>
    <n v="1098.8640000000003"/>
    <x v="1"/>
  </r>
  <r>
    <x v="2"/>
    <x v="0"/>
    <x v="3"/>
    <x v="6"/>
    <n v="345"/>
    <x v="32"/>
    <n v="7840"/>
    <n v="1680"/>
    <x v="1"/>
  </r>
  <r>
    <x v="2"/>
    <x v="0"/>
    <x v="1"/>
    <x v="7"/>
    <n v="122"/>
    <x v="34"/>
    <n v="112"/>
    <n v="24"/>
    <x v="1"/>
  </r>
  <r>
    <x v="2"/>
    <x v="0"/>
    <x v="4"/>
    <x v="8"/>
    <n v="78"/>
    <x v="40"/>
    <n v="5126.4639999999999"/>
    <n v="457.72"/>
    <x v="1"/>
  </r>
  <r>
    <x v="2"/>
    <x v="0"/>
    <x v="4"/>
    <x v="9"/>
    <n v="76"/>
    <x v="41"/>
    <n v="5126.1279999999997"/>
    <n v="457.69"/>
    <x v="1"/>
  </r>
  <r>
    <x v="2"/>
    <x v="0"/>
    <x v="4"/>
    <x v="10"/>
    <n v="46"/>
    <x v="19"/>
    <n v="224"/>
    <n v="20"/>
    <x v="1"/>
  </r>
  <r>
    <x v="2"/>
    <x v="0"/>
    <x v="4"/>
    <x v="11"/>
    <n v="34"/>
    <x v="42"/>
    <n v="5126.0160000000005"/>
    <n v="457.68000000000006"/>
    <x v="1"/>
  </r>
  <r>
    <x v="2"/>
    <x v="0"/>
    <x v="1"/>
    <x v="12"/>
    <n v="7"/>
    <x v="22"/>
    <n v="224"/>
    <n v="40"/>
    <x v="1"/>
  </r>
  <r>
    <x v="2"/>
    <x v="0"/>
    <x v="5"/>
    <x v="13"/>
    <n v="3"/>
    <x v="24"/>
    <n v="7392"/>
    <n v="915.46"/>
    <x v="1"/>
  </r>
  <r>
    <x v="2"/>
    <x v="0"/>
    <x v="4"/>
    <x v="14"/>
    <n v="3"/>
    <x v="43"/>
    <n v="5126.576"/>
    <n v="660"/>
    <x v="1"/>
  </r>
  <r>
    <x v="2"/>
    <x v="1"/>
    <x v="0"/>
    <x v="0"/>
    <n v="3566"/>
    <x v="24"/>
    <n v="5126.576"/>
    <n v="915.46"/>
    <x v="1"/>
  </r>
  <r>
    <x v="2"/>
    <x v="1"/>
    <x v="0"/>
    <x v="1"/>
    <n v="2498"/>
    <x v="26"/>
    <n v="8960"/>
    <n v="1600"/>
    <x v="1"/>
  </r>
  <r>
    <x v="2"/>
    <x v="1"/>
    <x v="1"/>
    <x v="2"/>
    <n v="1245"/>
    <x v="20"/>
    <n v="5126.4639999999999"/>
    <n v="915.44"/>
    <x v="1"/>
  </r>
  <r>
    <x v="2"/>
    <x v="1"/>
    <x v="2"/>
    <x v="3"/>
    <n v="644"/>
    <x v="27"/>
    <n v="6432.72"/>
    <n v="1148.7"/>
    <x v="1"/>
  </r>
  <r>
    <x v="2"/>
    <x v="1"/>
    <x v="3"/>
    <x v="4"/>
    <n v="643"/>
    <x v="17"/>
    <n v="7840"/>
    <n v="1400"/>
    <x v="1"/>
  </r>
  <r>
    <x v="2"/>
    <x v="1"/>
    <x v="2"/>
    <x v="5"/>
    <n v="455"/>
    <x v="18"/>
    <n v="5128.0320000000002"/>
    <n v="915.72000000000014"/>
    <x v="1"/>
  </r>
  <r>
    <x v="2"/>
    <x v="1"/>
    <x v="3"/>
    <x v="6"/>
    <n v="345"/>
    <x v="17"/>
    <n v="7840"/>
    <n v="1400"/>
    <x v="1"/>
  </r>
  <r>
    <x v="2"/>
    <x v="1"/>
    <x v="1"/>
    <x v="7"/>
    <n v="122"/>
    <x v="19"/>
    <n v="112"/>
    <n v="20"/>
    <x v="1"/>
  </r>
  <r>
    <x v="2"/>
    <x v="1"/>
    <x v="4"/>
    <x v="8"/>
    <n v="78"/>
    <x v="40"/>
    <n v="5126.4639999999999"/>
    <n v="457.72"/>
    <x v="1"/>
  </r>
  <r>
    <x v="2"/>
    <x v="1"/>
    <x v="4"/>
    <x v="9"/>
    <n v="76"/>
    <x v="41"/>
    <n v="5126.1279999999997"/>
    <n v="457.69"/>
    <x v="1"/>
  </r>
  <r>
    <x v="2"/>
    <x v="1"/>
    <x v="4"/>
    <x v="10"/>
    <n v="46"/>
    <x v="19"/>
    <n v="224"/>
    <n v="20"/>
    <x v="1"/>
  </r>
  <r>
    <x v="2"/>
    <x v="1"/>
    <x v="4"/>
    <x v="11"/>
    <n v="34"/>
    <x v="42"/>
    <n v="5126.0160000000005"/>
    <n v="457.68000000000006"/>
    <x v="1"/>
  </r>
  <r>
    <x v="2"/>
    <x v="1"/>
    <x v="1"/>
    <x v="12"/>
    <n v="7"/>
    <x v="22"/>
    <n v="224"/>
    <n v="40"/>
    <x v="0"/>
  </r>
  <r>
    <x v="2"/>
    <x v="1"/>
    <x v="4"/>
    <x v="14"/>
    <n v="3"/>
    <x v="43"/>
    <n v="5126.576"/>
    <n v="660"/>
    <x v="0"/>
  </r>
  <r>
    <x v="2"/>
    <x v="1"/>
    <x v="5"/>
    <x v="13"/>
    <n v="2"/>
    <x v="25"/>
    <n v="7392"/>
    <n v="1320"/>
    <x v="0"/>
  </r>
  <r>
    <x v="2"/>
    <x v="2"/>
    <x v="0"/>
    <x v="0"/>
    <n v="3566"/>
    <x v="24"/>
    <n v="5126.576"/>
    <n v="915.46"/>
    <x v="0"/>
  </r>
  <r>
    <x v="2"/>
    <x v="2"/>
    <x v="0"/>
    <x v="1"/>
    <n v="2498"/>
    <x v="26"/>
    <n v="8960"/>
    <n v="1600"/>
    <x v="0"/>
  </r>
  <r>
    <x v="2"/>
    <x v="2"/>
    <x v="1"/>
    <x v="2"/>
    <n v="1245"/>
    <x v="20"/>
    <n v="5126.4639999999999"/>
    <n v="915.44"/>
    <x v="0"/>
  </r>
  <r>
    <x v="2"/>
    <x v="2"/>
    <x v="2"/>
    <x v="3"/>
    <n v="644"/>
    <x v="27"/>
    <n v="6432.72"/>
    <n v="1148.7"/>
    <x v="0"/>
  </r>
  <r>
    <x v="2"/>
    <x v="2"/>
    <x v="3"/>
    <x v="4"/>
    <n v="643"/>
    <x v="17"/>
    <n v="7840"/>
    <n v="1400"/>
    <x v="0"/>
  </r>
  <r>
    <x v="2"/>
    <x v="2"/>
    <x v="2"/>
    <x v="5"/>
    <n v="455"/>
    <x v="18"/>
    <n v="5128.0320000000002"/>
    <n v="915.72000000000014"/>
    <x v="0"/>
  </r>
  <r>
    <x v="2"/>
    <x v="2"/>
    <x v="3"/>
    <x v="6"/>
    <n v="345"/>
    <x v="17"/>
    <n v="7840"/>
    <n v="1400"/>
    <x v="0"/>
  </r>
  <r>
    <x v="2"/>
    <x v="2"/>
    <x v="1"/>
    <x v="7"/>
    <n v="122"/>
    <x v="19"/>
    <n v="112"/>
    <n v="20"/>
    <x v="0"/>
  </r>
  <r>
    <x v="2"/>
    <x v="2"/>
    <x v="4"/>
    <x v="8"/>
    <n v="78"/>
    <x v="40"/>
    <n v="5126.4639999999999"/>
    <n v="457.72"/>
    <x v="0"/>
  </r>
  <r>
    <x v="2"/>
    <x v="2"/>
    <x v="4"/>
    <x v="9"/>
    <n v="76"/>
    <x v="41"/>
    <n v="5126.1279999999997"/>
    <n v="457.69"/>
    <x v="0"/>
  </r>
  <r>
    <x v="2"/>
    <x v="2"/>
    <x v="4"/>
    <x v="10"/>
    <n v="46"/>
    <x v="19"/>
    <n v="224"/>
    <n v="20"/>
    <x v="0"/>
  </r>
  <r>
    <x v="2"/>
    <x v="2"/>
    <x v="4"/>
    <x v="11"/>
    <n v="34"/>
    <x v="42"/>
    <n v="5126.0160000000005"/>
    <n v="457.68000000000006"/>
    <x v="0"/>
  </r>
  <r>
    <x v="2"/>
    <x v="2"/>
    <x v="1"/>
    <x v="12"/>
    <n v="7"/>
    <x v="22"/>
    <n v="224"/>
    <n v="40"/>
    <x v="0"/>
  </r>
  <r>
    <x v="2"/>
    <x v="2"/>
    <x v="4"/>
    <x v="14"/>
    <n v="3"/>
    <x v="44"/>
    <n v="5126.576"/>
    <n v="457.73"/>
    <x v="0"/>
  </r>
  <r>
    <x v="2"/>
    <x v="2"/>
    <x v="5"/>
    <x v="13"/>
    <n v="2"/>
    <x v="25"/>
    <n v="7392"/>
    <n v="1320"/>
    <x v="1"/>
  </r>
  <r>
    <x v="2"/>
    <x v="3"/>
    <x v="0"/>
    <x v="0"/>
    <n v="3566"/>
    <x v="24"/>
    <n v="5126.576"/>
    <n v="915.46"/>
    <x v="1"/>
  </r>
  <r>
    <x v="2"/>
    <x v="3"/>
    <x v="0"/>
    <x v="1"/>
    <n v="2498"/>
    <x v="26"/>
    <n v="8960"/>
    <n v="1600"/>
    <x v="1"/>
  </r>
  <r>
    <x v="2"/>
    <x v="3"/>
    <x v="1"/>
    <x v="2"/>
    <n v="1245"/>
    <x v="20"/>
    <n v="5126.4639999999999"/>
    <n v="915.44"/>
    <x v="1"/>
  </r>
  <r>
    <x v="2"/>
    <x v="3"/>
    <x v="2"/>
    <x v="3"/>
    <n v="644"/>
    <x v="27"/>
    <n v="6432.72"/>
    <n v="1148.7"/>
    <x v="1"/>
  </r>
  <r>
    <x v="2"/>
    <x v="3"/>
    <x v="3"/>
    <x v="4"/>
    <n v="643"/>
    <x v="17"/>
    <n v="7840"/>
    <n v="1400"/>
    <x v="1"/>
  </r>
  <r>
    <x v="2"/>
    <x v="3"/>
    <x v="2"/>
    <x v="5"/>
    <n v="455"/>
    <x v="18"/>
    <n v="5128.0320000000002"/>
    <n v="915.72000000000014"/>
    <x v="1"/>
  </r>
  <r>
    <x v="2"/>
    <x v="3"/>
    <x v="3"/>
    <x v="6"/>
    <n v="345"/>
    <x v="17"/>
    <n v="7840"/>
    <n v="1400"/>
    <x v="1"/>
  </r>
  <r>
    <x v="2"/>
    <x v="3"/>
    <x v="1"/>
    <x v="7"/>
    <n v="122"/>
    <x v="19"/>
    <n v="112"/>
    <n v="20"/>
    <x v="1"/>
  </r>
  <r>
    <x v="2"/>
    <x v="3"/>
    <x v="4"/>
    <x v="8"/>
    <n v="78"/>
    <x v="40"/>
    <n v="5126.4639999999999"/>
    <n v="457.72"/>
    <x v="1"/>
  </r>
  <r>
    <x v="2"/>
    <x v="3"/>
    <x v="4"/>
    <x v="9"/>
    <n v="76"/>
    <x v="41"/>
    <n v="5126.1279999999997"/>
    <n v="457.69"/>
    <x v="1"/>
  </r>
  <r>
    <x v="2"/>
    <x v="3"/>
    <x v="4"/>
    <x v="10"/>
    <n v="46"/>
    <x v="19"/>
    <n v="224"/>
    <n v="20"/>
    <x v="1"/>
  </r>
  <r>
    <x v="2"/>
    <x v="3"/>
    <x v="4"/>
    <x v="11"/>
    <n v="34"/>
    <x v="42"/>
    <n v="5126.0160000000005"/>
    <n v="457.68000000000006"/>
    <x v="1"/>
  </r>
  <r>
    <x v="2"/>
    <x v="3"/>
    <x v="1"/>
    <x v="12"/>
    <n v="7"/>
    <x v="22"/>
    <n v="224"/>
    <n v="40"/>
    <x v="1"/>
  </r>
  <r>
    <x v="2"/>
    <x v="3"/>
    <x v="4"/>
    <x v="14"/>
    <n v="3"/>
    <x v="44"/>
    <n v="5126.576"/>
    <n v="457.73"/>
    <x v="1"/>
  </r>
  <r>
    <x v="2"/>
    <x v="3"/>
    <x v="5"/>
    <x v="13"/>
    <n v="2"/>
    <x v="31"/>
    <n v="7392"/>
    <n v="1584"/>
    <x v="1"/>
  </r>
  <r>
    <x v="2"/>
    <x v="4"/>
    <x v="0"/>
    <x v="0"/>
    <n v="3566"/>
    <x v="24"/>
    <n v="5126.576"/>
    <n v="915.46"/>
    <x v="0"/>
  </r>
  <r>
    <x v="2"/>
    <x v="4"/>
    <x v="0"/>
    <x v="1"/>
    <n v="2498"/>
    <x v="14"/>
    <n v="8960"/>
    <n v="1760"/>
    <x v="0"/>
  </r>
  <r>
    <x v="2"/>
    <x v="4"/>
    <x v="1"/>
    <x v="2"/>
    <n v="1245"/>
    <x v="15"/>
    <n v="5126.4639999999999"/>
    <n v="1006.984"/>
    <x v="0"/>
  </r>
  <r>
    <x v="2"/>
    <x v="4"/>
    <x v="2"/>
    <x v="3"/>
    <n v="644"/>
    <x v="16"/>
    <n v="6432.72"/>
    <n v="1263.5700000000002"/>
    <x v="0"/>
  </r>
  <r>
    <x v="2"/>
    <x v="4"/>
    <x v="3"/>
    <x v="4"/>
    <n v="643"/>
    <x v="4"/>
    <n v="7840"/>
    <n v="1540"/>
    <x v="0"/>
  </r>
  <r>
    <x v="2"/>
    <x v="4"/>
    <x v="2"/>
    <x v="5"/>
    <n v="455"/>
    <x v="29"/>
    <n v="5128.0320000000002"/>
    <n v="1007.292"/>
    <x v="1"/>
  </r>
  <r>
    <x v="2"/>
    <x v="4"/>
    <x v="3"/>
    <x v="6"/>
    <n v="345"/>
    <x v="4"/>
    <n v="7840"/>
    <n v="1540"/>
    <x v="1"/>
  </r>
  <r>
    <x v="2"/>
    <x v="4"/>
    <x v="1"/>
    <x v="7"/>
    <n v="122"/>
    <x v="30"/>
    <n v="112"/>
    <n v="22"/>
    <x v="1"/>
  </r>
  <r>
    <x v="2"/>
    <x v="4"/>
    <x v="4"/>
    <x v="8"/>
    <n v="78"/>
    <x v="45"/>
    <n v="5126.4639999999999"/>
    <n v="503.49200000000002"/>
    <x v="1"/>
  </r>
  <r>
    <x v="2"/>
    <x v="4"/>
    <x v="4"/>
    <x v="9"/>
    <n v="76"/>
    <x v="41"/>
    <n v="5126.1279999999997"/>
    <n v="457.69"/>
    <x v="1"/>
  </r>
  <r>
    <x v="2"/>
    <x v="4"/>
    <x v="4"/>
    <x v="10"/>
    <n v="46"/>
    <x v="19"/>
    <n v="224"/>
    <n v="20"/>
    <x v="1"/>
  </r>
  <r>
    <x v="2"/>
    <x v="4"/>
    <x v="4"/>
    <x v="11"/>
    <n v="34"/>
    <x v="42"/>
    <n v="5126.0160000000005"/>
    <n v="457.68000000000006"/>
    <x v="1"/>
  </r>
  <r>
    <x v="2"/>
    <x v="4"/>
    <x v="1"/>
    <x v="12"/>
    <n v="7"/>
    <x v="22"/>
    <n v="224"/>
    <n v="40"/>
    <x v="1"/>
  </r>
  <r>
    <x v="2"/>
    <x v="4"/>
    <x v="4"/>
    <x v="14"/>
    <n v="3"/>
    <x v="43"/>
    <n v="5126.576"/>
    <n v="660"/>
    <x v="1"/>
  </r>
  <r>
    <x v="2"/>
    <x v="4"/>
    <x v="5"/>
    <x v="13"/>
    <n v="2"/>
    <x v="24"/>
    <n v="7392"/>
    <n v="915.46"/>
    <x v="0"/>
  </r>
  <r>
    <x v="2"/>
    <x v="5"/>
    <x v="0"/>
    <x v="0"/>
    <n v="3566"/>
    <x v="24"/>
    <n v="5126.576"/>
    <n v="915.46"/>
    <x v="1"/>
  </r>
  <r>
    <x v="2"/>
    <x v="5"/>
    <x v="0"/>
    <x v="1"/>
    <n v="2498"/>
    <x v="26"/>
    <n v="8960"/>
    <n v="1600"/>
    <x v="0"/>
  </r>
  <r>
    <x v="2"/>
    <x v="5"/>
    <x v="1"/>
    <x v="2"/>
    <n v="1245"/>
    <x v="20"/>
    <n v="5126.4639999999999"/>
    <n v="915.44"/>
    <x v="0"/>
  </r>
  <r>
    <x v="2"/>
    <x v="5"/>
    <x v="2"/>
    <x v="3"/>
    <n v="644"/>
    <x v="27"/>
    <n v="6432.72"/>
    <n v="1148.7"/>
    <x v="0"/>
  </r>
  <r>
    <x v="2"/>
    <x v="5"/>
    <x v="3"/>
    <x v="4"/>
    <n v="643"/>
    <x v="17"/>
    <n v="7840"/>
    <n v="1400"/>
    <x v="0"/>
  </r>
  <r>
    <x v="2"/>
    <x v="5"/>
    <x v="2"/>
    <x v="5"/>
    <n v="455"/>
    <x v="18"/>
    <n v="5128.0320000000002"/>
    <n v="915.72000000000014"/>
    <x v="0"/>
  </r>
  <r>
    <x v="2"/>
    <x v="5"/>
    <x v="3"/>
    <x v="6"/>
    <n v="345"/>
    <x v="17"/>
    <n v="7840"/>
    <n v="1400"/>
    <x v="0"/>
  </r>
  <r>
    <x v="2"/>
    <x v="5"/>
    <x v="1"/>
    <x v="7"/>
    <n v="122"/>
    <x v="19"/>
    <n v="112"/>
    <n v="20"/>
    <x v="0"/>
  </r>
  <r>
    <x v="2"/>
    <x v="5"/>
    <x v="4"/>
    <x v="8"/>
    <n v="78"/>
    <x v="40"/>
    <n v="5126.4639999999999"/>
    <n v="457.72"/>
    <x v="0"/>
  </r>
  <r>
    <x v="2"/>
    <x v="5"/>
    <x v="4"/>
    <x v="9"/>
    <n v="76"/>
    <x v="41"/>
    <n v="5126.1279999999997"/>
    <n v="457.69"/>
    <x v="0"/>
  </r>
  <r>
    <x v="2"/>
    <x v="5"/>
    <x v="4"/>
    <x v="10"/>
    <n v="46"/>
    <x v="19"/>
    <n v="224"/>
    <n v="20"/>
    <x v="0"/>
  </r>
  <r>
    <x v="2"/>
    <x v="5"/>
    <x v="4"/>
    <x v="11"/>
    <n v="34"/>
    <x v="42"/>
    <n v="5126.0160000000005"/>
    <n v="457.68000000000006"/>
    <x v="0"/>
  </r>
  <r>
    <x v="2"/>
    <x v="5"/>
    <x v="1"/>
    <x v="12"/>
    <n v="7"/>
    <x v="22"/>
    <n v="224"/>
    <n v="40"/>
    <x v="0"/>
  </r>
  <r>
    <x v="2"/>
    <x v="5"/>
    <x v="5"/>
    <x v="13"/>
    <n v="3"/>
    <x v="24"/>
    <n v="7392"/>
    <n v="915.46"/>
    <x v="0"/>
  </r>
  <r>
    <x v="2"/>
    <x v="5"/>
    <x v="4"/>
    <x v="14"/>
    <n v="3"/>
    <x v="44"/>
    <n v="5126.576"/>
    <n v="457.73"/>
    <x v="0"/>
  </r>
  <r>
    <x v="2"/>
    <x v="6"/>
    <x v="0"/>
    <x v="0"/>
    <n v="3566"/>
    <x v="24"/>
    <n v="5126.576"/>
    <n v="915.46"/>
    <x v="0"/>
  </r>
  <r>
    <x v="2"/>
    <x v="6"/>
    <x v="0"/>
    <x v="1"/>
    <n v="2498"/>
    <x v="26"/>
    <n v="8960"/>
    <n v="1600"/>
    <x v="0"/>
  </r>
  <r>
    <x v="2"/>
    <x v="6"/>
    <x v="1"/>
    <x v="2"/>
    <n v="1245"/>
    <x v="20"/>
    <n v="5126.4639999999999"/>
    <n v="915.44"/>
    <x v="0"/>
  </r>
  <r>
    <x v="2"/>
    <x v="6"/>
    <x v="2"/>
    <x v="3"/>
    <n v="644"/>
    <x v="27"/>
    <n v="6432.72"/>
    <n v="1148.7"/>
    <x v="0"/>
  </r>
  <r>
    <x v="2"/>
    <x v="6"/>
    <x v="3"/>
    <x v="4"/>
    <n v="643"/>
    <x v="17"/>
    <n v="7840"/>
    <n v="1400"/>
    <x v="0"/>
  </r>
  <r>
    <x v="2"/>
    <x v="6"/>
    <x v="2"/>
    <x v="5"/>
    <n v="455"/>
    <x v="18"/>
    <n v="5128.0320000000002"/>
    <n v="915.72000000000014"/>
    <x v="0"/>
  </r>
  <r>
    <x v="2"/>
    <x v="6"/>
    <x v="3"/>
    <x v="6"/>
    <n v="345"/>
    <x v="17"/>
    <n v="7840"/>
    <n v="1400"/>
    <x v="0"/>
  </r>
  <r>
    <x v="2"/>
    <x v="6"/>
    <x v="1"/>
    <x v="7"/>
    <n v="122"/>
    <x v="19"/>
    <n v="112"/>
    <n v="20"/>
    <x v="0"/>
  </r>
  <r>
    <x v="2"/>
    <x v="6"/>
    <x v="4"/>
    <x v="8"/>
    <n v="78"/>
    <x v="40"/>
    <n v="5126.4639999999999"/>
    <n v="457.72"/>
    <x v="0"/>
  </r>
  <r>
    <x v="2"/>
    <x v="6"/>
    <x v="4"/>
    <x v="9"/>
    <n v="76"/>
    <x v="41"/>
    <n v="5126.1279999999997"/>
    <n v="457.69"/>
    <x v="0"/>
  </r>
  <r>
    <x v="2"/>
    <x v="6"/>
    <x v="4"/>
    <x v="10"/>
    <n v="46"/>
    <x v="19"/>
    <n v="224"/>
    <n v="20"/>
    <x v="0"/>
  </r>
  <r>
    <x v="2"/>
    <x v="6"/>
    <x v="4"/>
    <x v="11"/>
    <n v="34"/>
    <x v="42"/>
    <n v="5126.0160000000005"/>
    <n v="457.68000000000006"/>
    <x v="0"/>
  </r>
  <r>
    <x v="2"/>
    <x v="6"/>
    <x v="1"/>
    <x v="12"/>
    <n v="7"/>
    <x v="22"/>
    <n v="224"/>
    <n v="40"/>
    <x v="0"/>
  </r>
  <r>
    <x v="2"/>
    <x v="6"/>
    <x v="4"/>
    <x v="14"/>
    <n v="3"/>
    <x v="44"/>
    <n v="5126.576"/>
    <n v="457.73"/>
    <x v="0"/>
  </r>
  <r>
    <x v="2"/>
    <x v="6"/>
    <x v="5"/>
    <x v="13"/>
    <n v="2"/>
    <x v="25"/>
    <n v="7392"/>
    <n v="1320"/>
    <x v="0"/>
  </r>
  <r>
    <x v="2"/>
    <x v="7"/>
    <x v="0"/>
    <x v="0"/>
    <n v="3566"/>
    <x v="24"/>
    <n v="5126.576"/>
    <n v="915.46"/>
    <x v="0"/>
  </r>
  <r>
    <x v="2"/>
    <x v="7"/>
    <x v="0"/>
    <x v="1"/>
    <n v="2498"/>
    <x v="26"/>
    <n v="8960"/>
    <n v="1600"/>
    <x v="0"/>
  </r>
  <r>
    <x v="2"/>
    <x v="7"/>
    <x v="1"/>
    <x v="2"/>
    <n v="1245"/>
    <x v="20"/>
    <n v="5126.4639999999999"/>
    <n v="915.44"/>
    <x v="0"/>
  </r>
  <r>
    <x v="2"/>
    <x v="7"/>
    <x v="2"/>
    <x v="3"/>
    <n v="644"/>
    <x v="27"/>
    <n v="6432.72"/>
    <n v="1148.7"/>
    <x v="0"/>
  </r>
  <r>
    <x v="2"/>
    <x v="7"/>
    <x v="3"/>
    <x v="4"/>
    <n v="643"/>
    <x v="17"/>
    <n v="7840"/>
    <n v="1400"/>
    <x v="0"/>
  </r>
  <r>
    <x v="2"/>
    <x v="7"/>
    <x v="2"/>
    <x v="5"/>
    <n v="455"/>
    <x v="29"/>
    <n v="5128.0320000000002"/>
    <n v="1007.292"/>
    <x v="0"/>
  </r>
  <r>
    <x v="2"/>
    <x v="7"/>
    <x v="3"/>
    <x v="6"/>
    <n v="345"/>
    <x v="4"/>
    <n v="7840"/>
    <n v="1540"/>
    <x v="0"/>
  </r>
  <r>
    <x v="2"/>
    <x v="7"/>
    <x v="1"/>
    <x v="7"/>
    <n v="122"/>
    <x v="30"/>
    <n v="112"/>
    <n v="22"/>
    <x v="0"/>
  </r>
  <r>
    <x v="2"/>
    <x v="7"/>
    <x v="4"/>
    <x v="8"/>
    <n v="78"/>
    <x v="45"/>
    <n v="5126.4639999999999"/>
    <n v="503.49200000000002"/>
    <x v="0"/>
  </r>
  <r>
    <x v="2"/>
    <x v="7"/>
    <x v="4"/>
    <x v="9"/>
    <n v="76"/>
    <x v="46"/>
    <n v="5126.1279999999997"/>
    <n v="503.45899999999995"/>
    <x v="0"/>
  </r>
  <r>
    <x v="2"/>
    <x v="7"/>
    <x v="4"/>
    <x v="10"/>
    <n v="46"/>
    <x v="47"/>
    <n v="224"/>
    <n v="23"/>
    <x v="0"/>
  </r>
  <r>
    <x v="2"/>
    <x v="7"/>
    <x v="4"/>
    <x v="11"/>
    <n v="34"/>
    <x v="48"/>
    <n v="5126.0160000000005"/>
    <n v="526.33199999999999"/>
    <x v="0"/>
  </r>
  <r>
    <x v="2"/>
    <x v="7"/>
    <x v="1"/>
    <x v="12"/>
    <n v="7"/>
    <x v="36"/>
    <n v="224"/>
    <n v="46"/>
    <x v="0"/>
  </r>
  <r>
    <x v="2"/>
    <x v="7"/>
    <x v="4"/>
    <x v="14"/>
    <n v="3"/>
    <x v="49"/>
    <n v="5126.576"/>
    <n v="526.38950000000011"/>
    <x v="0"/>
  </r>
  <r>
    <x v="2"/>
    <x v="7"/>
    <x v="5"/>
    <x v="13"/>
    <n v="2"/>
    <x v="39"/>
    <n v="7392"/>
    <n v="1518"/>
    <x v="0"/>
  </r>
  <r>
    <x v="2"/>
    <x v="8"/>
    <x v="0"/>
    <x v="0"/>
    <n v="3566"/>
    <x v="24"/>
    <n v="5126.576"/>
    <n v="915.46"/>
    <x v="0"/>
  </r>
  <r>
    <x v="2"/>
    <x v="8"/>
    <x v="0"/>
    <x v="1"/>
    <n v="2498"/>
    <x v="26"/>
    <n v="8960"/>
    <n v="1600"/>
    <x v="0"/>
  </r>
  <r>
    <x v="2"/>
    <x v="8"/>
    <x v="1"/>
    <x v="2"/>
    <n v="1245"/>
    <x v="20"/>
    <n v="5126.4639999999999"/>
    <n v="915.44"/>
    <x v="0"/>
  </r>
  <r>
    <x v="2"/>
    <x v="8"/>
    <x v="2"/>
    <x v="3"/>
    <n v="644"/>
    <x v="27"/>
    <n v="6432.72"/>
    <n v="1148.7"/>
    <x v="0"/>
  </r>
  <r>
    <x v="2"/>
    <x v="8"/>
    <x v="3"/>
    <x v="4"/>
    <n v="643"/>
    <x v="17"/>
    <n v="7840"/>
    <n v="1400"/>
    <x v="0"/>
  </r>
  <r>
    <x v="2"/>
    <x v="8"/>
    <x v="2"/>
    <x v="5"/>
    <n v="455"/>
    <x v="18"/>
    <n v="5128.0320000000002"/>
    <n v="915.72000000000014"/>
    <x v="0"/>
  </r>
  <r>
    <x v="2"/>
    <x v="8"/>
    <x v="3"/>
    <x v="6"/>
    <n v="345"/>
    <x v="17"/>
    <n v="7840"/>
    <n v="1400"/>
    <x v="0"/>
  </r>
  <r>
    <x v="2"/>
    <x v="8"/>
    <x v="1"/>
    <x v="7"/>
    <n v="122"/>
    <x v="19"/>
    <n v="112"/>
    <n v="20"/>
    <x v="0"/>
  </r>
  <r>
    <x v="2"/>
    <x v="8"/>
    <x v="4"/>
    <x v="8"/>
    <n v="78"/>
    <x v="40"/>
    <n v="5126.4639999999999"/>
    <n v="457.72"/>
    <x v="0"/>
  </r>
  <r>
    <x v="2"/>
    <x v="8"/>
    <x v="4"/>
    <x v="9"/>
    <n v="76"/>
    <x v="41"/>
    <n v="5126.1279999999997"/>
    <n v="457.69"/>
    <x v="0"/>
  </r>
  <r>
    <x v="2"/>
    <x v="8"/>
    <x v="4"/>
    <x v="10"/>
    <n v="46"/>
    <x v="19"/>
    <n v="224"/>
    <n v="20"/>
    <x v="0"/>
  </r>
  <r>
    <x v="2"/>
    <x v="8"/>
    <x v="4"/>
    <x v="11"/>
    <n v="34"/>
    <x v="50"/>
    <n v="5126.0160000000005"/>
    <n v="549.21600000000001"/>
    <x v="0"/>
  </r>
  <r>
    <x v="2"/>
    <x v="8"/>
    <x v="1"/>
    <x v="12"/>
    <n v="7"/>
    <x v="9"/>
    <n v="224"/>
    <n v="48"/>
    <x v="0"/>
  </r>
  <r>
    <x v="2"/>
    <x v="8"/>
    <x v="4"/>
    <x v="14"/>
    <n v="3"/>
    <x v="51"/>
    <n v="5126.576"/>
    <n v="549.27600000000007"/>
    <x v="0"/>
  </r>
  <r>
    <x v="2"/>
    <x v="8"/>
    <x v="5"/>
    <x v="13"/>
    <n v="2"/>
    <x v="31"/>
    <n v="7392"/>
    <n v="1584"/>
    <x v="0"/>
  </r>
  <r>
    <x v="2"/>
    <x v="9"/>
    <x v="0"/>
    <x v="0"/>
    <n v="3566"/>
    <x v="13"/>
    <n v="5126.576"/>
    <n v="1007.0060000000002"/>
    <x v="0"/>
  </r>
  <r>
    <x v="2"/>
    <x v="9"/>
    <x v="0"/>
    <x v="1"/>
    <n v="2498"/>
    <x v="52"/>
    <n v="8960"/>
    <n v="1840"/>
    <x v="0"/>
  </r>
  <r>
    <x v="2"/>
    <x v="9"/>
    <x v="1"/>
    <x v="2"/>
    <n v="1245"/>
    <x v="53"/>
    <n v="5126.4639999999999"/>
    <n v="1052.7560000000001"/>
    <x v="0"/>
  </r>
  <r>
    <x v="2"/>
    <x v="9"/>
    <x v="2"/>
    <x v="3"/>
    <n v="644"/>
    <x v="54"/>
    <n v="6432.72"/>
    <n v="1321.0050000000001"/>
    <x v="0"/>
  </r>
  <r>
    <x v="2"/>
    <x v="9"/>
    <x v="3"/>
    <x v="4"/>
    <n v="643"/>
    <x v="32"/>
    <n v="7840"/>
    <n v="1680"/>
    <x v="0"/>
  </r>
  <r>
    <x v="2"/>
    <x v="9"/>
    <x v="2"/>
    <x v="5"/>
    <n v="455"/>
    <x v="33"/>
    <n v="5128.0320000000002"/>
    <n v="1098.8640000000003"/>
    <x v="0"/>
  </r>
  <r>
    <x v="2"/>
    <x v="9"/>
    <x v="3"/>
    <x v="6"/>
    <n v="345"/>
    <x v="32"/>
    <n v="7840"/>
    <n v="1680"/>
    <x v="0"/>
  </r>
  <r>
    <x v="2"/>
    <x v="9"/>
    <x v="1"/>
    <x v="7"/>
    <n v="122"/>
    <x v="34"/>
    <n v="112"/>
    <n v="24"/>
    <x v="0"/>
  </r>
  <r>
    <x v="2"/>
    <x v="9"/>
    <x v="4"/>
    <x v="8"/>
    <n v="78"/>
    <x v="45"/>
    <n v="5126.4639999999999"/>
    <n v="503.49200000000002"/>
    <x v="0"/>
  </r>
  <r>
    <x v="2"/>
    <x v="9"/>
    <x v="4"/>
    <x v="9"/>
    <n v="76"/>
    <x v="46"/>
    <n v="5126.1279999999997"/>
    <n v="503.45899999999995"/>
    <x v="0"/>
  </r>
  <r>
    <x v="2"/>
    <x v="9"/>
    <x v="4"/>
    <x v="10"/>
    <n v="46"/>
    <x v="30"/>
    <n v="224"/>
    <n v="22"/>
    <x v="0"/>
  </r>
  <r>
    <x v="2"/>
    <x v="9"/>
    <x v="4"/>
    <x v="11"/>
    <n v="34"/>
    <x v="55"/>
    <n v="5126.0160000000005"/>
    <n v="503.44800000000009"/>
    <x v="0"/>
  </r>
  <r>
    <x v="2"/>
    <x v="9"/>
    <x v="1"/>
    <x v="12"/>
    <n v="7"/>
    <x v="56"/>
    <n v="224"/>
    <n v="44"/>
    <x v="0"/>
  </r>
  <r>
    <x v="2"/>
    <x v="9"/>
    <x v="4"/>
    <x v="14"/>
    <n v="3"/>
    <x v="57"/>
    <n v="5126.576"/>
    <n v="503.5030000000001"/>
    <x v="0"/>
  </r>
  <r>
    <x v="2"/>
    <x v="9"/>
    <x v="5"/>
    <x v="13"/>
    <n v="2"/>
    <x v="12"/>
    <n v="7392"/>
    <n v="1452"/>
    <x v="0"/>
  </r>
  <r>
    <x v="2"/>
    <x v="10"/>
    <x v="0"/>
    <x v="0"/>
    <n v="3566"/>
    <x v="38"/>
    <n v="5126.576"/>
    <n v="1052.7790000000002"/>
    <x v="0"/>
  </r>
  <r>
    <x v="2"/>
    <x v="10"/>
    <x v="0"/>
    <x v="1"/>
    <n v="2498"/>
    <x v="14"/>
    <n v="8960"/>
    <n v="1760"/>
    <x v="0"/>
  </r>
  <r>
    <x v="2"/>
    <x v="10"/>
    <x v="1"/>
    <x v="2"/>
    <n v="1245"/>
    <x v="15"/>
    <n v="5126.4639999999999"/>
    <n v="1006.984"/>
    <x v="0"/>
  </r>
  <r>
    <x v="2"/>
    <x v="10"/>
    <x v="2"/>
    <x v="3"/>
    <n v="644"/>
    <x v="16"/>
    <n v="6432.72"/>
    <n v="1263.5700000000002"/>
    <x v="0"/>
  </r>
  <r>
    <x v="2"/>
    <x v="10"/>
    <x v="3"/>
    <x v="4"/>
    <n v="643"/>
    <x v="4"/>
    <n v="7840"/>
    <n v="1540"/>
    <x v="0"/>
  </r>
  <r>
    <x v="2"/>
    <x v="10"/>
    <x v="2"/>
    <x v="5"/>
    <n v="455"/>
    <x v="29"/>
    <n v="5128.0320000000002"/>
    <n v="1007.292"/>
    <x v="0"/>
  </r>
  <r>
    <x v="2"/>
    <x v="10"/>
    <x v="3"/>
    <x v="6"/>
    <n v="345"/>
    <x v="4"/>
    <n v="7840"/>
    <n v="1540"/>
    <x v="0"/>
  </r>
  <r>
    <x v="2"/>
    <x v="10"/>
    <x v="1"/>
    <x v="7"/>
    <n v="122"/>
    <x v="30"/>
    <n v="112"/>
    <n v="22"/>
    <x v="0"/>
  </r>
  <r>
    <x v="2"/>
    <x v="10"/>
    <x v="4"/>
    <x v="8"/>
    <n v="78"/>
    <x v="45"/>
    <n v="5126.4639999999999"/>
    <n v="503.49200000000002"/>
    <x v="0"/>
  </r>
  <r>
    <x v="2"/>
    <x v="10"/>
    <x v="4"/>
    <x v="9"/>
    <n v="76"/>
    <x v="41"/>
    <n v="5126.1279999999997"/>
    <n v="457.69"/>
    <x v="0"/>
  </r>
  <r>
    <x v="2"/>
    <x v="10"/>
    <x v="4"/>
    <x v="10"/>
    <n v="46"/>
    <x v="19"/>
    <n v="224"/>
    <n v="20"/>
    <x v="0"/>
  </r>
  <r>
    <x v="2"/>
    <x v="10"/>
    <x v="4"/>
    <x v="11"/>
    <n v="34"/>
    <x v="42"/>
    <n v="5126.0160000000005"/>
    <n v="457.68000000000006"/>
    <x v="1"/>
  </r>
  <r>
    <x v="2"/>
    <x v="10"/>
    <x v="1"/>
    <x v="12"/>
    <n v="7"/>
    <x v="22"/>
    <n v="224"/>
    <n v="40"/>
    <x v="1"/>
  </r>
  <r>
    <x v="2"/>
    <x v="10"/>
    <x v="4"/>
    <x v="14"/>
    <n v="3"/>
    <x v="44"/>
    <n v="5126.576"/>
    <n v="457.73"/>
    <x v="1"/>
  </r>
  <r>
    <x v="2"/>
    <x v="10"/>
    <x v="5"/>
    <x v="13"/>
    <n v="2"/>
    <x v="25"/>
    <n v="7392"/>
    <n v="1320"/>
    <x v="1"/>
  </r>
  <r>
    <x v="2"/>
    <x v="11"/>
    <x v="0"/>
    <x v="0"/>
    <n v="3566"/>
    <x v="24"/>
    <n v="5126.576"/>
    <n v="915.46"/>
    <x v="1"/>
  </r>
  <r>
    <x v="2"/>
    <x v="11"/>
    <x v="0"/>
    <x v="1"/>
    <n v="2498"/>
    <x v="26"/>
    <n v="8960"/>
    <n v="1600"/>
    <x v="1"/>
  </r>
  <r>
    <x v="2"/>
    <x v="11"/>
    <x v="1"/>
    <x v="2"/>
    <n v="1245"/>
    <x v="20"/>
    <n v="5126.4639999999999"/>
    <n v="915.44"/>
    <x v="1"/>
  </r>
  <r>
    <x v="2"/>
    <x v="11"/>
    <x v="2"/>
    <x v="3"/>
    <n v="644"/>
    <x v="27"/>
    <n v="6432.72"/>
    <n v="1148.7"/>
    <x v="1"/>
  </r>
  <r>
    <x v="2"/>
    <x v="11"/>
    <x v="3"/>
    <x v="4"/>
    <n v="643"/>
    <x v="17"/>
    <n v="7840"/>
    <n v="1400"/>
    <x v="1"/>
  </r>
  <r>
    <x v="2"/>
    <x v="11"/>
    <x v="2"/>
    <x v="5"/>
    <n v="455"/>
    <x v="18"/>
    <n v="5128.0320000000002"/>
    <n v="915.72000000000014"/>
    <x v="1"/>
  </r>
  <r>
    <x v="2"/>
    <x v="11"/>
    <x v="3"/>
    <x v="6"/>
    <n v="345"/>
    <x v="17"/>
    <n v="7840"/>
    <n v="1400"/>
    <x v="1"/>
  </r>
  <r>
    <x v="2"/>
    <x v="11"/>
    <x v="1"/>
    <x v="7"/>
    <n v="122"/>
    <x v="19"/>
    <n v="112"/>
    <n v="20"/>
    <x v="1"/>
  </r>
  <r>
    <x v="2"/>
    <x v="11"/>
    <x v="4"/>
    <x v="8"/>
    <n v="78"/>
    <x v="40"/>
    <n v="5126.4639999999999"/>
    <n v="457.72"/>
    <x v="1"/>
  </r>
  <r>
    <x v="2"/>
    <x v="11"/>
    <x v="4"/>
    <x v="9"/>
    <n v="76"/>
    <x v="41"/>
    <n v="5126.1279999999997"/>
    <n v="457.69"/>
    <x v="1"/>
  </r>
  <r>
    <x v="2"/>
    <x v="11"/>
    <x v="4"/>
    <x v="10"/>
    <n v="46"/>
    <x v="19"/>
    <n v="224"/>
    <n v="20"/>
    <x v="1"/>
  </r>
  <r>
    <x v="2"/>
    <x v="11"/>
    <x v="4"/>
    <x v="11"/>
    <n v="34"/>
    <x v="42"/>
    <n v="5126.0160000000005"/>
    <n v="457.68000000000006"/>
    <x v="1"/>
  </r>
  <r>
    <x v="2"/>
    <x v="11"/>
    <x v="1"/>
    <x v="12"/>
    <n v="7"/>
    <x v="22"/>
    <n v="224"/>
    <n v="40"/>
    <x v="1"/>
  </r>
  <r>
    <x v="2"/>
    <x v="11"/>
    <x v="4"/>
    <x v="14"/>
    <n v="3"/>
    <x v="44"/>
    <n v="5126.576"/>
    <n v="457.73"/>
    <x v="1"/>
  </r>
  <r>
    <x v="2"/>
    <x v="11"/>
    <x v="5"/>
    <x v="13"/>
    <n v="2"/>
    <x v="25"/>
    <n v="7392"/>
    <n v="1320"/>
    <x v="1"/>
  </r>
  <r>
    <x v="3"/>
    <x v="0"/>
    <x v="0"/>
    <x v="0"/>
    <n v="3566"/>
    <x v="0"/>
    <n v="5126.576"/>
    <n v="1098.5520000000001"/>
    <x v="1"/>
  </r>
  <r>
    <x v="3"/>
    <x v="0"/>
    <x v="0"/>
    <x v="1"/>
    <n v="2498"/>
    <x v="1"/>
    <n v="8960"/>
    <n v="1920"/>
    <x v="1"/>
  </r>
  <r>
    <x v="3"/>
    <x v="0"/>
    <x v="1"/>
    <x v="2"/>
    <n v="1245"/>
    <x v="2"/>
    <n v="5126.4639999999999"/>
    <n v="1098.528"/>
    <x v="1"/>
  </r>
  <r>
    <x v="3"/>
    <x v="0"/>
    <x v="2"/>
    <x v="3"/>
    <n v="644"/>
    <x v="3"/>
    <n v="6432.72"/>
    <n v="1378.44"/>
    <x v="1"/>
  </r>
  <r>
    <x v="3"/>
    <x v="0"/>
    <x v="3"/>
    <x v="4"/>
    <n v="643"/>
    <x v="32"/>
    <n v="7840"/>
    <n v="1680"/>
    <x v="0"/>
  </r>
  <r>
    <x v="3"/>
    <x v="0"/>
    <x v="2"/>
    <x v="5"/>
    <n v="455"/>
    <x v="33"/>
    <n v="5128.0320000000002"/>
    <n v="1098.8640000000003"/>
    <x v="0"/>
  </r>
  <r>
    <x v="3"/>
    <x v="0"/>
    <x v="3"/>
    <x v="6"/>
    <n v="345"/>
    <x v="32"/>
    <n v="7840"/>
    <n v="1680"/>
    <x v="0"/>
  </r>
  <r>
    <x v="3"/>
    <x v="0"/>
    <x v="1"/>
    <x v="7"/>
    <n v="122"/>
    <x v="34"/>
    <n v="112"/>
    <n v="24"/>
    <x v="0"/>
  </r>
  <r>
    <x v="3"/>
    <x v="0"/>
    <x v="4"/>
    <x v="8"/>
    <n v="78"/>
    <x v="40"/>
    <n v="5126.4639999999999"/>
    <n v="457.72"/>
    <x v="0"/>
  </r>
  <r>
    <x v="3"/>
    <x v="0"/>
    <x v="4"/>
    <x v="9"/>
    <n v="76"/>
    <x v="41"/>
    <n v="5126.1279999999997"/>
    <n v="457.69"/>
    <x v="0"/>
  </r>
  <r>
    <x v="3"/>
    <x v="0"/>
    <x v="4"/>
    <x v="10"/>
    <n v="46"/>
    <x v="19"/>
    <n v="224"/>
    <n v="20"/>
    <x v="0"/>
  </r>
  <r>
    <x v="3"/>
    <x v="0"/>
    <x v="4"/>
    <x v="11"/>
    <n v="34"/>
    <x v="42"/>
    <n v="5126.0160000000005"/>
    <n v="457.68000000000006"/>
    <x v="0"/>
  </r>
  <r>
    <x v="3"/>
    <x v="0"/>
    <x v="1"/>
    <x v="12"/>
    <n v="7"/>
    <x v="22"/>
    <n v="224"/>
    <n v="40"/>
    <x v="0"/>
  </r>
  <r>
    <x v="3"/>
    <x v="0"/>
    <x v="5"/>
    <x v="13"/>
    <n v="3"/>
    <x v="24"/>
    <n v="7392"/>
    <n v="915.46"/>
    <x v="0"/>
  </r>
  <r>
    <x v="3"/>
    <x v="0"/>
    <x v="4"/>
    <x v="14"/>
    <n v="3"/>
    <x v="43"/>
    <n v="5126.576"/>
    <n v="660"/>
    <x v="0"/>
  </r>
  <r>
    <x v="3"/>
    <x v="1"/>
    <x v="0"/>
    <x v="0"/>
    <n v="3566"/>
    <x v="24"/>
    <n v="5126.576"/>
    <n v="915.46"/>
    <x v="0"/>
  </r>
  <r>
    <x v="3"/>
    <x v="1"/>
    <x v="0"/>
    <x v="1"/>
    <n v="2498"/>
    <x v="26"/>
    <n v="8960"/>
    <n v="1600"/>
    <x v="0"/>
  </r>
  <r>
    <x v="3"/>
    <x v="1"/>
    <x v="1"/>
    <x v="2"/>
    <n v="1245"/>
    <x v="20"/>
    <n v="5126.4639999999999"/>
    <n v="915.44"/>
    <x v="0"/>
  </r>
  <r>
    <x v="3"/>
    <x v="1"/>
    <x v="2"/>
    <x v="3"/>
    <n v="644"/>
    <x v="27"/>
    <n v="6432.72"/>
    <n v="1148.7"/>
    <x v="0"/>
  </r>
  <r>
    <x v="3"/>
    <x v="1"/>
    <x v="3"/>
    <x v="4"/>
    <n v="643"/>
    <x v="17"/>
    <n v="7840"/>
    <n v="1400"/>
    <x v="0"/>
  </r>
  <r>
    <x v="3"/>
    <x v="1"/>
    <x v="2"/>
    <x v="5"/>
    <n v="455"/>
    <x v="18"/>
    <n v="5128.0320000000002"/>
    <n v="915.72000000000014"/>
    <x v="0"/>
  </r>
  <r>
    <x v="3"/>
    <x v="1"/>
    <x v="3"/>
    <x v="6"/>
    <n v="345"/>
    <x v="17"/>
    <n v="7840"/>
    <n v="1400"/>
    <x v="0"/>
  </r>
  <r>
    <x v="3"/>
    <x v="1"/>
    <x v="1"/>
    <x v="7"/>
    <n v="122"/>
    <x v="19"/>
    <n v="112"/>
    <n v="20"/>
    <x v="0"/>
  </r>
  <r>
    <x v="3"/>
    <x v="1"/>
    <x v="4"/>
    <x v="8"/>
    <n v="78"/>
    <x v="40"/>
    <n v="5126.4639999999999"/>
    <n v="457.72"/>
    <x v="0"/>
  </r>
  <r>
    <x v="3"/>
    <x v="1"/>
    <x v="4"/>
    <x v="9"/>
    <n v="76"/>
    <x v="41"/>
    <n v="5126.1279999999997"/>
    <n v="457.69"/>
    <x v="0"/>
  </r>
  <r>
    <x v="3"/>
    <x v="1"/>
    <x v="4"/>
    <x v="10"/>
    <n v="46"/>
    <x v="19"/>
    <n v="224"/>
    <n v="20"/>
    <x v="0"/>
  </r>
  <r>
    <x v="3"/>
    <x v="1"/>
    <x v="4"/>
    <x v="11"/>
    <n v="34"/>
    <x v="42"/>
    <n v="5126.0160000000005"/>
    <n v="457.68000000000006"/>
    <x v="0"/>
  </r>
  <r>
    <x v="3"/>
    <x v="1"/>
    <x v="1"/>
    <x v="12"/>
    <n v="7"/>
    <x v="22"/>
    <n v="224"/>
    <n v="40"/>
    <x v="0"/>
  </r>
  <r>
    <x v="3"/>
    <x v="1"/>
    <x v="4"/>
    <x v="14"/>
    <n v="3"/>
    <x v="43"/>
    <n v="5126.576"/>
    <n v="660"/>
    <x v="0"/>
  </r>
  <r>
    <x v="3"/>
    <x v="1"/>
    <x v="5"/>
    <x v="13"/>
    <n v="2"/>
    <x v="25"/>
    <n v="7392"/>
    <n v="1320"/>
    <x v="0"/>
  </r>
  <r>
    <x v="3"/>
    <x v="2"/>
    <x v="0"/>
    <x v="0"/>
    <n v="3566"/>
    <x v="24"/>
    <n v="5126.576"/>
    <n v="915.46"/>
    <x v="0"/>
  </r>
  <r>
    <x v="3"/>
    <x v="2"/>
    <x v="0"/>
    <x v="1"/>
    <n v="2498"/>
    <x v="26"/>
    <n v="8960"/>
    <n v="1600"/>
    <x v="0"/>
  </r>
  <r>
    <x v="3"/>
    <x v="2"/>
    <x v="1"/>
    <x v="2"/>
    <n v="1245"/>
    <x v="20"/>
    <n v="5126.4639999999999"/>
    <n v="915.44"/>
    <x v="0"/>
  </r>
  <r>
    <x v="3"/>
    <x v="2"/>
    <x v="2"/>
    <x v="3"/>
    <n v="644"/>
    <x v="58"/>
    <n v="6432.72"/>
    <n v="2000"/>
    <x v="0"/>
  </r>
  <r>
    <x v="3"/>
    <x v="2"/>
    <x v="3"/>
    <x v="4"/>
    <n v="643"/>
    <x v="17"/>
    <n v="7840"/>
    <n v="1400"/>
    <x v="0"/>
  </r>
  <r>
    <x v="3"/>
    <x v="2"/>
    <x v="2"/>
    <x v="5"/>
    <n v="455"/>
    <x v="18"/>
    <n v="5128.0320000000002"/>
    <n v="915.72000000000014"/>
    <x v="0"/>
  </r>
  <r>
    <x v="3"/>
    <x v="2"/>
    <x v="3"/>
    <x v="6"/>
    <n v="345"/>
    <x v="17"/>
    <n v="7840"/>
    <n v="1400"/>
    <x v="0"/>
  </r>
  <r>
    <x v="3"/>
    <x v="2"/>
    <x v="1"/>
    <x v="7"/>
    <n v="122"/>
    <x v="19"/>
    <n v="112"/>
    <n v="20"/>
    <x v="0"/>
  </r>
  <r>
    <x v="3"/>
    <x v="2"/>
    <x v="4"/>
    <x v="8"/>
    <n v="78"/>
    <x v="40"/>
    <n v="5126.4639999999999"/>
    <n v="457.72"/>
    <x v="0"/>
  </r>
  <r>
    <x v="3"/>
    <x v="2"/>
    <x v="4"/>
    <x v="9"/>
    <n v="76"/>
    <x v="41"/>
    <n v="5126.1279999999997"/>
    <n v="457.69"/>
    <x v="0"/>
  </r>
  <r>
    <x v="3"/>
    <x v="2"/>
    <x v="4"/>
    <x v="10"/>
    <n v="46"/>
    <x v="19"/>
    <n v="224"/>
    <n v="20"/>
    <x v="0"/>
  </r>
  <r>
    <x v="3"/>
    <x v="2"/>
    <x v="4"/>
    <x v="11"/>
    <n v="34"/>
    <x v="42"/>
    <n v="5126.0160000000005"/>
    <n v="457.68000000000006"/>
    <x v="0"/>
  </r>
  <r>
    <x v="3"/>
    <x v="2"/>
    <x v="1"/>
    <x v="12"/>
    <n v="7"/>
    <x v="22"/>
    <n v="224"/>
    <n v="40"/>
    <x v="0"/>
  </r>
  <r>
    <x v="3"/>
    <x v="2"/>
    <x v="4"/>
    <x v="14"/>
    <n v="3"/>
    <x v="44"/>
    <n v="5126.576"/>
    <n v="457.73"/>
    <x v="0"/>
  </r>
  <r>
    <x v="3"/>
    <x v="2"/>
    <x v="5"/>
    <x v="13"/>
    <n v="2"/>
    <x v="25"/>
    <n v="7392"/>
    <n v="1320"/>
    <x v="0"/>
  </r>
  <r>
    <x v="3"/>
    <x v="3"/>
    <x v="0"/>
    <x v="0"/>
    <n v="3566"/>
    <x v="24"/>
    <n v="5126.576"/>
    <n v="915.46"/>
    <x v="0"/>
  </r>
  <r>
    <x v="3"/>
    <x v="3"/>
    <x v="0"/>
    <x v="1"/>
    <n v="2498"/>
    <x v="26"/>
    <n v="8960"/>
    <n v="1600"/>
    <x v="1"/>
  </r>
  <r>
    <x v="3"/>
    <x v="3"/>
    <x v="1"/>
    <x v="2"/>
    <n v="1245"/>
    <x v="20"/>
    <n v="5126.4639999999999"/>
    <n v="915.44"/>
    <x v="1"/>
  </r>
  <r>
    <x v="3"/>
    <x v="3"/>
    <x v="2"/>
    <x v="3"/>
    <n v="644"/>
    <x v="59"/>
    <n v="6432.72"/>
    <n v="3000"/>
    <x v="1"/>
  </r>
  <r>
    <x v="3"/>
    <x v="3"/>
    <x v="3"/>
    <x v="4"/>
    <n v="643"/>
    <x v="17"/>
    <n v="7840"/>
    <n v="1400"/>
    <x v="1"/>
  </r>
  <r>
    <x v="3"/>
    <x v="3"/>
    <x v="2"/>
    <x v="5"/>
    <n v="455"/>
    <x v="60"/>
    <n v="5128.0320000000002"/>
    <n v="2800"/>
    <x v="1"/>
  </r>
  <r>
    <x v="3"/>
    <x v="3"/>
    <x v="3"/>
    <x v="6"/>
    <n v="345"/>
    <x v="17"/>
    <n v="7840"/>
    <n v="1400"/>
    <x v="1"/>
  </r>
  <r>
    <x v="3"/>
    <x v="3"/>
    <x v="1"/>
    <x v="7"/>
    <n v="122"/>
    <x v="19"/>
    <n v="112"/>
    <n v="20"/>
    <x v="1"/>
  </r>
  <r>
    <x v="3"/>
    <x v="3"/>
    <x v="4"/>
    <x v="8"/>
    <n v="78"/>
    <x v="40"/>
    <n v="5126.4639999999999"/>
    <n v="457.72"/>
    <x v="1"/>
  </r>
  <r>
    <x v="3"/>
    <x v="3"/>
    <x v="4"/>
    <x v="9"/>
    <n v="76"/>
    <x v="41"/>
    <n v="5126.1279999999997"/>
    <n v="457.69"/>
    <x v="1"/>
  </r>
  <r>
    <x v="3"/>
    <x v="3"/>
    <x v="4"/>
    <x v="10"/>
    <n v="46"/>
    <x v="19"/>
    <n v="224"/>
    <n v="20"/>
    <x v="1"/>
  </r>
  <r>
    <x v="3"/>
    <x v="3"/>
    <x v="4"/>
    <x v="11"/>
    <n v="34"/>
    <x v="42"/>
    <n v="5126.0160000000005"/>
    <n v="457.68000000000006"/>
    <x v="1"/>
  </r>
  <r>
    <x v="3"/>
    <x v="3"/>
    <x v="1"/>
    <x v="12"/>
    <n v="7"/>
    <x v="22"/>
    <n v="224"/>
    <n v="40"/>
    <x v="1"/>
  </r>
  <r>
    <x v="3"/>
    <x v="3"/>
    <x v="4"/>
    <x v="14"/>
    <n v="3"/>
    <x v="44"/>
    <n v="5126.576"/>
    <n v="457.73"/>
    <x v="1"/>
  </r>
  <r>
    <x v="3"/>
    <x v="3"/>
    <x v="5"/>
    <x v="13"/>
    <n v="2"/>
    <x v="31"/>
    <n v="7392"/>
    <n v="1584"/>
    <x v="1"/>
  </r>
  <r>
    <x v="3"/>
    <x v="4"/>
    <x v="0"/>
    <x v="0"/>
    <n v="3566"/>
    <x v="24"/>
    <n v="5126.576"/>
    <n v="915.46"/>
    <x v="1"/>
  </r>
  <r>
    <x v="3"/>
    <x v="4"/>
    <x v="0"/>
    <x v="1"/>
    <n v="2498"/>
    <x v="14"/>
    <n v="8960"/>
    <n v="1760"/>
    <x v="1"/>
  </r>
  <r>
    <x v="3"/>
    <x v="4"/>
    <x v="1"/>
    <x v="2"/>
    <n v="1245"/>
    <x v="15"/>
    <n v="5126.4639999999999"/>
    <n v="1006.984"/>
    <x v="1"/>
  </r>
  <r>
    <x v="3"/>
    <x v="4"/>
    <x v="2"/>
    <x v="3"/>
    <n v="644"/>
    <x v="16"/>
    <n v="6432.72"/>
    <n v="1263.5700000000002"/>
    <x v="1"/>
  </r>
  <r>
    <x v="3"/>
    <x v="4"/>
    <x v="3"/>
    <x v="4"/>
    <n v="643"/>
    <x v="4"/>
    <n v="7840"/>
    <n v="1540"/>
    <x v="1"/>
  </r>
  <r>
    <x v="3"/>
    <x v="4"/>
    <x v="2"/>
    <x v="5"/>
    <n v="455"/>
    <x v="29"/>
    <n v="5128.0320000000002"/>
    <n v="1007.292"/>
    <x v="1"/>
  </r>
  <r>
    <x v="3"/>
    <x v="4"/>
    <x v="3"/>
    <x v="6"/>
    <n v="345"/>
    <x v="4"/>
    <n v="7840"/>
    <n v="1540"/>
    <x v="1"/>
  </r>
  <r>
    <x v="3"/>
    <x v="4"/>
    <x v="1"/>
    <x v="7"/>
    <n v="122"/>
    <x v="30"/>
    <n v="112"/>
    <n v="22"/>
    <x v="1"/>
  </r>
  <r>
    <x v="3"/>
    <x v="4"/>
    <x v="4"/>
    <x v="8"/>
    <n v="78"/>
    <x v="45"/>
    <n v="5126.4639999999999"/>
    <n v="503.49200000000002"/>
    <x v="1"/>
  </r>
  <r>
    <x v="3"/>
    <x v="4"/>
    <x v="4"/>
    <x v="9"/>
    <n v="76"/>
    <x v="41"/>
    <n v="5126.1279999999997"/>
    <n v="457.69"/>
    <x v="1"/>
  </r>
  <r>
    <x v="3"/>
    <x v="4"/>
    <x v="4"/>
    <x v="10"/>
    <n v="46"/>
    <x v="19"/>
    <n v="224"/>
    <n v="20"/>
    <x v="1"/>
  </r>
  <r>
    <x v="3"/>
    <x v="4"/>
    <x v="4"/>
    <x v="11"/>
    <n v="34"/>
    <x v="42"/>
    <n v="5126.0160000000005"/>
    <n v="457.68000000000006"/>
    <x v="0"/>
  </r>
  <r>
    <x v="3"/>
    <x v="4"/>
    <x v="1"/>
    <x v="12"/>
    <n v="7"/>
    <x v="22"/>
    <n v="224"/>
    <n v="40"/>
    <x v="0"/>
  </r>
  <r>
    <x v="3"/>
    <x v="4"/>
    <x v="4"/>
    <x v="14"/>
    <n v="3"/>
    <x v="43"/>
    <n v="5126.576"/>
    <n v="660"/>
    <x v="0"/>
  </r>
  <r>
    <x v="3"/>
    <x v="4"/>
    <x v="5"/>
    <x v="13"/>
    <n v="2"/>
    <x v="24"/>
    <n v="7392"/>
    <n v="915.46"/>
    <x v="0"/>
  </r>
  <r>
    <x v="3"/>
    <x v="5"/>
    <x v="0"/>
    <x v="0"/>
    <n v="3566"/>
    <x v="24"/>
    <n v="5126.576"/>
    <n v="915.46"/>
    <x v="0"/>
  </r>
  <r>
    <x v="3"/>
    <x v="5"/>
    <x v="0"/>
    <x v="1"/>
    <n v="2498"/>
    <x v="26"/>
    <n v="8960"/>
    <n v="1600"/>
    <x v="0"/>
  </r>
  <r>
    <x v="3"/>
    <x v="5"/>
    <x v="1"/>
    <x v="2"/>
    <n v="1245"/>
    <x v="20"/>
    <n v="5126.4639999999999"/>
    <n v="915.44"/>
    <x v="0"/>
  </r>
  <r>
    <x v="3"/>
    <x v="5"/>
    <x v="2"/>
    <x v="3"/>
    <n v="644"/>
    <x v="58"/>
    <n v="6432.72"/>
    <n v="2000"/>
    <x v="0"/>
  </r>
  <r>
    <x v="3"/>
    <x v="5"/>
    <x v="3"/>
    <x v="4"/>
    <n v="643"/>
    <x v="17"/>
    <n v="7840"/>
    <n v="1400"/>
    <x v="0"/>
  </r>
  <r>
    <x v="3"/>
    <x v="5"/>
    <x v="2"/>
    <x v="5"/>
    <n v="455"/>
    <x v="26"/>
    <n v="5128.0320000000002"/>
    <n v="1600"/>
    <x v="0"/>
  </r>
  <r>
    <x v="3"/>
    <x v="5"/>
    <x v="3"/>
    <x v="6"/>
    <n v="345"/>
    <x v="17"/>
    <n v="7840"/>
    <n v="1400"/>
    <x v="0"/>
  </r>
  <r>
    <x v="3"/>
    <x v="5"/>
    <x v="1"/>
    <x v="7"/>
    <n v="122"/>
    <x v="19"/>
    <n v="112"/>
    <n v="20"/>
    <x v="0"/>
  </r>
  <r>
    <x v="3"/>
    <x v="5"/>
    <x v="4"/>
    <x v="8"/>
    <n v="78"/>
    <x v="40"/>
    <n v="5126.4639999999999"/>
    <n v="457.72"/>
    <x v="0"/>
  </r>
  <r>
    <x v="3"/>
    <x v="5"/>
    <x v="4"/>
    <x v="9"/>
    <n v="76"/>
    <x v="41"/>
    <n v="5126.1279999999997"/>
    <n v="457.69"/>
    <x v="0"/>
  </r>
  <r>
    <x v="3"/>
    <x v="5"/>
    <x v="4"/>
    <x v="10"/>
    <n v="46"/>
    <x v="19"/>
    <n v="224"/>
    <n v="20"/>
    <x v="0"/>
  </r>
  <r>
    <x v="3"/>
    <x v="5"/>
    <x v="4"/>
    <x v="11"/>
    <n v="34"/>
    <x v="42"/>
    <n v="5126.0160000000005"/>
    <n v="457.68000000000006"/>
    <x v="0"/>
  </r>
  <r>
    <x v="3"/>
    <x v="5"/>
    <x v="1"/>
    <x v="12"/>
    <n v="7"/>
    <x v="22"/>
    <n v="224"/>
    <n v="40"/>
    <x v="0"/>
  </r>
  <r>
    <x v="3"/>
    <x v="5"/>
    <x v="5"/>
    <x v="13"/>
    <n v="3"/>
    <x v="24"/>
    <n v="7392"/>
    <n v="915.46"/>
    <x v="1"/>
  </r>
  <r>
    <x v="3"/>
    <x v="5"/>
    <x v="4"/>
    <x v="14"/>
    <n v="3"/>
    <x v="44"/>
    <n v="5126.576"/>
    <n v="457.73"/>
    <x v="1"/>
  </r>
  <r>
    <x v="3"/>
    <x v="6"/>
    <x v="0"/>
    <x v="0"/>
    <n v="3566"/>
    <x v="24"/>
    <n v="5126.576"/>
    <n v="915.46"/>
    <x v="1"/>
  </r>
  <r>
    <x v="3"/>
    <x v="6"/>
    <x v="0"/>
    <x v="1"/>
    <n v="2498"/>
    <x v="26"/>
    <n v="8960"/>
    <n v="1600"/>
    <x v="1"/>
  </r>
  <r>
    <x v="3"/>
    <x v="6"/>
    <x v="1"/>
    <x v="2"/>
    <n v="1245"/>
    <x v="20"/>
    <n v="5126.4639999999999"/>
    <n v="915.44"/>
    <x v="1"/>
  </r>
  <r>
    <x v="3"/>
    <x v="6"/>
    <x v="2"/>
    <x v="3"/>
    <n v="644"/>
    <x v="27"/>
    <n v="6432.72"/>
    <n v="1148.7"/>
    <x v="1"/>
  </r>
  <r>
    <x v="3"/>
    <x v="6"/>
    <x v="3"/>
    <x v="4"/>
    <n v="643"/>
    <x v="17"/>
    <n v="7840"/>
    <n v="1400"/>
    <x v="1"/>
  </r>
  <r>
    <x v="3"/>
    <x v="6"/>
    <x v="2"/>
    <x v="5"/>
    <n v="455"/>
    <x v="18"/>
    <n v="5128.0320000000002"/>
    <n v="915.72000000000014"/>
    <x v="1"/>
  </r>
  <r>
    <x v="3"/>
    <x v="6"/>
    <x v="3"/>
    <x v="6"/>
    <n v="345"/>
    <x v="17"/>
    <n v="7840"/>
    <n v="1400"/>
    <x v="1"/>
  </r>
  <r>
    <x v="3"/>
    <x v="6"/>
    <x v="1"/>
    <x v="7"/>
    <n v="122"/>
    <x v="19"/>
    <n v="112"/>
    <n v="20"/>
    <x v="1"/>
  </r>
  <r>
    <x v="3"/>
    <x v="6"/>
    <x v="4"/>
    <x v="8"/>
    <n v="78"/>
    <x v="40"/>
    <n v="5126.4639999999999"/>
    <n v="457.72"/>
    <x v="1"/>
  </r>
  <r>
    <x v="3"/>
    <x v="6"/>
    <x v="4"/>
    <x v="9"/>
    <n v="76"/>
    <x v="41"/>
    <n v="5126.1279999999997"/>
    <n v="457.69"/>
    <x v="1"/>
  </r>
  <r>
    <x v="3"/>
    <x v="6"/>
    <x v="4"/>
    <x v="10"/>
    <n v="46"/>
    <x v="19"/>
    <n v="224"/>
    <n v="20"/>
    <x v="1"/>
  </r>
  <r>
    <x v="3"/>
    <x v="6"/>
    <x v="4"/>
    <x v="11"/>
    <n v="34"/>
    <x v="42"/>
    <n v="5126.0160000000005"/>
    <n v="457.68000000000006"/>
    <x v="1"/>
  </r>
  <r>
    <x v="3"/>
    <x v="6"/>
    <x v="1"/>
    <x v="12"/>
    <n v="7"/>
    <x v="22"/>
    <n v="224"/>
    <n v="40"/>
    <x v="1"/>
  </r>
  <r>
    <x v="3"/>
    <x v="6"/>
    <x v="4"/>
    <x v="14"/>
    <n v="3"/>
    <x v="44"/>
    <n v="5126.576"/>
    <n v="457.73"/>
    <x v="1"/>
  </r>
  <r>
    <x v="3"/>
    <x v="6"/>
    <x v="5"/>
    <x v="13"/>
    <n v="2"/>
    <x v="25"/>
    <n v="7392"/>
    <n v="1320"/>
    <x v="0"/>
  </r>
  <r>
    <x v="3"/>
    <x v="7"/>
    <x v="0"/>
    <x v="0"/>
    <n v="3566"/>
    <x v="24"/>
    <n v="5126.576"/>
    <n v="915.46"/>
    <x v="0"/>
  </r>
  <r>
    <x v="3"/>
    <x v="7"/>
    <x v="0"/>
    <x v="1"/>
    <n v="2498"/>
    <x v="26"/>
    <n v="8960"/>
    <n v="1600"/>
    <x v="0"/>
  </r>
  <r>
    <x v="3"/>
    <x v="7"/>
    <x v="1"/>
    <x v="2"/>
    <n v="1245"/>
    <x v="20"/>
    <n v="5126.4639999999999"/>
    <n v="915.44"/>
    <x v="0"/>
  </r>
  <r>
    <x v="3"/>
    <x v="7"/>
    <x v="2"/>
    <x v="3"/>
    <n v="644"/>
    <x v="27"/>
    <n v="6432.72"/>
    <n v="1148.7"/>
    <x v="0"/>
  </r>
  <r>
    <x v="3"/>
    <x v="7"/>
    <x v="3"/>
    <x v="4"/>
    <n v="643"/>
    <x v="17"/>
    <n v="7840"/>
    <n v="1400"/>
    <x v="1"/>
  </r>
  <r>
    <x v="3"/>
    <x v="7"/>
    <x v="2"/>
    <x v="5"/>
    <n v="455"/>
    <x v="29"/>
    <n v="5128.0320000000002"/>
    <n v="1007.292"/>
    <x v="1"/>
  </r>
  <r>
    <x v="3"/>
    <x v="7"/>
    <x v="3"/>
    <x v="6"/>
    <n v="345"/>
    <x v="4"/>
    <n v="7840"/>
    <n v="1540"/>
    <x v="1"/>
  </r>
  <r>
    <x v="3"/>
    <x v="7"/>
    <x v="1"/>
    <x v="7"/>
    <n v="122"/>
    <x v="30"/>
    <n v="112"/>
    <n v="22"/>
    <x v="1"/>
  </r>
  <r>
    <x v="3"/>
    <x v="7"/>
    <x v="4"/>
    <x v="8"/>
    <n v="78"/>
    <x v="45"/>
    <n v="5126.4639999999999"/>
    <n v="503.49200000000002"/>
    <x v="1"/>
  </r>
  <r>
    <x v="3"/>
    <x v="7"/>
    <x v="4"/>
    <x v="9"/>
    <n v="76"/>
    <x v="46"/>
    <n v="5126.1279999999997"/>
    <n v="503.45899999999995"/>
    <x v="1"/>
  </r>
  <r>
    <x v="3"/>
    <x v="7"/>
    <x v="4"/>
    <x v="10"/>
    <n v="46"/>
    <x v="47"/>
    <n v="224"/>
    <n v="23"/>
    <x v="1"/>
  </r>
  <r>
    <x v="3"/>
    <x v="7"/>
    <x v="4"/>
    <x v="11"/>
    <n v="34"/>
    <x v="48"/>
    <n v="5126.0160000000005"/>
    <n v="526.33199999999999"/>
    <x v="1"/>
  </r>
  <r>
    <x v="3"/>
    <x v="7"/>
    <x v="1"/>
    <x v="12"/>
    <n v="7"/>
    <x v="36"/>
    <n v="224"/>
    <n v="46"/>
    <x v="1"/>
  </r>
  <r>
    <x v="3"/>
    <x v="7"/>
    <x v="4"/>
    <x v="14"/>
    <n v="3"/>
    <x v="49"/>
    <n v="5126.576"/>
    <n v="526.38950000000011"/>
    <x v="0"/>
  </r>
  <r>
    <x v="3"/>
    <x v="7"/>
    <x v="5"/>
    <x v="13"/>
    <n v="2"/>
    <x v="39"/>
    <n v="7392"/>
    <n v="1518"/>
    <x v="1"/>
  </r>
  <r>
    <x v="3"/>
    <x v="8"/>
    <x v="0"/>
    <x v="0"/>
    <n v="3566"/>
    <x v="24"/>
    <n v="5126.576"/>
    <n v="915.46"/>
    <x v="1"/>
  </r>
  <r>
    <x v="3"/>
    <x v="8"/>
    <x v="0"/>
    <x v="1"/>
    <n v="2498"/>
    <x v="26"/>
    <n v="8960"/>
    <n v="1600"/>
    <x v="1"/>
  </r>
  <r>
    <x v="3"/>
    <x v="8"/>
    <x v="1"/>
    <x v="2"/>
    <n v="1245"/>
    <x v="20"/>
    <n v="5126.4639999999999"/>
    <n v="915.44"/>
    <x v="1"/>
  </r>
  <r>
    <x v="3"/>
    <x v="8"/>
    <x v="2"/>
    <x v="3"/>
    <n v="644"/>
    <x v="27"/>
    <n v="6432.72"/>
    <n v="1148.7"/>
    <x v="1"/>
  </r>
  <r>
    <x v="3"/>
    <x v="8"/>
    <x v="3"/>
    <x v="4"/>
    <n v="643"/>
    <x v="17"/>
    <n v="7840"/>
    <n v="1400"/>
    <x v="1"/>
  </r>
  <r>
    <x v="3"/>
    <x v="8"/>
    <x v="2"/>
    <x v="5"/>
    <n v="455"/>
    <x v="18"/>
    <n v="5128.0320000000002"/>
    <n v="915.72000000000014"/>
    <x v="1"/>
  </r>
  <r>
    <x v="3"/>
    <x v="8"/>
    <x v="3"/>
    <x v="6"/>
    <n v="345"/>
    <x v="17"/>
    <n v="7840"/>
    <n v="1400"/>
    <x v="1"/>
  </r>
  <r>
    <x v="3"/>
    <x v="8"/>
    <x v="1"/>
    <x v="7"/>
    <n v="122"/>
    <x v="19"/>
    <n v="112"/>
    <n v="20"/>
    <x v="1"/>
  </r>
  <r>
    <x v="3"/>
    <x v="8"/>
    <x v="4"/>
    <x v="8"/>
    <n v="78"/>
    <x v="40"/>
    <n v="5126.4639999999999"/>
    <n v="457.72"/>
    <x v="1"/>
  </r>
  <r>
    <x v="3"/>
    <x v="8"/>
    <x v="4"/>
    <x v="9"/>
    <n v="76"/>
    <x v="41"/>
    <n v="5126.1279999999997"/>
    <n v="457.69"/>
    <x v="1"/>
  </r>
  <r>
    <x v="3"/>
    <x v="8"/>
    <x v="4"/>
    <x v="10"/>
    <n v="46"/>
    <x v="19"/>
    <n v="224"/>
    <n v="20"/>
    <x v="1"/>
  </r>
  <r>
    <x v="3"/>
    <x v="8"/>
    <x v="4"/>
    <x v="11"/>
    <n v="34"/>
    <x v="50"/>
    <n v="5126.0160000000005"/>
    <n v="549.21600000000001"/>
    <x v="1"/>
  </r>
  <r>
    <x v="3"/>
    <x v="8"/>
    <x v="1"/>
    <x v="12"/>
    <n v="7"/>
    <x v="9"/>
    <n v="224"/>
    <n v="48"/>
    <x v="1"/>
  </r>
  <r>
    <x v="3"/>
    <x v="8"/>
    <x v="4"/>
    <x v="14"/>
    <n v="3"/>
    <x v="51"/>
    <n v="5126.576"/>
    <n v="549.27600000000007"/>
    <x v="1"/>
  </r>
  <r>
    <x v="3"/>
    <x v="8"/>
    <x v="5"/>
    <x v="13"/>
    <n v="2"/>
    <x v="31"/>
    <n v="7392"/>
    <n v="1584"/>
    <x v="1"/>
  </r>
  <r>
    <x v="3"/>
    <x v="9"/>
    <x v="0"/>
    <x v="0"/>
    <n v="3566"/>
    <x v="13"/>
    <n v="5126.576"/>
    <n v="1007.0060000000002"/>
    <x v="1"/>
  </r>
  <r>
    <x v="3"/>
    <x v="9"/>
    <x v="0"/>
    <x v="1"/>
    <n v="2498"/>
    <x v="52"/>
    <n v="8960"/>
    <n v="1840"/>
    <x v="1"/>
  </r>
  <r>
    <x v="3"/>
    <x v="9"/>
    <x v="1"/>
    <x v="2"/>
    <n v="1245"/>
    <x v="53"/>
    <n v="5126.4639999999999"/>
    <n v="1052.7560000000001"/>
    <x v="1"/>
  </r>
  <r>
    <x v="3"/>
    <x v="9"/>
    <x v="2"/>
    <x v="3"/>
    <n v="644"/>
    <x v="54"/>
    <n v="6432.72"/>
    <n v="1321.0050000000001"/>
    <x v="1"/>
  </r>
  <r>
    <x v="3"/>
    <x v="9"/>
    <x v="3"/>
    <x v="4"/>
    <n v="643"/>
    <x v="32"/>
    <n v="7840"/>
    <n v="1680"/>
    <x v="1"/>
  </r>
  <r>
    <x v="3"/>
    <x v="9"/>
    <x v="2"/>
    <x v="5"/>
    <n v="455"/>
    <x v="33"/>
    <n v="5128.0320000000002"/>
    <n v="1098.8640000000003"/>
    <x v="1"/>
  </r>
  <r>
    <x v="3"/>
    <x v="9"/>
    <x v="3"/>
    <x v="6"/>
    <n v="345"/>
    <x v="32"/>
    <n v="7840"/>
    <n v="1680"/>
    <x v="1"/>
  </r>
  <r>
    <x v="3"/>
    <x v="9"/>
    <x v="1"/>
    <x v="7"/>
    <n v="122"/>
    <x v="34"/>
    <n v="112"/>
    <n v="24"/>
    <x v="1"/>
  </r>
  <r>
    <x v="3"/>
    <x v="9"/>
    <x v="4"/>
    <x v="8"/>
    <n v="78"/>
    <x v="45"/>
    <n v="5126.4639999999999"/>
    <n v="503.49200000000002"/>
    <x v="1"/>
  </r>
  <r>
    <x v="3"/>
    <x v="9"/>
    <x v="4"/>
    <x v="9"/>
    <n v="76"/>
    <x v="46"/>
    <n v="5126.1279999999997"/>
    <n v="503.45899999999995"/>
    <x v="1"/>
  </r>
  <r>
    <x v="3"/>
    <x v="9"/>
    <x v="4"/>
    <x v="10"/>
    <n v="46"/>
    <x v="30"/>
    <n v="224"/>
    <n v="22"/>
    <x v="1"/>
  </r>
  <r>
    <x v="3"/>
    <x v="9"/>
    <x v="4"/>
    <x v="11"/>
    <n v="34"/>
    <x v="55"/>
    <n v="5126.0160000000005"/>
    <n v="503.44800000000009"/>
    <x v="1"/>
  </r>
  <r>
    <x v="3"/>
    <x v="9"/>
    <x v="1"/>
    <x v="12"/>
    <n v="7"/>
    <x v="56"/>
    <n v="224"/>
    <n v="44"/>
    <x v="1"/>
  </r>
  <r>
    <x v="3"/>
    <x v="9"/>
    <x v="4"/>
    <x v="14"/>
    <n v="3"/>
    <x v="57"/>
    <n v="5126.576"/>
    <n v="503.5030000000001"/>
    <x v="1"/>
  </r>
  <r>
    <x v="3"/>
    <x v="9"/>
    <x v="5"/>
    <x v="13"/>
    <n v="2"/>
    <x v="12"/>
    <n v="7392"/>
    <n v="1452"/>
    <x v="1"/>
  </r>
  <r>
    <x v="3"/>
    <x v="10"/>
    <x v="0"/>
    <x v="0"/>
    <n v="3566"/>
    <x v="38"/>
    <n v="5126.576"/>
    <n v="1052.7790000000002"/>
    <x v="1"/>
  </r>
  <r>
    <x v="3"/>
    <x v="10"/>
    <x v="0"/>
    <x v="1"/>
    <n v="2498"/>
    <x v="14"/>
    <n v="8960"/>
    <n v="1760"/>
    <x v="1"/>
  </r>
  <r>
    <x v="3"/>
    <x v="10"/>
    <x v="1"/>
    <x v="2"/>
    <n v="1245"/>
    <x v="15"/>
    <n v="5126.4639999999999"/>
    <n v="1006.984"/>
    <x v="1"/>
  </r>
  <r>
    <x v="3"/>
    <x v="10"/>
    <x v="2"/>
    <x v="3"/>
    <n v="644"/>
    <x v="61"/>
    <n v="6432.72"/>
    <n v="4400"/>
    <x v="1"/>
  </r>
  <r>
    <x v="3"/>
    <x v="10"/>
    <x v="3"/>
    <x v="4"/>
    <n v="643"/>
    <x v="4"/>
    <n v="7840"/>
    <n v="1540"/>
    <x v="1"/>
  </r>
  <r>
    <x v="3"/>
    <x v="10"/>
    <x v="2"/>
    <x v="5"/>
    <n v="455"/>
    <x v="62"/>
    <n v="5128.0320000000002"/>
    <n v="2222.2000000000003"/>
    <x v="1"/>
  </r>
  <r>
    <x v="3"/>
    <x v="10"/>
    <x v="3"/>
    <x v="6"/>
    <n v="345"/>
    <x v="4"/>
    <n v="7840"/>
    <n v="1540"/>
    <x v="1"/>
  </r>
  <r>
    <x v="3"/>
    <x v="10"/>
    <x v="1"/>
    <x v="7"/>
    <n v="122"/>
    <x v="30"/>
    <n v="112"/>
    <n v="22"/>
    <x v="1"/>
  </r>
  <r>
    <x v="3"/>
    <x v="10"/>
    <x v="4"/>
    <x v="8"/>
    <n v="78"/>
    <x v="45"/>
    <n v="5126.4639999999999"/>
    <n v="503.49200000000002"/>
    <x v="1"/>
  </r>
  <r>
    <x v="3"/>
    <x v="10"/>
    <x v="4"/>
    <x v="9"/>
    <n v="76"/>
    <x v="41"/>
    <n v="5126.1279999999997"/>
    <n v="457.69"/>
    <x v="1"/>
  </r>
  <r>
    <x v="3"/>
    <x v="10"/>
    <x v="4"/>
    <x v="10"/>
    <n v="46"/>
    <x v="19"/>
    <n v="224"/>
    <n v="20"/>
    <x v="1"/>
  </r>
  <r>
    <x v="3"/>
    <x v="10"/>
    <x v="4"/>
    <x v="11"/>
    <n v="34"/>
    <x v="42"/>
    <n v="5126.0160000000005"/>
    <n v="457.68000000000006"/>
    <x v="1"/>
  </r>
  <r>
    <x v="3"/>
    <x v="10"/>
    <x v="1"/>
    <x v="12"/>
    <n v="7"/>
    <x v="22"/>
    <n v="224"/>
    <n v="40"/>
    <x v="1"/>
  </r>
  <r>
    <x v="3"/>
    <x v="10"/>
    <x v="4"/>
    <x v="14"/>
    <n v="3"/>
    <x v="44"/>
    <n v="5126.576"/>
    <n v="457.73"/>
    <x v="1"/>
  </r>
  <r>
    <x v="3"/>
    <x v="10"/>
    <x v="5"/>
    <x v="13"/>
    <n v="2"/>
    <x v="25"/>
    <n v="7392"/>
    <n v="1320"/>
    <x v="1"/>
  </r>
  <r>
    <x v="3"/>
    <x v="11"/>
    <x v="0"/>
    <x v="0"/>
    <n v="3566"/>
    <x v="24"/>
    <n v="5126.576"/>
    <n v="915.46"/>
    <x v="1"/>
  </r>
  <r>
    <x v="3"/>
    <x v="11"/>
    <x v="0"/>
    <x v="1"/>
    <n v="2498"/>
    <x v="26"/>
    <n v="8960"/>
    <n v="1600"/>
    <x v="1"/>
  </r>
  <r>
    <x v="3"/>
    <x v="11"/>
    <x v="1"/>
    <x v="2"/>
    <n v="1245"/>
    <x v="20"/>
    <n v="5126.4639999999999"/>
    <n v="915.44"/>
    <x v="1"/>
  </r>
  <r>
    <x v="3"/>
    <x v="11"/>
    <x v="2"/>
    <x v="3"/>
    <n v="644"/>
    <x v="27"/>
    <n v="6432.72"/>
    <n v="1148.7"/>
    <x v="1"/>
  </r>
  <r>
    <x v="3"/>
    <x v="11"/>
    <x v="3"/>
    <x v="4"/>
    <n v="643"/>
    <x v="17"/>
    <n v="7840"/>
    <n v="1400"/>
    <x v="1"/>
  </r>
  <r>
    <x v="3"/>
    <x v="11"/>
    <x v="2"/>
    <x v="5"/>
    <n v="455"/>
    <x v="18"/>
    <n v="5128.0320000000002"/>
    <n v="915.72000000000014"/>
    <x v="1"/>
  </r>
  <r>
    <x v="3"/>
    <x v="11"/>
    <x v="3"/>
    <x v="6"/>
    <n v="345"/>
    <x v="17"/>
    <n v="7840"/>
    <n v="1400"/>
    <x v="1"/>
  </r>
  <r>
    <x v="3"/>
    <x v="11"/>
    <x v="1"/>
    <x v="7"/>
    <n v="122"/>
    <x v="19"/>
    <n v="112"/>
    <n v="20"/>
    <x v="1"/>
  </r>
  <r>
    <x v="3"/>
    <x v="11"/>
    <x v="4"/>
    <x v="8"/>
    <n v="78"/>
    <x v="40"/>
    <n v="5126.4639999999999"/>
    <n v="457.72"/>
    <x v="1"/>
  </r>
  <r>
    <x v="3"/>
    <x v="11"/>
    <x v="4"/>
    <x v="9"/>
    <n v="76"/>
    <x v="41"/>
    <n v="5126.1279999999997"/>
    <n v="457.69"/>
    <x v="1"/>
  </r>
  <r>
    <x v="3"/>
    <x v="11"/>
    <x v="4"/>
    <x v="10"/>
    <n v="46"/>
    <x v="19"/>
    <n v="224"/>
    <n v="20"/>
    <x v="1"/>
  </r>
  <r>
    <x v="3"/>
    <x v="11"/>
    <x v="4"/>
    <x v="11"/>
    <n v="34"/>
    <x v="42"/>
    <n v="5126.0160000000005"/>
    <n v="457.68000000000006"/>
    <x v="1"/>
  </r>
  <r>
    <x v="3"/>
    <x v="11"/>
    <x v="1"/>
    <x v="12"/>
    <n v="7"/>
    <x v="22"/>
    <n v="224"/>
    <n v="40"/>
    <x v="1"/>
  </r>
  <r>
    <x v="3"/>
    <x v="11"/>
    <x v="4"/>
    <x v="14"/>
    <n v="3"/>
    <x v="44"/>
    <n v="5126.576"/>
    <n v="457.73"/>
    <x v="1"/>
  </r>
  <r>
    <x v="3"/>
    <x v="11"/>
    <x v="5"/>
    <x v="13"/>
    <n v="2"/>
    <x v="25"/>
    <n v="7392"/>
    <n v="1320"/>
    <x v="1"/>
  </r>
  <r>
    <x v="4"/>
    <x v="0"/>
    <x v="0"/>
    <x v="0"/>
    <n v="3566"/>
    <x v="24"/>
    <n v="5126.576"/>
    <n v="915.46"/>
    <x v="1"/>
  </r>
  <r>
    <x v="4"/>
    <x v="0"/>
    <x v="0"/>
    <x v="1"/>
    <n v="2498"/>
    <x v="26"/>
    <n v="8960"/>
    <n v="1600"/>
    <x v="1"/>
  </r>
  <r>
    <x v="4"/>
    <x v="0"/>
    <x v="1"/>
    <x v="2"/>
    <n v="1245"/>
    <x v="20"/>
    <n v="5126.4639999999999"/>
    <n v="915.44"/>
    <x v="1"/>
  </r>
  <r>
    <x v="4"/>
    <x v="0"/>
    <x v="2"/>
    <x v="3"/>
    <n v="644"/>
    <x v="27"/>
    <n v="6432.72"/>
    <n v="1148.7"/>
    <x v="1"/>
  </r>
  <r>
    <x v="4"/>
    <x v="0"/>
    <x v="3"/>
    <x v="4"/>
    <n v="643"/>
    <x v="17"/>
    <n v="7840"/>
    <n v="1400"/>
    <x v="1"/>
  </r>
  <r>
    <x v="4"/>
    <x v="0"/>
    <x v="2"/>
    <x v="5"/>
    <n v="455"/>
    <x v="18"/>
    <n v="5128.0320000000002"/>
    <n v="915.72000000000014"/>
    <x v="1"/>
  </r>
  <r>
    <x v="4"/>
    <x v="0"/>
    <x v="3"/>
    <x v="6"/>
    <n v="345"/>
    <x v="17"/>
    <n v="7840"/>
    <n v="1400"/>
    <x v="1"/>
  </r>
  <r>
    <x v="4"/>
    <x v="0"/>
    <x v="1"/>
    <x v="7"/>
    <n v="122"/>
    <x v="19"/>
    <n v="112"/>
    <n v="20"/>
    <x v="1"/>
  </r>
  <r>
    <x v="4"/>
    <x v="0"/>
    <x v="4"/>
    <x v="8"/>
    <n v="78"/>
    <x v="20"/>
    <n v="5126.4639999999999"/>
    <n v="915.44"/>
    <x v="1"/>
  </r>
  <r>
    <x v="4"/>
    <x v="0"/>
    <x v="4"/>
    <x v="9"/>
    <n v="76"/>
    <x v="21"/>
    <n v="5126.1279999999997"/>
    <n v="915.38"/>
    <x v="1"/>
  </r>
  <r>
    <x v="4"/>
    <x v="0"/>
    <x v="4"/>
    <x v="10"/>
    <n v="46"/>
    <x v="22"/>
    <n v="224"/>
    <n v="40"/>
    <x v="1"/>
  </r>
  <r>
    <x v="4"/>
    <x v="0"/>
    <x v="4"/>
    <x v="11"/>
    <n v="34"/>
    <x v="23"/>
    <n v="5126.0160000000005"/>
    <n v="915.36000000000013"/>
    <x v="1"/>
  </r>
  <r>
    <x v="4"/>
    <x v="0"/>
    <x v="1"/>
    <x v="12"/>
    <n v="7"/>
    <x v="22"/>
    <n v="224"/>
    <n v="40"/>
    <x v="1"/>
  </r>
  <r>
    <x v="4"/>
    <x v="0"/>
    <x v="5"/>
    <x v="13"/>
    <n v="3"/>
    <x v="25"/>
    <n v="7392"/>
    <n v="1320"/>
    <x v="1"/>
  </r>
  <r>
    <x v="4"/>
    <x v="0"/>
    <x v="4"/>
    <x v="14"/>
    <n v="3"/>
    <x v="24"/>
    <n v="5126.576"/>
    <n v="915.46"/>
    <x v="1"/>
  </r>
  <r>
    <x v="4"/>
    <x v="1"/>
    <x v="0"/>
    <x v="0"/>
    <n v="3566"/>
    <x v="24"/>
    <n v="5126.576"/>
    <n v="915.46"/>
    <x v="1"/>
  </r>
  <r>
    <x v="4"/>
    <x v="1"/>
    <x v="0"/>
    <x v="1"/>
    <n v="2498"/>
    <x v="26"/>
    <n v="8960"/>
    <n v="1600"/>
    <x v="1"/>
  </r>
  <r>
    <x v="4"/>
    <x v="1"/>
    <x v="1"/>
    <x v="2"/>
    <n v="1245"/>
    <x v="20"/>
    <n v="5126.4639999999999"/>
    <n v="915.44"/>
    <x v="1"/>
  </r>
  <r>
    <x v="4"/>
    <x v="1"/>
    <x v="2"/>
    <x v="3"/>
    <n v="644"/>
    <x v="27"/>
    <n v="6432.72"/>
    <n v="1148.7"/>
    <x v="1"/>
  </r>
  <r>
    <x v="4"/>
    <x v="1"/>
    <x v="3"/>
    <x v="4"/>
    <n v="643"/>
    <x v="17"/>
    <n v="7840"/>
    <n v="1400"/>
    <x v="1"/>
  </r>
  <r>
    <x v="4"/>
    <x v="1"/>
    <x v="2"/>
    <x v="5"/>
    <n v="455"/>
    <x v="18"/>
    <n v="5128.0320000000002"/>
    <n v="915.72000000000014"/>
    <x v="1"/>
  </r>
  <r>
    <x v="4"/>
    <x v="1"/>
    <x v="3"/>
    <x v="6"/>
    <n v="345"/>
    <x v="17"/>
    <n v="7840"/>
    <n v="1400"/>
    <x v="1"/>
  </r>
  <r>
    <x v="4"/>
    <x v="1"/>
    <x v="1"/>
    <x v="7"/>
    <n v="122"/>
    <x v="19"/>
    <n v="112"/>
    <n v="20"/>
    <x v="1"/>
  </r>
  <r>
    <x v="4"/>
    <x v="1"/>
    <x v="4"/>
    <x v="8"/>
    <n v="78"/>
    <x v="20"/>
    <n v="5126.4639999999999"/>
    <n v="915.44"/>
    <x v="1"/>
  </r>
  <r>
    <x v="4"/>
    <x v="1"/>
    <x v="4"/>
    <x v="9"/>
    <n v="76"/>
    <x v="21"/>
    <n v="5126.1279999999997"/>
    <n v="915.38"/>
    <x v="1"/>
  </r>
  <r>
    <x v="4"/>
    <x v="1"/>
    <x v="4"/>
    <x v="10"/>
    <n v="46"/>
    <x v="22"/>
    <n v="224"/>
    <n v="40"/>
    <x v="1"/>
  </r>
  <r>
    <x v="4"/>
    <x v="1"/>
    <x v="4"/>
    <x v="11"/>
    <n v="34"/>
    <x v="23"/>
    <n v="5126.0160000000005"/>
    <n v="915.36000000000013"/>
    <x v="1"/>
  </r>
  <r>
    <x v="4"/>
    <x v="1"/>
    <x v="1"/>
    <x v="12"/>
    <n v="7"/>
    <x v="22"/>
    <n v="224"/>
    <n v="40"/>
    <x v="1"/>
  </r>
  <r>
    <x v="4"/>
    <x v="1"/>
    <x v="4"/>
    <x v="14"/>
    <n v="3"/>
    <x v="24"/>
    <n v="5126.576"/>
    <n v="915.46"/>
    <x v="1"/>
  </r>
  <r>
    <x v="4"/>
    <x v="1"/>
    <x v="5"/>
    <x v="13"/>
    <n v="2"/>
    <x v="25"/>
    <n v="7392"/>
    <n v="1320"/>
    <x v="1"/>
  </r>
  <r>
    <x v="4"/>
    <x v="2"/>
    <x v="0"/>
    <x v="0"/>
    <n v="3566"/>
    <x v="24"/>
    <n v="5126.576"/>
    <n v="915.46"/>
    <x v="1"/>
  </r>
  <r>
    <x v="4"/>
    <x v="2"/>
    <x v="0"/>
    <x v="1"/>
    <n v="2498"/>
    <x v="26"/>
    <n v="8960"/>
    <n v="1600"/>
    <x v="1"/>
  </r>
  <r>
    <x v="4"/>
    <x v="2"/>
    <x v="1"/>
    <x v="2"/>
    <n v="1245"/>
    <x v="20"/>
    <n v="5126.4639999999999"/>
    <n v="915.44"/>
    <x v="1"/>
  </r>
  <r>
    <x v="4"/>
    <x v="2"/>
    <x v="2"/>
    <x v="3"/>
    <n v="644"/>
    <x v="27"/>
    <n v="6432.72"/>
    <n v="1148.7"/>
    <x v="0"/>
  </r>
  <r>
    <x v="4"/>
    <x v="2"/>
    <x v="3"/>
    <x v="4"/>
    <n v="643"/>
    <x v="17"/>
    <n v="7840"/>
    <n v="1400"/>
    <x v="0"/>
  </r>
  <r>
    <x v="4"/>
    <x v="2"/>
    <x v="2"/>
    <x v="5"/>
    <n v="455"/>
    <x v="18"/>
    <n v="5128.0320000000002"/>
    <n v="915.72000000000014"/>
    <x v="0"/>
  </r>
  <r>
    <x v="4"/>
    <x v="2"/>
    <x v="3"/>
    <x v="6"/>
    <n v="345"/>
    <x v="17"/>
    <n v="7840"/>
    <n v="1400"/>
    <x v="0"/>
  </r>
  <r>
    <x v="4"/>
    <x v="2"/>
    <x v="1"/>
    <x v="7"/>
    <n v="122"/>
    <x v="19"/>
    <n v="112"/>
    <n v="20"/>
    <x v="0"/>
  </r>
  <r>
    <x v="4"/>
    <x v="2"/>
    <x v="4"/>
    <x v="8"/>
    <n v="78"/>
    <x v="20"/>
    <n v="5126.4639999999999"/>
    <n v="915.44"/>
    <x v="0"/>
  </r>
  <r>
    <x v="4"/>
    <x v="2"/>
    <x v="4"/>
    <x v="9"/>
    <n v="76"/>
    <x v="21"/>
    <n v="5126.1279999999997"/>
    <n v="915.38"/>
    <x v="0"/>
  </r>
  <r>
    <x v="4"/>
    <x v="2"/>
    <x v="4"/>
    <x v="10"/>
    <n v="46"/>
    <x v="22"/>
    <n v="224"/>
    <n v="40"/>
    <x v="0"/>
  </r>
  <r>
    <x v="4"/>
    <x v="2"/>
    <x v="4"/>
    <x v="11"/>
    <n v="34"/>
    <x v="23"/>
    <n v="5126.0160000000005"/>
    <n v="915.36000000000013"/>
    <x v="0"/>
  </r>
  <r>
    <x v="4"/>
    <x v="2"/>
    <x v="1"/>
    <x v="12"/>
    <n v="7"/>
    <x v="22"/>
    <n v="224"/>
    <n v="40"/>
    <x v="0"/>
  </r>
  <r>
    <x v="4"/>
    <x v="2"/>
    <x v="4"/>
    <x v="14"/>
    <n v="3"/>
    <x v="24"/>
    <n v="5126.576"/>
    <n v="915.46"/>
    <x v="0"/>
  </r>
  <r>
    <x v="4"/>
    <x v="2"/>
    <x v="5"/>
    <x v="13"/>
    <n v="2"/>
    <x v="25"/>
    <n v="7392"/>
    <n v="1320"/>
    <x v="0"/>
  </r>
  <r>
    <x v="4"/>
    <x v="3"/>
    <x v="0"/>
    <x v="0"/>
    <n v="3566"/>
    <x v="24"/>
    <n v="5126.576"/>
    <n v="915.46"/>
    <x v="0"/>
  </r>
  <r>
    <x v="4"/>
    <x v="3"/>
    <x v="0"/>
    <x v="1"/>
    <n v="2498"/>
    <x v="26"/>
    <n v="8960"/>
    <n v="1600"/>
    <x v="0"/>
  </r>
  <r>
    <x v="4"/>
    <x v="3"/>
    <x v="1"/>
    <x v="2"/>
    <n v="1245"/>
    <x v="20"/>
    <n v="5126.4639999999999"/>
    <n v="915.44"/>
    <x v="0"/>
  </r>
  <r>
    <x v="4"/>
    <x v="3"/>
    <x v="2"/>
    <x v="3"/>
    <n v="644"/>
    <x v="27"/>
    <n v="6432.72"/>
    <n v="1148.7"/>
    <x v="0"/>
  </r>
  <r>
    <x v="4"/>
    <x v="3"/>
    <x v="3"/>
    <x v="4"/>
    <n v="643"/>
    <x v="17"/>
    <n v="7840"/>
    <n v="1400"/>
    <x v="0"/>
  </r>
  <r>
    <x v="4"/>
    <x v="3"/>
    <x v="2"/>
    <x v="5"/>
    <n v="455"/>
    <x v="18"/>
    <n v="5128.0320000000002"/>
    <n v="915.72000000000014"/>
    <x v="0"/>
  </r>
  <r>
    <x v="4"/>
    <x v="3"/>
    <x v="3"/>
    <x v="6"/>
    <n v="345"/>
    <x v="17"/>
    <n v="7840"/>
    <n v="1400"/>
    <x v="0"/>
  </r>
  <r>
    <x v="4"/>
    <x v="3"/>
    <x v="1"/>
    <x v="7"/>
    <n v="122"/>
    <x v="19"/>
    <n v="112"/>
    <n v="20"/>
    <x v="0"/>
  </r>
  <r>
    <x v="4"/>
    <x v="3"/>
    <x v="4"/>
    <x v="8"/>
    <n v="78"/>
    <x v="20"/>
    <n v="5126.4639999999999"/>
    <n v="915.44"/>
    <x v="0"/>
  </r>
  <r>
    <x v="4"/>
    <x v="3"/>
    <x v="4"/>
    <x v="9"/>
    <n v="76"/>
    <x v="21"/>
    <n v="5126.1279999999997"/>
    <n v="915.38"/>
    <x v="0"/>
  </r>
  <r>
    <x v="4"/>
    <x v="3"/>
    <x v="4"/>
    <x v="10"/>
    <n v="46"/>
    <x v="22"/>
    <n v="224"/>
    <n v="40"/>
    <x v="0"/>
  </r>
  <r>
    <x v="4"/>
    <x v="3"/>
    <x v="4"/>
    <x v="11"/>
    <n v="34"/>
    <x v="23"/>
    <n v="5126.0160000000005"/>
    <n v="915.36000000000013"/>
    <x v="0"/>
  </r>
  <r>
    <x v="4"/>
    <x v="3"/>
    <x v="1"/>
    <x v="12"/>
    <n v="7"/>
    <x v="22"/>
    <n v="224"/>
    <n v="40"/>
    <x v="0"/>
  </r>
  <r>
    <x v="4"/>
    <x v="3"/>
    <x v="4"/>
    <x v="14"/>
    <n v="3"/>
    <x v="24"/>
    <n v="5126.576"/>
    <n v="915.46"/>
    <x v="0"/>
  </r>
  <r>
    <x v="4"/>
    <x v="3"/>
    <x v="5"/>
    <x v="13"/>
    <n v="2"/>
    <x v="25"/>
    <n v="7392"/>
    <n v="1320"/>
    <x v="0"/>
  </r>
  <r>
    <x v="4"/>
    <x v="4"/>
    <x v="0"/>
    <x v="0"/>
    <n v="3566"/>
    <x v="24"/>
    <n v="5126.576"/>
    <n v="915.46"/>
    <x v="0"/>
  </r>
  <r>
    <x v="4"/>
    <x v="4"/>
    <x v="0"/>
    <x v="1"/>
    <n v="2498"/>
    <x v="26"/>
    <n v="8960"/>
    <n v="1600"/>
    <x v="0"/>
  </r>
  <r>
    <x v="4"/>
    <x v="4"/>
    <x v="1"/>
    <x v="2"/>
    <n v="1245"/>
    <x v="20"/>
    <n v="5126.4639999999999"/>
    <n v="915.44"/>
    <x v="0"/>
  </r>
  <r>
    <x v="4"/>
    <x v="4"/>
    <x v="2"/>
    <x v="3"/>
    <n v="644"/>
    <x v="27"/>
    <n v="6432.72"/>
    <n v="1148.7"/>
    <x v="0"/>
  </r>
  <r>
    <x v="4"/>
    <x v="4"/>
    <x v="3"/>
    <x v="4"/>
    <n v="643"/>
    <x v="17"/>
    <n v="7840"/>
    <n v="1400"/>
    <x v="0"/>
  </r>
  <r>
    <x v="4"/>
    <x v="4"/>
    <x v="2"/>
    <x v="5"/>
    <n v="455"/>
    <x v="18"/>
    <n v="5128.0320000000002"/>
    <n v="915.72000000000014"/>
    <x v="0"/>
  </r>
  <r>
    <x v="4"/>
    <x v="4"/>
    <x v="3"/>
    <x v="6"/>
    <n v="345"/>
    <x v="17"/>
    <n v="7840"/>
    <n v="1400"/>
    <x v="0"/>
  </r>
  <r>
    <x v="4"/>
    <x v="4"/>
    <x v="1"/>
    <x v="7"/>
    <n v="122"/>
    <x v="19"/>
    <n v="112"/>
    <n v="20"/>
    <x v="0"/>
  </r>
  <r>
    <x v="4"/>
    <x v="4"/>
    <x v="4"/>
    <x v="8"/>
    <n v="78"/>
    <x v="20"/>
    <n v="5126.4639999999999"/>
    <n v="915.44"/>
    <x v="0"/>
  </r>
  <r>
    <x v="4"/>
    <x v="4"/>
    <x v="4"/>
    <x v="9"/>
    <n v="76"/>
    <x v="21"/>
    <n v="5126.1279999999997"/>
    <n v="915.38"/>
    <x v="0"/>
  </r>
  <r>
    <x v="4"/>
    <x v="4"/>
    <x v="4"/>
    <x v="10"/>
    <n v="46"/>
    <x v="22"/>
    <n v="224"/>
    <n v="40"/>
    <x v="0"/>
  </r>
  <r>
    <x v="4"/>
    <x v="4"/>
    <x v="4"/>
    <x v="11"/>
    <n v="34"/>
    <x v="23"/>
    <n v="5126.0160000000005"/>
    <n v="915.36000000000013"/>
    <x v="0"/>
  </r>
  <r>
    <x v="4"/>
    <x v="4"/>
    <x v="1"/>
    <x v="12"/>
    <n v="7"/>
    <x v="22"/>
    <n v="224"/>
    <n v="40"/>
    <x v="0"/>
  </r>
  <r>
    <x v="4"/>
    <x v="4"/>
    <x v="4"/>
    <x v="14"/>
    <n v="3"/>
    <x v="24"/>
    <n v="5126.576"/>
    <n v="915.46"/>
    <x v="0"/>
  </r>
  <r>
    <x v="4"/>
    <x v="4"/>
    <x v="5"/>
    <x v="13"/>
    <n v="2"/>
    <x v="25"/>
    <n v="7392"/>
    <n v="1320"/>
    <x v="1"/>
  </r>
  <r>
    <x v="4"/>
    <x v="5"/>
    <x v="0"/>
    <x v="0"/>
    <n v="3566"/>
    <x v="24"/>
    <n v="5126.576"/>
    <n v="915.46"/>
    <x v="1"/>
  </r>
  <r>
    <x v="4"/>
    <x v="5"/>
    <x v="0"/>
    <x v="1"/>
    <n v="2498"/>
    <x v="26"/>
    <n v="8960"/>
    <n v="1600"/>
    <x v="1"/>
  </r>
  <r>
    <x v="4"/>
    <x v="5"/>
    <x v="1"/>
    <x v="2"/>
    <n v="1245"/>
    <x v="20"/>
    <n v="5126.4639999999999"/>
    <n v="915.44"/>
    <x v="1"/>
  </r>
  <r>
    <x v="4"/>
    <x v="5"/>
    <x v="2"/>
    <x v="3"/>
    <n v="644"/>
    <x v="27"/>
    <n v="6432.72"/>
    <n v="1148.7"/>
    <x v="1"/>
  </r>
  <r>
    <x v="4"/>
    <x v="5"/>
    <x v="3"/>
    <x v="4"/>
    <n v="643"/>
    <x v="17"/>
    <n v="7840"/>
    <n v="1400"/>
    <x v="1"/>
  </r>
  <r>
    <x v="4"/>
    <x v="5"/>
    <x v="2"/>
    <x v="5"/>
    <n v="455"/>
    <x v="18"/>
    <n v="5128.0320000000002"/>
    <n v="915.72000000000014"/>
    <x v="1"/>
  </r>
  <r>
    <x v="4"/>
    <x v="5"/>
    <x v="3"/>
    <x v="6"/>
    <n v="345"/>
    <x v="17"/>
    <n v="7840"/>
    <n v="1400"/>
    <x v="1"/>
  </r>
  <r>
    <x v="4"/>
    <x v="5"/>
    <x v="1"/>
    <x v="7"/>
    <n v="122"/>
    <x v="19"/>
    <n v="112"/>
    <n v="20"/>
    <x v="1"/>
  </r>
  <r>
    <x v="4"/>
    <x v="5"/>
    <x v="4"/>
    <x v="8"/>
    <n v="78"/>
    <x v="20"/>
    <n v="5126.4639999999999"/>
    <n v="915.44"/>
    <x v="1"/>
  </r>
  <r>
    <x v="4"/>
    <x v="5"/>
    <x v="4"/>
    <x v="9"/>
    <n v="76"/>
    <x v="21"/>
    <n v="5126.1279999999997"/>
    <n v="915.38"/>
    <x v="1"/>
  </r>
  <r>
    <x v="4"/>
    <x v="5"/>
    <x v="4"/>
    <x v="10"/>
    <n v="46"/>
    <x v="22"/>
    <n v="224"/>
    <n v="40"/>
    <x v="1"/>
  </r>
  <r>
    <x v="4"/>
    <x v="5"/>
    <x v="4"/>
    <x v="11"/>
    <n v="34"/>
    <x v="23"/>
    <n v="5126.0160000000005"/>
    <n v="915.36000000000013"/>
    <x v="1"/>
  </r>
  <r>
    <x v="4"/>
    <x v="5"/>
    <x v="1"/>
    <x v="12"/>
    <n v="7"/>
    <x v="22"/>
    <n v="224"/>
    <n v="40"/>
    <x v="1"/>
  </r>
  <r>
    <x v="4"/>
    <x v="5"/>
    <x v="5"/>
    <x v="13"/>
    <n v="3"/>
    <x v="25"/>
    <n v="7392"/>
    <n v="1320"/>
    <x v="1"/>
  </r>
  <r>
    <x v="4"/>
    <x v="5"/>
    <x v="4"/>
    <x v="14"/>
    <n v="3"/>
    <x v="24"/>
    <n v="5126.576"/>
    <n v="915.46"/>
    <x v="1"/>
  </r>
  <r>
    <x v="4"/>
    <x v="6"/>
    <x v="0"/>
    <x v="0"/>
    <n v="3566"/>
    <x v="24"/>
    <n v="5126.576"/>
    <n v="915.46"/>
    <x v="1"/>
  </r>
  <r>
    <x v="4"/>
    <x v="6"/>
    <x v="0"/>
    <x v="1"/>
    <n v="2498"/>
    <x v="26"/>
    <n v="8960"/>
    <n v="1600"/>
    <x v="1"/>
  </r>
  <r>
    <x v="4"/>
    <x v="6"/>
    <x v="1"/>
    <x v="2"/>
    <n v="1245"/>
    <x v="20"/>
    <n v="5126.4639999999999"/>
    <n v="915.44"/>
    <x v="1"/>
  </r>
  <r>
    <x v="4"/>
    <x v="6"/>
    <x v="2"/>
    <x v="3"/>
    <n v="644"/>
    <x v="27"/>
    <n v="6432.72"/>
    <n v="1148.7"/>
    <x v="1"/>
  </r>
  <r>
    <x v="4"/>
    <x v="6"/>
    <x v="3"/>
    <x v="4"/>
    <n v="643"/>
    <x v="17"/>
    <n v="7840"/>
    <n v="1400"/>
    <x v="1"/>
  </r>
  <r>
    <x v="4"/>
    <x v="6"/>
    <x v="2"/>
    <x v="5"/>
    <n v="455"/>
    <x v="18"/>
    <n v="5128.0320000000002"/>
    <n v="915.72000000000014"/>
    <x v="1"/>
  </r>
  <r>
    <x v="4"/>
    <x v="6"/>
    <x v="3"/>
    <x v="6"/>
    <n v="345"/>
    <x v="17"/>
    <n v="7840"/>
    <n v="1400"/>
    <x v="1"/>
  </r>
  <r>
    <x v="4"/>
    <x v="6"/>
    <x v="1"/>
    <x v="7"/>
    <n v="122"/>
    <x v="19"/>
    <n v="112"/>
    <n v="20"/>
    <x v="0"/>
  </r>
  <r>
    <x v="4"/>
    <x v="6"/>
    <x v="4"/>
    <x v="8"/>
    <n v="78"/>
    <x v="20"/>
    <n v="5126.4639999999999"/>
    <n v="915.44"/>
    <x v="0"/>
  </r>
  <r>
    <x v="4"/>
    <x v="6"/>
    <x v="4"/>
    <x v="9"/>
    <n v="76"/>
    <x v="21"/>
    <n v="5126.1279999999997"/>
    <n v="915.38"/>
    <x v="0"/>
  </r>
  <r>
    <x v="4"/>
    <x v="6"/>
    <x v="4"/>
    <x v="10"/>
    <n v="46"/>
    <x v="22"/>
    <n v="224"/>
    <n v="40"/>
    <x v="0"/>
  </r>
  <r>
    <x v="4"/>
    <x v="6"/>
    <x v="4"/>
    <x v="11"/>
    <n v="34"/>
    <x v="23"/>
    <n v="5126.0160000000005"/>
    <n v="915.36000000000013"/>
    <x v="0"/>
  </r>
  <r>
    <x v="4"/>
    <x v="6"/>
    <x v="1"/>
    <x v="12"/>
    <n v="7"/>
    <x v="22"/>
    <n v="224"/>
    <n v="40"/>
    <x v="0"/>
  </r>
  <r>
    <x v="4"/>
    <x v="6"/>
    <x v="4"/>
    <x v="14"/>
    <n v="3"/>
    <x v="24"/>
    <n v="5126.576"/>
    <n v="915.46"/>
    <x v="0"/>
  </r>
  <r>
    <x v="4"/>
    <x v="6"/>
    <x v="5"/>
    <x v="13"/>
    <n v="2"/>
    <x v="25"/>
    <n v="7392"/>
    <n v="1320"/>
    <x v="0"/>
  </r>
  <r>
    <x v="4"/>
    <x v="7"/>
    <x v="0"/>
    <x v="0"/>
    <n v="3566"/>
    <x v="24"/>
    <n v="5126.576"/>
    <n v="915.46"/>
    <x v="0"/>
  </r>
  <r>
    <x v="4"/>
    <x v="7"/>
    <x v="0"/>
    <x v="1"/>
    <n v="2498"/>
    <x v="26"/>
    <n v="8960"/>
    <n v="1600"/>
    <x v="0"/>
  </r>
  <r>
    <x v="4"/>
    <x v="7"/>
    <x v="1"/>
    <x v="2"/>
    <n v="1245"/>
    <x v="20"/>
    <n v="5126.4639999999999"/>
    <n v="915.44"/>
    <x v="0"/>
  </r>
  <r>
    <x v="4"/>
    <x v="7"/>
    <x v="2"/>
    <x v="3"/>
    <n v="644"/>
    <x v="27"/>
    <n v="6432.72"/>
    <n v="1148.7"/>
    <x v="0"/>
  </r>
  <r>
    <x v="4"/>
    <x v="7"/>
    <x v="3"/>
    <x v="4"/>
    <n v="643"/>
    <x v="17"/>
    <n v="7840"/>
    <n v="1400"/>
    <x v="0"/>
  </r>
  <r>
    <x v="4"/>
    <x v="7"/>
    <x v="2"/>
    <x v="5"/>
    <n v="455"/>
    <x v="18"/>
    <n v="5128.0320000000002"/>
    <n v="915.72000000000014"/>
    <x v="0"/>
  </r>
  <r>
    <x v="4"/>
    <x v="7"/>
    <x v="3"/>
    <x v="6"/>
    <n v="345"/>
    <x v="17"/>
    <n v="7840"/>
    <n v="1400"/>
    <x v="0"/>
  </r>
  <r>
    <x v="4"/>
    <x v="7"/>
    <x v="1"/>
    <x v="7"/>
    <n v="122"/>
    <x v="19"/>
    <n v="112"/>
    <n v="20"/>
    <x v="0"/>
  </r>
  <r>
    <x v="4"/>
    <x v="7"/>
    <x v="4"/>
    <x v="8"/>
    <n v="78"/>
    <x v="20"/>
    <n v="5126.4639999999999"/>
    <n v="915.44"/>
    <x v="0"/>
  </r>
  <r>
    <x v="4"/>
    <x v="7"/>
    <x v="4"/>
    <x v="9"/>
    <n v="76"/>
    <x v="21"/>
    <n v="5126.1279999999997"/>
    <n v="915.38"/>
    <x v="0"/>
  </r>
  <r>
    <x v="4"/>
    <x v="7"/>
    <x v="4"/>
    <x v="10"/>
    <n v="46"/>
    <x v="22"/>
    <n v="224"/>
    <n v="40"/>
    <x v="0"/>
  </r>
  <r>
    <x v="4"/>
    <x v="7"/>
    <x v="4"/>
    <x v="11"/>
    <n v="34"/>
    <x v="23"/>
    <n v="5126.0160000000005"/>
    <n v="915.36000000000013"/>
    <x v="0"/>
  </r>
  <r>
    <x v="4"/>
    <x v="7"/>
    <x v="1"/>
    <x v="12"/>
    <n v="7"/>
    <x v="22"/>
    <n v="224"/>
    <n v="40"/>
    <x v="0"/>
  </r>
  <r>
    <x v="4"/>
    <x v="7"/>
    <x v="4"/>
    <x v="14"/>
    <n v="3"/>
    <x v="24"/>
    <n v="5126.576"/>
    <n v="915.46"/>
    <x v="0"/>
  </r>
  <r>
    <x v="4"/>
    <x v="7"/>
    <x v="5"/>
    <x v="13"/>
    <n v="2"/>
    <x v="25"/>
    <n v="7392"/>
    <n v="1320"/>
    <x v="0"/>
  </r>
  <r>
    <x v="4"/>
    <x v="8"/>
    <x v="0"/>
    <x v="0"/>
    <n v="3566"/>
    <x v="24"/>
    <n v="5126.576"/>
    <n v="915.46"/>
    <x v="0"/>
  </r>
  <r>
    <x v="4"/>
    <x v="8"/>
    <x v="0"/>
    <x v="1"/>
    <n v="2498"/>
    <x v="26"/>
    <n v="8960"/>
    <n v="1600"/>
    <x v="0"/>
  </r>
  <r>
    <x v="4"/>
    <x v="8"/>
    <x v="1"/>
    <x v="2"/>
    <n v="1245"/>
    <x v="20"/>
    <n v="5126.4639999999999"/>
    <n v="915.44"/>
    <x v="0"/>
  </r>
  <r>
    <x v="4"/>
    <x v="8"/>
    <x v="2"/>
    <x v="3"/>
    <n v="644"/>
    <x v="27"/>
    <n v="6432.72"/>
    <n v="1148.7"/>
    <x v="0"/>
  </r>
  <r>
    <x v="4"/>
    <x v="8"/>
    <x v="3"/>
    <x v="4"/>
    <n v="643"/>
    <x v="17"/>
    <n v="7840"/>
    <n v="1400"/>
    <x v="0"/>
  </r>
  <r>
    <x v="4"/>
    <x v="8"/>
    <x v="2"/>
    <x v="5"/>
    <n v="455"/>
    <x v="18"/>
    <n v="5128.0320000000002"/>
    <n v="915.72000000000014"/>
    <x v="0"/>
  </r>
  <r>
    <x v="4"/>
    <x v="8"/>
    <x v="3"/>
    <x v="6"/>
    <n v="345"/>
    <x v="17"/>
    <n v="7840"/>
    <n v="1400"/>
    <x v="0"/>
  </r>
  <r>
    <x v="4"/>
    <x v="8"/>
    <x v="1"/>
    <x v="7"/>
    <n v="122"/>
    <x v="19"/>
    <n v="112"/>
    <n v="20"/>
    <x v="0"/>
  </r>
  <r>
    <x v="4"/>
    <x v="8"/>
    <x v="4"/>
    <x v="8"/>
    <n v="78"/>
    <x v="20"/>
    <n v="5126.4639999999999"/>
    <n v="915.44"/>
    <x v="0"/>
  </r>
  <r>
    <x v="4"/>
    <x v="8"/>
    <x v="4"/>
    <x v="9"/>
    <n v="76"/>
    <x v="21"/>
    <n v="5126.1279999999997"/>
    <n v="915.38"/>
    <x v="0"/>
  </r>
  <r>
    <x v="4"/>
    <x v="8"/>
    <x v="4"/>
    <x v="10"/>
    <n v="46"/>
    <x v="22"/>
    <n v="224"/>
    <n v="40"/>
    <x v="0"/>
  </r>
  <r>
    <x v="4"/>
    <x v="8"/>
    <x v="4"/>
    <x v="11"/>
    <n v="34"/>
    <x v="23"/>
    <n v="5126.0160000000005"/>
    <n v="915.36000000000013"/>
    <x v="0"/>
  </r>
  <r>
    <x v="4"/>
    <x v="8"/>
    <x v="1"/>
    <x v="12"/>
    <n v="7"/>
    <x v="22"/>
    <n v="224"/>
    <n v="40"/>
    <x v="0"/>
  </r>
  <r>
    <x v="4"/>
    <x v="8"/>
    <x v="4"/>
    <x v="14"/>
    <n v="3"/>
    <x v="24"/>
    <n v="5126.576"/>
    <n v="915.46"/>
    <x v="0"/>
  </r>
  <r>
    <x v="4"/>
    <x v="8"/>
    <x v="5"/>
    <x v="13"/>
    <n v="2"/>
    <x v="25"/>
    <n v="7392"/>
    <n v="1320"/>
    <x v="0"/>
  </r>
  <r>
    <x v="4"/>
    <x v="9"/>
    <x v="0"/>
    <x v="0"/>
    <n v="3566"/>
    <x v="24"/>
    <n v="5126.576"/>
    <n v="915.46"/>
    <x v="0"/>
  </r>
  <r>
    <x v="4"/>
    <x v="9"/>
    <x v="0"/>
    <x v="1"/>
    <n v="2498"/>
    <x v="26"/>
    <n v="8960"/>
    <n v="1600"/>
    <x v="0"/>
  </r>
  <r>
    <x v="4"/>
    <x v="9"/>
    <x v="1"/>
    <x v="2"/>
    <n v="1245"/>
    <x v="20"/>
    <n v="5126.4639999999999"/>
    <n v="915.44"/>
    <x v="0"/>
  </r>
  <r>
    <x v="4"/>
    <x v="9"/>
    <x v="2"/>
    <x v="3"/>
    <n v="644"/>
    <x v="27"/>
    <n v="6432.72"/>
    <n v="1148.7"/>
    <x v="0"/>
  </r>
  <r>
    <x v="4"/>
    <x v="9"/>
    <x v="3"/>
    <x v="4"/>
    <n v="643"/>
    <x v="17"/>
    <n v="7840"/>
    <n v="1400"/>
    <x v="1"/>
  </r>
  <r>
    <x v="4"/>
    <x v="9"/>
    <x v="2"/>
    <x v="5"/>
    <n v="455"/>
    <x v="18"/>
    <n v="5128.0320000000002"/>
    <n v="915.72000000000014"/>
    <x v="1"/>
  </r>
  <r>
    <x v="4"/>
    <x v="9"/>
    <x v="3"/>
    <x v="6"/>
    <n v="345"/>
    <x v="17"/>
    <n v="7840"/>
    <n v="1400"/>
    <x v="1"/>
  </r>
  <r>
    <x v="4"/>
    <x v="9"/>
    <x v="1"/>
    <x v="7"/>
    <n v="122"/>
    <x v="19"/>
    <n v="112"/>
    <n v="20"/>
    <x v="1"/>
  </r>
  <r>
    <x v="4"/>
    <x v="9"/>
    <x v="4"/>
    <x v="8"/>
    <n v="78"/>
    <x v="20"/>
    <n v="5126.4639999999999"/>
    <n v="915.44"/>
    <x v="1"/>
  </r>
  <r>
    <x v="4"/>
    <x v="9"/>
    <x v="4"/>
    <x v="9"/>
    <n v="76"/>
    <x v="21"/>
    <n v="5126.1279999999997"/>
    <n v="915.38"/>
    <x v="1"/>
  </r>
  <r>
    <x v="4"/>
    <x v="9"/>
    <x v="4"/>
    <x v="10"/>
    <n v="46"/>
    <x v="22"/>
    <n v="224"/>
    <n v="40"/>
    <x v="1"/>
  </r>
  <r>
    <x v="4"/>
    <x v="9"/>
    <x v="4"/>
    <x v="11"/>
    <n v="34"/>
    <x v="23"/>
    <n v="5126.0160000000005"/>
    <n v="915.36000000000013"/>
    <x v="1"/>
  </r>
  <r>
    <x v="4"/>
    <x v="9"/>
    <x v="1"/>
    <x v="12"/>
    <n v="7"/>
    <x v="22"/>
    <n v="224"/>
    <n v="40"/>
    <x v="1"/>
  </r>
  <r>
    <x v="4"/>
    <x v="9"/>
    <x v="4"/>
    <x v="14"/>
    <n v="3"/>
    <x v="24"/>
    <n v="5126.576"/>
    <n v="915.46"/>
    <x v="1"/>
  </r>
  <r>
    <x v="4"/>
    <x v="9"/>
    <x v="5"/>
    <x v="13"/>
    <n v="2"/>
    <x v="25"/>
    <n v="7392"/>
    <n v="1320"/>
    <x v="1"/>
  </r>
  <r>
    <x v="4"/>
    <x v="10"/>
    <x v="0"/>
    <x v="0"/>
    <n v="3566"/>
    <x v="24"/>
    <n v="5126.576"/>
    <n v="915.46"/>
    <x v="1"/>
  </r>
  <r>
    <x v="4"/>
    <x v="10"/>
    <x v="0"/>
    <x v="1"/>
    <n v="2498"/>
    <x v="26"/>
    <n v="8960"/>
    <n v="1600"/>
    <x v="1"/>
  </r>
  <r>
    <x v="4"/>
    <x v="10"/>
    <x v="1"/>
    <x v="2"/>
    <n v="1245"/>
    <x v="20"/>
    <n v="5126.4639999999999"/>
    <n v="915.44"/>
    <x v="1"/>
  </r>
  <r>
    <x v="4"/>
    <x v="10"/>
    <x v="2"/>
    <x v="3"/>
    <n v="644"/>
    <x v="27"/>
    <n v="6432.72"/>
    <n v="1148.7"/>
    <x v="1"/>
  </r>
  <r>
    <x v="4"/>
    <x v="10"/>
    <x v="3"/>
    <x v="4"/>
    <n v="643"/>
    <x v="17"/>
    <n v="7840"/>
    <n v="1400"/>
    <x v="1"/>
  </r>
  <r>
    <x v="4"/>
    <x v="10"/>
    <x v="2"/>
    <x v="5"/>
    <n v="455"/>
    <x v="18"/>
    <n v="5128.0320000000002"/>
    <n v="915.72000000000014"/>
    <x v="1"/>
  </r>
  <r>
    <x v="4"/>
    <x v="10"/>
    <x v="3"/>
    <x v="6"/>
    <n v="345"/>
    <x v="17"/>
    <n v="7840"/>
    <n v="1400"/>
    <x v="1"/>
  </r>
  <r>
    <x v="4"/>
    <x v="10"/>
    <x v="1"/>
    <x v="7"/>
    <n v="122"/>
    <x v="19"/>
    <n v="112"/>
    <n v="20"/>
    <x v="1"/>
  </r>
  <r>
    <x v="4"/>
    <x v="10"/>
    <x v="4"/>
    <x v="8"/>
    <n v="78"/>
    <x v="20"/>
    <n v="5126.4639999999999"/>
    <n v="915.44"/>
    <x v="1"/>
  </r>
  <r>
    <x v="4"/>
    <x v="10"/>
    <x v="4"/>
    <x v="9"/>
    <n v="76"/>
    <x v="21"/>
    <n v="5126.1279999999997"/>
    <n v="915.38"/>
    <x v="1"/>
  </r>
  <r>
    <x v="4"/>
    <x v="10"/>
    <x v="4"/>
    <x v="10"/>
    <n v="46"/>
    <x v="22"/>
    <n v="224"/>
    <n v="40"/>
    <x v="1"/>
  </r>
  <r>
    <x v="4"/>
    <x v="10"/>
    <x v="4"/>
    <x v="11"/>
    <n v="34"/>
    <x v="23"/>
    <n v="5126.0160000000005"/>
    <n v="915.36000000000013"/>
    <x v="1"/>
  </r>
  <r>
    <x v="4"/>
    <x v="10"/>
    <x v="1"/>
    <x v="12"/>
    <n v="7"/>
    <x v="22"/>
    <n v="224"/>
    <n v="40"/>
    <x v="1"/>
  </r>
  <r>
    <x v="4"/>
    <x v="10"/>
    <x v="4"/>
    <x v="14"/>
    <n v="3"/>
    <x v="24"/>
    <n v="5126.576"/>
    <n v="915.46"/>
    <x v="1"/>
  </r>
  <r>
    <x v="4"/>
    <x v="10"/>
    <x v="5"/>
    <x v="13"/>
    <n v="2"/>
    <x v="25"/>
    <n v="7392"/>
    <n v="1320"/>
    <x v="0"/>
  </r>
  <r>
    <x v="4"/>
    <x v="11"/>
    <x v="0"/>
    <x v="0"/>
    <n v="3566"/>
    <x v="24"/>
    <n v="5126.576"/>
    <n v="915.46"/>
    <x v="0"/>
  </r>
  <r>
    <x v="4"/>
    <x v="11"/>
    <x v="0"/>
    <x v="1"/>
    <n v="2498"/>
    <x v="26"/>
    <n v="8960"/>
    <n v="1600"/>
    <x v="0"/>
  </r>
  <r>
    <x v="4"/>
    <x v="11"/>
    <x v="1"/>
    <x v="2"/>
    <n v="1245"/>
    <x v="20"/>
    <n v="5126.4639999999999"/>
    <n v="915.44"/>
    <x v="0"/>
  </r>
  <r>
    <x v="4"/>
    <x v="11"/>
    <x v="2"/>
    <x v="3"/>
    <n v="644"/>
    <x v="27"/>
    <n v="6432.72"/>
    <n v="1148.7"/>
    <x v="0"/>
  </r>
  <r>
    <x v="4"/>
    <x v="11"/>
    <x v="3"/>
    <x v="4"/>
    <n v="643"/>
    <x v="17"/>
    <n v="7840"/>
    <n v="1400"/>
    <x v="0"/>
  </r>
  <r>
    <x v="4"/>
    <x v="11"/>
    <x v="2"/>
    <x v="5"/>
    <n v="455"/>
    <x v="18"/>
    <n v="5128.0320000000002"/>
    <n v="915.72000000000014"/>
    <x v="0"/>
  </r>
  <r>
    <x v="4"/>
    <x v="11"/>
    <x v="3"/>
    <x v="6"/>
    <n v="345"/>
    <x v="17"/>
    <n v="7840"/>
    <n v="1400"/>
    <x v="0"/>
  </r>
  <r>
    <x v="4"/>
    <x v="11"/>
    <x v="1"/>
    <x v="7"/>
    <n v="122"/>
    <x v="19"/>
    <n v="112"/>
    <n v="20"/>
    <x v="0"/>
  </r>
  <r>
    <x v="4"/>
    <x v="11"/>
    <x v="4"/>
    <x v="8"/>
    <n v="78"/>
    <x v="20"/>
    <n v="5126.4639999999999"/>
    <n v="915.44"/>
    <x v="0"/>
  </r>
  <r>
    <x v="4"/>
    <x v="11"/>
    <x v="4"/>
    <x v="9"/>
    <n v="76"/>
    <x v="21"/>
    <n v="5126.1279999999997"/>
    <n v="915.38"/>
    <x v="0"/>
  </r>
  <r>
    <x v="4"/>
    <x v="11"/>
    <x v="4"/>
    <x v="10"/>
    <n v="46"/>
    <x v="22"/>
    <n v="224"/>
    <n v="40"/>
    <x v="0"/>
  </r>
  <r>
    <x v="4"/>
    <x v="11"/>
    <x v="4"/>
    <x v="11"/>
    <n v="34"/>
    <x v="23"/>
    <n v="5126.0160000000005"/>
    <n v="915.36000000000013"/>
    <x v="0"/>
  </r>
  <r>
    <x v="4"/>
    <x v="11"/>
    <x v="1"/>
    <x v="12"/>
    <n v="7"/>
    <x v="22"/>
    <n v="224"/>
    <n v="40"/>
    <x v="0"/>
  </r>
  <r>
    <x v="4"/>
    <x v="11"/>
    <x v="4"/>
    <x v="14"/>
    <n v="3"/>
    <x v="24"/>
    <n v="5126.576"/>
    <n v="915.46"/>
    <x v="0"/>
  </r>
  <r>
    <x v="4"/>
    <x v="11"/>
    <x v="5"/>
    <x v="13"/>
    <n v="2"/>
    <x v="25"/>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4E2DAB-CD67-4625-8DA9-5CB49845CDE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N6:AP28"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28">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grandRow="1" outline="0" fieldPosition="0"/>
    </format>
    <format dxfId="33">
      <pivotArea type="all" dataOnly="0" outline="0" fieldPosition="0"/>
    </format>
    <format dxfId="32">
      <pivotArea outline="0" collapsedLevelsAreSubtotals="1" fieldPosition="0"/>
    </format>
    <format dxfId="31">
      <pivotArea field="2" type="button" dataOnly="0" labelOnly="1" outline="0" axis="axisRow" fieldPosition="0"/>
    </format>
    <format dxfId="30">
      <pivotArea dataOnly="0" labelOnly="1" grandRow="1" outline="0" fieldPosition="0"/>
    </format>
    <format dxfId="29">
      <pivotArea outline="0" collapsedLevelsAreSubtotals="1" fieldPosition="0"/>
    </format>
    <format dxfId="28">
      <pivotArea field="1" type="button" dataOnly="0" labelOnly="1" outline="0"/>
    </format>
    <format dxfId="27">
      <pivotArea dataOnly="0" labelOnly="1" outline="0" axis="axisValues" fieldPosition="0"/>
    </format>
    <format dxfId="26">
      <pivotArea field="1" type="button" dataOnly="0" labelOnly="1" outline="0"/>
    </format>
    <format dxfId="25">
      <pivotArea dataOnly="0" labelOnly="1" outline="0" axis="axisValues" fieldPosition="0"/>
    </format>
    <format dxfId="24">
      <pivotArea outline="0" fieldPosition="0">
        <references count="1">
          <reference field="4294967294" count="1">
            <x v="1"/>
          </reference>
        </references>
      </pivotArea>
    </format>
    <format dxfId="23">
      <pivotArea type="all" dataOnly="0" outline="0" fieldPosition="0"/>
    </format>
    <format dxfId="22">
      <pivotArea outline="0" collapsedLevelsAreSubtotals="1" fieldPosition="0"/>
    </format>
    <format dxfId="21">
      <pivotArea field="8" type="button" dataOnly="0" labelOnly="1" outline="0"/>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8" type="button" dataOnly="0" labelOnly="1" outline="0"/>
    </format>
    <format dxfId="15">
      <pivotArea dataOnly="0" labelOnly="1" grandRow="1" outline="0" fieldPosition="0"/>
    </format>
    <format dxfId="14">
      <pivotArea dataOnly="0" labelOnly="1" outline="0" fieldPosition="0">
        <references count="1">
          <reference field="4294967294" count="2">
            <x v="0"/>
            <x v="1"/>
          </reference>
        </references>
      </pivotArea>
    </format>
    <format dxfId="13">
      <pivotArea field="8" type="button" dataOnly="0" labelOnly="1" outline="0"/>
    </format>
    <format dxfId="12">
      <pivotArea dataOnly="0" labelOnly="1" outline="0" fieldPosition="0">
        <references count="1">
          <reference field="4294967294" count="2">
            <x v="0"/>
            <x v="1"/>
          </reference>
        </references>
      </pivotArea>
    </format>
    <format dxfId="11">
      <pivotArea field="8" type="button" dataOnly="0" labelOnly="1" outline="0"/>
    </format>
    <format dxfId="10">
      <pivotArea dataOnly="0" labelOnly="1" outline="0" fieldPosition="0">
        <references count="1">
          <reference field="4294967294" count="2">
            <x v="0"/>
            <x v="1"/>
          </reference>
        </references>
      </pivotArea>
    </format>
  </formats>
  <chartFormats count="2">
    <chartFormat chart="20" format="11"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821BD8-D447-4509-A406-88A298B6F4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F6:AH9"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30">
    <format dxfId="67">
      <pivotArea type="all" dataOnly="0" outline="0" fieldPosition="0"/>
    </format>
    <format dxfId="66">
      <pivotArea outline="0" collapsedLevelsAreSubtotals="1" fieldPosition="0"/>
    </format>
    <format dxfId="65">
      <pivotArea field="2" type="button" dataOnly="0" labelOnly="1" outline="0"/>
    </format>
    <format dxfId="64">
      <pivotArea dataOnly="0" labelOnly="1" grandRow="1" outline="0" fieldPosition="0"/>
    </format>
    <format dxfId="63">
      <pivotArea type="all" dataOnly="0" outline="0" fieldPosition="0"/>
    </format>
    <format dxfId="62">
      <pivotArea outline="0" collapsedLevelsAreSubtotals="1" fieldPosition="0"/>
    </format>
    <format dxfId="61">
      <pivotArea field="2" type="button" dataOnly="0" labelOnly="1" outline="0"/>
    </format>
    <format dxfId="60">
      <pivotArea dataOnly="0" labelOnly="1" grandRow="1" outline="0" fieldPosition="0"/>
    </format>
    <format dxfId="59">
      <pivotArea outline="0" collapsedLevelsAreSubtotals="1" fieldPosition="0"/>
    </format>
    <format dxfId="58">
      <pivotArea field="1" type="button" dataOnly="0" labelOnly="1" outline="0"/>
    </format>
    <format dxfId="57">
      <pivotArea dataOnly="0" labelOnly="1" outline="0" axis="axisValues" fieldPosition="0"/>
    </format>
    <format dxfId="56">
      <pivotArea field="1" type="button" dataOnly="0" labelOnly="1" outline="0"/>
    </format>
    <format dxfId="55">
      <pivotArea dataOnly="0" labelOnly="1" outline="0" axis="axisValues" fieldPosition="0"/>
    </format>
    <format dxfId="54">
      <pivotArea outline="0" fieldPosition="0">
        <references count="1">
          <reference field="4294967294" count="1">
            <x v="1"/>
          </reference>
        </references>
      </pivotArea>
    </format>
    <format dxfId="53">
      <pivotArea type="all" dataOnly="0" outline="0" fieldPosition="0"/>
    </format>
    <format dxfId="52">
      <pivotArea outline="0" collapsedLevelsAreSubtotals="1" fieldPosition="0"/>
    </format>
    <format dxfId="51">
      <pivotArea field="8" type="button" dataOnly="0" labelOnly="1" outline="0" axis="axisRow" fieldPosition="0"/>
    </format>
    <format dxfId="50">
      <pivotArea dataOnly="0" labelOnly="1" fieldPosition="0">
        <references count="1">
          <reference field="8" count="0"/>
        </references>
      </pivotArea>
    </format>
    <format dxfId="49">
      <pivotArea dataOnly="0" labelOnly="1" grandRow="1" outline="0" fieldPosition="0"/>
    </format>
    <format dxfId="48">
      <pivotArea dataOnly="0" labelOnly="1" outline="0" fieldPosition="0">
        <references count="1">
          <reference field="4294967294" count="2">
            <x v="0"/>
            <x v="1"/>
          </reference>
        </references>
      </pivotArea>
    </format>
    <format dxfId="47">
      <pivotArea type="all" dataOnly="0" outline="0" fieldPosition="0"/>
    </format>
    <format dxfId="46">
      <pivotArea outline="0" collapsedLevelsAreSubtotals="1" fieldPosition="0"/>
    </format>
    <format dxfId="45">
      <pivotArea field="8" type="button" dataOnly="0" labelOnly="1" outline="0" axis="axisRow" fieldPosition="0"/>
    </format>
    <format dxfId="44">
      <pivotArea dataOnly="0" labelOnly="1" fieldPosition="0">
        <references count="1">
          <reference field="8"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field="8" type="button" dataOnly="0" labelOnly="1" outline="0" axis="axisRow" fieldPosition="0"/>
    </format>
    <format dxfId="40">
      <pivotArea dataOnly="0" labelOnly="1" outline="0" fieldPosition="0">
        <references count="1">
          <reference field="4294967294" count="2">
            <x v="0"/>
            <x v="1"/>
          </reference>
        </references>
      </pivotArea>
    </format>
    <format dxfId="39">
      <pivotArea field="8" type="button" dataOnly="0" labelOnly="1" outline="0" axis="axisRow" fieldPosition="0"/>
    </format>
    <format dxfId="38">
      <pivotArea dataOnly="0" labelOnly="1" outline="0" fieldPosition="0">
        <references count="1">
          <reference field="4294967294" count="2">
            <x v="0"/>
            <x v="1"/>
          </reference>
        </references>
      </pivotArea>
    </format>
  </formats>
  <chartFormats count="6">
    <chartFormat chart="20" format="11" series="1">
      <pivotArea type="data" outline="0" fieldPosition="0">
        <references count="1">
          <reference field="4294967294" count="1" selected="0">
            <x v="0"/>
          </reference>
        </references>
      </pivotArea>
    </chartFormat>
    <chartFormat chart="20" format="12">
      <pivotArea type="data" outline="0" fieldPosition="0">
        <references count="2">
          <reference field="4294967294" count="1" selected="0">
            <x v="0"/>
          </reference>
          <reference field="8" count="1" selected="0">
            <x v="0"/>
          </reference>
        </references>
      </pivotArea>
    </chartFormat>
    <chartFormat chart="20" format="13">
      <pivotArea type="data" outline="0" fieldPosition="0">
        <references count="2">
          <reference field="4294967294" count="1" selected="0">
            <x v="0"/>
          </reference>
          <reference field="8" count="1" selected="0">
            <x v="1"/>
          </reference>
        </references>
      </pivotArea>
    </chartFormat>
    <chartFormat chart="20" format="14" series="1">
      <pivotArea type="data" outline="0" fieldPosition="0">
        <references count="1">
          <reference field="4294967294" count="1" selected="0">
            <x v="1"/>
          </reference>
        </references>
      </pivotArea>
    </chartFormat>
    <chartFormat chart="20" format="15">
      <pivotArea type="data" outline="0" fieldPosition="0">
        <references count="2">
          <reference field="4294967294" count="1" selected="0">
            <x v="1"/>
          </reference>
          <reference field="8" count="1" selected="0">
            <x v="0"/>
          </reference>
        </references>
      </pivotArea>
    </chartFormat>
    <chartFormat chart="20" format="16">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45CBCB-6E30-4494-B25B-37F5D24B9C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A6:AB19" firstHeaderRow="1"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3">
    <format dxfId="80">
      <pivotArea type="all" dataOnly="0" outline="0" fieldPosition="0"/>
    </format>
    <format dxfId="79">
      <pivotArea outline="0" collapsedLevelsAreSubtotals="1" fieldPosition="0"/>
    </format>
    <format dxfId="78">
      <pivotArea field="2" type="button" dataOnly="0" labelOnly="1" outline="0"/>
    </format>
    <format dxfId="77">
      <pivotArea dataOnly="0" labelOnly="1" grandRow="1" outline="0" fieldPosition="0"/>
    </format>
    <format dxfId="76">
      <pivotArea type="all" dataOnly="0" outline="0" fieldPosition="0"/>
    </format>
    <format dxfId="75">
      <pivotArea outline="0" collapsedLevelsAreSubtotals="1" fieldPosition="0"/>
    </format>
    <format dxfId="74">
      <pivotArea field="2" type="button" dataOnly="0" labelOnly="1" outline="0"/>
    </format>
    <format dxfId="73">
      <pivotArea dataOnly="0" labelOnly="1" grandRow="1" outline="0" fieldPosition="0"/>
    </format>
    <format dxfId="72">
      <pivotArea outline="0" collapsedLevelsAreSubtotals="1" fieldPosition="0"/>
    </format>
    <format dxfId="71">
      <pivotArea field="1" type="button" dataOnly="0" labelOnly="1" outline="0" axis="axisRow" fieldPosition="0"/>
    </format>
    <format dxfId="70">
      <pivotArea dataOnly="0" labelOnly="1" outline="0" axis="axisValues" fieldPosition="0"/>
    </format>
    <format dxfId="69">
      <pivotArea field="1" type="button" dataOnly="0" labelOnly="1" outline="0" axis="axisRow" fieldPosition="0"/>
    </format>
    <format dxfId="68">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AA1D2D-F020-49C9-B306-5225951EAE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U6:W19" firstHeaderRow="0"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4">
    <format dxfId="94">
      <pivotArea type="all" dataOnly="0" outline="0" fieldPosition="0"/>
    </format>
    <format dxfId="93">
      <pivotArea outline="0" collapsedLevelsAreSubtotals="1" fieldPosition="0"/>
    </format>
    <format dxfId="92">
      <pivotArea field="2" type="button" dataOnly="0" labelOnly="1" outline="0"/>
    </format>
    <format dxfId="91">
      <pivotArea dataOnly="0" labelOnly="1" grandRow="1" outline="0" fieldPosition="0"/>
    </format>
    <format dxfId="90">
      <pivotArea dataOnly="0" labelOnly="1" outline="0" fieldPosition="0">
        <references count="1">
          <reference field="4294967294" count="1">
            <x v="0"/>
          </reference>
        </references>
      </pivotArea>
    </format>
    <format dxfId="89">
      <pivotArea type="all" dataOnly="0" outline="0" fieldPosition="0"/>
    </format>
    <format dxfId="88">
      <pivotArea outline="0" collapsedLevelsAreSubtotals="1" fieldPosition="0"/>
    </format>
    <format dxfId="87">
      <pivotArea field="2" type="button" dataOnly="0" labelOnly="1" outline="0"/>
    </format>
    <format dxfId="86">
      <pivotArea dataOnly="0" labelOnly="1" grandRow="1" outline="0" fieldPosition="0"/>
    </format>
    <format dxfId="85">
      <pivotArea outline="0" collapsedLevelsAreSubtotals="1" fieldPosition="0"/>
    </format>
    <format dxfId="84">
      <pivotArea field="1" type="button" dataOnly="0" labelOnly="1" outline="0" axis="axisRow" fieldPosition="0"/>
    </format>
    <format dxfId="83">
      <pivotArea dataOnly="0" labelOnly="1" outline="0" fieldPosition="0">
        <references count="1">
          <reference field="4294967294" count="2">
            <x v="0"/>
            <x v="1"/>
          </reference>
        </references>
      </pivotArea>
    </format>
    <format dxfId="82">
      <pivotArea field="1" type="button" dataOnly="0" labelOnly="1" outline="0" axis="axisRow" fieldPosition="0"/>
    </format>
    <format dxfId="81">
      <pivotArea dataOnly="0" labelOnly="1" outline="0" fieldPosition="0">
        <references count="1">
          <reference field="4294967294" count="2">
            <x v="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8C93E9-360C-4F31-8FD8-52511FFAF8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6:P7" firstHeaderRow="0" firstDataRow="1" firstDataCol="0"/>
  <pivotFields count="9">
    <pivotField showAll="0">
      <items count="6">
        <item x="0"/>
        <item x="1"/>
        <item x="2"/>
        <item x="3"/>
        <item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2">
    <format dxfId="106">
      <pivotArea type="all" dataOnly="0" outline="0" fieldPosition="0"/>
    </format>
    <format dxfId="105">
      <pivotArea outline="0" collapsedLevelsAreSubtotals="1" fieldPosition="0"/>
    </format>
    <format dxfId="104">
      <pivotArea field="2" type="button" dataOnly="0" labelOnly="1" outline="0"/>
    </format>
    <format dxfId="103">
      <pivotArea dataOnly="0" labelOnly="1" grandRow="1" outline="0" fieldPosition="0"/>
    </format>
    <format dxfId="102">
      <pivotArea dataOnly="0" labelOnly="1" outline="0" fieldPosition="0">
        <references count="1">
          <reference field="4294967294" count="1">
            <x v="0"/>
          </reference>
        </references>
      </pivotArea>
    </format>
    <format dxfId="101">
      <pivotArea type="all" dataOnly="0" outline="0" fieldPosition="0"/>
    </format>
    <format dxfId="100">
      <pivotArea outline="0" collapsedLevelsAreSubtotals="1" fieldPosition="0"/>
    </format>
    <format dxfId="99">
      <pivotArea field="2" type="button" dataOnly="0" labelOnly="1" outline="0"/>
    </format>
    <format dxfId="98">
      <pivotArea dataOnly="0" labelOnly="1" grandRow="1" outline="0" fieldPosition="0"/>
    </format>
    <format dxfId="97">
      <pivotArea outline="0" collapsedLevelsAreSubtotals="1" fieldPosition="0"/>
    </format>
    <format dxfId="96">
      <pivotArea dataOnly="0" labelOnly="1" outline="0" fieldPosition="0">
        <references count="1">
          <reference field="4294967294" count="2">
            <x v="0"/>
            <x v="1"/>
          </reference>
        </references>
      </pivotArea>
    </format>
    <format dxfId="9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220B42-C05C-4E52-B736-0DD1D9B57B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4" firstHeaderRow="0" firstDataRow="1" firstDataCol="1"/>
  <pivotFields count="9">
    <pivotField showAll="0">
      <items count="6">
        <item x="0"/>
        <item x="1"/>
        <item x="2"/>
        <item x="3"/>
        <item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5">
    <format dxfId="121">
      <pivotArea type="all" dataOnly="0" outline="0" fieldPosition="0"/>
    </format>
    <format dxfId="120">
      <pivotArea outline="0" collapsedLevelsAreSubtotals="1" fieldPosition="0"/>
    </format>
    <format dxfId="119">
      <pivotArea field="2" type="button" dataOnly="0" labelOnly="1" outline="0" axis="axisRow" fieldPosition="0"/>
    </format>
    <format dxfId="118">
      <pivotArea dataOnly="0" labelOnly="1" fieldPosition="0">
        <references count="1">
          <reference field="2" count="0"/>
        </references>
      </pivotArea>
    </format>
    <format dxfId="117">
      <pivotArea dataOnly="0" labelOnly="1" grandRow="1" outline="0" fieldPosition="0"/>
    </format>
    <format dxfId="116">
      <pivotArea dataOnly="0" labelOnly="1" outline="0" fieldPosition="0">
        <references count="1">
          <reference field="4294967294" count="1">
            <x v="0"/>
          </reference>
        </references>
      </pivotArea>
    </format>
    <format dxfId="115">
      <pivotArea type="all" dataOnly="0" outline="0" fieldPosition="0"/>
    </format>
    <format dxfId="114">
      <pivotArea outline="0" collapsedLevelsAreSubtotals="1" fieldPosition="0"/>
    </format>
    <format dxfId="113">
      <pivotArea dataOnly="0" labelOnly="1" fieldPosition="0">
        <references count="1">
          <reference field="2" count="0"/>
        </references>
      </pivotArea>
    </format>
    <format dxfId="112">
      <pivotArea dataOnly="0" labelOnly="1" grandRow="1" outline="0" fieldPosition="0"/>
    </format>
    <format dxfId="111">
      <pivotArea outline="0" fieldPosition="0">
        <references count="1">
          <reference field="4294967294" count="1">
            <x v="2"/>
          </reference>
        </references>
      </pivotArea>
    </format>
    <format dxfId="110">
      <pivotArea field="2" type="button" dataOnly="0" labelOnly="1" outline="0" axis="axisRow" fieldPosition="0"/>
    </format>
    <format dxfId="109">
      <pivotArea dataOnly="0" labelOnly="1" outline="0" fieldPosition="0">
        <references count="1">
          <reference field="4294967294" count="3">
            <x v="0"/>
            <x v="1"/>
            <x v="2"/>
          </reference>
        </references>
      </pivotArea>
    </format>
    <format dxfId="108">
      <pivotArea field="2" type="button" dataOnly="0" labelOnly="1" outline="0" axis="axisRow" fieldPosition="0"/>
    </format>
    <format dxfId="10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E7E639-2FE0-4F12-B1B8-869E462D5A2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4">
    <pivotField showAll="0">
      <items count="6">
        <item x="0"/>
        <item x="1"/>
        <item x="2"/>
        <item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5"/>
    </i>
    <i>
      <x v="3"/>
    </i>
    <i>
      <x v="4"/>
    </i>
    <i>
      <x v="1"/>
    </i>
    <i>
      <x/>
    </i>
    <i t="grand">
      <x/>
    </i>
  </rowItems>
  <colFields count="1">
    <field x="-2"/>
  </colFields>
  <colItems count="2">
    <i>
      <x/>
    </i>
    <i i="1">
      <x v="1"/>
    </i>
  </colItems>
  <dataFields count="2">
    <dataField name="Sum of Amount" fld="2" baseField="0" baseItem="0"/>
    <dataField name="Sum of Amount2" fld="2" showDataAs="percentOfCol" baseField="0" baseItem="0" numFmtId="10"/>
  </dataFields>
  <formats count="4">
    <format dxfId="3">
      <pivotArea collapsedLevelsAreSubtotals="1" fieldPosition="0">
        <references count="1">
          <reference field="1" count="0"/>
        </references>
      </pivotArea>
    </format>
    <format dxfId="2">
      <pivotArea dataOnly="0" labelOnly="1" fieldPosition="0">
        <references count="1">
          <reference field="1" count="0"/>
        </references>
      </pivotArea>
    </format>
    <format dxfId="1">
      <pivotArea collapsedLevelsAreSubtotals="1" fieldPosition="0">
        <references count="1">
          <reference field="1" count="0"/>
        </references>
      </pivotArea>
    </format>
    <format dxfId="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616386-8874-4FF6-84FF-261579A1092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4" firstHeaderRow="0" firstDataRow="1" firstDataCol="0"/>
  <pivotFields count="4">
    <pivotField showAll="0">
      <items count="6">
        <item x="0"/>
        <item x="1"/>
        <item x="2"/>
        <item x="3"/>
        <item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40200CF-D6D9-4339-BD94-67CE51BC1DE5}" sourceName="Year">
  <pivotTables>
    <pivotTable tabId="7" name="PivotTable1"/>
    <pivotTable tabId="7" name="PivotTable2"/>
    <pivotTable tabId="7" name="PivotTable3"/>
    <pivotTable tabId="7" name="PivotTable4"/>
    <pivotTable tabId="7" name="PivotTable5"/>
    <pivotTable tabId="7" name="PivotTable6"/>
  </pivotTables>
  <data>
    <tabular pivotCacheId="950435308">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82C9A2B-D85C-4F52-A512-BB0F94F8A07A}" sourceName="Year">
  <pivotTables>
    <pivotTable tabId="9" name="PivotTable1"/>
    <pivotTable tabId="9" name="PivotTable8"/>
  </pivotTables>
  <data>
    <tabular pivotCacheId="501247411">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58855F2-C69A-4FDE-9083-D8ACABCCFFAC}" cache="Slicer_Year" caption="Year" columnCount="5"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223EA0D-F6E6-43E1-A774-3AE4D29FAD84}" cache="Slicer_Year1" caption="Year" columnCount="5"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3CF817-266E-4A72-A4B0-C2C488345318}" name="Table3" displayName="Table3" ref="A1:I901" totalsRowShown="0" headerRowDxfId="134" dataDxfId="132" headerRowBorderDxfId="133" tableBorderDxfId="131">
  <autoFilter ref="A1:I901" xr:uid="{483CF817-266E-4A72-A4B0-C2C488345318}"/>
  <sortState xmlns:xlrd2="http://schemas.microsoft.com/office/spreadsheetml/2017/richdata2" ref="A2:I901">
    <sortCondition ref="A2:A901" customList="Jan,Feb,Mar,Apr,May,Jun,Jul,Aug,Sep,Oct,Nov,Dec"/>
  </sortState>
  <tableColumns count="9">
    <tableColumn id="1" xr3:uid="{E8FB867C-719F-4898-A3DF-5DF615F9A276}" name="Year" dataDxfId="130"/>
    <tableColumn id="2" xr3:uid="{BFCBE222-6DE4-4D31-BD59-F0A3D34C19BA}" name="Month" dataDxfId="129"/>
    <tableColumn id="3" xr3:uid="{A3A532C7-71CD-46AB-ACB0-0755BF399B6D}" name="Income sources" dataDxfId="128"/>
    <tableColumn id="4" xr3:uid="{50373996-17E3-49A8-873A-187A3957A794}" name="Income Breakdowns" dataDxfId="127"/>
    <tableColumn id="5" xr3:uid="{3175C541-ABEB-46F2-A8CD-CD2181359BA9}" name="Counts" dataDxfId="126"/>
    <tableColumn id="6" xr3:uid="{29AF8F05-68AC-4492-9161-A75DD9773B5A}" name="Income" dataDxfId="125"/>
    <tableColumn id="7" xr3:uid="{DF6AAE42-9BD6-42BC-980A-A7BED9B1DEC8}" name="Target Income" dataDxfId="124"/>
    <tableColumn id="8" xr3:uid="{5DD20399-32C7-452D-99BB-395419DBC37D}" name="operating profit" dataDxfId="123"/>
    <tableColumn id="9" xr3:uid="{531B6C01-9C9C-465B-A9B7-FE6590A0CF86}" name="Marketing Strategies" dataDxfId="12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AE3F7B-3F1F-4A4F-A579-7704B39943BC}" name="Map" displayName="Map" ref="K1:N31" totalsRowShown="0" headerRowDxfId="9" dataDxfId="8">
  <autoFilter ref="K1:N31" xr:uid="{D6337FC8-26EF-1741-A90C-B9AFF187B923}"/>
  <sortState xmlns:xlrd2="http://schemas.microsoft.com/office/spreadsheetml/2017/richdata2" ref="A2:D31">
    <sortCondition ref="A1:A31"/>
  </sortState>
  <tableColumns count="4">
    <tableColumn id="1" xr3:uid="{8993DF48-AFDF-9E47-9E73-F4A0FDE8FFC9}" name="Year" dataDxfId="7"/>
    <tableColumn id="2" xr3:uid="{0AC76573-01F4-7448-8A1A-77345C891D2C}" name="Country" dataDxfId="6"/>
    <tableColumn id="3" xr3:uid="{FE9C93E2-6438-F048-BEBC-369784AD58CB}" name="Amount" dataDxfId="5"/>
    <tableColumn id="4" xr3:uid="{654984DD-F3C9-A747-8613-84E03D47EB3B}" name="Target" dataDxfId="4"/>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E6390-CF81-4938-982F-7A60E07026A5}">
  <sheetPr>
    <tabColor rgb="FF44D4D1"/>
  </sheetPr>
  <dimension ref="A1:I901"/>
  <sheetViews>
    <sheetView topLeftCell="G1" workbookViewId="0">
      <selection activeCell="M17" sqref="M17"/>
    </sheetView>
  </sheetViews>
  <sheetFormatPr defaultRowHeight="14.5" x14ac:dyDescent="0.35"/>
  <cols>
    <col min="1" max="1" width="9.6328125" bestFit="1" customWidth="1"/>
    <col min="2" max="2" width="11.08984375" bestFit="1" customWidth="1"/>
    <col min="3" max="3" width="20.1796875" bestFit="1" customWidth="1"/>
    <col min="4" max="4" width="24.6328125" bestFit="1" customWidth="1"/>
    <col min="5" max="6" width="12.08984375" bestFit="1" customWidth="1"/>
    <col min="7" max="7" width="18.81640625" bestFit="1" customWidth="1"/>
    <col min="8" max="8" width="19.54296875" bestFit="1" customWidth="1"/>
    <col min="9" max="9" width="24.453125" bestFit="1" customWidth="1"/>
  </cols>
  <sheetData>
    <row r="1" spans="1:9" x14ac:dyDescent="0.35">
      <c r="A1" s="3" t="s">
        <v>0</v>
      </c>
      <c r="B1" s="3" t="s">
        <v>1</v>
      </c>
      <c r="C1" s="3" t="s">
        <v>2</v>
      </c>
      <c r="D1" s="3" t="s">
        <v>3</v>
      </c>
      <c r="E1" s="3" t="s">
        <v>4</v>
      </c>
      <c r="F1" s="3" t="s">
        <v>5</v>
      </c>
      <c r="G1" s="3" t="s">
        <v>6</v>
      </c>
      <c r="H1" s="3" t="s">
        <v>7</v>
      </c>
      <c r="I1" s="3" t="s">
        <v>8</v>
      </c>
    </row>
    <row r="2" spans="1:9" x14ac:dyDescent="0.35">
      <c r="A2" s="4">
        <v>2020</v>
      </c>
      <c r="B2" s="4" t="s">
        <v>9</v>
      </c>
      <c r="C2" s="4" t="s">
        <v>10</v>
      </c>
      <c r="D2" s="5" t="s">
        <v>11</v>
      </c>
      <c r="E2" s="6">
        <v>3566</v>
      </c>
      <c r="F2" s="6">
        <v>5492.76</v>
      </c>
      <c r="G2" s="6">
        <v>5126.576</v>
      </c>
      <c r="H2" s="6">
        <v>1098.5520000000001</v>
      </c>
      <c r="I2" s="7" t="s">
        <v>12</v>
      </c>
    </row>
    <row r="3" spans="1:9" x14ac:dyDescent="0.35">
      <c r="A3" s="4">
        <v>2020</v>
      </c>
      <c r="B3" s="4" t="s">
        <v>9</v>
      </c>
      <c r="C3" s="4" t="s">
        <v>10</v>
      </c>
      <c r="D3" s="5" t="s">
        <v>13</v>
      </c>
      <c r="E3" s="6">
        <v>2498</v>
      </c>
      <c r="F3" s="6">
        <v>9600</v>
      </c>
      <c r="G3" s="6">
        <v>8960</v>
      </c>
      <c r="H3" s="6">
        <v>1920</v>
      </c>
      <c r="I3" s="7" t="s">
        <v>12</v>
      </c>
    </row>
    <row r="4" spans="1:9" x14ac:dyDescent="0.35">
      <c r="A4" s="4">
        <v>2020</v>
      </c>
      <c r="B4" s="4" t="s">
        <v>9</v>
      </c>
      <c r="C4" s="4" t="s">
        <v>14</v>
      </c>
      <c r="D4" s="5" t="s">
        <v>15</v>
      </c>
      <c r="E4" s="6">
        <v>1245</v>
      </c>
      <c r="F4" s="6">
        <v>5492.6399999999994</v>
      </c>
      <c r="G4" s="6">
        <v>5126.4639999999999</v>
      </c>
      <c r="H4" s="6">
        <v>1098.528</v>
      </c>
      <c r="I4" s="7" t="s">
        <v>12</v>
      </c>
    </row>
    <row r="5" spans="1:9" x14ac:dyDescent="0.35">
      <c r="A5" s="4">
        <v>2020</v>
      </c>
      <c r="B5" s="4" t="s">
        <v>9</v>
      </c>
      <c r="C5" s="4" t="s">
        <v>16</v>
      </c>
      <c r="D5" s="8" t="s">
        <v>17</v>
      </c>
      <c r="E5" s="9">
        <v>644</v>
      </c>
      <c r="F5" s="9">
        <v>6892.2</v>
      </c>
      <c r="G5" s="9">
        <v>6432.72</v>
      </c>
      <c r="H5" s="6">
        <v>1378.44</v>
      </c>
      <c r="I5" s="7" t="s">
        <v>12</v>
      </c>
    </row>
    <row r="6" spans="1:9" x14ac:dyDescent="0.35">
      <c r="A6" s="4">
        <v>2020</v>
      </c>
      <c r="B6" s="4" t="s">
        <v>9</v>
      </c>
      <c r="C6" s="4" t="s">
        <v>18</v>
      </c>
      <c r="D6" s="8" t="s">
        <v>19</v>
      </c>
      <c r="E6" s="9">
        <v>643</v>
      </c>
      <c r="F6" s="9">
        <v>7700</v>
      </c>
      <c r="G6" s="9">
        <v>7840</v>
      </c>
      <c r="H6" s="6">
        <v>1540</v>
      </c>
      <c r="I6" s="7" t="s">
        <v>12</v>
      </c>
    </row>
    <row r="7" spans="1:9" x14ac:dyDescent="0.35">
      <c r="A7" s="4">
        <v>2020</v>
      </c>
      <c r="B7" s="4" t="s">
        <v>9</v>
      </c>
      <c r="C7" s="4" t="s">
        <v>16</v>
      </c>
      <c r="D7" s="8" t="s">
        <v>20</v>
      </c>
      <c r="E7" s="9">
        <v>455</v>
      </c>
      <c r="F7" s="9">
        <v>5265.39</v>
      </c>
      <c r="G7" s="9">
        <v>5128.0320000000002</v>
      </c>
      <c r="H7" s="6">
        <v>1053.0780000000002</v>
      </c>
      <c r="I7" s="7" t="s">
        <v>12</v>
      </c>
    </row>
    <row r="8" spans="1:9" x14ac:dyDescent="0.35">
      <c r="A8" s="4">
        <v>2020</v>
      </c>
      <c r="B8" s="4" t="s">
        <v>9</v>
      </c>
      <c r="C8" s="4" t="s">
        <v>18</v>
      </c>
      <c r="D8" s="8" t="s">
        <v>21</v>
      </c>
      <c r="E8" s="10">
        <v>345</v>
      </c>
      <c r="F8" s="10">
        <v>9016</v>
      </c>
      <c r="G8" s="10">
        <v>7840</v>
      </c>
      <c r="H8" s="6">
        <v>1803.2</v>
      </c>
      <c r="I8" s="7" t="s">
        <v>12</v>
      </c>
    </row>
    <row r="9" spans="1:9" x14ac:dyDescent="0.35">
      <c r="A9" s="4">
        <v>2020</v>
      </c>
      <c r="B9" s="4" t="s">
        <v>9</v>
      </c>
      <c r="C9" s="4" t="s">
        <v>14</v>
      </c>
      <c r="D9" s="5" t="s">
        <v>22</v>
      </c>
      <c r="E9" s="6">
        <v>122</v>
      </c>
      <c r="F9" s="6">
        <v>2696.75</v>
      </c>
      <c r="G9" s="6">
        <v>112</v>
      </c>
      <c r="H9" s="6">
        <v>539.35</v>
      </c>
      <c r="I9" s="7" t="s">
        <v>12</v>
      </c>
    </row>
    <row r="10" spans="1:9" x14ac:dyDescent="0.35">
      <c r="A10" s="4">
        <v>2020</v>
      </c>
      <c r="B10" s="4" t="s">
        <v>9</v>
      </c>
      <c r="C10" s="4" t="s">
        <v>23</v>
      </c>
      <c r="D10" s="8" t="s">
        <v>24</v>
      </c>
      <c r="E10" s="9">
        <v>78</v>
      </c>
      <c r="F10" s="9">
        <v>5492.6399999999994</v>
      </c>
      <c r="G10" s="9">
        <v>5126.4639999999999</v>
      </c>
      <c r="H10" s="6">
        <v>1098.528</v>
      </c>
      <c r="I10" s="7" t="s">
        <v>12</v>
      </c>
    </row>
    <row r="11" spans="1:9" x14ac:dyDescent="0.35">
      <c r="A11" s="4">
        <v>2020</v>
      </c>
      <c r="B11" s="4" t="s">
        <v>9</v>
      </c>
      <c r="C11" s="4" t="s">
        <v>23</v>
      </c>
      <c r="D11" s="8" t="s">
        <v>25</v>
      </c>
      <c r="E11" s="9">
        <v>76</v>
      </c>
      <c r="F11" s="9">
        <v>5492.28</v>
      </c>
      <c r="G11" s="9">
        <v>5126.1279999999997</v>
      </c>
      <c r="H11" s="6">
        <v>1098.4559999999999</v>
      </c>
      <c r="I11" s="7" t="s">
        <v>12</v>
      </c>
    </row>
    <row r="12" spans="1:9" x14ac:dyDescent="0.35">
      <c r="A12" s="4">
        <v>2020</v>
      </c>
      <c r="B12" s="4" t="s">
        <v>9</v>
      </c>
      <c r="C12" s="4" t="s">
        <v>23</v>
      </c>
      <c r="D12" s="8" t="s">
        <v>26</v>
      </c>
      <c r="E12" s="9">
        <v>46</v>
      </c>
      <c r="F12" s="9">
        <v>240</v>
      </c>
      <c r="G12" s="9">
        <v>224</v>
      </c>
      <c r="H12" s="6">
        <v>48</v>
      </c>
      <c r="I12" s="7" t="s">
        <v>12</v>
      </c>
    </row>
    <row r="13" spans="1:9" x14ac:dyDescent="0.35">
      <c r="A13" s="4">
        <v>2020</v>
      </c>
      <c r="B13" s="4" t="s">
        <v>9</v>
      </c>
      <c r="C13" s="4" t="s">
        <v>23</v>
      </c>
      <c r="D13" s="8" t="s">
        <v>27</v>
      </c>
      <c r="E13" s="9">
        <v>34</v>
      </c>
      <c r="F13" s="9">
        <v>5492.16</v>
      </c>
      <c r="G13" s="9">
        <v>5126.0160000000005</v>
      </c>
      <c r="H13" s="6">
        <v>1098.432</v>
      </c>
      <c r="I13" s="7" t="s">
        <v>12</v>
      </c>
    </row>
    <row r="14" spans="1:9" x14ac:dyDescent="0.35">
      <c r="A14" s="4">
        <v>2020</v>
      </c>
      <c r="B14" s="4" t="s">
        <v>9</v>
      </c>
      <c r="C14" s="4" t="s">
        <v>14</v>
      </c>
      <c r="D14" s="5" t="s">
        <v>28</v>
      </c>
      <c r="E14" s="6">
        <v>7</v>
      </c>
      <c r="F14" s="6">
        <v>3666.3</v>
      </c>
      <c r="G14" s="6">
        <v>224</v>
      </c>
      <c r="H14" s="6">
        <v>733.2600000000001</v>
      </c>
      <c r="I14" s="7" t="s">
        <v>12</v>
      </c>
    </row>
    <row r="15" spans="1:9" x14ac:dyDescent="0.35">
      <c r="A15" s="4">
        <v>2020</v>
      </c>
      <c r="B15" s="4" t="s">
        <v>9</v>
      </c>
      <c r="C15" s="4" t="s">
        <v>29</v>
      </c>
      <c r="D15" s="8" t="s">
        <v>29</v>
      </c>
      <c r="E15" s="9">
        <v>3</v>
      </c>
      <c r="F15" s="9">
        <v>7260</v>
      </c>
      <c r="G15" s="9">
        <v>7392</v>
      </c>
      <c r="H15" s="6">
        <v>1452</v>
      </c>
      <c r="I15" s="7" t="s">
        <v>12</v>
      </c>
    </row>
    <row r="16" spans="1:9" x14ac:dyDescent="0.35">
      <c r="A16" s="4">
        <v>2020</v>
      </c>
      <c r="B16" s="4" t="s">
        <v>9</v>
      </c>
      <c r="C16" s="4" t="s">
        <v>23</v>
      </c>
      <c r="D16" s="8" t="s">
        <v>30</v>
      </c>
      <c r="E16" s="9">
        <v>3</v>
      </c>
      <c r="F16" s="9">
        <v>5035.0300000000007</v>
      </c>
      <c r="G16" s="9">
        <v>5126.576</v>
      </c>
      <c r="H16" s="6">
        <v>1007.0060000000002</v>
      </c>
      <c r="I16" s="7" t="s">
        <v>12</v>
      </c>
    </row>
    <row r="17" spans="1:9" x14ac:dyDescent="0.35">
      <c r="A17" s="4">
        <v>2020</v>
      </c>
      <c r="B17" s="4" t="s">
        <v>31</v>
      </c>
      <c r="C17" s="4" t="s">
        <v>10</v>
      </c>
      <c r="D17" s="5" t="s">
        <v>11</v>
      </c>
      <c r="E17" s="6">
        <v>3566</v>
      </c>
      <c r="F17" s="6">
        <v>5035.0300000000007</v>
      </c>
      <c r="G17" s="6">
        <v>5126.576</v>
      </c>
      <c r="H17" s="6">
        <v>1007.0060000000002</v>
      </c>
      <c r="I17" s="7" t="s">
        <v>12</v>
      </c>
    </row>
    <row r="18" spans="1:9" x14ac:dyDescent="0.35">
      <c r="A18" s="4">
        <v>2020</v>
      </c>
      <c r="B18" s="4" t="s">
        <v>31</v>
      </c>
      <c r="C18" s="4" t="s">
        <v>10</v>
      </c>
      <c r="D18" s="5" t="s">
        <v>13</v>
      </c>
      <c r="E18" s="6">
        <v>2498</v>
      </c>
      <c r="F18" s="6">
        <v>8800</v>
      </c>
      <c r="G18" s="6">
        <v>8960</v>
      </c>
      <c r="H18" s="6">
        <v>1760</v>
      </c>
      <c r="I18" s="7" t="s">
        <v>12</v>
      </c>
    </row>
    <row r="19" spans="1:9" x14ac:dyDescent="0.35">
      <c r="A19" s="4">
        <v>2020</v>
      </c>
      <c r="B19" s="4" t="s">
        <v>31</v>
      </c>
      <c r="C19" s="4" t="s">
        <v>14</v>
      </c>
      <c r="D19" s="5" t="s">
        <v>15</v>
      </c>
      <c r="E19" s="6">
        <v>1245</v>
      </c>
      <c r="F19" s="6">
        <v>5034.92</v>
      </c>
      <c r="G19" s="6">
        <v>5126.4639999999999</v>
      </c>
      <c r="H19" s="6">
        <v>1006.984</v>
      </c>
      <c r="I19" s="7" t="s">
        <v>12</v>
      </c>
    </row>
    <row r="20" spans="1:9" x14ac:dyDescent="0.35">
      <c r="A20" s="4">
        <v>2020</v>
      </c>
      <c r="B20" s="4" t="s">
        <v>31</v>
      </c>
      <c r="C20" s="4" t="s">
        <v>16</v>
      </c>
      <c r="D20" s="8" t="s">
        <v>17</v>
      </c>
      <c r="E20" s="9">
        <v>644</v>
      </c>
      <c r="F20" s="9">
        <v>6317.85</v>
      </c>
      <c r="G20" s="9">
        <v>6432.72</v>
      </c>
      <c r="H20" s="6">
        <v>1263.5700000000002</v>
      </c>
      <c r="I20" s="7" t="s">
        <v>12</v>
      </c>
    </row>
    <row r="21" spans="1:9" x14ac:dyDescent="0.35">
      <c r="A21" s="4">
        <v>2020</v>
      </c>
      <c r="B21" s="4" t="s">
        <v>31</v>
      </c>
      <c r="C21" s="4" t="s">
        <v>18</v>
      </c>
      <c r="D21" s="8" t="s">
        <v>19</v>
      </c>
      <c r="E21" s="9">
        <v>643</v>
      </c>
      <c r="F21" s="9">
        <v>7000</v>
      </c>
      <c r="G21" s="9">
        <v>7840</v>
      </c>
      <c r="H21" s="6">
        <v>1400</v>
      </c>
      <c r="I21" s="7" t="s">
        <v>12</v>
      </c>
    </row>
    <row r="22" spans="1:9" x14ac:dyDescent="0.35">
      <c r="A22" s="4">
        <v>2020</v>
      </c>
      <c r="B22" s="4" t="s">
        <v>31</v>
      </c>
      <c r="C22" s="4" t="s">
        <v>16</v>
      </c>
      <c r="D22" s="8" t="s">
        <v>20</v>
      </c>
      <c r="E22" s="9">
        <v>455</v>
      </c>
      <c r="F22" s="9">
        <v>4578.6000000000004</v>
      </c>
      <c r="G22" s="9">
        <v>5128.0320000000002</v>
      </c>
      <c r="H22" s="6">
        <v>915.72000000000014</v>
      </c>
      <c r="I22" s="7" t="s">
        <v>12</v>
      </c>
    </row>
    <row r="23" spans="1:9" x14ac:dyDescent="0.35">
      <c r="A23" s="4">
        <v>2020</v>
      </c>
      <c r="B23" s="4" t="s">
        <v>31</v>
      </c>
      <c r="C23" s="4" t="s">
        <v>18</v>
      </c>
      <c r="D23" s="8" t="s">
        <v>21</v>
      </c>
      <c r="E23" s="10">
        <v>345</v>
      </c>
      <c r="F23" s="10">
        <v>7000</v>
      </c>
      <c r="G23" s="10">
        <v>7840</v>
      </c>
      <c r="H23" s="6">
        <v>1400</v>
      </c>
      <c r="I23" s="7" t="s">
        <v>12</v>
      </c>
    </row>
    <row r="24" spans="1:9" x14ac:dyDescent="0.35">
      <c r="A24" s="4">
        <v>2020</v>
      </c>
      <c r="B24" s="4" t="s">
        <v>31</v>
      </c>
      <c r="C24" s="4" t="s">
        <v>14</v>
      </c>
      <c r="D24" s="5" t="s">
        <v>22</v>
      </c>
      <c r="E24" s="6">
        <v>122</v>
      </c>
      <c r="F24" s="6">
        <v>100</v>
      </c>
      <c r="G24" s="6">
        <v>112</v>
      </c>
      <c r="H24" s="6">
        <v>20</v>
      </c>
      <c r="I24" s="7" t="s">
        <v>12</v>
      </c>
    </row>
    <row r="25" spans="1:9" x14ac:dyDescent="0.35">
      <c r="A25" s="4">
        <v>2020</v>
      </c>
      <c r="B25" s="4" t="s">
        <v>31</v>
      </c>
      <c r="C25" s="4" t="s">
        <v>23</v>
      </c>
      <c r="D25" s="8" t="s">
        <v>24</v>
      </c>
      <c r="E25" s="9">
        <v>78</v>
      </c>
      <c r="F25" s="9">
        <v>4577.2</v>
      </c>
      <c r="G25" s="9">
        <v>5126.4639999999999</v>
      </c>
      <c r="H25" s="6">
        <v>915.44</v>
      </c>
      <c r="I25" s="7" t="s">
        <v>12</v>
      </c>
    </row>
    <row r="26" spans="1:9" x14ac:dyDescent="0.35">
      <c r="A26" s="4">
        <v>2020</v>
      </c>
      <c r="B26" s="4" t="s">
        <v>31</v>
      </c>
      <c r="C26" s="4" t="s">
        <v>23</v>
      </c>
      <c r="D26" s="8" t="s">
        <v>25</v>
      </c>
      <c r="E26" s="9">
        <v>76</v>
      </c>
      <c r="F26" s="9">
        <v>4576.8999999999996</v>
      </c>
      <c r="G26" s="9">
        <v>5126.1279999999997</v>
      </c>
      <c r="H26" s="6">
        <v>915.38</v>
      </c>
      <c r="I26" s="7" t="s">
        <v>12</v>
      </c>
    </row>
    <row r="27" spans="1:9" x14ac:dyDescent="0.35">
      <c r="A27" s="4">
        <v>2020</v>
      </c>
      <c r="B27" s="4" t="s">
        <v>31</v>
      </c>
      <c r="C27" s="4" t="s">
        <v>23</v>
      </c>
      <c r="D27" s="8" t="s">
        <v>26</v>
      </c>
      <c r="E27" s="9">
        <v>46</v>
      </c>
      <c r="F27" s="9">
        <v>200</v>
      </c>
      <c r="G27" s="9">
        <v>224</v>
      </c>
      <c r="H27" s="6">
        <v>40</v>
      </c>
      <c r="I27" s="7" t="s">
        <v>12</v>
      </c>
    </row>
    <row r="28" spans="1:9" x14ac:dyDescent="0.35">
      <c r="A28" s="4">
        <v>2020</v>
      </c>
      <c r="B28" s="4" t="s">
        <v>31</v>
      </c>
      <c r="C28" s="4" t="s">
        <v>23</v>
      </c>
      <c r="D28" s="8" t="s">
        <v>27</v>
      </c>
      <c r="E28" s="9">
        <v>34</v>
      </c>
      <c r="F28" s="9">
        <v>4576.8</v>
      </c>
      <c r="G28" s="9">
        <v>5126.0160000000005</v>
      </c>
      <c r="H28" s="6">
        <v>915.36000000000013</v>
      </c>
      <c r="I28" s="7" t="s">
        <v>12</v>
      </c>
    </row>
    <row r="29" spans="1:9" x14ac:dyDescent="0.35">
      <c r="A29" s="4">
        <v>2020</v>
      </c>
      <c r="B29" s="4" t="s">
        <v>31</v>
      </c>
      <c r="C29" s="4" t="s">
        <v>14</v>
      </c>
      <c r="D29" s="5" t="s">
        <v>28</v>
      </c>
      <c r="E29" s="6">
        <v>7</v>
      </c>
      <c r="F29" s="6">
        <v>200</v>
      </c>
      <c r="G29" s="6">
        <v>224</v>
      </c>
      <c r="H29" s="6">
        <v>40</v>
      </c>
      <c r="I29" s="7" t="s">
        <v>12</v>
      </c>
    </row>
    <row r="30" spans="1:9" x14ac:dyDescent="0.35">
      <c r="A30" s="4">
        <v>2020</v>
      </c>
      <c r="B30" s="4" t="s">
        <v>31</v>
      </c>
      <c r="C30" s="4" t="s">
        <v>23</v>
      </c>
      <c r="D30" s="8" t="s">
        <v>30</v>
      </c>
      <c r="E30" s="9">
        <v>3</v>
      </c>
      <c r="F30" s="9">
        <v>4577.3</v>
      </c>
      <c r="G30" s="9">
        <v>5126.576</v>
      </c>
      <c r="H30" s="6">
        <v>915.46</v>
      </c>
      <c r="I30" s="7" t="s">
        <v>12</v>
      </c>
    </row>
    <row r="31" spans="1:9" x14ac:dyDescent="0.35">
      <c r="A31" s="4">
        <v>2020</v>
      </c>
      <c r="B31" s="4" t="s">
        <v>31</v>
      </c>
      <c r="C31" s="4" t="s">
        <v>29</v>
      </c>
      <c r="D31" s="8" t="s">
        <v>29</v>
      </c>
      <c r="E31" s="9">
        <v>2</v>
      </c>
      <c r="F31" s="9">
        <v>6600</v>
      </c>
      <c r="G31" s="9">
        <v>7392</v>
      </c>
      <c r="H31" s="6">
        <v>1320</v>
      </c>
      <c r="I31" s="7" t="s">
        <v>12</v>
      </c>
    </row>
    <row r="32" spans="1:9" x14ac:dyDescent="0.35">
      <c r="A32" s="4">
        <v>2020</v>
      </c>
      <c r="B32" s="4" t="s">
        <v>32</v>
      </c>
      <c r="C32" s="4" t="s">
        <v>10</v>
      </c>
      <c r="D32" s="5" t="s">
        <v>11</v>
      </c>
      <c r="E32" s="6">
        <v>3566</v>
      </c>
      <c r="F32" s="6">
        <v>4577.3</v>
      </c>
      <c r="G32" s="6">
        <v>5126.576</v>
      </c>
      <c r="H32" s="6">
        <v>915.46</v>
      </c>
      <c r="I32" s="7" t="s">
        <v>12</v>
      </c>
    </row>
    <row r="33" spans="1:9" x14ac:dyDescent="0.35">
      <c r="A33" s="4">
        <v>2020</v>
      </c>
      <c r="B33" s="4" t="s">
        <v>32</v>
      </c>
      <c r="C33" s="4" t="s">
        <v>10</v>
      </c>
      <c r="D33" s="5" t="s">
        <v>13</v>
      </c>
      <c r="E33" s="6">
        <v>2498</v>
      </c>
      <c r="F33" s="6">
        <v>8000</v>
      </c>
      <c r="G33" s="6">
        <v>8960</v>
      </c>
      <c r="H33" s="6">
        <v>1600</v>
      </c>
      <c r="I33" s="7" t="s">
        <v>12</v>
      </c>
    </row>
    <row r="34" spans="1:9" x14ac:dyDescent="0.35">
      <c r="A34" s="4">
        <v>2020</v>
      </c>
      <c r="B34" s="4" t="s">
        <v>32</v>
      </c>
      <c r="C34" s="4" t="s">
        <v>14</v>
      </c>
      <c r="D34" s="5" t="s">
        <v>15</v>
      </c>
      <c r="E34" s="6">
        <v>1245</v>
      </c>
      <c r="F34" s="6">
        <v>4577.2</v>
      </c>
      <c r="G34" s="6">
        <v>5126.4639999999999</v>
      </c>
      <c r="H34" s="6">
        <v>915.44</v>
      </c>
      <c r="I34" s="7" t="s">
        <v>12</v>
      </c>
    </row>
    <row r="35" spans="1:9" x14ac:dyDescent="0.35">
      <c r="A35" s="4">
        <v>2020</v>
      </c>
      <c r="B35" s="4" t="s">
        <v>32</v>
      </c>
      <c r="C35" s="4" t="s">
        <v>16</v>
      </c>
      <c r="D35" s="8" t="s">
        <v>17</v>
      </c>
      <c r="E35" s="9">
        <v>644</v>
      </c>
      <c r="F35" s="9">
        <v>5743.5</v>
      </c>
      <c r="G35" s="9">
        <v>6432.72</v>
      </c>
      <c r="H35" s="6">
        <v>1148.7</v>
      </c>
      <c r="I35" s="7" t="s">
        <v>12</v>
      </c>
    </row>
    <row r="36" spans="1:9" x14ac:dyDescent="0.35">
      <c r="A36" s="4">
        <v>2020</v>
      </c>
      <c r="B36" s="4" t="s">
        <v>32</v>
      </c>
      <c r="C36" s="4" t="s">
        <v>18</v>
      </c>
      <c r="D36" s="8" t="s">
        <v>19</v>
      </c>
      <c r="E36" s="9">
        <v>643</v>
      </c>
      <c r="F36" s="9">
        <v>7000</v>
      </c>
      <c r="G36" s="9">
        <v>7840</v>
      </c>
      <c r="H36" s="6">
        <v>1400</v>
      </c>
      <c r="I36" s="7" t="s">
        <v>12</v>
      </c>
    </row>
    <row r="37" spans="1:9" x14ac:dyDescent="0.35">
      <c r="A37" s="4">
        <v>2020</v>
      </c>
      <c r="B37" s="4" t="s">
        <v>32</v>
      </c>
      <c r="C37" s="4" t="s">
        <v>16</v>
      </c>
      <c r="D37" s="8" t="s">
        <v>20</v>
      </c>
      <c r="E37" s="9">
        <v>455</v>
      </c>
      <c r="F37" s="9">
        <v>4578.6000000000004</v>
      </c>
      <c r="G37" s="9">
        <v>5128.0320000000002</v>
      </c>
      <c r="H37" s="6">
        <v>915.72000000000014</v>
      </c>
      <c r="I37" s="7" t="s">
        <v>12</v>
      </c>
    </row>
    <row r="38" spans="1:9" x14ac:dyDescent="0.35">
      <c r="A38" s="4">
        <v>2020</v>
      </c>
      <c r="B38" s="4" t="s">
        <v>32</v>
      </c>
      <c r="C38" s="4" t="s">
        <v>18</v>
      </c>
      <c r="D38" s="8" t="s">
        <v>21</v>
      </c>
      <c r="E38" s="10">
        <v>345</v>
      </c>
      <c r="F38" s="10">
        <v>7000</v>
      </c>
      <c r="G38" s="10">
        <v>7840</v>
      </c>
      <c r="H38" s="6">
        <v>1400</v>
      </c>
      <c r="I38" s="7" t="s">
        <v>12</v>
      </c>
    </row>
    <row r="39" spans="1:9" x14ac:dyDescent="0.35">
      <c r="A39" s="4">
        <v>2020</v>
      </c>
      <c r="B39" s="4" t="s">
        <v>32</v>
      </c>
      <c r="C39" s="4" t="s">
        <v>14</v>
      </c>
      <c r="D39" s="5" t="s">
        <v>22</v>
      </c>
      <c r="E39" s="6">
        <v>122</v>
      </c>
      <c r="F39" s="6">
        <v>100</v>
      </c>
      <c r="G39" s="6">
        <v>112</v>
      </c>
      <c r="H39" s="6">
        <v>20</v>
      </c>
      <c r="I39" s="7" t="s">
        <v>12</v>
      </c>
    </row>
    <row r="40" spans="1:9" x14ac:dyDescent="0.35">
      <c r="A40" s="4">
        <v>2020</v>
      </c>
      <c r="B40" s="4" t="s">
        <v>32</v>
      </c>
      <c r="C40" s="4" t="s">
        <v>23</v>
      </c>
      <c r="D40" s="8" t="s">
        <v>24</v>
      </c>
      <c r="E40" s="9">
        <v>78</v>
      </c>
      <c r="F40" s="9">
        <v>4577.2</v>
      </c>
      <c r="G40" s="9">
        <v>5126.4639999999999</v>
      </c>
      <c r="H40" s="6">
        <v>915.44</v>
      </c>
      <c r="I40" s="7" t="s">
        <v>12</v>
      </c>
    </row>
    <row r="41" spans="1:9" x14ac:dyDescent="0.35">
      <c r="A41" s="4">
        <v>2020</v>
      </c>
      <c r="B41" s="4" t="s">
        <v>32</v>
      </c>
      <c r="C41" s="4" t="s">
        <v>23</v>
      </c>
      <c r="D41" s="8" t="s">
        <v>25</v>
      </c>
      <c r="E41" s="9">
        <v>76</v>
      </c>
      <c r="F41" s="9">
        <v>4576.8999999999996</v>
      </c>
      <c r="G41" s="9">
        <v>5126.1279999999997</v>
      </c>
      <c r="H41" s="6">
        <v>915.38</v>
      </c>
      <c r="I41" s="7" t="s">
        <v>12</v>
      </c>
    </row>
    <row r="42" spans="1:9" x14ac:dyDescent="0.35">
      <c r="A42" s="4">
        <v>2020</v>
      </c>
      <c r="B42" s="4" t="s">
        <v>32</v>
      </c>
      <c r="C42" s="4" t="s">
        <v>23</v>
      </c>
      <c r="D42" s="8" t="s">
        <v>26</v>
      </c>
      <c r="E42" s="9">
        <v>46</v>
      </c>
      <c r="F42" s="9">
        <v>200</v>
      </c>
      <c r="G42" s="9">
        <v>224</v>
      </c>
      <c r="H42" s="6">
        <v>40</v>
      </c>
      <c r="I42" s="7" t="s">
        <v>12</v>
      </c>
    </row>
    <row r="43" spans="1:9" x14ac:dyDescent="0.35">
      <c r="A43" s="4">
        <v>2020</v>
      </c>
      <c r="B43" s="4" t="s">
        <v>32</v>
      </c>
      <c r="C43" s="4" t="s">
        <v>23</v>
      </c>
      <c r="D43" s="8" t="s">
        <v>27</v>
      </c>
      <c r="E43" s="9">
        <v>34</v>
      </c>
      <c r="F43" s="9">
        <v>4576.8</v>
      </c>
      <c r="G43" s="9">
        <v>5126.0160000000005</v>
      </c>
      <c r="H43" s="6">
        <v>915.36000000000013</v>
      </c>
      <c r="I43" s="7" t="s">
        <v>33</v>
      </c>
    </row>
    <row r="44" spans="1:9" x14ac:dyDescent="0.35">
      <c r="A44" s="4">
        <v>2020</v>
      </c>
      <c r="B44" s="4" t="s">
        <v>32</v>
      </c>
      <c r="C44" s="4" t="s">
        <v>14</v>
      </c>
      <c r="D44" s="5" t="s">
        <v>28</v>
      </c>
      <c r="E44" s="6">
        <v>7</v>
      </c>
      <c r="F44" s="6">
        <v>200</v>
      </c>
      <c r="G44" s="6">
        <v>224</v>
      </c>
      <c r="H44" s="6">
        <v>40</v>
      </c>
      <c r="I44" s="7" t="s">
        <v>33</v>
      </c>
    </row>
    <row r="45" spans="1:9" x14ac:dyDescent="0.35">
      <c r="A45" s="4">
        <v>2020</v>
      </c>
      <c r="B45" s="4" t="s">
        <v>32</v>
      </c>
      <c r="C45" s="4" t="s">
        <v>23</v>
      </c>
      <c r="D45" s="8" t="s">
        <v>30</v>
      </c>
      <c r="E45" s="9">
        <v>3</v>
      </c>
      <c r="F45" s="9">
        <v>3333</v>
      </c>
      <c r="G45" s="9">
        <v>5126.576</v>
      </c>
      <c r="H45" s="6">
        <v>666.6</v>
      </c>
      <c r="I45" s="7" t="s">
        <v>33</v>
      </c>
    </row>
    <row r="46" spans="1:9" x14ac:dyDescent="0.35">
      <c r="A46" s="4">
        <v>2020</v>
      </c>
      <c r="B46" s="4" t="s">
        <v>32</v>
      </c>
      <c r="C46" s="4" t="s">
        <v>29</v>
      </c>
      <c r="D46" s="8" t="s">
        <v>29</v>
      </c>
      <c r="E46" s="9">
        <v>2</v>
      </c>
      <c r="F46" s="9">
        <v>6600</v>
      </c>
      <c r="G46" s="9">
        <v>7392</v>
      </c>
      <c r="H46" s="6">
        <v>1320</v>
      </c>
      <c r="I46" s="7" t="s">
        <v>33</v>
      </c>
    </row>
    <row r="47" spans="1:9" x14ac:dyDescent="0.35">
      <c r="A47" s="4">
        <v>2020</v>
      </c>
      <c r="B47" s="4" t="s">
        <v>34</v>
      </c>
      <c r="C47" s="4" t="s">
        <v>10</v>
      </c>
      <c r="D47" s="5" t="s">
        <v>11</v>
      </c>
      <c r="E47" s="6">
        <v>3566</v>
      </c>
      <c r="F47" s="6">
        <v>4577.3</v>
      </c>
      <c r="G47" s="6">
        <v>5126.576</v>
      </c>
      <c r="H47" s="6">
        <v>915.46</v>
      </c>
      <c r="I47" s="7" t="s">
        <v>33</v>
      </c>
    </row>
    <row r="48" spans="1:9" x14ac:dyDescent="0.35">
      <c r="A48" s="4">
        <v>2020</v>
      </c>
      <c r="B48" s="4" t="s">
        <v>34</v>
      </c>
      <c r="C48" s="4" t="s">
        <v>10</v>
      </c>
      <c r="D48" s="5" t="s">
        <v>13</v>
      </c>
      <c r="E48" s="6">
        <v>2498</v>
      </c>
      <c r="F48" s="6">
        <v>8000</v>
      </c>
      <c r="G48" s="6">
        <v>8960</v>
      </c>
      <c r="H48" s="6">
        <v>1600</v>
      </c>
      <c r="I48" s="7" t="s">
        <v>33</v>
      </c>
    </row>
    <row r="49" spans="1:9" x14ac:dyDescent="0.35">
      <c r="A49" s="4">
        <v>2020</v>
      </c>
      <c r="B49" s="4" t="s">
        <v>34</v>
      </c>
      <c r="C49" s="4" t="s">
        <v>14</v>
      </c>
      <c r="D49" s="5" t="s">
        <v>15</v>
      </c>
      <c r="E49" s="6">
        <v>1245</v>
      </c>
      <c r="F49" s="6">
        <v>4577.2</v>
      </c>
      <c r="G49" s="6">
        <v>5126.4639999999999</v>
      </c>
      <c r="H49" s="6">
        <v>915.44</v>
      </c>
      <c r="I49" s="7" t="s">
        <v>33</v>
      </c>
    </row>
    <row r="50" spans="1:9" x14ac:dyDescent="0.35">
      <c r="A50" s="4">
        <v>2020</v>
      </c>
      <c r="B50" s="4" t="s">
        <v>34</v>
      </c>
      <c r="C50" s="4" t="s">
        <v>16</v>
      </c>
      <c r="D50" s="8" t="s">
        <v>17</v>
      </c>
      <c r="E50" s="9">
        <v>644</v>
      </c>
      <c r="F50" s="9">
        <v>5743.5</v>
      </c>
      <c r="G50" s="9">
        <v>6432.72</v>
      </c>
      <c r="H50" s="6">
        <v>1148.7</v>
      </c>
      <c r="I50" s="7" t="s">
        <v>33</v>
      </c>
    </row>
    <row r="51" spans="1:9" x14ac:dyDescent="0.35">
      <c r="A51" s="4">
        <v>2020</v>
      </c>
      <c r="B51" s="4" t="s">
        <v>34</v>
      </c>
      <c r="C51" s="4" t="s">
        <v>18</v>
      </c>
      <c r="D51" s="8" t="s">
        <v>19</v>
      </c>
      <c r="E51" s="9">
        <v>643</v>
      </c>
      <c r="F51" s="9">
        <v>7000</v>
      </c>
      <c r="G51" s="9">
        <v>7840</v>
      </c>
      <c r="H51" s="6">
        <v>1400</v>
      </c>
      <c r="I51" s="7" t="s">
        <v>33</v>
      </c>
    </row>
    <row r="52" spans="1:9" x14ac:dyDescent="0.35">
      <c r="A52" s="4">
        <v>2020</v>
      </c>
      <c r="B52" s="4" t="s">
        <v>34</v>
      </c>
      <c r="C52" s="4" t="s">
        <v>16</v>
      </c>
      <c r="D52" s="8" t="s">
        <v>20</v>
      </c>
      <c r="E52" s="9">
        <v>455</v>
      </c>
      <c r="F52" s="9">
        <v>4578.6000000000004</v>
      </c>
      <c r="G52" s="9">
        <v>5128.0320000000002</v>
      </c>
      <c r="H52" s="6">
        <v>915.72000000000014</v>
      </c>
      <c r="I52" s="7" t="s">
        <v>33</v>
      </c>
    </row>
    <row r="53" spans="1:9" x14ac:dyDescent="0.35">
      <c r="A53" s="4">
        <v>2020</v>
      </c>
      <c r="B53" s="4" t="s">
        <v>34</v>
      </c>
      <c r="C53" s="4" t="s">
        <v>18</v>
      </c>
      <c r="D53" s="8" t="s">
        <v>21</v>
      </c>
      <c r="E53" s="10">
        <v>345</v>
      </c>
      <c r="F53" s="10">
        <v>7000</v>
      </c>
      <c r="G53" s="10">
        <v>7840</v>
      </c>
      <c r="H53" s="6">
        <v>1400</v>
      </c>
      <c r="I53" s="7" t="s">
        <v>33</v>
      </c>
    </row>
    <row r="54" spans="1:9" x14ac:dyDescent="0.35">
      <c r="A54" s="4">
        <v>2020</v>
      </c>
      <c r="B54" s="4" t="s">
        <v>34</v>
      </c>
      <c r="C54" s="4" t="s">
        <v>14</v>
      </c>
      <c r="D54" s="5" t="s">
        <v>22</v>
      </c>
      <c r="E54" s="6">
        <v>122</v>
      </c>
      <c r="F54" s="6">
        <v>100</v>
      </c>
      <c r="G54" s="6">
        <v>112</v>
      </c>
      <c r="H54" s="6">
        <v>20</v>
      </c>
      <c r="I54" s="7" t="s">
        <v>33</v>
      </c>
    </row>
    <row r="55" spans="1:9" x14ac:dyDescent="0.35">
      <c r="A55" s="4">
        <v>2020</v>
      </c>
      <c r="B55" s="4" t="s">
        <v>34</v>
      </c>
      <c r="C55" s="4" t="s">
        <v>23</v>
      </c>
      <c r="D55" s="8" t="s">
        <v>24</v>
      </c>
      <c r="E55" s="9">
        <v>78</v>
      </c>
      <c r="F55" s="9">
        <v>4577.2</v>
      </c>
      <c r="G55" s="9">
        <v>5126.4639999999999</v>
      </c>
      <c r="H55" s="6">
        <v>915.44</v>
      </c>
      <c r="I55" s="7" t="s">
        <v>33</v>
      </c>
    </row>
    <row r="56" spans="1:9" x14ac:dyDescent="0.35">
      <c r="A56" s="4">
        <v>2020</v>
      </c>
      <c r="B56" s="4" t="s">
        <v>34</v>
      </c>
      <c r="C56" s="4" t="s">
        <v>23</v>
      </c>
      <c r="D56" s="8" t="s">
        <v>25</v>
      </c>
      <c r="E56" s="9">
        <v>76</v>
      </c>
      <c r="F56" s="9">
        <v>4576.8999999999996</v>
      </c>
      <c r="G56" s="9">
        <v>5126.1279999999997</v>
      </c>
      <c r="H56" s="6">
        <v>915.38</v>
      </c>
      <c r="I56" s="7" t="s">
        <v>33</v>
      </c>
    </row>
    <row r="57" spans="1:9" x14ac:dyDescent="0.35">
      <c r="A57" s="4">
        <v>2020</v>
      </c>
      <c r="B57" s="4" t="s">
        <v>34</v>
      </c>
      <c r="C57" s="4" t="s">
        <v>23</v>
      </c>
      <c r="D57" s="8" t="s">
        <v>26</v>
      </c>
      <c r="E57" s="9">
        <v>46</v>
      </c>
      <c r="F57" s="9">
        <v>200</v>
      </c>
      <c r="G57" s="9">
        <v>224</v>
      </c>
      <c r="H57" s="6">
        <v>40</v>
      </c>
      <c r="I57" s="7" t="s">
        <v>33</v>
      </c>
    </row>
    <row r="58" spans="1:9" x14ac:dyDescent="0.35">
      <c r="A58" s="4">
        <v>2020</v>
      </c>
      <c r="B58" s="4" t="s">
        <v>34</v>
      </c>
      <c r="C58" s="4" t="s">
        <v>23</v>
      </c>
      <c r="D58" s="8" t="s">
        <v>27</v>
      </c>
      <c r="E58" s="9">
        <v>34</v>
      </c>
      <c r="F58" s="9">
        <v>4576.8</v>
      </c>
      <c r="G58" s="9">
        <v>5126.0160000000005</v>
      </c>
      <c r="H58" s="6">
        <v>915.36000000000013</v>
      </c>
      <c r="I58" s="7" t="s">
        <v>33</v>
      </c>
    </row>
    <row r="59" spans="1:9" x14ac:dyDescent="0.35">
      <c r="A59" s="4">
        <v>2020</v>
      </c>
      <c r="B59" s="4" t="s">
        <v>34</v>
      </c>
      <c r="C59" s="4" t="s">
        <v>14</v>
      </c>
      <c r="D59" s="5" t="s">
        <v>28</v>
      </c>
      <c r="E59" s="6">
        <v>7</v>
      </c>
      <c r="F59" s="6">
        <v>200</v>
      </c>
      <c r="G59" s="6">
        <v>224</v>
      </c>
      <c r="H59" s="6">
        <v>40</v>
      </c>
      <c r="I59" s="7" t="s">
        <v>33</v>
      </c>
    </row>
    <row r="60" spans="1:9" x14ac:dyDescent="0.35">
      <c r="A60" s="4">
        <v>2020</v>
      </c>
      <c r="B60" s="4" t="s">
        <v>34</v>
      </c>
      <c r="C60" s="4" t="s">
        <v>23</v>
      </c>
      <c r="D60" s="8" t="s">
        <v>30</v>
      </c>
      <c r="E60" s="9">
        <v>3</v>
      </c>
      <c r="F60" s="9">
        <v>4577.3</v>
      </c>
      <c r="G60" s="9">
        <v>5126.576</v>
      </c>
      <c r="H60" s="6">
        <v>915.46</v>
      </c>
      <c r="I60" s="7" t="s">
        <v>33</v>
      </c>
    </row>
    <row r="61" spans="1:9" x14ac:dyDescent="0.35">
      <c r="A61" s="4">
        <v>2020</v>
      </c>
      <c r="B61" s="4" t="s">
        <v>34</v>
      </c>
      <c r="C61" s="4" t="s">
        <v>29</v>
      </c>
      <c r="D61" s="8" t="s">
        <v>29</v>
      </c>
      <c r="E61" s="9">
        <v>2</v>
      </c>
      <c r="F61" s="9">
        <v>6600</v>
      </c>
      <c r="G61" s="9">
        <v>7392</v>
      </c>
      <c r="H61" s="6">
        <v>1320</v>
      </c>
      <c r="I61" s="7" t="s">
        <v>33</v>
      </c>
    </row>
    <row r="62" spans="1:9" x14ac:dyDescent="0.35">
      <c r="A62" s="4">
        <v>2020</v>
      </c>
      <c r="B62" s="4" t="s">
        <v>35</v>
      </c>
      <c r="C62" s="4" t="s">
        <v>10</v>
      </c>
      <c r="D62" s="5" t="s">
        <v>11</v>
      </c>
      <c r="E62" s="6">
        <v>3566</v>
      </c>
      <c r="F62" s="6">
        <v>4577.3</v>
      </c>
      <c r="G62" s="6">
        <v>5126.576</v>
      </c>
      <c r="H62" s="6">
        <v>915.46</v>
      </c>
      <c r="I62" s="7" t="s">
        <v>33</v>
      </c>
    </row>
    <row r="63" spans="1:9" x14ac:dyDescent="0.35">
      <c r="A63" s="4">
        <v>2020</v>
      </c>
      <c r="B63" s="4" t="s">
        <v>35</v>
      </c>
      <c r="C63" s="4" t="s">
        <v>10</v>
      </c>
      <c r="D63" s="5" t="s">
        <v>13</v>
      </c>
      <c r="E63" s="6">
        <v>2498</v>
      </c>
      <c r="F63" s="6">
        <v>8000</v>
      </c>
      <c r="G63" s="6">
        <v>8960</v>
      </c>
      <c r="H63" s="6">
        <v>1600</v>
      </c>
      <c r="I63" s="7" t="s">
        <v>33</v>
      </c>
    </row>
    <row r="64" spans="1:9" x14ac:dyDescent="0.35">
      <c r="A64" s="4">
        <v>2020</v>
      </c>
      <c r="B64" s="4" t="s">
        <v>35</v>
      </c>
      <c r="C64" s="4" t="s">
        <v>14</v>
      </c>
      <c r="D64" s="5" t="s">
        <v>15</v>
      </c>
      <c r="E64" s="6">
        <v>1245</v>
      </c>
      <c r="F64" s="6">
        <v>4577.2</v>
      </c>
      <c r="G64" s="6">
        <v>5126.4639999999999</v>
      </c>
      <c r="H64" s="6">
        <v>915.44</v>
      </c>
      <c r="I64" s="7" t="s">
        <v>33</v>
      </c>
    </row>
    <row r="65" spans="1:9" x14ac:dyDescent="0.35">
      <c r="A65" s="4">
        <v>2020</v>
      </c>
      <c r="B65" s="4" t="s">
        <v>35</v>
      </c>
      <c r="C65" s="4" t="s">
        <v>16</v>
      </c>
      <c r="D65" s="8" t="s">
        <v>17</v>
      </c>
      <c r="E65" s="9">
        <v>644</v>
      </c>
      <c r="F65" s="9">
        <v>5743.5</v>
      </c>
      <c r="G65" s="9">
        <v>6432.72</v>
      </c>
      <c r="H65" s="6">
        <v>1148.7</v>
      </c>
      <c r="I65" s="7" t="s">
        <v>33</v>
      </c>
    </row>
    <row r="66" spans="1:9" x14ac:dyDescent="0.35">
      <c r="A66" s="4">
        <v>2020</v>
      </c>
      <c r="B66" s="4" t="s">
        <v>35</v>
      </c>
      <c r="C66" s="4" t="s">
        <v>18</v>
      </c>
      <c r="D66" s="8" t="s">
        <v>19</v>
      </c>
      <c r="E66" s="9">
        <v>643</v>
      </c>
      <c r="F66" s="9">
        <v>7000</v>
      </c>
      <c r="G66" s="9">
        <v>7840</v>
      </c>
      <c r="H66" s="6">
        <v>1400</v>
      </c>
      <c r="I66" s="7" t="s">
        <v>12</v>
      </c>
    </row>
    <row r="67" spans="1:9" x14ac:dyDescent="0.35">
      <c r="A67" s="4">
        <v>2020</v>
      </c>
      <c r="B67" s="4" t="s">
        <v>35</v>
      </c>
      <c r="C67" s="4" t="s">
        <v>16</v>
      </c>
      <c r="D67" s="8" t="s">
        <v>20</v>
      </c>
      <c r="E67" s="9">
        <v>455</v>
      </c>
      <c r="F67" s="9">
        <v>4578.6000000000004</v>
      </c>
      <c r="G67" s="9">
        <v>5128.0320000000002</v>
      </c>
      <c r="H67" s="6">
        <v>915.72000000000014</v>
      </c>
      <c r="I67" s="7" t="s">
        <v>12</v>
      </c>
    </row>
    <row r="68" spans="1:9" x14ac:dyDescent="0.35">
      <c r="A68" s="4">
        <v>2020</v>
      </c>
      <c r="B68" s="4" t="s">
        <v>35</v>
      </c>
      <c r="C68" s="4" t="s">
        <v>18</v>
      </c>
      <c r="D68" s="8" t="s">
        <v>21</v>
      </c>
      <c r="E68" s="10">
        <v>345</v>
      </c>
      <c r="F68" s="10">
        <v>7000</v>
      </c>
      <c r="G68" s="10">
        <v>7840</v>
      </c>
      <c r="H68" s="6">
        <v>1400</v>
      </c>
      <c r="I68" s="7" t="s">
        <v>12</v>
      </c>
    </row>
    <row r="69" spans="1:9" x14ac:dyDescent="0.35">
      <c r="A69" s="4">
        <v>2020</v>
      </c>
      <c r="B69" s="4" t="s">
        <v>35</v>
      </c>
      <c r="C69" s="4" t="s">
        <v>14</v>
      </c>
      <c r="D69" s="5" t="s">
        <v>22</v>
      </c>
      <c r="E69" s="6">
        <v>122</v>
      </c>
      <c r="F69" s="6">
        <v>100</v>
      </c>
      <c r="G69" s="6">
        <v>112</v>
      </c>
      <c r="H69" s="6">
        <v>20</v>
      </c>
      <c r="I69" s="7" t="s">
        <v>12</v>
      </c>
    </row>
    <row r="70" spans="1:9" x14ac:dyDescent="0.35">
      <c r="A70" s="4">
        <v>2020</v>
      </c>
      <c r="B70" s="4" t="s">
        <v>35</v>
      </c>
      <c r="C70" s="4" t="s">
        <v>23</v>
      </c>
      <c r="D70" s="8" t="s">
        <v>24</v>
      </c>
      <c r="E70" s="9">
        <v>78</v>
      </c>
      <c r="F70" s="9">
        <v>4577.2</v>
      </c>
      <c r="G70" s="9">
        <v>5126.4639999999999</v>
      </c>
      <c r="H70" s="6">
        <v>915.44</v>
      </c>
      <c r="I70" s="7" t="s">
        <v>12</v>
      </c>
    </row>
    <row r="71" spans="1:9" x14ac:dyDescent="0.35">
      <c r="A71" s="4">
        <v>2020</v>
      </c>
      <c r="B71" s="4" t="s">
        <v>35</v>
      </c>
      <c r="C71" s="4" t="s">
        <v>23</v>
      </c>
      <c r="D71" s="8" t="s">
        <v>25</v>
      </c>
      <c r="E71" s="9">
        <v>76</v>
      </c>
      <c r="F71" s="9">
        <v>4576.8999999999996</v>
      </c>
      <c r="G71" s="9">
        <v>5126.1279999999997</v>
      </c>
      <c r="H71" s="6">
        <v>915.38</v>
      </c>
      <c r="I71" s="7" t="s">
        <v>12</v>
      </c>
    </row>
    <row r="72" spans="1:9" x14ac:dyDescent="0.35">
      <c r="A72" s="4">
        <v>2020</v>
      </c>
      <c r="B72" s="4" t="s">
        <v>35</v>
      </c>
      <c r="C72" s="4" t="s">
        <v>23</v>
      </c>
      <c r="D72" s="8" t="s">
        <v>26</v>
      </c>
      <c r="E72" s="9">
        <v>46</v>
      </c>
      <c r="F72" s="9">
        <v>200</v>
      </c>
      <c r="G72" s="9">
        <v>224</v>
      </c>
      <c r="H72" s="6">
        <v>40</v>
      </c>
      <c r="I72" s="7" t="s">
        <v>12</v>
      </c>
    </row>
    <row r="73" spans="1:9" x14ac:dyDescent="0.35">
      <c r="A73" s="4">
        <v>2020</v>
      </c>
      <c r="B73" s="4" t="s">
        <v>35</v>
      </c>
      <c r="C73" s="4" t="s">
        <v>23</v>
      </c>
      <c r="D73" s="8" t="s">
        <v>27</v>
      </c>
      <c r="E73" s="9">
        <v>34</v>
      </c>
      <c r="F73" s="9">
        <v>4576.8</v>
      </c>
      <c r="G73" s="9">
        <v>5126.0160000000005</v>
      </c>
      <c r="H73" s="6">
        <v>915.36000000000013</v>
      </c>
      <c r="I73" s="7" t="s">
        <v>12</v>
      </c>
    </row>
    <row r="74" spans="1:9" x14ac:dyDescent="0.35">
      <c r="A74" s="4">
        <v>2020</v>
      </c>
      <c r="B74" s="4" t="s">
        <v>35</v>
      </c>
      <c r="C74" s="4" t="s">
        <v>14</v>
      </c>
      <c r="D74" s="5" t="s">
        <v>28</v>
      </c>
      <c r="E74" s="6">
        <v>7</v>
      </c>
      <c r="F74" s="6">
        <v>200</v>
      </c>
      <c r="G74" s="6">
        <v>224</v>
      </c>
      <c r="H74" s="6">
        <v>40</v>
      </c>
      <c r="I74" s="7" t="s">
        <v>12</v>
      </c>
    </row>
    <row r="75" spans="1:9" x14ac:dyDescent="0.35">
      <c r="A75" s="4">
        <v>2020</v>
      </c>
      <c r="B75" s="4" t="s">
        <v>35</v>
      </c>
      <c r="C75" s="4" t="s">
        <v>23</v>
      </c>
      <c r="D75" s="8" t="s">
        <v>30</v>
      </c>
      <c r="E75" s="9">
        <v>3</v>
      </c>
      <c r="F75" s="9">
        <v>4577.3</v>
      </c>
      <c r="G75" s="9">
        <v>5126.576</v>
      </c>
      <c r="H75" s="6">
        <v>915.46</v>
      </c>
      <c r="I75" s="7" t="s">
        <v>12</v>
      </c>
    </row>
    <row r="76" spans="1:9" x14ac:dyDescent="0.35">
      <c r="A76" s="4">
        <v>2020</v>
      </c>
      <c r="B76" s="4" t="s">
        <v>35</v>
      </c>
      <c r="C76" s="4" t="s">
        <v>29</v>
      </c>
      <c r="D76" s="8" t="s">
        <v>29</v>
      </c>
      <c r="E76" s="9">
        <v>2</v>
      </c>
      <c r="F76" s="9">
        <v>6600</v>
      </c>
      <c r="G76" s="9">
        <v>7392</v>
      </c>
      <c r="H76" s="6">
        <v>1320</v>
      </c>
      <c r="I76" s="7" t="s">
        <v>12</v>
      </c>
    </row>
    <row r="77" spans="1:9" x14ac:dyDescent="0.35">
      <c r="A77" s="4">
        <v>2020</v>
      </c>
      <c r="B77" s="4" t="s">
        <v>36</v>
      </c>
      <c r="C77" s="4" t="s">
        <v>10</v>
      </c>
      <c r="D77" s="5" t="s">
        <v>11</v>
      </c>
      <c r="E77" s="6">
        <v>3566</v>
      </c>
      <c r="F77" s="6">
        <v>4577.3</v>
      </c>
      <c r="G77" s="6">
        <v>5126.576</v>
      </c>
      <c r="H77" s="6">
        <v>915.46</v>
      </c>
      <c r="I77" s="7" t="s">
        <v>12</v>
      </c>
    </row>
    <row r="78" spans="1:9" x14ac:dyDescent="0.35">
      <c r="A78" s="4">
        <v>2020</v>
      </c>
      <c r="B78" s="4" t="s">
        <v>36</v>
      </c>
      <c r="C78" s="4" t="s">
        <v>10</v>
      </c>
      <c r="D78" s="5" t="s">
        <v>13</v>
      </c>
      <c r="E78" s="6">
        <v>2498</v>
      </c>
      <c r="F78" s="6">
        <v>8000</v>
      </c>
      <c r="G78" s="6">
        <v>8960</v>
      </c>
      <c r="H78" s="6">
        <v>1600</v>
      </c>
      <c r="I78" s="7" t="s">
        <v>12</v>
      </c>
    </row>
    <row r="79" spans="1:9" x14ac:dyDescent="0.35">
      <c r="A79" s="4">
        <v>2020</v>
      </c>
      <c r="B79" s="4" t="s">
        <v>36</v>
      </c>
      <c r="C79" s="4" t="s">
        <v>14</v>
      </c>
      <c r="D79" s="5" t="s">
        <v>15</v>
      </c>
      <c r="E79" s="6">
        <v>1245</v>
      </c>
      <c r="F79" s="6">
        <v>4577.2</v>
      </c>
      <c r="G79" s="6">
        <v>5126.4639999999999</v>
      </c>
      <c r="H79" s="6">
        <v>915.44</v>
      </c>
      <c r="I79" s="7" t="s">
        <v>12</v>
      </c>
    </row>
    <row r="80" spans="1:9" x14ac:dyDescent="0.35">
      <c r="A80" s="4">
        <v>2020</v>
      </c>
      <c r="B80" s="4" t="s">
        <v>36</v>
      </c>
      <c r="C80" s="4" t="s">
        <v>16</v>
      </c>
      <c r="D80" s="8" t="s">
        <v>17</v>
      </c>
      <c r="E80" s="9">
        <v>644</v>
      </c>
      <c r="F80" s="9">
        <v>5743.5</v>
      </c>
      <c r="G80" s="9">
        <v>6432.72</v>
      </c>
      <c r="H80" s="6">
        <v>1148.7</v>
      </c>
      <c r="I80" s="7" t="s">
        <v>12</v>
      </c>
    </row>
    <row r="81" spans="1:9" x14ac:dyDescent="0.35">
      <c r="A81" s="4">
        <v>2020</v>
      </c>
      <c r="B81" s="4" t="s">
        <v>36</v>
      </c>
      <c r="C81" s="4" t="s">
        <v>18</v>
      </c>
      <c r="D81" s="8" t="s">
        <v>19</v>
      </c>
      <c r="E81" s="9">
        <v>643</v>
      </c>
      <c r="F81" s="9">
        <v>7000</v>
      </c>
      <c r="G81" s="9">
        <v>7840</v>
      </c>
      <c r="H81" s="6">
        <v>1400</v>
      </c>
      <c r="I81" s="7" t="s">
        <v>12</v>
      </c>
    </row>
    <row r="82" spans="1:9" x14ac:dyDescent="0.35">
      <c r="A82" s="4">
        <v>2020</v>
      </c>
      <c r="B82" s="4" t="s">
        <v>36</v>
      </c>
      <c r="C82" s="4" t="s">
        <v>16</v>
      </c>
      <c r="D82" s="8" t="s">
        <v>20</v>
      </c>
      <c r="E82" s="9">
        <v>455</v>
      </c>
      <c r="F82" s="9">
        <v>4578.6000000000004</v>
      </c>
      <c r="G82" s="9">
        <v>5128.0320000000002</v>
      </c>
      <c r="H82" s="6">
        <v>915.72000000000014</v>
      </c>
      <c r="I82" s="7" t="s">
        <v>12</v>
      </c>
    </row>
    <row r="83" spans="1:9" x14ac:dyDescent="0.35">
      <c r="A83" s="4">
        <v>2020</v>
      </c>
      <c r="B83" s="4" t="s">
        <v>36</v>
      </c>
      <c r="C83" s="4" t="s">
        <v>18</v>
      </c>
      <c r="D83" s="8" t="s">
        <v>21</v>
      </c>
      <c r="E83" s="10">
        <v>345</v>
      </c>
      <c r="F83" s="10">
        <v>7000</v>
      </c>
      <c r="G83" s="10">
        <v>7840</v>
      </c>
      <c r="H83" s="6">
        <v>1400</v>
      </c>
      <c r="I83" s="7" t="s">
        <v>12</v>
      </c>
    </row>
    <row r="84" spans="1:9" x14ac:dyDescent="0.35">
      <c r="A84" s="4">
        <v>2020</v>
      </c>
      <c r="B84" s="4" t="s">
        <v>36</v>
      </c>
      <c r="C84" s="4" t="s">
        <v>14</v>
      </c>
      <c r="D84" s="5" t="s">
        <v>22</v>
      </c>
      <c r="E84" s="6">
        <v>122</v>
      </c>
      <c r="F84" s="6">
        <v>100</v>
      </c>
      <c r="G84" s="6">
        <v>112</v>
      </c>
      <c r="H84" s="6">
        <v>20</v>
      </c>
      <c r="I84" s="7" t="s">
        <v>12</v>
      </c>
    </row>
    <row r="85" spans="1:9" x14ac:dyDescent="0.35">
      <c r="A85" s="4">
        <v>2020</v>
      </c>
      <c r="B85" s="4" t="s">
        <v>36</v>
      </c>
      <c r="C85" s="4" t="s">
        <v>23</v>
      </c>
      <c r="D85" s="8" t="s">
        <v>24</v>
      </c>
      <c r="E85" s="9">
        <v>78</v>
      </c>
      <c r="F85" s="9">
        <v>4577.2</v>
      </c>
      <c r="G85" s="9">
        <v>5126.4639999999999</v>
      </c>
      <c r="H85" s="6">
        <v>915.44</v>
      </c>
      <c r="I85" s="7" t="s">
        <v>12</v>
      </c>
    </row>
    <row r="86" spans="1:9" x14ac:dyDescent="0.35">
      <c r="A86" s="4">
        <v>2020</v>
      </c>
      <c r="B86" s="4" t="s">
        <v>36</v>
      </c>
      <c r="C86" s="4" t="s">
        <v>23</v>
      </c>
      <c r="D86" s="8" t="s">
        <v>25</v>
      </c>
      <c r="E86" s="9">
        <v>76</v>
      </c>
      <c r="F86" s="9">
        <v>4576.8999999999996</v>
      </c>
      <c r="G86" s="9">
        <v>5126.1279999999997</v>
      </c>
      <c r="H86" s="6">
        <v>915.38</v>
      </c>
      <c r="I86" s="7" t="s">
        <v>12</v>
      </c>
    </row>
    <row r="87" spans="1:9" x14ac:dyDescent="0.35">
      <c r="A87" s="4">
        <v>2020</v>
      </c>
      <c r="B87" s="4" t="s">
        <v>36</v>
      </c>
      <c r="C87" s="4" t="s">
        <v>23</v>
      </c>
      <c r="D87" s="8" t="s">
        <v>26</v>
      </c>
      <c r="E87" s="9">
        <v>46</v>
      </c>
      <c r="F87" s="9">
        <v>200</v>
      </c>
      <c r="G87" s="9">
        <v>224</v>
      </c>
      <c r="H87" s="6">
        <v>40</v>
      </c>
      <c r="I87" s="7" t="s">
        <v>12</v>
      </c>
    </row>
    <row r="88" spans="1:9" x14ac:dyDescent="0.35">
      <c r="A88" s="4">
        <v>2020</v>
      </c>
      <c r="B88" s="4" t="s">
        <v>36</v>
      </c>
      <c r="C88" s="4" t="s">
        <v>23</v>
      </c>
      <c r="D88" s="8" t="s">
        <v>27</v>
      </c>
      <c r="E88" s="9">
        <v>34</v>
      </c>
      <c r="F88" s="9">
        <v>4576.8</v>
      </c>
      <c r="G88" s="9">
        <v>5126.0160000000005</v>
      </c>
      <c r="H88" s="6">
        <v>915.36000000000013</v>
      </c>
      <c r="I88" s="7" t="s">
        <v>12</v>
      </c>
    </row>
    <row r="89" spans="1:9" x14ac:dyDescent="0.35">
      <c r="A89" s="4">
        <v>2020</v>
      </c>
      <c r="B89" s="4" t="s">
        <v>36</v>
      </c>
      <c r="C89" s="4" t="s">
        <v>14</v>
      </c>
      <c r="D89" s="5" t="s">
        <v>28</v>
      </c>
      <c r="E89" s="6">
        <v>7</v>
      </c>
      <c r="F89" s="6">
        <v>200</v>
      </c>
      <c r="G89" s="6">
        <v>224</v>
      </c>
      <c r="H89" s="6">
        <v>40</v>
      </c>
      <c r="I89" s="7" t="s">
        <v>12</v>
      </c>
    </row>
    <row r="90" spans="1:9" x14ac:dyDescent="0.35">
      <c r="A90" s="4">
        <v>2020</v>
      </c>
      <c r="B90" s="4" t="s">
        <v>36</v>
      </c>
      <c r="C90" s="4" t="s">
        <v>29</v>
      </c>
      <c r="D90" s="8" t="s">
        <v>29</v>
      </c>
      <c r="E90" s="9">
        <v>3</v>
      </c>
      <c r="F90" s="9">
        <v>6600</v>
      </c>
      <c r="G90" s="9">
        <v>7392</v>
      </c>
      <c r="H90" s="6">
        <v>1320</v>
      </c>
      <c r="I90" s="7" t="s">
        <v>12</v>
      </c>
    </row>
    <row r="91" spans="1:9" x14ac:dyDescent="0.35">
      <c r="A91" s="4">
        <v>2020</v>
      </c>
      <c r="B91" s="4" t="s">
        <v>36</v>
      </c>
      <c r="C91" s="4" t="s">
        <v>23</v>
      </c>
      <c r="D91" s="8" t="s">
        <v>30</v>
      </c>
      <c r="E91" s="9">
        <v>3</v>
      </c>
      <c r="F91" s="9">
        <v>4577.3</v>
      </c>
      <c r="G91" s="9">
        <v>5126.576</v>
      </c>
      <c r="H91" s="6">
        <v>915.46</v>
      </c>
      <c r="I91" s="7" t="s">
        <v>12</v>
      </c>
    </row>
    <row r="92" spans="1:9" x14ac:dyDescent="0.35">
      <c r="A92" s="4">
        <v>2020</v>
      </c>
      <c r="B92" s="4" t="s">
        <v>37</v>
      </c>
      <c r="C92" s="4" t="s">
        <v>10</v>
      </c>
      <c r="D92" s="5" t="s">
        <v>11</v>
      </c>
      <c r="E92" s="6">
        <v>3566</v>
      </c>
      <c r="F92" s="6">
        <v>4577.3</v>
      </c>
      <c r="G92" s="6">
        <v>5126.576</v>
      </c>
      <c r="H92" s="6">
        <v>915.46</v>
      </c>
      <c r="I92" s="7" t="s">
        <v>12</v>
      </c>
    </row>
    <row r="93" spans="1:9" x14ac:dyDescent="0.35">
      <c r="A93" s="4">
        <v>2020</v>
      </c>
      <c r="B93" s="4" t="s">
        <v>37</v>
      </c>
      <c r="C93" s="4" t="s">
        <v>10</v>
      </c>
      <c r="D93" s="5" t="s">
        <v>13</v>
      </c>
      <c r="E93" s="6">
        <v>2498</v>
      </c>
      <c r="F93" s="6">
        <v>8000</v>
      </c>
      <c r="G93" s="6">
        <v>8960</v>
      </c>
      <c r="H93" s="6">
        <v>1600</v>
      </c>
      <c r="I93" s="7" t="s">
        <v>12</v>
      </c>
    </row>
    <row r="94" spans="1:9" x14ac:dyDescent="0.35">
      <c r="A94" s="4">
        <v>2020</v>
      </c>
      <c r="B94" s="4" t="s">
        <v>37</v>
      </c>
      <c r="C94" s="4" t="s">
        <v>14</v>
      </c>
      <c r="D94" s="5" t="s">
        <v>15</v>
      </c>
      <c r="E94" s="6">
        <v>1245</v>
      </c>
      <c r="F94" s="6">
        <v>4577.2</v>
      </c>
      <c r="G94" s="6">
        <v>5126.4639999999999</v>
      </c>
      <c r="H94" s="6">
        <v>915.44</v>
      </c>
      <c r="I94" s="7" t="s">
        <v>12</v>
      </c>
    </row>
    <row r="95" spans="1:9" x14ac:dyDescent="0.35">
      <c r="A95" s="4">
        <v>2020</v>
      </c>
      <c r="B95" s="4" t="s">
        <v>37</v>
      </c>
      <c r="C95" s="4" t="s">
        <v>16</v>
      </c>
      <c r="D95" s="8" t="s">
        <v>17</v>
      </c>
      <c r="E95" s="9">
        <v>644</v>
      </c>
      <c r="F95" s="9">
        <v>5743.5</v>
      </c>
      <c r="G95" s="9">
        <v>6432.72</v>
      </c>
      <c r="H95" s="6">
        <v>1148.7</v>
      </c>
      <c r="I95" s="7" t="s">
        <v>12</v>
      </c>
    </row>
    <row r="96" spans="1:9" x14ac:dyDescent="0.35">
      <c r="A96" s="4">
        <v>2020</v>
      </c>
      <c r="B96" s="4" t="s">
        <v>37</v>
      </c>
      <c r="C96" s="4" t="s">
        <v>18</v>
      </c>
      <c r="D96" s="8" t="s">
        <v>19</v>
      </c>
      <c r="E96" s="9">
        <v>643</v>
      </c>
      <c r="F96" s="9">
        <v>7000</v>
      </c>
      <c r="G96" s="9">
        <v>7840</v>
      </c>
      <c r="H96" s="6">
        <v>1400</v>
      </c>
      <c r="I96" s="7" t="s">
        <v>12</v>
      </c>
    </row>
    <row r="97" spans="1:9" x14ac:dyDescent="0.35">
      <c r="A97" s="4">
        <v>2020</v>
      </c>
      <c r="B97" s="4" t="s">
        <v>37</v>
      </c>
      <c r="C97" s="4" t="s">
        <v>16</v>
      </c>
      <c r="D97" s="8" t="s">
        <v>20</v>
      </c>
      <c r="E97" s="9">
        <v>455</v>
      </c>
      <c r="F97" s="9">
        <v>4578.6000000000004</v>
      </c>
      <c r="G97" s="9">
        <v>5128.0320000000002</v>
      </c>
      <c r="H97" s="6">
        <v>915.72000000000014</v>
      </c>
      <c r="I97" s="7" t="s">
        <v>12</v>
      </c>
    </row>
    <row r="98" spans="1:9" x14ac:dyDescent="0.35">
      <c r="A98" s="4">
        <v>2020</v>
      </c>
      <c r="B98" s="4" t="s">
        <v>37</v>
      </c>
      <c r="C98" s="4" t="s">
        <v>18</v>
      </c>
      <c r="D98" s="8" t="s">
        <v>21</v>
      </c>
      <c r="E98" s="10">
        <v>345</v>
      </c>
      <c r="F98" s="10">
        <v>7000</v>
      </c>
      <c r="G98" s="10">
        <v>7840</v>
      </c>
      <c r="H98" s="6">
        <v>1400</v>
      </c>
      <c r="I98" s="7" t="s">
        <v>12</v>
      </c>
    </row>
    <row r="99" spans="1:9" x14ac:dyDescent="0.35">
      <c r="A99" s="4">
        <v>2020</v>
      </c>
      <c r="B99" s="4" t="s">
        <v>37</v>
      </c>
      <c r="C99" s="4" t="s">
        <v>14</v>
      </c>
      <c r="D99" s="5" t="s">
        <v>22</v>
      </c>
      <c r="E99" s="6">
        <v>122</v>
      </c>
      <c r="F99" s="6">
        <v>100</v>
      </c>
      <c r="G99" s="6">
        <v>112</v>
      </c>
      <c r="H99" s="6">
        <v>20</v>
      </c>
      <c r="I99" s="7" t="s">
        <v>12</v>
      </c>
    </row>
    <row r="100" spans="1:9" x14ac:dyDescent="0.35">
      <c r="A100" s="4">
        <v>2020</v>
      </c>
      <c r="B100" s="4" t="s">
        <v>37</v>
      </c>
      <c r="C100" s="4" t="s">
        <v>23</v>
      </c>
      <c r="D100" s="8" t="s">
        <v>24</v>
      </c>
      <c r="E100" s="9">
        <v>78</v>
      </c>
      <c r="F100" s="9">
        <v>4577.2</v>
      </c>
      <c r="G100" s="9">
        <v>5126.4639999999999</v>
      </c>
      <c r="H100" s="6">
        <v>915.44</v>
      </c>
      <c r="I100" s="7" t="s">
        <v>12</v>
      </c>
    </row>
    <row r="101" spans="1:9" x14ac:dyDescent="0.35">
      <c r="A101" s="4">
        <v>2020</v>
      </c>
      <c r="B101" s="4" t="s">
        <v>37</v>
      </c>
      <c r="C101" s="4" t="s">
        <v>23</v>
      </c>
      <c r="D101" s="8" t="s">
        <v>25</v>
      </c>
      <c r="E101" s="9">
        <v>76</v>
      </c>
      <c r="F101" s="9">
        <v>4576.8999999999996</v>
      </c>
      <c r="G101" s="9">
        <v>5126.1279999999997</v>
      </c>
      <c r="H101" s="6">
        <v>915.38</v>
      </c>
      <c r="I101" s="7" t="s">
        <v>12</v>
      </c>
    </row>
    <row r="102" spans="1:9" x14ac:dyDescent="0.35">
      <c r="A102" s="4">
        <v>2020</v>
      </c>
      <c r="B102" s="4" t="s">
        <v>37</v>
      </c>
      <c r="C102" s="4" t="s">
        <v>23</v>
      </c>
      <c r="D102" s="8" t="s">
        <v>26</v>
      </c>
      <c r="E102" s="9">
        <v>46</v>
      </c>
      <c r="F102" s="9">
        <v>200</v>
      </c>
      <c r="G102" s="9">
        <v>224</v>
      </c>
      <c r="H102" s="6">
        <v>40</v>
      </c>
      <c r="I102" s="7" t="s">
        <v>12</v>
      </c>
    </row>
    <row r="103" spans="1:9" x14ac:dyDescent="0.35">
      <c r="A103" s="4">
        <v>2020</v>
      </c>
      <c r="B103" s="4" t="s">
        <v>37</v>
      </c>
      <c r="C103" s="4" t="s">
        <v>23</v>
      </c>
      <c r="D103" s="8" t="s">
        <v>27</v>
      </c>
      <c r="E103" s="9">
        <v>34</v>
      </c>
      <c r="F103" s="9">
        <v>4576.8</v>
      </c>
      <c r="G103" s="9">
        <v>5126.0160000000005</v>
      </c>
      <c r="H103" s="6">
        <v>915.36000000000013</v>
      </c>
      <c r="I103" s="7" t="s">
        <v>12</v>
      </c>
    </row>
    <row r="104" spans="1:9" x14ac:dyDescent="0.35">
      <c r="A104" s="4">
        <v>2020</v>
      </c>
      <c r="B104" s="4" t="s">
        <v>37</v>
      </c>
      <c r="C104" s="4" t="s">
        <v>14</v>
      </c>
      <c r="D104" s="5" t="s">
        <v>28</v>
      </c>
      <c r="E104" s="6">
        <v>7</v>
      </c>
      <c r="F104" s="6">
        <v>200</v>
      </c>
      <c r="G104" s="6">
        <v>224</v>
      </c>
      <c r="H104" s="6">
        <v>40</v>
      </c>
      <c r="I104" s="7" t="s">
        <v>12</v>
      </c>
    </row>
    <row r="105" spans="1:9" x14ac:dyDescent="0.35">
      <c r="A105" s="4">
        <v>2020</v>
      </c>
      <c r="B105" s="4" t="s">
        <v>37</v>
      </c>
      <c r="C105" s="4" t="s">
        <v>23</v>
      </c>
      <c r="D105" s="8" t="s">
        <v>30</v>
      </c>
      <c r="E105" s="9">
        <v>3</v>
      </c>
      <c r="F105" s="9">
        <v>4577.3</v>
      </c>
      <c r="G105" s="9">
        <v>5126.576</v>
      </c>
      <c r="H105" s="6">
        <v>915.46</v>
      </c>
      <c r="I105" s="7" t="s">
        <v>12</v>
      </c>
    </row>
    <row r="106" spans="1:9" x14ac:dyDescent="0.35">
      <c r="A106" s="4">
        <v>2020</v>
      </c>
      <c r="B106" s="4" t="s">
        <v>37</v>
      </c>
      <c r="C106" s="4" t="s">
        <v>29</v>
      </c>
      <c r="D106" s="8" t="s">
        <v>29</v>
      </c>
      <c r="E106" s="9">
        <v>2</v>
      </c>
      <c r="F106" s="9">
        <v>6600</v>
      </c>
      <c r="G106" s="9">
        <v>7392</v>
      </c>
      <c r="H106" s="6">
        <v>1320</v>
      </c>
      <c r="I106" s="7" t="s">
        <v>12</v>
      </c>
    </row>
    <row r="107" spans="1:9" x14ac:dyDescent="0.35">
      <c r="A107" s="4">
        <v>2020</v>
      </c>
      <c r="B107" s="4" t="s">
        <v>38</v>
      </c>
      <c r="C107" s="4" t="s">
        <v>10</v>
      </c>
      <c r="D107" s="5" t="s">
        <v>11</v>
      </c>
      <c r="E107" s="6">
        <v>3566</v>
      </c>
      <c r="F107" s="6">
        <v>4577.3</v>
      </c>
      <c r="G107" s="6">
        <v>5126.576</v>
      </c>
      <c r="H107" s="6">
        <v>915.46</v>
      </c>
      <c r="I107" s="7" t="s">
        <v>12</v>
      </c>
    </row>
    <row r="108" spans="1:9" x14ac:dyDescent="0.35">
      <c r="A108" s="4">
        <v>2020</v>
      </c>
      <c r="B108" s="4" t="s">
        <v>38</v>
      </c>
      <c r="C108" s="4" t="s">
        <v>10</v>
      </c>
      <c r="D108" s="5" t="s">
        <v>13</v>
      </c>
      <c r="E108" s="6">
        <v>2498</v>
      </c>
      <c r="F108" s="6">
        <v>8000</v>
      </c>
      <c r="G108" s="6">
        <v>8960</v>
      </c>
      <c r="H108" s="6">
        <v>1600</v>
      </c>
      <c r="I108" s="7" t="s">
        <v>33</v>
      </c>
    </row>
    <row r="109" spans="1:9" x14ac:dyDescent="0.35">
      <c r="A109" s="4">
        <v>2020</v>
      </c>
      <c r="B109" s="4" t="s">
        <v>38</v>
      </c>
      <c r="C109" s="4" t="s">
        <v>14</v>
      </c>
      <c r="D109" s="5" t="s">
        <v>15</v>
      </c>
      <c r="E109" s="6">
        <v>1245</v>
      </c>
      <c r="F109" s="6">
        <v>4577.2</v>
      </c>
      <c r="G109" s="6">
        <v>5126.4639999999999</v>
      </c>
      <c r="H109" s="6">
        <v>915.44</v>
      </c>
      <c r="I109" s="7" t="s">
        <v>33</v>
      </c>
    </row>
    <row r="110" spans="1:9" x14ac:dyDescent="0.35">
      <c r="A110" s="4">
        <v>2020</v>
      </c>
      <c r="B110" s="4" t="s">
        <v>38</v>
      </c>
      <c r="C110" s="4" t="s">
        <v>16</v>
      </c>
      <c r="D110" s="8" t="s">
        <v>17</v>
      </c>
      <c r="E110" s="9">
        <v>644</v>
      </c>
      <c r="F110" s="9">
        <v>5743.5</v>
      </c>
      <c r="G110" s="9">
        <v>6432.72</v>
      </c>
      <c r="H110" s="6">
        <v>1148.7</v>
      </c>
      <c r="I110" s="7" t="s">
        <v>33</v>
      </c>
    </row>
    <row r="111" spans="1:9" x14ac:dyDescent="0.35">
      <c r="A111" s="4">
        <v>2020</v>
      </c>
      <c r="B111" s="4" t="s">
        <v>38</v>
      </c>
      <c r="C111" s="4" t="s">
        <v>18</v>
      </c>
      <c r="D111" s="8" t="s">
        <v>19</v>
      </c>
      <c r="E111" s="9">
        <v>643</v>
      </c>
      <c r="F111" s="9">
        <v>7000</v>
      </c>
      <c r="G111" s="9">
        <v>7840</v>
      </c>
      <c r="H111" s="6">
        <v>1400</v>
      </c>
      <c r="I111" s="7" t="s">
        <v>33</v>
      </c>
    </row>
    <row r="112" spans="1:9" x14ac:dyDescent="0.35">
      <c r="A112" s="4">
        <v>2020</v>
      </c>
      <c r="B112" s="4" t="s">
        <v>38</v>
      </c>
      <c r="C112" s="4" t="s">
        <v>16</v>
      </c>
      <c r="D112" s="8" t="s">
        <v>20</v>
      </c>
      <c r="E112" s="9">
        <v>455</v>
      </c>
      <c r="F112" s="9">
        <v>4578.6000000000004</v>
      </c>
      <c r="G112" s="9">
        <v>5128.0320000000002</v>
      </c>
      <c r="H112" s="6">
        <v>915.72000000000014</v>
      </c>
      <c r="I112" s="7" t="s">
        <v>33</v>
      </c>
    </row>
    <row r="113" spans="1:9" x14ac:dyDescent="0.35">
      <c r="A113" s="4">
        <v>2020</v>
      </c>
      <c r="B113" s="4" t="s">
        <v>38</v>
      </c>
      <c r="C113" s="4" t="s">
        <v>18</v>
      </c>
      <c r="D113" s="8" t="s">
        <v>21</v>
      </c>
      <c r="E113" s="10">
        <v>345</v>
      </c>
      <c r="F113" s="10">
        <v>7000</v>
      </c>
      <c r="G113" s="10">
        <v>7840</v>
      </c>
      <c r="H113" s="6">
        <v>1400</v>
      </c>
      <c r="I113" s="7" t="s">
        <v>33</v>
      </c>
    </row>
    <row r="114" spans="1:9" x14ac:dyDescent="0.35">
      <c r="A114" s="4">
        <v>2020</v>
      </c>
      <c r="B114" s="4" t="s">
        <v>38</v>
      </c>
      <c r="C114" s="4" t="s">
        <v>14</v>
      </c>
      <c r="D114" s="5" t="s">
        <v>22</v>
      </c>
      <c r="E114" s="6">
        <v>122</v>
      </c>
      <c r="F114" s="6">
        <v>100</v>
      </c>
      <c r="G114" s="6">
        <v>112</v>
      </c>
      <c r="H114" s="6">
        <v>20</v>
      </c>
      <c r="I114" s="7" t="s">
        <v>33</v>
      </c>
    </row>
    <row r="115" spans="1:9" x14ac:dyDescent="0.35">
      <c r="A115" s="4">
        <v>2020</v>
      </c>
      <c r="B115" s="4" t="s">
        <v>38</v>
      </c>
      <c r="C115" s="4" t="s">
        <v>23</v>
      </c>
      <c r="D115" s="8" t="s">
        <v>24</v>
      </c>
      <c r="E115" s="9">
        <v>78</v>
      </c>
      <c r="F115" s="9">
        <v>4577.2</v>
      </c>
      <c r="G115" s="9">
        <v>5126.4639999999999</v>
      </c>
      <c r="H115" s="6">
        <v>915.44</v>
      </c>
      <c r="I115" s="7" t="s">
        <v>33</v>
      </c>
    </row>
    <row r="116" spans="1:9" x14ac:dyDescent="0.35">
      <c r="A116" s="4">
        <v>2020</v>
      </c>
      <c r="B116" s="4" t="s">
        <v>38</v>
      </c>
      <c r="C116" s="4" t="s">
        <v>23</v>
      </c>
      <c r="D116" s="8" t="s">
        <v>25</v>
      </c>
      <c r="E116" s="9">
        <v>76</v>
      </c>
      <c r="F116" s="9">
        <v>4576.8999999999996</v>
      </c>
      <c r="G116" s="9">
        <v>5126.1279999999997</v>
      </c>
      <c r="H116" s="6">
        <v>915.38</v>
      </c>
      <c r="I116" s="7" t="s">
        <v>33</v>
      </c>
    </row>
    <row r="117" spans="1:9" x14ac:dyDescent="0.35">
      <c r="A117" s="4">
        <v>2020</v>
      </c>
      <c r="B117" s="4" t="s">
        <v>38</v>
      </c>
      <c r="C117" s="4" t="s">
        <v>23</v>
      </c>
      <c r="D117" s="8" t="s">
        <v>26</v>
      </c>
      <c r="E117" s="9">
        <v>46</v>
      </c>
      <c r="F117" s="9">
        <v>200</v>
      </c>
      <c r="G117" s="9">
        <v>224</v>
      </c>
      <c r="H117" s="6">
        <v>40</v>
      </c>
      <c r="I117" s="7" t="s">
        <v>33</v>
      </c>
    </row>
    <row r="118" spans="1:9" x14ac:dyDescent="0.35">
      <c r="A118" s="4">
        <v>2020</v>
      </c>
      <c r="B118" s="4" t="s">
        <v>38</v>
      </c>
      <c r="C118" s="4" t="s">
        <v>23</v>
      </c>
      <c r="D118" s="8" t="s">
        <v>27</v>
      </c>
      <c r="E118" s="9">
        <v>34</v>
      </c>
      <c r="F118" s="9">
        <v>4576.8</v>
      </c>
      <c r="G118" s="9">
        <v>5126.0160000000005</v>
      </c>
      <c r="H118" s="6">
        <v>915.36000000000013</v>
      </c>
      <c r="I118" s="7" t="s">
        <v>33</v>
      </c>
    </row>
    <row r="119" spans="1:9" x14ac:dyDescent="0.35">
      <c r="A119" s="4">
        <v>2020</v>
      </c>
      <c r="B119" s="4" t="s">
        <v>38</v>
      </c>
      <c r="C119" s="4" t="s">
        <v>14</v>
      </c>
      <c r="D119" s="5" t="s">
        <v>28</v>
      </c>
      <c r="E119" s="6">
        <v>7</v>
      </c>
      <c r="F119" s="6">
        <v>200</v>
      </c>
      <c r="G119" s="6">
        <v>224</v>
      </c>
      <c r="H119" s="6">
        <v>40</v>
      </c>
      <c r="I119" s="7" t="s">
        <v>33</v>
      </c>
    </row>
    <row r="120" spans="1:9" x14ac:dyDescent="0.35">
      <c r="A120" s="4">
        <v>2020</v>
      </c>
      <c r="B120" s="4" t="s">
        <v>38</v>
      </c>
      <c r="C120" s="4" t="s">
        <v>23</v>
      </c>
      <c r="D120" s="8" t="s">
        <v>30</v>
      </c>
      <c r="E120" s="9">
        <v>3</v>
      </c>
      <c r="F120" s="9">
        <v>4577.3</v>
      </c>
      <c r="G120" s="9">
        <v>5126.576</v>
      </c>
      <c r="H120" s="6">
        <v>915.46</v>
      </c>
      <c r="I120" s="7" t="s">
        <v>33</v>
      </c>
    </row>
    <row r="121" spans="1:9" x14ac:dyDescent="0.35">
      <c r="A121" s="4">
        <v>2020</v>
      </c>
      <c r="B121" s="4" t="s">
        <v>38</v>
      </c>
      <c r="C121" s="4" t="s">
        <v>29</v>
      </c>
      <c r="D121" s="8" t="s">
        <v>29</v>
      </c>
      <c r="E121" s="9">
        <v>2</v>
      </c>
      <c r="F121" s="9">
        <v>6600</v>
      </c>
      <c r="G121" s="9">
        <v>7392</v>
      </c>
      <c r="H121" s="6">
        <v>1320</v>
      </c>
      <c r="I121" s="7" t="s">
        <v>33</v>
      </c>
    </row>
    <row r="122" spans="1:9" x14ac:dyDescent="0.35">
      <c r="A122" s="4">
        <v>2020</v>
      </c>
      <c r="B122" s="4" t="s">
        <v>39</v>
      </c>
      <c r="C122" s="4" t="s">
        <v>10</v>
      </c>
      <c r="D122" s="5" t="s">
        <v>11</v>
      </c>
      <c r="E122" s="6">
        <v>3566</v>
      </c>
      <c r="F122" s="6">
        <v>4577.3</v>
      </c>
      <c r="G122" s="6">
        <v>5126.576</v>
      </c>
      <c r="H122" s="6">
        <v>915.46</v>
      </c>
      <c r="I122" s="7" t="s">
        <v>33</v>
      </c>
    </row>
    <row r="123" spans="1:9" x14ac:dyDescent="0.35">
      <c r="A123" s="4">
        <v>2020</v>
      </c>
      <c r="B123" s="4" t="s">
        <v>39</v>
      </c>
      <c r="C123" s="4" t="s">
        <v>10</v>
      </c>
      <c r="D123" s="5" t="s">
        <v>13</v>
      </c>
      <c r="E123" s="6">
        <v>2498</v>
      </c>
      <c r="F123" s="6">
        <v>8000</v>
      </c>
      <c r="G123" s="6">
        <v>8960</v>
      </c>
      <c r="H123" s="6">
        <v>1600</v>
      </c>
      <c r="I123" s="7" t="s">
        <v>33</v>
      </c>
    </row>
    <row r="124" spans="1:9" x14ac:dyDescent="0.35">
      <c r="A124" s="4">
        <v>2020</v>
      </c>
      <c r="B124" s="4" t="s">
        <v>39</v>
      </c>
      <c r="C124" s="4" t="s">
        <v>14</v>
      </c>
      <c r="D124" s="5" t="s">
        <v>15</v>
      </c>
      <c r="E124" s="6">
        <v>1245</v>
      </c>
      <c r="F124" s="6">
        <v>4577.2</v>
      </c>
      <c r="G124" s="6">
        <v>5126.4639999999999</v>
      </c>
      <c r="H124" s="6">
        <v>915.44</v>
      </c>
      <c r="I124" s="7" t="s">
        <v>33</v>
      </c>
    </row>
    <row r="125" spans="1:9" x14ac:dyDescent="0.35">
      <c r="A125" s="4">
        <v>2020</v>
      </c>
      <c r="B125" s="4" t="s">
        <v>39</v>
      </c>
      <c r="C125" s="4" t="s">
        <v>16</v>
      </c>
      <c r="D125" s="8" t="s">
        <v>17</v>
      </c>
      <c r="E125" s="9">
        <v>644</v>
      </c>
      <c r="F125" s="9">
        <v>5743.5</v>
      </c>
      <c r="G125" s="9">
        <v>6432.72</v>
      </c>
      <c r="H125" s="6">
        <v>1148.7</v>
      </c>
      <c r="I125" s="7" t="s">
        <v>33</v>
      </c>
    </row>
    <row r="126" spans="1:9" x14ac:dyDescent="0.35">
      <c r="A126" s="4">
        <v>2020</v>
      </c>
      <c r="B126" s="4" t="s">
        <v>39</v>
      </c>
      <c r="C126" s="4" t="s">
        <v>18</v>
      </c>
      <c r="D126" s="8" t="s">
        <v>19</v>
      </c>
      <c r="E126" s="9">
        <v>643</v>
      </c>
      <c r="F126" s="9">
        <v>7000</v>
      </c>
      <c r="G126" s="9">
        <v>7840</v>
      </c>
      <c r="H126" s="6">
        <v>1400</v>
      </c>
      <c r="I126" s="7" t="s">
        <v>33</v>
      </c>
    </row>
    <row r="127" spans="1:9" x14ac:dyDescent="0.35">
      <c r="A127" s="4">
        <v>2020</v>
      </c>
      <c r="B127" s="4" t="s">
        <v>39</v>
      </c>
      <c r="C127" s="4" t="s">
        <v>16</v>
      </c>
      <c r="D127" s="8" t="s">
        <v>20</v>
      </c>
      <c r="E127" s="9">
        <v>455</v>
      </c>
      <c r="F127" s="9">
        <v>4578.6000000000004</v>
      </c>
      <c r="G127" s="9">
        <v>5128.0320000000002</v>
      </c>
      <c r="H127" s="6">
        <v>915.72000000000014</v>
      </c>
      <c r="I127" s="7" t="s">
        <v>33</v>
      </c>
    </row>
    <row r="128" spans="1:9" x14ac:dyDescent="0.35">
      <c r="A128" s="4">
        <v>2020</v>
      </c>
      <c r="B128" s="4" t="s">
        <v>39</v>
      </c>
      <c r="C128" s="4" t="s">
        <v>18</v>
      </c>
      <c r="D128" s="8" t="s">
        <v>21</v>
      </c>
      <c r="E128" s="10">
        <v>345</v>
      </c>
      <c r="F128" s="10">
        <v>7000</v>
      </c>
      <c r="G128" s="10">
        <v>7840</v>
      </c>
      <c r="H128" s="6">
        <v>1400</v>
      </c>
      <c r="I128" s="7" t="s">
        <v>33</v>
      </c>
    </row>
    <row r="129" spans="1:9" x14ac:dyDescent="0.35">
      <c r="A129" s="4">
        <v>2020</v>
      </c>
      <c r="B129" s="4" t="s">
        <v>39</v>
      </c>
      <c r="C129" s="4" t="s">
        <v>14</v>
      </c>
      <c r="D129" s="5" t="s">
        <v>22</v>
      </c>
      <c r="E129" s="6">
        <v>122</v>
      </c>
      <c r="F129" s="6">
        <v>100</v>
      </c>
      <c r="G129" s="6">
        <v>112</v>
      </c>
      <c r="H129" s="6">
        <v>20</v>
      </c>
      <c r="I129" s="7" t="s">
        <v>33</v>
      </c>
    </row>
    <row r="130" spans="1:9" x14ac:dyDescent="0.35">
      <c r="A130" s="4">
        <v>2020</v>
      </c>
      <c r="B130" s="4" t="s">
        <v>39</v>
      </c>
      <c r="C130" s="4" t="s">
        <v>23</v>
      </c>
      <c r="D130" s="8" t="s">
        <v>24</v>
      </c>
      <c r="E130" s="9">
        <v>78</v>
      </c>
      <c r="F130" s="9">
        <v>4577.2</v>
      </c>
      <c r="G130" s="9">
        <v>5126.4639999999999</v>
      </c>
      <c r="H130" s="6">
        <v>915.44</v>
      </c>
      <c r="I130" s="7" t="s">
        <v>33</v>
      </c>
    </row>
    <row r="131" spans="1:9" x14ac:dyDescent="0.35">
      <c r="A131" s="4">
        <v>2020</v>
      </c>
      <c r="B131" s="4" t="s">
        <v>39</v>
      </c>
      <c r="C131" s="4" t="s">
        <v>23</v>
      </c>
      <c r="D131" s="8" t="s">
        <v>25</v>
      </c>
      <c r="E131" s="9">
        <v>76</v>
      </c>
      <c r="F131" s="9">
        <v>4576.8999999999996</v>
      </c>
      <c r="G131" s="9">
        <v>5126.1279999999997</v>
      </c>
      <c r="H131" s="6">
        <v>915.38</v>
      </c>
      <c r="I131" s="7" t="s">
        <v>33</v>
      </c>
    </row>
    <row r="132" spans="1:9" x14ac:dyDescent="0.35">
      <c r="A132" s="4">
        <v>2020</v>
      </c>
      <c r="B132" s="4" t="s">
        <v>39</v>
      </c>
      <c r="C132" s="4" t="s">
        <v>23</v>
      </c>
      <c r="D132" s="8" t="s">
        <v>26</v>
      </c>
      <c r="E132" s="9">
        <v>46</v>
      </c>
      <c r="F132" s="9">
        <v>200</v>
      </c>
      <c r="G132" s="9">
        <v>224</v>
      </c>
      <c r="H132" s="6">
        <v>40</v>
      </c>
      <c r="I132" s="7" t="s">
        <v>33</v>
      </c>
    </row>
    <row r="133" spans="1:9" x14ac:dyDescent="0.35">
      <c r="A133" s="4">
        <v>2020</v>
      </c>
      <c r="B133" s="4" t="s">
        <v>39</v>
      </c>
      <c r="C133" s="4" t="s">
        <v>23</v>
      </c>
      <c r="D133" s="8" t="s">
        <v>27</v>
      </c>
      <c r="E133" s="9">
        <v>34</v>
      </c>
      <c r="F133" s="9">
        <v>4576.8</v>
      </c>
      <c r="G133" s="9">
        <v>5126.0160000000005</v>
      </c>
      <c r="H133" s="6">
        <v>915.36000000000013</v>
      </c>
      <c r="I133" s="7" t="s">
        <v>12</v>
      </c>
    </row>
    <row r="134" spans="1:9" x14ac:dyDescent="0.35">
      <c r="A134" s="4">
        <v>2020</v>
      </c>
      <c r="B134" s="4" t="s">
        <v>39</v>
      </c>
      <c r="C134" s="4" t="s">
        <v>14</v>
      </c>
      <c r="D134" s="5" t="s">
        <v>28</v>
      </c>
      <c r="E134" s="6">
        <v>7</v>
      </c>
      <c r="F134" s="6">
        <v>200</v>
      </c>
      <c r="G134" s="6">
        <v>224</v>
      </c>
      <c r="H134" s="6">
        <v>40</v>
      </c>
      <c r="I134" s="7" t="s">
        <v>12</v>
      </c>
    </row>
    <row r="135" spans="1:9" x14ac:dyDescent="0.35">
      <c r="A135" s="4">
        <v>2020</v>
      </c>
      <c r="B135" s="4" t="s">
        <v>39</v>
      </c>
      <c r="C135" s="4" t="s">
        <v>23</v>
      </c>
      <c r="D135" s="8" t="s">
        <v>30</v>
      </c>
      <c r="E135" s="9">
        <v>3</v>
      </c>
      <c r="F135" s="9">
        <v>4577.3</v>
      </c>
      <c r="G135" s="9">
        <v>5126.576</v>
      </c>
      <c r="H135" s="6">
        <v>915.46</v>
      </c>
      <c r="I135" s="7" t="s">
        <v>12</v>
      </c>
    </row>
    <row r="136" spans="1:9" x14ac:dyDescent="0.35">
      <c r="A136" s="4">
        <v>2020</v>
      </c>
      <c r="B136" s="4" t="s">
        <v>39</v>
      </c>
      <c r="C136" s="4" t="s">
        <v>29</v>
      </c>
      <c r="D136" s="8" t="s">
        <v>29</v>
      </c>
      <c r="E136" s="9">
        <v>2</v>
      </c>
      <c r="F136" s="9">
        <v>6600</v>
      </c>
      <c r="G136" s="9">
        <v>7392</v>
      </c>
      <c r="H136" s="6">
        <v>1320</v>
      </c>
      <c r="I136" s="7" t="s">
        <v>12</v>
      </c>
    </row>
    <row r="137" spans="1:9" x14ac:dyDescent="0.35">
      <c r="A137" s="4">
        <v>2020</v>
      </c>
      <c r="B137" s="4" t="s">
        <v>40</v>
      </c>
      <c r="C137" s="4" t="s">
        <v>10</v>
      </c>
      <c r="D137" s="5" t="s">
        <v>11</v>
      </c>
      <c r="E137" s="6">
        <v>3566</v>
      </c>
      <c r="F137" s="6">
        <v>4577.3</v>
      </c>
      <c r="G137" s="6">
        <v>5126.576</v>
      </c>
      <c r="H137" s="6">
        <v>915.46</v>
      </c>
      <c r="I137" s="7" t="s">
        <v>12</v>
      </c>
    </row>
    <row r="138" spans="1:9" x14ac:dyDescent="0.35">
      <c r="A138" s="4">
        <v>2020</v>
      </c>
      <c r="B138" s="4" t="s">
        <v>40</v>
      </c>
      <c r="C138" s="4" t="s">
        <v>10</v>
      </c>
      <c r="D138" s="5" t="s">
        <v>13</v>
      </c>
      <c r="E138" s="6">
        <v>2498</v>
      </c>
      <c r="F138" s="6">
        <v>8000</v>
      </c>
      <c r="G138" s="6">
        <v>8960</v>
      </c>
      <c r="H138" s="6">
        <v>1600</v>
      </c>
      <c r="I138" s="7" t="s">
        <v>12</v>
      </c>
    </row>
    <row r="139" spans="1:9" x14ac:dyDescent="0.35">
      <c r="A139" s="4">
        <v>2020</v>
      </c>
      <c r="B139" s="4" t="s">
        <v>40</v>
      </c>
      <c r="C139" s="4" t="s">
        <v>14</v>
      </c>
      <c r="D139" s="5" t="s">
        <v>15</v>
      </c>
      <c r="E139" s="6">
        <v>1245</v>
      </c>
      <c r="F139" s="6">
        <v>4577.2</v>
      </c>
      <c r="G139" s="6">
        <v>5126.4639999999999</v>
      </c>
      <c r="H139" s="6">
        <v>915.44</v>
      </c>
      <c r="I139" s="7" t="s">
        <v>12</v>
      </c>
    </row>
    <row r="140" spans="1:9" x14ac:dyDescent="0.35">
      <c r="A140" s="4">
        <v>2020</v>
      </c>
      <c r="B140" s="4" t="s">
        <v>40</v>
      </c>
      <c r="C140" s="4" t="s">
        <v>16</v>
      </c>
      <c r="D140" s="8" t="s">
        <v>17</v>
      </c>
      <c r="E140" s="9">
        <v>644</v>
      </c>
      <c r="F140" s="9">
        <v>5743.5</v>
      </c>
      <c r="G140" s="9">
        <v>6432.72</v>
      </c>
      <c r="H140" s="6">
        <v>1148.7</v>
      </c>
      <c r="I140" s="7" t="s">
        <v>12</v>
      </c>
    </row>
    <row r="141" spans="1:9" x14ac:dyDescent="0.35">
      <c r="A141" s="4">
        <v>2020</v>
      </c>
      <c r="B141" s="4" t="s">
        <v>40</v>
      </c>
      <c r="C141" s="4" t="s">
        <v>18</v>
      </c>
      <c r="D141" s="8" t="s">
        <v>19</v>
      </c>
      <c r="E141" s="9">
        <v>643</v>
      </c>
      <c r="F141" s="9">
        <v>7000</v>
      </c>
      <c r="G141" s="9">
        <v>7840</v>
      </c>
      <c r="H141" s="6">
        <v>1400</v>
      </c>
      <c r="I141" s="7" t="s">
        <v>12</v>
      </c>
    </row>
    <row r="142" spans="1:9" x14ac:dyDescent="0.35">
      <c r="A142" s="4">
        <v>2020</v>
      </c>
      <c r="B142" s="4" t="s">
        <v>40</v>
      </c>
      <c r="C142" s="4" t="s">
        <v>16</v>
      </c>
      <c r="D142" s="8" t="s">
        <v>20</v>
      </c>
      <c r="E142" s="9">
        <v>455</v>
      </c>
      <c r="F142" s="9">
        <v>4578.6000000000004</v>
      </c>
      <c r="G142" s="9">
        <v>5128.0320000000002</v>
      </c>
      <c r="H142" s="6">
        <v>915.72000000000014</v>
      </c>
      <c r="I142" s="7" t="s">
        <v>12</v>
      </c>
    </row>
    <row r="143" spans="1:9" x14ac:dyDescent="0.35">
      <c r="A143" s="4">
        <v>2020</v>
      </c>
      <c r="B143" s="4" t="s">
        <v>40</v>
      </c>
      <c r="C143" s="4" t="s">
        <v>18</v>
      </c>
      <c r="D143" s="8" t="s">
        <v>21</v>
      </c>
      <c r="E143" s="10">
        <v>345</v>
      </c>
      <c r="F143" s="10">
        <v>7000</v>
      </c>
      <c r="G143" s="10">
        <v>7840</v>
      </c>
      <c r="H143" s="6">
        <v>1400</v>
      </c>
      <c r="I143" s="7" t="s">
        <v>12</v>
      </c>
    </row>
    <row r="144" spans="1:9" x14ac:dyDescent="0.35">
      <c r="A144" s="4">
        <v>2020</v>
      </c>
      <c r="B144" s="4" t="s">
        <v>40</v>
      </c>
      <c r="C144" s="4" t="s">
        <v>14</v>
      </c>
      <c r="D144" s="5" t="s">
        <v>22</v>
      </c>
      <c r="E144" s="6">
        <v>122</v>
      </c>
      <c r="F144" s="6">
        <v>100</v>
      </c>
      <c r="G144" s="6">
        <v>112</v>
      </c>
      <c r="H144" s="6">
        <v>20</v>
      </c>
      <c r="I144" s="7" t="s">
        <v>12</v>
      </c>
    </row>
    <row r="145" spans="1:9" x14ac:dyDescent="0.35">
      <c r="A145" s="4">
        <v>2020</v>
      </c>
      <c r="B145" s="4" t="s">
        <v>40</v>
      </c>
      <c r="C145" s="4" t="s">
        <v>23</v>
      </c>
      <c r="D145" s="8" t="s">
        <v>24</v>
      </c>
      <c r="E145" s="9">
        <v>78</v>
      </c>
      <c r="F145" s="9">
        <v>4577.2</v>
      </c>
      <c r="G145" s="9">
        <v>5126.4639999999999</v>
      </c>
      <c r="H145" s="6">
        <v>915.44</v>
      </c>
      <c r="I145" s="7" t="s">
        <v>12</v>
      </c>
    </row>
    <row r="146" spans="1:9" x14ac:dyDescent="0.35">
      <c r="A146" s="4">
        <v>2020</v>
      </c>
      <c r="B146" s="4" t="s">
        <v>40</v>
      </c>
      <c r="C146" s="4" t="s">
        <v>23</v>
      </c>
      <c r="D146" s="8" t="s">
        <v>25</v>
      </c>
      <c r="E146" s="9">
        <v>76</v>
      </c>
      <c r="F146" s="9">
        <v>4576.8999999999996</v>
      </c>
      <c r="G146" s="9">
        <v>5126.1279999999997</v>
      </c>
      <c r="H146" s="6">
        <v>915.38</v>
      </c>
      <c r="I146" s="7" t="s">
        <v>12</v>
      </c>
    </row>
    <row r="147" spans="1:9" x14ac:dyDescent="0.35">
      <c r="A147" s="4">
        <v>2020</v>
      </c>
      <c r="B147" s="4" t="s">
        <v>40</v>
      </c>
      <c r="C147" s="4" t="s">
        <v>23</v>
      </c>
      <c r="D147" s="8" t="s">
        <v>26</v>
      </c>
      <c r="E147" s="9">
        <v>46</v>
      </c>
      <c r="F147" s="9">
        <v>200</v>
      </c>
      <c r="G147" s="9">
        <v>224</v>
      </c>
      <c r="H147" s="6">
        <v>40</v>
      </c>
      <c r="I147" s="7" t="s">
        <v>12</v>
      </c>
    </row>
    <row r="148" spans="1:9" x14ac:dyDescent="0.35">
      <c r="A148" s="4">
        <v>2020</v>
      </c>
      <c r="B148" s="4" t="s">
        <v>40</v>
      </c>
      <c r="C148" s="4" t="s">
        <v>23</v>
      </c>
      <c r="D148" s="8" t="s">
        <v>27</v>
      </c>
      <c r="E148" s="9">
        <v>34</v>
      </c>
      <c r="F148" s="9">
        <v>4576.8</v>
      </c>
      <c r="G148" s="9">
        <v>5126.0160000000005</v>
      </c>
      <c r="H148" s="6">
        <v>915.36000000000013</v>
      </c>
      <c r="I148" s="7" t="s">
        <v>12</v>
      </c>
    </row>
    <row r="149" spans="1:9" x14ac:dyDescent="0.35">
      <c r="A149" s="4">
        <v>2020</v>
      </c>
      <c r="B149" s="4" t="s">
        <v>40</v>
      </c>
      <c r="C149" s="4" t="s">
        <v>14</v>
      </c>
      <c r="D149" s="5" t="s">
        <v>28</v>
      </c>
      <c r="E149" s="6">
        <v>7</v>
      </c>
      <c r="F149" s="6">
        <v>200</v>
      </c>
      <c r="G149" s="6">
        <v>224</v>
      </c>
      <c r="H149" s="6">
        <v>40</v>
      </c>
      <c r="I149" s="7" t="s">
        <v>12</v>
      </c>
    </row>
    <row r="150" spans="1:9" x14ac:dyDescent="0.35">
      <c r="A150" s="4">
        <v>2020</v>
      </c>
      <c r="B150" s="4" t="s">
        <v>40</v>
      </c>
      <c r="C150" s="4" t="s">
        <v>23</v>
      </c>
      <c r="D150" s="8" t="s">
        <v>30</v>
      </c>
      <c r="E150" s="9">
        <v>3</v>
      </c>
      <c r="F150" s="9">
        <v>4577.3</v>
      </c>
      <c r="G150" s="9">
        <v>5126.576</v>
      </c>
      <c r="H150" s="6">
        <v>915.46</v>
      </c>
      <c r="I150" s="7" t="s">
        <v>33</v>
      </c>
    </row>
    <row r="151" spans="1:9" x14ac:dyDescent="0.35">
      <c r="A151" s="4">
        <v>2020</v>
      </c>
      <c r="B151" s="4" t="s">
        <v>40</v>
      </c>
      <c r="C151" s="4" t="s">
        <v>29</v>
      </c>
      <c r="D151" s="8" t="s">
        <v>29</v>
      </c>
      <c r="E151" s="9">
        <v>2</v>
      </c>
      <c r="F151" s="9">
        <v>6600</v>
      </c>
      <c r="G151" s="9">
        <v>7392</v>
      </c>
      <c r="H151" s="6">
        <v>1320</v>
      </c>
      <c r="I151" s="7" t="s">
        <v>33</v>
      </c>
    </row>
    <row r="152" spans="1:9" x14ac:dyDescent="0.35">
      <c r="A152" s="4">
        <v>2020</v>
      </c>
      <c r="B152" s="4" t="s">
        <v>41</v>
      </c>
      <c r="C152" s="4" t="s">
        <v>10</v>
      </c>
      <c r="D152" s="5" t="s">
        <v>11</v>
      </c>
      <c r="E152" s="6">
        <v>3566</v>
      </c>
      <c r="F152" s="6">
        <v>4577.3</v>
      </c>
      <c r="G152" s="6">
        <v>5126.576</v>
      </c>
      <c r="H152" s="6">
        <v>915.46</v>
      </c>
      <c r="I152" s="7" t="s">
        <v>33</v>
      </c>
    </row>
    <row r="153" spans="1:9" x14ac:dyDescent="0.35">
      <c r="A153" s="4">
        <v>2020</v>
      </c>
      <c r="B153" s="4" t="s">
        <v>41</v>
      </c>
      <c r="C153" s="4" t="s">
        <v>10</v>
      </c>
      <c r="D153" s="5" t="s">
        <v>13</v>
      </c>
      <c r="E153" s="6">
        <v>2498</v>
      </c>
      <c r="F153" s="6">
        <v>8000</v>
      </c>
      <c r="G153" s="6">
        <v>8960</v>
      </c>
      <c r="H153" s="6">
        <v>1600</v>
      </c>
      <c r="I153" s="7" t="s">
        <v>33</v>
      </c>
    </row>
    <row r="154" spans="1:9" x14ac:dyDescent="0.35">
      <c r="A154" s="4">
        <v>2020</v>
      </c>
      <c r="B154" s="4" t="s">
        <v>41</v>
      </c>
      <c r="C154" s="4" t="s">
        <v>14</v>
      </c>
      <c r="D154" s="5" t="s">
        <v>15</v>
      </c>
      <c r="E154" s="6">
        <v>1245</v>
      </c>
      <c r="F154" s="6">
        <v>4577.2</v>
      </c>
      <c r="G154" s="6">
        <v>5126.4639999999999</v>
      </c>
      <c r="H154" s="6">
        <v>915.44</v>
      </c>
      <c r="I154" s="7" t="s">
        <v>33</v>
      </c>
    </row>
    <row r="155" spans="1:9" x14ac:dyDescent="0.35">
      <c r="A155" s="4">
        <v>2020</v>
      </c>
      <c r="B155" s="4" t="s">
        <v>41</v>
      </c>
      <c r="C155" s="4" t="s">
        <v>16</v>
      </c>
      <c r="D155" s="8" t="s">
        <v>17</v>
      </c>
      <c r="E155" s="9">
        <v>644</v>
      </c>
      <c r="F155" s="9">
        <v>5743.5</v>
      </c>
      <c r="G155" s="9">
        <v>6432.72</v>
      </c>
      <c r="H155" s="6">
        <v>1148.7</v>
      </c>
      <c r="I155" s="7" t="s">
        <v>33</v>
      </c>
    </row>
    <row r="156" spans="1:9" x14ac:dyDescent="0.35">
      <c r="A156" s="4">
        <v>2020</v>
      </c>
      <c r="B156" s="4" t="s">
        <v>41</v>
      </c>
      <c r="C156" s="4" t="s">
        <v>18</v>
      </c>
      <c r="D156" s="8" t="s">
        <v>19</v>
      </c>
      <c r="E156" s="9">
        <v>643</v>
      </c>
      <c r="F156" s="9">
        <v>7000</v>
      </c>
      <c r="G156" s="9">
        <v>7840</v>
      </c>
      <c r="H156" s="6">
        <v>1400</v>
      </c>
      <c r="I156" s="7" t="s">
        <v>33</v>
      </c>
    </row>
    <row r="157" spans="1:9" x14ac:dyDescent="0.35">
      <c r="A157" s="4">
        <v>2020</v>
      </c>
      <c r="B157" s="4" t="s">
        <v>41</v>
      </c>
      <c r="C157" s="4" t="s">
        <v>16</v>
      </c>
      <c r="D157" s="8" t="s">
        <v>20</v>
      </c>
      <c r="E157" s="9">
        <v>455</v>
      </c>
      <c r="F157" s="9">
        <v>4578.6000000000004</v>
      </c>
      <c r="G157" s="9">
        <v>5128.0320000000002</v>
      </c>
      <c r="H157" s="6">
        <v>915.72000000000014</v>
      </c>
      <c r="I157" s="7" t="s">
        <v>33</v>
      </c>
    </row>
    <row r="158" spans="1:9" x14ac:dyDescent="0.35">
      <c r="A158" s="4">
        <v>2020</v>
      </c>
      <c r="B158" s="4" t="s">
        <v>41</v>
      </c>
      <c r="C158" s="4" t="s">
        <v>18</v>
      </c>
      <c r="D158" s="8" t="s">
        <v>21</v>
      </c>
      <c r="E158" s="10">
        <v>345</v>
      </c>
      <c r="F158" s="10">
        <v>7000</v>
      </c>
      <c r="G158" s="10">
        <v>7840</v>
      </c>
      <c r="H158" s="6">
        <v>1400</v>
      </c>
      <c r="I158" s="7" t="s">
        <v>33</v>
      </c>
    </row>
    <row r="159" spans="1:9" x14ac:dyDescent="0.35">
      <c r="A159" s="4">
        <v>2020</v>
      </c>
      <c r="B159" s="4" t="s">
        <v>41</v>
      </c>
      <c r="C159" s="4" t="s">
        <v>14</v>
      </c>
      <c r="D159" s="5" t="s">
        <v>22</v>
      </c>
      <c r="E159" s="6">
        <v>122</v>
      </c>
      <c r="F159" s="6">
        <v>100</v>
      </c>
      <c r="G159" s="6">
        <v>112</v>
      </c>
      <c r="H159" s="6">
        <v>20</v>
      </c>
      <c r="I159" s="7" t="s">
        <v>33</v>
      </c>
    </row>
    <row r="160" spans="1:9" x14ac:dyDescent="0.35">
      <c r="A160" s="4">
        <v>2020</v>
      </c>
      <c r="B160" s="4" t="s">
        <v>41</v>
      </c>
      <c r="C160" s="4" t="s">
        <v>23</v>
      </c>
      <c r="D160" s="8" t="s">
        <v>24</v>
      </c>
      <c r="E160" s="9">
        <v>78</v>
      </c>
      <c r="F160" s="9">
        <v>4577.2</v>
      </c>
      <c r="G160" s="9">
        <v>5126.4639999999999</v>
      </c>
      <c r="H160" s="6">
        <v>915.44</v>
      </c>
      <c r="I160" s="7" t="s">
        <v>33</v>
      </c>
    </row>
    <row r="161" spans="1:9" x14ac:dyDescent="0.35">
      <c r="A161" s="4">
        <v>2020</v>
      </c>
      <c r="B161" s="4" t="s">
        <v>41</v>
      </c>
      <c r="C161" s="4" t="s">
        <v>23</v>
      </c>
      <c r="D161" s="8" t="s">
        <v>25</v>
      </c>
      <c r="E161" s="9">
        <v>76</v>
      </c>
      <c r="F161" s="9">
        <v>4576.8999999999996</v>
      </c>
      <c r="G161" s="9">
        <v>5126.1279999999997</v>
      </c>
      <c r="H161" s="6">
        <v>915.38</v>
      </c>
      <c r="I161" s="7" t="s">
        <v>33</v>
      </c>
    </row>
    <row r="162" spans="1:9" x14ac:dyDescent="0.35">
      <c r="A162" s="4">
        <v>2020</v>
      </c>
      <c r="B162" s="4" t="s">
        <v>41</v>
      </c>
      <c r="C162" s="4" t="s">
        <v>23</v>
      </c>
      <c r="D162" s="8" t="s">
        <v>26</v>
      </c>
      <c r="E162" s="9">
        <v>46</v>
      </c>
      <c r="F162" s="9">
        <v>200</v>
      </c>
      <c r="G162" s="9">
        <v>224</v>
      </c>
      <c r="H162" s="6">
        <v>40</v>
      </c>
      <c r="I162" s="7" t="s">
        <v>33</v>
      </c>
    </row>
    <row r="163" spans="1:9" x14ac:dyDescent="0.35">
      <c r="A163" s="4">
        <v>2020</v>
      </c>
      <c r="B163" s="4" t="s">
        <v>41</v>
      </c>
      <c r="C163" s="4" t="s">
        <v>23</v>
      </c>
      <c r="D163" s="8" t="s">
        <v>27</v>
      </c>
      <c r="E163" s="9">
        <v>34</v>
      </c>
      <c r="F163" s="9">
        <v>4576.8</v>
      </c>
      <c r="G163" s="9">
        <v>5126.0160000000005</v>
      </c>
      <c r="H163" s="6">
        <v>915.36000000000013</v>
      </c>
      <c r="I163" s="7" t="s">
        <v>33</v>
      </c>
    </row>
    <row r="164" spans="1:9" x14ac:dyDescent="0.35">
      <c r="A164" s="4">
        <v>2020</v>
      </c>
      <c r="B164" s="4" t="s">
        <v>41</v>
      </c>
      <c r="C164" s="4" t="s">
        <v>14</v>
      </c>
      <c r="D164" s="5" t="s">
        <v>28</v>
      </c>
      <c r="E164" s="6">
        <v>7</v>
      </c>
      <c r="F164" s="6">
        <v>200</v>
      </c>
      <c r="G164" s="6">
        <v>224</v>
      </c>
      <c r="H164" s="6">
        <v>40</v>
      </c>
      <c r="I164" s="7" t="s">
        <v>33</v>
      </c>
    </row>
    <row r="165" spans="1:9" x14ac:dyDescent="0.35">
      <c r="A165" s="4">
        <v>2020</v>
      </c>
      <c r="B165" s="4" t="s">
        <v>41</v>
      </c>
      <c r="C165" s="4" t="s">
        <v>23</v>
      </c>
      <c r="D165" s="8" t="s">
        <v>30</v>
      </c>
      <c r="E165" s="9">
        <v>3</v>
      </c>
      <c r="F165" s="9">
        <v>4577.3</v>
      </c>
      <c r="G165" s="9">
        <v>5126.576</v>
      </c>
      <c r="H165" s="6">
        <v>915.46</v>
      </c>
      <c r="I165" s="7" t="s">
        <v>33</v>
      </c>
    </row>
    <row r="166" spans="1:9" x14ac:dyDescent="0.35">
      <c r="A166" s="4">
        <v>2020</v>
      </c>
      <c r="B166" s="4" t="s">
        <v>41</v>
      </c>
      <c r="C166" s="4" t="s">
        <v>29</v>
      </c>
      <c r="D166" s="8" t="s">
        <v>29</v>
      </c>
      <c r="E166" s="9">
        <v>2</v>
      </c>
      <c r="F166" s="9">
        <v>6600</v>
      </c>
      <c r="G166" s="9">
        <v>7392</v>
      </c>
      <c r="H166" s="6">
        <v>1320</v>
      </c>
      <c r="I166" s="7" t="s">
        <v>12</v>
      </c>
    </row>
    <row r="167" spans="1:9" x14ac:dyDescent="0.35">
      <c r="A167" s="4">
        <v>2020</v>
      </c>
      <c r="B167" s="4" t="s">
        <v>42</v>
      </c>
      <c r="C167" s="4" t="s">
        <v>10</v>
      </c>
      <c r="D167" s="5" t="s">
        <v>11</v>
      </c>
      <c r="E167" s="6">
        <v>3566</v>
      </c>
      <c r="F167" s="6">
        <v>4577.3</v>
      </c>
      <c r="G167" s="6">
        <v>5126.576</v>
      </c>
      <c r="H167" s="6">
        <v>915.46</v>
      </c>
      <c r="I167" s="7" t="s">
        <v>12</v>
      </c>
    </row>
    <row r="168" spans="1:9" x14ac:dyDescent="0.35">
      <c r="A168" s="4">
        <v>2020</v>
      </c>
      <c r="B168" s="4" t="s">
        <v>42</v>
      </c>
      <c r="C168" s="4" t="s">
        <v>10</v>
      </c>
      <c r="D168" s="5" t="s">
        <v>13</v>
      </c>
      <c r="E168" s="6">
        <v>2498</v>
      </c>
      <c r="F168" s="6">
        <v>8000</v>
      </c>
      <c r="G168" s="6">
        <v>8960</v>
      </c>
      <c r="H168" s="6">
        <v>1600</v>
      </c>
      <c r="I168" s="7" t="s">
        <v>12</v>
      </c>
    </row>
    <row r="169" spans="1:9" x14ac:dyDescent="0.35">
      <c r="A169" s="4">
        <v>2020</v>
      </c>
      <c r="B169" s="4" t="s">
        <v>42</v>
      </c>
      <c r="C169" s="4" t="s">
        <v>14</v>
      </c>
      <c r="D169" s="5" t="s">
        <v>15</v>
      </c>
      <c r="E169" s="6">
        <v>1245</v>
      </c>
      <c r="F169" s="6">
        <v>4577.2</v>
      </c>
      <c r="G169" s="6">
        <v>5126.4639999999999</v>
      </c>
      <c r="H169" s="6">
        <v>915.44</v>
      </c>
      <c r="I169" s="7" t="s">
        <v>12</v>
      </c>
    </row>
    <row r="170" spans="1:9" x14ac:dyDescent="0.35">
      <c r="A170" s="4">
        <v>2020</v>
      </c>
      <c r="B170" s="4" t="s">
        <v>42</v>
      </c>
      <c r="C170" s="4" t="s">
        <v>16</v>
      </c>
      <c r="D170" s="8" t="s">
        <v>17</v>
      </c>
      <c r="E170" s="9">
        <v>644</v>
      </c>
      <c r="F170" s="9">
        <v>5743.5</v>
      </c>
      <c r="G170" s="9">
        <v>6432.72</v>
      </c>
      <c r="H170" s="6">
        <v>1148.7</v>
      </c>
      <c r="I170" s="7" t="s">
        <v>12</v>
      </c>
    </row>
    <row r="171" spans="1:9" x14ac:dyDescent="0.35">
      <c r="A171" s="4">
        <v>2020</v>
      </c>
      <c r="B171" s="4" t="s">
        <v>42</v>
      </c>
      <c r="C171" s="4" t="s">
        <v>18</v>
      </c>
      <c r="D171" s="8" t="s">
        <v>19</v>
      </c>
      <c r="E171" s="9">
        <v>643</v>
      </c>
      <c r="F171" s="9">
        <v>7000</v>
      </c>
      <c r="G171" s="9">
        <v>7840</v>
      </c>
      <c r="H171" s="6">
        <v>1400</v>
      </c>
      <c r="I171" s="7" t="s">
        <v>33</v>
      </c>
    </row>
    <row r="172" spans="1:9" x14ac:dyDescent="0.35">
      <c r="A172" s="4">
        <v>2020</v>
      </c>
      <c r="B172" s="4" t="s">
        <v>42</v>
      </c>
      <c r="C172" s="4" t="s">
        <v>16</v>
      </c>
      <c r="D172" s="8" t="s">
        <v>20</v>
      </c>
      <c r="E172" s="9">
        <v>455</v>
      </c>
      <c r="F172" s="9">
        <v>4578.6000000000004</v>
      </c>
      <c r="G172" s="9">
        <v>5128.0320000000002</v>
      </c>
      <c r="H172" s="6">
        <v>915.72000000000014</v>
      </c>
      <c r="I172" s="7" t="s">
        <v>33</v>
      </c>
    </row>
    <row r="173" spans="1:9" x14ac:dyDescent="0.35">
      <c r="A173" s="4">
        <v>2020</v>
      </c>
      <c r="B173" s="4" t="s">
        <v>42</v>
      </c>
      <c r="C173" s="4" t="s">
        <v>18</v>
      </c>
      <c r="D173" s="8" t="s">
        <v>21</v>
      </c>
      <c r="E173" s="10">
        <v>345</v>
      </c>
      <c r="F173" s="10">
        <v>7000</v>
      </c>
      <c r="G173" s="10">
        <v>7840</v>
      </c>
      <c r="H173" s="6">
        <v>1400</v>
      </c>
      <c r="I173" s="7" t="s">
        <v>33</v>
      </c>
    </row>
    <row r="174" spans="1:9" x14ac:dyDescent="0.35">
      <c r="A174" s="4">
        <v>2020</v>
      </c>
      <c r="B174" s="4" t="s">
        <v>42</v>
      </c>
      <c r="C174" s="4" t="s">
        <v>14</v>
      </c>
      <c r="D174" s="5" t="s">
        <v>22</v>
      </c>
      <c r="E174" s="6">
        <v>122</v>
      </c>
      <c r="F174" s="6">
        <v>100</v>
      </c>
      <c r="G174" s="6">
        <v>112</v>
      </c>
      <c r="H174" s="6">
        <v>20</v>
      </c>
      <c r="I174" s="7" t="s">
        <v>33</v>
      </c>
    </row>
    <row r="175" spans="1:9" x14ac:dyDescent="0.35">
      <c r="A175" s="4">
        <v>2020</v>
      </c>
      <c r="B175" s="4" t="s">
        <v>42</v>
      </c>
      <c r="C175" s="4" t="s">
        <v>23</v>
      </c>
      <c r="D175" s="8" t="s">
        <v>24</v>
      </c>
      <c r="E175" s="9">
        <v>78</v>
      </c>
      <c r="F175" s="9">
        <v>4577.2</v>
      </c>
      <c r="G175" s="9">
        <v>5126.4639999999999</v>
      </c>
      <c r="H175" s="6">
        <v>915.44</v>
      </c>
      <c r="I175" s="7" t="s">
        <v>33</v>
      </c>
    </row>
    <row r="176" spans="1:9" x14ac:dyDescent="0.35">
      <c r="A176" s="4">
        <v>2020</v>
      </c>
      <c r="B176" s="4" t="s">
        <v>42</v>
      </c>
      <c r="C176" s="4" t="s">
        <v>23</v>
      </c>
      <c r="D176" s="8" t="s">
        <v>25</v>
      </c>
      <c r="E176" s="9">
        <v>76</v>
      </c>
      <c r="F176" s="9">
        <v>4576.8999999999996</v>
      </c>
      <c r="G176" s="9">
        <v>5126.1279999999997</v>
      </c>
      <c r="H176" s="6">
        <v>915.38</v>
      </c>
      <c r="I176" s="7" t="s">
        <v>33</v>
      </c>
    </row>
    <row r="177" spans="1:9" x14ac:dyDescent="0.35">
      <c r="A177" s="4">
        <v>2020</v>
      </c>
      <c r="B177" s="4" t="s">
        <v>42</v>
      </c>
      <c r="C177" s="4" t="s">
        <v>23</v>
      </c>
      <c r="D177" s="8" t="s">
        <v>26</v>
      </c>
      <c r="E177" s="9">
        <v>46</v>
      </c>
      <c r="F177" s="9">
        <v>200</v>
      </c>
      <c r="G177" s="9">
        <v>224</v>
      </c>
      <c r="H177" s="6">
        <v>40</v>
      </c>
      <c r="I177" s="7" t="s">
        <v>33</v>
      </c>
    </row>
    <row r="178" spans="1:9" x14ac:dyDescent="0.35">
      <c r="A178" s="4">
        <v>2020</v>
      </c>
      <c r="B178" s="4" t="s">
        <v>42</v>
      </c>
      <c r="C178" s="4" t="s">
        <v>23</v>
      </c>
      <c r="D178" s="8" t="s">
        <v>27</v>
      </c>
      <c r="E178" s="9">
        <v>34</v>
      </c>
      <c r="F178" s="9">
        <v>4576.8</v>
      </c>
      <c r="G178" s="9">
        <v>5126.0160000000005</v>
      </c>
      <c r="H178" s="6">
        <v>915.36000000000013</v>
      </c>
      <c r="I178" s="7" t="s">
        <v>33</v>
      </c>
    </row>
    <row r="179" spans="1:9" x14ac:dyDescent="0.35">
      <c r="A179" s="4">
        <v>2020</v>
      </c>
      <c r="B179" s="4" t="s">
        <v>42</v>
      </c>
      <c r="C179" s="4" t="s">
        <v>14</v>
      </c>
      <c r="D179" s="5" t="s">
        <v>28</v>
      </c>
      <c r="E179" s="6">
        <v>7</v>
      </c>
      <c r="F179" s="6">
        <v>200</v>
      </c>
      <c r="G179" s="6">
        <v>224</v>
      </c>
      <c r="H179" s="6">
        <v>40</v>
      </c>
      <c r="I179" s="7" t="s">
        <v>33</v>
      </c>
    </row>
    <row r="180" spans="1:9" x14ac:dyDescent="0.35">
      <c r="A180" s="4">
        <v>2020</v>
      </c>
      <c r="B180" s="4" t="s">
        <v>42</v>
      </c>
      <c r="C180" s="4" t="s">
        <v>23</v>
      </c>
      <c r="D180" s="8" t="s">
        <v>30</v>
      </c>
      <c r="E180" s="9">
        <v>3</v>
      </c>
      <c r="F180" s="9">
        <v>4577.3</v>
      </c>
      <c r="G180" s="9">
        <v>5126.576</v>
      </c>
      <c r="H180" s="6">
        <v>915.46</v>
      </c>
      <c r="I180" s="7" t="s">
        <v>12</v>
      </c>
    </row>
    <row r="181" spans="1:9" x14ac:dyDescent="0.35">
      <c r="A181" s="4">
        <v>2020</v>
      </c>
      <c r="B181" s="4" t="s">
        <v>42</v>
      </c>
      <c r="C181" s="4" t="s">
        <v>29</v>
      </c>
      <c r="D181" s="8" t="s">
        <v>29</v>
      </c>
      <c r="E181" s="9">
        <v>2</v>
      </c>
      <c r="F181" s="9">
        <v>6600</v>
      </c>
      <c r="G181" s="9">
        <v>7392</v>
      </c>
      <c r="H181" s="6">
        <v>1320</v>
      </c>
      <c r="I181" s="7" t="s">
        <v>33</v>
      </c>
    </row>
    <row r="182" spans="1:9" x14ac:dyDescent="0.35">
      <c r="A182" s="4">
        <v>2021</v>
      </c>
      <c r="B182" s="4" t="s">
        <v>9</v>
      </c>
      <c r="C182" s="4" t="s">
        <v>10</v>
      </c>
      <c r="D182" s="5" t="s">
        <v>11</v>
      </c>
      <c r="E182" s="6">
        <v>6591.1679999999997</v>
      </c>
      <c r="F182" s="6">
        <v>4577.3</v>
      </c>
      <c r="G182" s="6">
        <v>5126.576</v>
      </c>
      <c r="H182" s="6">
        <v>915.46</v>
      </c>
      <c r="I182" s="7" t="s">
        <v>12</v>
      </c>
    </row>
    <row r="183" spans="1:9" x14ac:dyDescent="0.35">
      <c r="A183" s="4">
        <v>2021</v>
      </c>
      <c r="B183" s="4" t="s">
        <v>9</v>
      </c>
      <c r="C183" s="4" t="s">
        <v>10</v>
      </c>
      <c r="D183" s="5" t="s">
        <v>13</v>
      </c>
      <c r="E183" s="6">
        <v>8270.64</v>
      </c>
      <c r="F183" s="6">
        <v>8800</v>
      </c>
      <c r="G183" s="6">
        <v>8960</v>
      </c>
      <c r="H183" s="6">
        <v>1760</v>
      </c>
      <c r="I183" s="7" t="s">
        <v>12</v>
      </c>
    </row>
    <row r="184" spans="1:9" x14ac:dyDescent="0.35">
      <c r="A184" s="4">
        <v>2021</v>
      </c>
      <c r="B184" s="4" t="s">
        <v>9</v>
      </c>
      <c r="C184" s="4" t="s">
        <v>14</v>
      </c>
      <c r="D184" s="5" t="s">
        <v>15</v>
      </c>
      <c r="E184" s="6">
        <v>8470</v>
      </c>
      <c r="F184" s="6">
        <v>5034.92</v>
      </c>
      <c r="G184" s="6">
        <v>5126.4639999999999</v>
      </c>
      <c r="H184" s="6">
        <v>1006.984</v>
      </c>
      <c r="I184" s="7" t="s">
        <v>12</v>
      </c>
    </row>
    <row r="185" spans="1:9" x14ac:dyDescent="0.35">
      <c r="A185" s="4">
        <v>2021</v>
      </c>
      <c r="B185" s="4" t="s">
        <v>9</v>
      </c>
      <c r="C185" s="4" t="s">
        <v>16</v>
      </c>
      <c r="D185" s="8" t="s">
        <v>17</v>
      </c>
      <c r="E185" s="9">
        <v>6055.1985000000004</v>
      </c>
      <c r="F185" s="9">
        <v>6317.85</v>
      </c>
      <c r="G185" s="9">
        <v>6432.72</v>
      </c>
      <c r="H185" s="6">
        <v>1263.5700000000002</v>
      </c>
      <c r="I185" s="7" t="s">
        <v>12</v>
      </c>
    </row>
    <row r="186" spans="1:9" x14ac:dyDescent="0.35">
      <c r="A186" s="4">
        <v>2021</v>
      </c>
      <c r="B186" s="4" t="s">
        <v>9</v>
      </c>
      <c r="C186" s="4" t="s">
        <v>18</v>
      </c>
      <c r="D186" s="8" t="s">
        <v>19</v>
      </c>
      <c r="E186" s="9">
        <v>10368.4</v>
      </c>
      <c r="F186" s="9">
        <v>7700</v>
      </c>
      <c r="G186" s="9">
        <v>7840</v>
      </c>
      <c r="H186" s="6">
        <v>1540</v>
      </c>
      <c r="I186" s="7" t="s">
        <v>12</v>
      </c>
    </row>
    <row r="187" spans="1:9" x14ac:dyDescent="0.35">
      <c r="A187" s="4">
        <v>2021</v>
      </c>
      <c r="B187" s="4" t="s">
        <v>9</v>
      </c>
      <c r="C187" s="4" t="s">
        <v>16</v>
      </c>
      <c r="D187" s="8" t="s">
        <v>20</v>
      </c>
      <c r="E187" s="9">
        <v>3101.2624999999998</v>
      </c>
      <c r="F187" s="9">
        <v>5036.46</v>
      </c>
      <c r="G187" s="9">
        <v>5128.0320000000002</v>
      </c>
      <c r="H187" s="6">
        <v>1007.292</v>
      </c>
      <c r="I187" s="7" t="s">
        <v>12</v>
      </c>
    </row>
    <row r="188" spans="1:9" x14ac:dyDescent="0.35">
      <c r="A188" s="4">
        <v>2021</v>
      </c>
      <c r="B188" s="4" t="s">
        <v>9</v>
      </c>
      <c r="C188" s="4" t="s">
        <v>18</v>
      </c>
      <c r="D188" s="8" t="s">
        <v>21</v>
      </c>
      <c r="E188" s="10">
        <v>6591.1679999999997</v>
      </c>
      <c r="F188" s="10">
        <v>7700</v>
      </c>
      <c r="G188" s="10">
        <v>7840</v>
      </c>
      <c r="H188" s="6">
        <v>1540</v>
      </c>
      <c r="I188" s="7" t="s">
        <v>12</v>
      </c>
    </row>
    <row r="189" spans="1:9" x14ac:dyDescent="0.35">
      <c r="A189" s="4">
        <v>2021</v>
      </c>
      <c r="B189" s="4" t="s">
        <v>9</v>
      </c>
      <c r="C189" s="4" t="s">
        <v>14</v>
      </c>
      <c r="D189" s="5" t="s">
        <v>22</v>
      </c>
      <c r="E189" s="6">
        <v>6590.7359999999999</v>
      </c>
      <c r="F189" s="6">
        <v>110</v>
      </c>
      <c r="G189" s="6">
        <v>112</v>
      </c>
      <c r="H189" s="6">
        <v>22</v>
      </c>
      <c r="I189" s="7" t="s">
        <v>12</v>
      </c>
    </row>
    <row r="190" spans="1:9" x14ac:dyDescent="0.35">
      <c r="A190" s="4">
        <v>2021</v>
      </c>
      <c r="B190" s="4" t="s">
        <v>9</v>
      </c>
      <c r="C190" s="4" t="s">
        <v>23</v>
      </c>
      <c r="D190" s="8" t="s">
        <v>24</v>
      </c>
      <c r="E190" s="9">
        <v>288</v>
      </c>
      <c r="F190" s="9">
        <v>5034.92</v>
      </c>
      <c r="G190" s="9">
        <v>5126.4639999999999</v>
      </c>
      <c r="H190" s="6">
        <v>1006.984</v>
      </c>
      <c r="I190" s="7" t="s">
        <v>12</v>
      </c>
    </row>
    <row r="191" spans="1:9" x14ac:dyDescent="0.35">
      <c r="A191" s="4">
        <v>2021</v>
      </c>
      <c r="B191" s="4" t="s">
        <v>9</v>
      </c>
      <c r="C191" s="4" t="s">
        <v>23</v>
      </c>
      <c r="D191" s="8" t="s">
        <v>25</v>
      </c>
      <c r="E191" s="9">
        <v>6590.5919999999996</v>
      </c>
      <c r="F191" s="9">
        <v>4576.8999999999996</v>
      </c>
      <c r="G191" s="9">
        <v>5126.1279999999997</v>
      </c>
      <c r="H191" s="6">
        <v>915.38</v>
      </c>
      <c r="I191" s="7" t="s">
        <v>12</v>
      </c>
    </row>
    <row r="192" spans="1:9" x14ac:dyDescent="0.35">
      <c r="A192" s="4">
        <v>2021</v>
      </c>
      <c r="B192" s="4" t="s">
        <v>9</v>
      </c>
      <c r="C192" s="4" t="s">
        <v>23</v>
      </c>
      <c r="D192" s="8" t="s">
        <v>26</v>
      </c>
      <c r="E192" s="9">
        <v>4032.9300000000003</v>
      </c>
      <c r="F192" s="9">
        <v>200</v>
      </c>
      <c r="G192" s="9">
        <v>224</v>
      </c>
      <c r="H192" s="6">
        <v>40</v>
      </c>
      <c r="I192" s="7" t="s">
        <v>12</v>
      </c>
    </row>
    <row r="193" spans="1:9" x14ac:dyDescent="0.35">
      <c r="A193" s="4">
        <v>2021</v>
      </c>
      <c r="B193" s="4" t="s">
        <v>9</v>
      </c>
      <c r="C193" s="4" t="s">
        <v>23</v>
      </c>
      <c r="D193" s="8" t="s">
        <v>27</v>
      </c>
      <c r="E193" s="9">
        <v>7986</v>
      </c>
      <c r="F193" s="9">
        <v>4576.8</v>
      </c>
      <c r="G193" s="9">
        <v>5126.0160000000005</v>
      </c>
      <c r="H193" s="6">
        <v>915.36000000000013</v>
      </c>
      <c r="I193" s="7" t="s">
        <v>12</v>
      </c>
    </row>
    <row r="194" spans="1:9" x14ac:dyDescent="0.35">
      <c r="A194" s="4">
        <v>2021</v>
      </c>
      <c r="B194" s="4" t="s">
        <v>9</v>
      </c>
      <c r="C194" s="4" t="s">
        <v>14</v>
      </c>
      <c r="D194" s="5" t="s">
        <v>28</v>
      </c>
      <c r="E194" s="6">
        <v>5538.5330000000004</v>
      </c>
      <c r="F194" s="6">
        <v>200</v>
      </c>
      <c r="G194" s="6">
        <v>224</v>
      </c>
      <c r="H194" s="6">
        <v>40</v>
      </c>
      <c r="I194" s="7" t="s">
        <v>12</v>
      </c>
    </row>
    <row r="195" spans="1:9" x14ac:dyDescent="0.35">
      <c r="A195" s="4">
        <v>2021</v>
      </c>
      <c r="B195" s="4" t="s">
        <v>9</v>
      </c>
      <c r="C195" s="4" t="s">
        <v>29</v>
      </c>
      <c r="D195" s="8" t="s">
        <v>29</v>
      </c>
      <c r="E195" s="9">
        <v>3</v>
      </c>
      <c r="F195" s="9">
        <v>6600</v>
      </c>
      <c r="G195" s="9">
        <v>7392</v>
      </c>
      <c r="H195" s="6">
        <v>1320</v>
      </c>
      <c r="I195" s="7" t="s">
        <v>12</v>
      </c>
    </row>
    <row r="196" spans="1:9" x14ac:dyDescent="0.35">
      <c r="A196" s="4">
        <v>2021</v>
      </c>
      <c r="B196" s="4" t="s">
        <v>9</v>
      </c>
      <c r="C196" s="4" t="s">
        <v>23</v>
      </c>
      <c r="D196" s="8" t="s">
        <v>30</v>
      </c>
      <c r="E196" s="9">
        <v>3</v>
      </c>
      <c r="F196" s="9">
        <v>4577.3</v>
      </c>
      <c r="G196" s="9">
        <v>5126.576</v>
      </c>
      <c r="H196" s="6">
        <v>915.46</v>
      </c>
      <c r="I196" s="7" t="s">
        <v>12</v>
      </c>
    </row>
    <row r="197" spans="1:9" x14ac:dyDescent="0.35">
      <c r="A197" s="4">
        <v>2021</v>
      </c>
      <c r="B197" s="4" t="s">
        <v>31</v>
      </c>
      <c r="C197" s="4" t="s">
        <v>10</v>
      </c>
      <c r="D197" s="5" t="s">
        <v>11</v>
      </c>
      <c r="E197" s="6">
        <v>3566</v>
      </c>
      <c r="F197" s="6">
        <v>4577.3</v>
      </c>
      <c r="G197" s="6">
        <v>5126.576</v>
      </c>
      <c r="H197" s="6">
        <v>915.46</v>
      </c>
      <c r="I197" s="7" t="s">
        <v>12</v>
      </c>
    </row>
    <row r="198" spans="1:9" x14ac:dyDescent="0.35">
      <c r="A198" s="4">
        <v>2021</v>
      </c>
      <c r="B198" s="4" t="s">
        <v>31</v>
      </c>
      <c r="C198" s="4" t="s">
        <v>10</v>
      </c>
      <c r="D198" s="5" t="s">
        <v>13</v>
      </c>
      <c r="E198" s="6">
        <v>2498</v>
      </c>
      <c r="F198" s="6">
        <v>8000</v>
      </c>
      <c r="G198" s="6">
        <v>8960</v>
      </c>
      <c r="H198" s="6">
        <v>1600</v>
      </c>
      <c r="I198" s="7" t="s">
        <v>12</v>
      </c>
    </row>
    <row r="199" spans="1:9" x14ac:dyDescent="0.35">
      <c r="A199" s="4">
        <v>2021</v>
      </c>
      <c r="B199" s="4" t="s">
        <v>31</v>
      </c>
      <c r="C199" s="4" t="s">
        <v>14</v>
      </c>
      <c r="D199" s="5" t="s">
        <v>15</v>
      </c>
      <c r="E199" s="6">
        <v>1245</v>
      </c>
      <c r="F199" s="6">
        <v>4577.2</v>
      </c>
      <c r="G199" s="6">
        <v>5126.4639999999999</v>
      </c>
      <c r="H199" s="6">
        <v>915.44</v>
      </c>
      <c r="I199" s="7" t="s">
        <v>12</v>
      </c>
    </row>
    <row r="200" spans="1:9" x14ac:dyDescent="0.35">
      <c r="A200" s="4">
        <v>2021</v>
      </c>
      <c r="B200" s="4" t="s">
        <v>31</v>
      </c>
      <c r="C200" s="4" t="s">
        <v>16</v>
      </c>
      <c r="D200" s="8" t="s">
        <v>17</v>
      </c>
      <c r="E200" s="9">
        <v>644</v>
      </c>
      <c r="F200" s="9">
        <v>5743.5</v>
      </c>
      <c r="G200" s="9">
        <v>6432.72</v>
      </c>
      <c r="H200" s="6">
        <v>1148.7</v>
      </c>
      <c r="I200" s="7" t="s">
        <v>12</v>
      </c>
    </row>
    <row r="201" spans="1:9" x14ac:dyDescent="0.35">
      <c r="A201" s="4">
        <v>2021</v>
      </c>
      <c r="B201" s="4" t="s">
        <v>31</v>
      </c>
      <c r="C201" s="4" t="s">
        <v>18</v>
      </c>
      <c r="D201" s="8" t="s">
        <v>19</v>
      </c>
      <c r="E201" s="9">
        <v>643</v>
      </c>
      <c r="F201" s="9">
        <v>7000</v>
      </c>
      <c r="G201" s="9">
        <v>7840</v>
      </c>
      <c r="H201" s="6">
        <v>1400</v>
      </c>
      <c r="I201" s="7" t="s">
        <v>12</v>
      </c>
    </row>
    <row r="202" spans="1:9" x14ac:dyDescent="0.35">
      <c r="A202" s="4">
        <v>2021</v>
      </c>
      <c r="B202" s="4" t="s">
        <v>31</v>
      </c>
      <c r="C202" s="4" t="s">
        <v>16</v>
      </c>
      <c r="D202" s="8" t="s">
        <v>20</v>
      </c>
      <c r="E202" s="9">
        <v>455</v>
      </c>
      <c r="F202" s="9">
        <v>4578.6000000000004</v>
      </c>
      <c r="G202" s="9">
        <v>5128.0320000000002</v>
      </c>
      <c r="H202" s="6">
        <v>915.72000000000014</v>
      </c>
      <c r="I202" s="7" t="s">
        <v>12</v>
      </c>
    </row>
    <row r="203" spans="1:9" x14ac:dyDescent="0.35">
      <c r="A203" s="4">
        <v>2021</v>
      </c>
      <c r="B203" s="4" t="s">
        <v>31</v>
      </c>
      <c r="C203" s="4" t="s">
        <v>18</v>
      </c>
      <c r="D203" s="8" t="s">
        <v>21</v>
      </c>
      <c r="E203" s="10">
        <v>345</v>
      </c>
      <c r="F203" s="10">
        <v>7000</v>
      </c>
      <c r="G203" s="10">
        <v>7840</v>
      </c>
      <c r="H203" s="6">
        <v>1400</v>
      </c>
      <c r="I203" s="7" t="s">
        <v>12</v>
      </c>
    </row>
    <row r="204" spans="1:9" x14ac:dyDescent="0.35">
      <c r="A204" s="4">
        <v>2021</v>
      </c>
      <c r="B204" s="4" t="s">
        <v>31</v>
      </c>
      <c r="C204" s="4" t="s">
        <v>14</v>
      </c>
      <c r="D204" s="5" t="s">
        <v>22</v>
      </c>
      <c r="E204" s="6">
        <v>122</v>
      </c>
      <c r="F204" s="6">
        <v>100</v>
      </c>
      <c r="G204" s="6">
        <v>112</v>
      </c>
      <c r="H204" s="6">
        <v>20</v>
      </c>
      <c r="I204" s="7" t="s">
        <v>12</v>
      </c>
    </row>
    <row r="205" spans="1:9" x14ac:dyDescent="0.35">
      <c r="A205" s="4">
        <v>2021</v>
      </c>
      <c r="B205" s="4" t="s">
        <v>31</v>
      </c>
      <c r="C205" s="4" t="s">
        <v>23</v>
      </c>
      <c r="D205" s="8" t="s">
        <v>24</v>
      </c>
      <c r="E205" s="9">
        <v>78</v>
      </c>
      <c r="F205" s="9">
        <v>4577.2</v>
      </c>
      <c r="G205" s="9">
        <v>5126.4639999999999</v>
      </c>
      <c r="H205" s="6">
        <v>915.44</v>
      </c>
      <c r="I205" s="7" t="s">
        <v>12</v>
      </c>
    </row>
    <row r="206" spans="1:9" x14ac:dyDescent="0.35">
      <c r="A206" s="4">
        <v>2021</v>
      </c>
      <c r="B206" s="4" t="s">
        <v>31</v>
      </c>
      <c r="C206" s="4" t="s">
        <v>23</v>
      </c>
      <c r="D206" s="8" t="s">
        <v>25</v>
      </c>
      <c r="E206" s="9">
        <v>240</v>
      </c>
      <c r="F206" s="9">
        <v>4576.8999999999996</v>
      </c>
      <c r="G206" s="9">
        <v>5126.1279999999997</v>
      </c>
      <c r="H206" s="6">
        <v>915.38</v>
      </c>
      <c r="I206" s="7" t="s">
        <v>12</v>
      </c>
    </row>
    <row r="207" spans="1:9" x14ac:dyDescent="0.35">
      <c r="A207" s="4">
        <v>2021</v>
      </c>
      <c r="B207" s="4" t="s">
        <v>31</v>
      </c>
      <c r="C207" s="4" t="s">
        <v>23</v>
      </c>
      <c r="D207" s="8" t="s">
        <v>26</v>
      </c>
      <c r="E207" s="9">
        <v>5492.16</v>
      </c>
      <c r="F207" s="9">
        <v>200</v>
      </c>
      <c r="G207" s="9">
        <v>224</v>
      </c>
      <c r="H207" s="6">
        <v>40</v>
      </c>
      <c r="I207" s="7" t="s">
        <v>12</v>
      </c>
    </row>
    <row r="208" spans="1:9" x14ac:dyDescent="0.35">
      <c r="A208" s="4">
        <v>2021</v>
      </c>
      <c r="B208" s="4" t="s">
        <v>31</v>
      </c>
      <c r="C208" s="4" t="s">
        <v>23</v>
      </c>
      <c r="D208" s="8" t="s">
        <v>27</v>
      </c>
      <c r="E208" s="9">
        <v>240</v>
      </c>
      <c r="F208" s="9">
        <v>4576.8</v>
      </c>
      <c r="G208" s="9">
        <v>5126.0160000000005</v>
      </c>
      <c r="H208" s="6">
        <v>915.36000000000013</v>
      </c>
      <c r="I208" s="7" t="s">
        <v>12</v>
      </c>
    </row>
    <row r="209" spans="1:9" x14ac:dyDescent="0.35">
      <c r="A209" s="4">
        <v>2021</v>
      </c>
      <c r="B209" s="4" t="s">
        <v>31</v>
      </c>
      <c r="C209" s="4" t="s">
        <v>14</v>
      </c>
      <c r="D209" s="5" t="s">
        <v>28</v>
      </c>
      <c r="E209" s="6">
        <v>5492.76</v>
      </c>
      <c r="F209" s="6">
        <v>200</v>
      </c>
      <c r="G209" s="6">
        <v>224</v>
      </c>
      <c r="H209" s="6">
        <v>40</v>
      </c>
      <c r="I209" s="7" t="s">
        <v>12</v>
      </c>
    </row>
    <row r="210" spans="1:9" x14ac:dyDescent="0.35">
      <c r="A210" s="4">
        <v>2021</v>
      </c>
      <c r="B210" s="4" t="s">
        <v>31</v>
      </c>
      <c r="C210" s="4" t="s">
        <v>23</v>
      </c>
      <c r="D210" s="8" t="s">
        <v>30</v>
      </c>
      <c r="E210" s="9">
        <v>7920</v>
      </c>
      <c r="F210" s="9">
        <v>4577.3</v>
      </c>
      <c r="G210" s="9">
        <v>5126.576</v>
      </c>
      <c r="H210" s="6">
        <v>915.46</v>
      </c>
      <c r="I210" s="7" t="s">
        <v>12</v>
      </c>
    </row>
    <row r="211" spans="1:9" x14ac:dyDescent="0.35">
      <c r="A211" s="4">
        <v>2021</v>
      </c>
      <c r="B211" s="4" t="s">
        <v>31</v>
      </c>
      <c r="C211" s="4" t="s">
        <v>29</v>
      </c>
      <c r="D211" s="8" t="s">
        <v>29</v>
      </c>
      <c r="E211" s="9">
        <v>5492.76</v>
      </c>
      <c r="F211" s="9">
        <v>6600</v>
      </c>
      <c r="G211" s="9">
        <v>7392</v>
      </c>
      <c r="H211" s="6">
        <v>1320</v>
      </c>
      <c r="I211" s="7" t="s">
        <v>12</v>
      </c>
    </row>
    <row r="212" spans="1:9" x14ac:dyDescent="0.35">
      <c r="A212" s="4">
        <v>2021</v>
      </c>
      <c r="B212" s="4" t="s">
        <v>32</v>
      </c>
      <c r="C212" s="4" t="s">
        <v>10</v>
      </c>
      <c r="D212" s="5" t="s">
        <v>11</v>
      </c>
      <c r="E212" s="6">
        <v>9600</v>
      </c>
      <c r="F212" s="6">
        <v>4577.3</v>
      </c>
      <c r="G212" s="6">
        <v>5126.576</v>
      </c>
      <c r="H212" s="6">
        <v>915.46</v>
      </c>
      <c r="I212" s="7" t="s">
        <v>12</v>
      </c>
    </row>
    <row r="213" spans="1:9" x14ac:dyDescent="0.35">
      <c r="A213" s="4">
        <v>2021</v>
      </c>
      <c r="B213" s="4" t="s">
        <v>32</v>
      </c>
      <c r="C213" s="4" t="s">
        <v>10</v>
      </c>
      <c r="D213" s="5" t="s">
        <v>13</v>
      </c>
      <c r="E213" s="6">
        <v>5492.6399999999994</v>
      </c>
      <c r="F213" s="6">
        <v>8000</v>
      </c>
      <c r="G213" s="6">
        <v>8960</v>
      </c>
      <c r="H213" s="6">
        <v>1600</v>
      </c>
      <c r="I213" s="7" t="s">
        <v>12</v>
      </c>
    </row>
    <row r="214" spans="1:9" x14ac:dyDescent="0.35">
      <c r="A214" s="4">
        <v>2021</v>
      </c>
      <c r="B214" s="4" t="s">
        <v>32</v>
      </c>
      <c r="C214" s="4" t="s">
        <v>14</v>
      </c>
      <c r="D214" s="5" t="s">
        <v>15</v>
      </c>
      <c r="E214" s="6">
        <v>6892.2</v>
      </c>
      <c r="F214" s="6">
        <v>4577.2</v>
      </c>
      <c r="G214" s="6">
        <v>5126.4639999999999</v>
      </c>
      <c r="H214" s="6">
        <v>915.44</v>
      </c>
      <c r="I214" s="7" t="s">
        <v>12</v>
      </c>
    </row>
    <row r="215" spans="1:9" x14ac:dyDescent="0.35">
      <c r="A215" s="4">
        <v>2021</v>
      </c>
      <c r="B215" s="4" t="s">
        <v>32</v>
      </c>
      <c r="C215" s="4" t="s">
        <v>16</v>
      </c>
      <c r="D215" s="8" t="s">
        <v>17</v>
      </c>
      <c r="E215" s="9">
        <v>644</v>
      </c>
      <c r="F215" s="9">
        <v>5743.5</v>
      </c>
      <c r="G215" s="9">
        <v>6432.72</v>
      </c>
      <c r="H215" s="6">
        <v>1148.7</v>
      </c>
      <c r="I215" s="7" t="s">
        <v>12</v>
      </c>
    </row>
    <row r="216" spans="1:9" x14ac:dyDescent="0.35">
      <c r="A216" s="4">
        <v>2021</v>
      </c>
      <c r="B216" s="4" t="s">
        <v>32</v>
      </c>
      <c r="C216" s="4" t="s">
        <v>18</v>
      </c>
      <c r="D216" s="8" t="s">
        <v>19</v>
      </c>
      <c r="E216" s="9">
        <v>643</v>
      </c>
      <c r="F216" s="9">
        <v>7000</v>
      </c>
      <c r="G216" s="9">
        <v>7840</v>
      </c>
      <c r="H216" s="6">
        <v>1400</v>
      </c>
      <c r="I216" s="7" t="s">
        <v>12</v>
      </c>
    </row>
    <row r="217" spans="1:9" x14ac:dyDescent="0.35">
      <c r="A217" s="4">
        <v>2021</v>
      </c>
      <c r="B217" s="4" t="s">
        <v>32</v>
      </c>
      <c r="C217" s="4" t="s">
        <v>16</v>
      </c>
      <c r="D217" s="8" t="s">
        <v>20</v>
      </c>
      <c r="E217" s="9">
        <v>455</v>
      </c>
      <c r="F217" s="9">
        <v>4578.6000000000004</v>
      </c>
      <c r="G217" s="9">
        <v>5128.0320000000002</v>
      </c>
      <c r="H217" s="6">
        <v>915.72000000000014</v>
      </c>
      <c r="I217" s="7" t="s">
        <v>12</v>
      </c>
    </row>
    <row r="218" spans="1:9" x14ac:dyDescent="0.35">
      <c r="A218" s="4">
        <v>2021</v>
      </c>
      <c r="B218" s="4" t="s">
        <v>32</v>
      </c>
      <c r="C218" s="4" t="s">
        <v>18</v>
      </c>
      <c r="D218" s="8" t="s">
        <v>21</v>
      </c>
      <c r="E218" s="10">
        <v>345</v>
      </c>
      <c r="F218" s="10">
        <v>7000</v>
      </c>
      <c r="G218" s="10">
        <v>7840</v>
      </c>
      <c r="H218" s="6">
        <v>1400</v>
      </c>
      <c r="I218" s="7" t="s">
        <v>12</v>
      </c>
    </row>
    <row r="219" spans="1:9" x14ac:dyDescent="0.35">
      <c r="A219" s="4">
        <v>2021</v>
      </c>
      <c r="B219" s="4" t="s">
        <v>32</v>
      </c>
      <c r="C219" s="4" t="s">
        <v>14</v>
      </c>
      <c r="D219" s="5" t="s">
        <v>22</v>
      </c>
      <c r="E219" s="6">
        <v>122</v>
      </c>
      <c r="F219" s="6">
        <v>100</v>
      </c>
      <c r="G219" s="6">
        <v>112</v>
      </c>
      <c r="H219" s="6">
        <v>20</v>
      </c>
      <c r="I219" s="7" t="s">
        <v>12</v>
      </c>
    </row>
    <row r="220" spans="1:9" x14ac:dyDescent="0.35">
      <c r="A220" s="4">
        <v>2021</v>
      </c>
      <c r="B220" s="4" t="s">
        <v>32</v>
      </c>
      <c r="C220" s="4" t="s">
        <v>23</v>
      </c>
      <c r="D220" s="8" t="s">
        <v>24</v>
      </c>
      <c r="E220" s="9">
        <v>78</v>
      </c>
      <c r="F220" s="9">
        <v>4577.2</v>
      </c>
      <c r="G220" s="9">
        <v>5126.4639999999999</v>
      </c>
      <c r="H220" s="6">
        <v>915.44</v>
      </c>
      <c r="I220" s="7" t="s">
        <v>12</v>
      </c>
    </row>
    <row r="221" spans="1:9" x14ac:dyDescent="0.35">
      <c r="A221" s="4">
        <v>2021</v>
      </c>
      <c r="B221" s="4" t="s">
        <v>32</v>
      </c>
      <c r="C221" s="4" t="s">
        <v>23</v>
      </c>
      <c r="D221" s="8" t="s">
        <v>25</v>
      </c>
      <c r="E221" s="9">
        <v>76</v>
      </c>
      <c r="F221" s="9">
        <v>4576.8999999999996</v>
      </c>
      <c r="G221" s="9">
        <v>5126.1279999999997</v>
      </c>
      <c r="H221" s="6">
        <v>915.38</v>
      </c>
      <c r="I221" s="7" t="s">
        <v>12</v>
      </c>
    </row>
    <row r="222" spans="1:9" x14ac:dyDescent="0.35">
      <c r="A222" s="4">
        <v>2021</v>
      </c>
      <c r="B222" s="4" t="s">
        <v>32</v>
      </c>
      <c r="C222" s="4" t="s">
        <v>23</v>
      </c>
      <c r="D222" s="8" t="s">
        <v>26</v>
      </c>
      <c r="E222" s="9">
        <v>46</v>
      </c>
      <c r="F222" s="9">
        <v>200</v>
      </c>
      <c r="G222" s="9">
        <v>224</v>
      </c>
      <c r="H222" s="6">
        <v>40</v>
      </c>
      <c r="I222" s="7" t="s">
        <v>12</v>
      </c>
    </row>
    <row r="223" spans="1:9" x14ac:dyDescent="0.35">
      <c r="A223" s="4">
        <v>2021</v>
      </c>
      <c r="B223" s="4" t="s">
        <v>32</v>
      </c>
      <c r="C223" s="4" t="s">
        <v>23</v>
      </c>
      <c r="D223" s="8" t="s">
        <v>27</v>
      </c>
      <c r="E223" s="9">
        <v>34</v>
      </c>
      <c r="F223" s="9">
        <v>4576.8</v>
      </c>
      <c r="G223" s="9">
        <v>5126.0160000000005</v>
      </c>
      <c r="H223" s="6">
        <v>915.36000000000013</v>
      </c>
      <c r="I223" s="7" t="s">
        <v>12</v>
      </c>
    </row>
    <row r="224" spans="1:9" x14ac:dyDescent="0.35">
      <c r="A224" s="4">
        <v>2021</v>
      </c>
      <c r="B224" s="4" t="s">
        <v>32</v>
      </c>
      <c r="C224" s="4" t="s">
        <v>14</v>
      </c>
      <c r="D224" s="5" t="s">
        <v>28</v>
      </c>
      <c r="E224" s="6">
        <v>7</v>
      </c>
      <c r="F224" s="6">
        <v>200</v>
      </c>
      <c r="G224" s="6">
        <v>224</v>
      </c>
      <c r="H224" s="6">
        <v>40</v>
      </c>
      <c r="I224" s="7" t="s">
        <v>12</v>
      </c>
    </row>
    <row r="225" spans="1:9" x14ac:dyDescent="0.35">
      <c r="A225" s="4">
        <v>2021</v>
      </c>
      <c r="B225" s="4" t="s">
        <v>32</v>
      </c>
      <c r="C225" s="4" t="s">
        <v>23</v>
      </c>
      <c r="D225" s="8" t="s">
        <v>30</v>
      </c>
      <c r="E225" s="9">
        <v>3</v>
      </c>
      <c r="F225" s="9">
        <v>4577.3</v>
      </c>
      <c r="G225" s="9">
        <v>5126.576</v>
      </c>
      <c r="H225" s="6">
        <v>915.46</v>
      </c>
      <c r="I225" s="7" t="s">
        <v>12</v>
      </c>
    </row>
    <row r="226" spans="1:9" x14ac:dyDescent="0.35">
      <c r="A226" s="4">
        <v>2021</v>
      </c>
      <c r="B226" s="4" t="s">
        <v>32</v>
      </c>
      <c r="C226" s="4" t="s">
        <v>29</v>
      </c>
      <c r="D226" s="8" t="s">
        <v>29</v>
      </c>
      <c r="E226" s="9">
        <v>2</v>
      </c>
      <c r="F226" s="9">
        <v>6600</v>
      </c>
      <c r="G226" s="9">
        <v>7392</v>
      </c>
      <c r="H226" s="6">
        <v>1320</v>
      </c>
      <c r="I226" s="7" t="s">
        <v>12</v>
      </c>
    </row>
    <row r="227" spans="1:9" x14ac:dyDescent="0.35">
      <c r="A227" s="4">
        <v>2021</v>
      </c>
      <c r="B227" s="4" t="s">
        <v>34</v>
      </c>
      <c r="C227" s="4" t="s">
        <v>10</v>
      </c>
      <c r="D227" s="5" t="s">
        <v>11</v>
      </c>
      <c r="E227" s="6">
        <v>3566</v>
      </c>
      <c r="F227" s="6">
        <v>4577.3</v>
      </c>
      <c r="G227" s="6">
        <v>5126.576</v>
      </c>
      <c r="H227" s="6">
        <v>915.46</v>
      </c>
      <c r="I227" s="7" t="s">
        <v>12</v>
      </c>
    </row>
    <row r="228" spans="1:9" x14ac:dyDescent="0.35">
      <c r="A228" s="4">
        <v>2021</v>
      </c>
      <c r="B228" s="4" t="s">
        <v>34</v>
      </c>
      <c r="C228" s="4" t="s">
        <v>10</v>
      </c>
      <c r="D228" s="5" t="s">
        <v>13</v>
      </c>
      <c r="E228" s="6">
        <v>2498</v>
      </c>
      <c r="F228" s="6">
        <v>8000</v>
      </c>
      <c r="G228" s="6">
        <v>8960</v>
      </c>
      <c r="H228" s="6">
        <v>1600</v>
      </c>
      <c r="I228" s="7" t="s">
        <v>12</v>
      </c>
    </row>
    <row r="229" spans="1:9" x14ac:dyDescent="0.35">
      <c r="A229" s="4">
        <v>2021</v>
      </c>
      <c r="B229" s="4" t="s">
        <v>34</v>
      </c>
      <c r="C229" s="4" t="s">
        <v>14</v>
      </c>
      <c r="D229" s="5" t="s">
        <v>15</v>
      </c>
      <c r="E229" s="6">
        <v>1245</v>
      </c>
      <c r="F229" s="6">
        <v>4577.2</v>
      </c>
      <c r="G229" s="6">
        <v>5126.4639999999999</v>
      </c>
      <c r="H229" s="6">
        <v>915.44</v>
      </c>
      <c r="I229" s="7" t="s">
        <v>12</v>
      </c>
    </row>
    <row r="230" spans="1:9" x14ac:dyDescent="0.35">
      <c r="A230" s="4">
        <v>2021</v>
      </c>
      <c r="B230" s="4" t="s">
        <v>34</v>
      </c>
      <c r="C230" s="4" t="s">
        <v>16</v>
      </c>
      <c r="D230" s="8" t="s">
        <v>17</v>
      </c>
      <c r="E230" s="9">
        <v>644</v>
      </c>
      <c r="F230" s="9">
        <v>5743.5</v>
      </c>
      <c r="G230" s="9">
        <v>6432.72</v>
      </c>
      <c r="H230" s="6">
        <v>1148.7</v>
      </c>
      <c r="I230" s="7" t="s">
        <v>12</v>
      </c>
    </row>
    <row r="231" spans="1:9" x14ac:dyDescent="0.35">
      <c r="A231" s="4">
        <v>2021</v>
      </c>
      <c r="B231" s="4" t="s">
        <v>34</v>
      </c>
      <c r="C231" s="4" t="s">
        <v>18</v>
      </c>
      <c r="D231" s="8" t="s">
        <v>19</v>
      </c>
      <c r="E231" s="9">
        <v>643</v>
      </c>
      <c r="F231" s="9">
        <v>7000</v>
      </c>
      <c r="G231" s="9">
        <v>7840</v>
      </c>
      <c r="H231" s="6">
        <v>1400</v>
      </c>
      <c r="I231" s="7" t="s">
        <v>12</v>
      </c>
    </row>
    <row r="232" spans="1:9" x14ac:dyDescent="0.35">
      <c r="A232" s="4">
        <v>2021</v>
      </c>
      <c r="B232" s="4" t="s">
        <v>34</v>
      </c>
      <c r="C232" s="4" t="s">
        <v>16</v>
      </c>
      <c r="D232" s="8" t="s">
        <v>20</v>
      </c>
      <c r="E232" s="9">
        <v>455</v>
      </c>
      <c r="F232" s="9">
        <v>4578.6000000000004</v>
      </c>
      <c r="G232" s="9">
        <v>5128.0320000000002</v>
      </c>
      <c r="H232" s="6">
        <v>915.72000000000014</v>
      </c>
      <c r="I232" s="7" t="s">
        <v>12</v>
      </c>
    </row>
    <row r="233" spans="1:9" x14ac:dyDescent="0.35">
      <c r="A233" s="4">
        <v>2021</v>
      </c>
      <c r="B233" s="4" t="s">
        <v>34</v>
      </c>
      <c r="C233" s="4" t="s">
        <v>18</v>
      </c>
      <c r="D233" s="8" t="s">
        <v>21</v>
      </c>
      <c r="E233" s="10">
        <v>345</v>
      </c>
      <c r="F233" s="10">
        <v>7000</v>
      </c>
      <c r="G233" s="10">
        <v>7840</v>
      </c>
      <c r="H233" s="6">
        <v>1400</v>
      </c>
      <c r="I233" s="7" t="s">
        <v>12</v>
      </c>
    </row>
    <row r="234" spans="1:9" x14ac:dyDescent="0.35">
      <c r="A234" s="4">
        <v>2021</v>
      </c>
      <c r="B234" s="4" t="s">
        <v>34</v>
      </c>
      <c r="C234" s="4" t="s">
        <v>14</v>
      </c>
      <c r="D234" s="5" t="s">
        <v>22</v>
      </c>
      <c r="E234" s="6">
        <v>122</v>
      </c>
      <c r="F234" s="6">
        <v>100</v>
      </c>
      <c r="G234" s="6">
        <v>112</v>
      </c>
      <c r="H234" s="6">
        <v>20</v>
      </c>
      <c r="I234" s="7" t="s">
        <v>12</v>
      </c>
    </row>
    <row r="235" spans="1:9" x14ac:dyDescent="0.35">
      <c r="A235" s="4">
        <v>2021</v>
      </c>
      <c r="B235" s="4" t="s">
        <v>34</v>
      </c>
      <c r="C235" s="4" t="s">
        <v>23</v>
      </c>
      <c r="D235" s="8" t="s">
        <v>24</v>
      </c>
      <c r="E235" s="9">
        <v>78</v>
      </c>
      <c r="F235" s="9">
        <v>4577.2</v>
      </c>
      <c r="G235" s="9">
        <v>5126.4639999999999</v>
      </c>
      <c r="H235" s="6">
        <v>915.44</v>
      </c>
      <c r="I235" s="7" t="s">
        <v>12</v>
      </c>
    </row>
    <row r="236" spans="1:9" x14ac:dyDescent="0.35">
      <c r="A236" s="4">
        <v>2021</v>
      </c>
      <c r="B236" s="4" t="s">
        <v>34</v>
      </c>
      <c r="C236" s="4" t="s">
        <v>23</v>
      </c>
      <c r="D236" s="8" t="s">
        <v>25</v>
      </c>
      <c r="E236" s="9">
        <v>76</v>
      </c>
      <c r="F236" s="9">
        <v>4576.8999999999996</v>
      </c>
      <c r="G236" s="9">
        <v>5126.1279999999997</v>
      </c>
      <c r="H236" s="6">
        <v>915.38</v>
      </c>
      <c r="I236" s="7" t="s">
        <v>12</v>
      </c>
    </row>
    <row r="237" spans="1:9" x14ac:dyDescent="0.35">
      <c r="A237" s="4">
        <v>2021</v>
      </c>
      <c r="B237" s="4" t="s">
        <v>34</v>
      </c>
      <c r="C237" s="4" t="s">
        <v>23</v>
      </c>
      <c r="D237" s="8" t="s">
        <v>26</v>
      </c>
      <c r="E237" s="9">
        <v>46</v>
      </c>
      <c r="F237" s="9">
        <v>200</v>
      </c>
      <c r="G237" s="9">
        <v>224</v>
      </c>
      <c r="H237" s="6">
        <v>40</v>
      </c>
      <c r="I237" s="7" t="s">
        <v>12</v>
      </c>
    </row>
    <row r="238" spans="1:9" x14ac:dyDescent="0.35">
      <c r="A238" s="4">
        <v>2021</v>
      </c>
      <c r="B238" s="4" t="s">
        <v>34</v>
      </c>
      <c r="C238" s="4" t="s">
        <v>23</v>
      </c>
      <c r="D238" s="8" t="s">
        <v>27</v>
      </c>
      <c r="E238" s="9">
        <v>34</v>
      </c>
      <c r="F238" s="9">
        <v>4576.8</v>
      </c>
      <c r="G238" s="9">
        <v>5126.0160000000005</v>
      </c>
      <c r="H238" s="6">
        <v>915.36000000000013</v>
      </c>
      <c r="I238" s="7" t="s">
        <v>12</v>
      </c>
    </row>
    <row r="239" spans="1:9" x14ac:dyDescent="0.35">
      <c r="A239" s="4">
        <v>2021</v>
      </c>
      <c r="B239" s="4" t="s">
        <v>34</v>
      </c>
      <c r="C239" s="4" t="s">
        <v>14</v>
      </c>
      <c r="D239" s="5" t="s">
        <v>28</v>
      </c>
      <c r="E239" s="6">
        <v>7</v>
      </c>
      <c r="F239" s="6">
        <v>200</v>
      </c>
      <c r="G239" s="6">
        <v>224</v>
      </c>
      <c r="H239" s="6">
        <v>40</v>
      </c>
      <c r="I239" s="7" t="s">
        <v>12</v>
      </c>
    </row>
    <row r="240" spans="1:9" x14ac:dyDescent="0.35">
      <c r="A240" s="4">
        <v>2021</v>
      </c>
      <c r="B240" s="4" t="s">
        <v>34</v>
      </c>
      <c r="C240" s="4" t="s">
        <v>23</v>
      </c>
      <c r="D240" s="8" t="s">
        <v>30</v>
      </c>
      <c r="E240" s="9">
        <v>3</v>
      </c>
      <c r="F240" s="9">
        <v>4577.3</v>
      </c>
      <c r="G240" s="9">
        <v>5126.576</v>
      </c>
      <c r="H240" s="6">
        <v>915.46</v>
      </c>
      <c r="I240" s="7" t="s">
        <v>12</v>
      </c>
    </row>
    <row r="241" spans="1:9" x14ac:dyDescent="0.35">
      <c r="A241" s="4">
        <v>2021</v>
      </c>
      <c r="B241" s="4" t="s">
        <v>34</v>
      </c>
      <c r="C241" s="4" t="s">
        <v>29</v>
      </c>
      <c r="D241" s="8" t="s">
        <v>29</v>
      </c>
      <c r="E241" s="9">
        <v>2</v>
      </c>
      <c r="F241" s="9">
        <v>7920</v>
      </c>
      <c r="G241" s="9">
        <v>10296</v>
      </c>
      <c r="H241" s="6">
        <v>1584</v>
      </c>
      <c r="I241" s="7" t="s">
        <v>12</v>
      </c>
    </row>
    <row r="242" spans="1:9" x14ac:dyDescent="0.35">
      <c r="A242" s="4">
        <v>2021</v>
      </c>
      <c r="B242" s="4" t="s">
        <v>35</v>
      </c>
      <c r="C242" s="4" t="s">
        <v>10</v>
      </c>
      <c r="D242" s="5" t="s">
        <v>11</v>
      </c>
      <c r="E242" s="6">
        <v>3566</v>
      </c>
      <c r="F242" s="6">
        <v>5492.76</v>
      </c>
      <c r="G242" s="6">
        <v>7140.5879999999997</v>
      </c>
      <c r="H242" s="6">
        <v>1098.5520000000001</v>
      </c>
      <c r="I242" s="7" t="s">
        <v>12</v>
      </c>
    </row>
    <row r="243" spans="1:9" x14ac:dyDescent="0.35">
      <c r="A243" s="4">
        <v>2021</v>
      </c>
      <c r="B243" s="4" t="s">
        <v>35</v>
      </c>
      <c r="C243" s="4" t="s">
        <v>10</v>
      </c>
      <c r="D243" s="5" t="s">
        <v>13</v>
      </c>
      <c r="E243" s="6">
        <v>2498</v>
      </c>
      <c r="F243" s="6">
        <v>9600</v>
      </c>
      <c r="G243" s="6">
        <v>12480</v>
      </c>
      <c r="H243" s="6">
        <v>1920</v>
      </c>
      <c r="I243" s="7" t="s">
        <v>12</v>
      </c>
    </row>
    <row r="244" spans="1:9" x14ac:dyDescent="0.35">
      <c r="A244" s="4">
        <v>2021</v>
      </c>
      <c r="B244" s="4" t="s">
        <v>35</v>
      </c>
      <c r="C244" s="4" t="s">
        <v>14</v>
      </c>
      <c r="D244" s="5" t="s">
        <v>15</v>
      </c>
      <c r="E244" s="6">
        <v>1245</v>
      </c>
      <c r="F244" s="6">
        <v>5492.6399999999994</v>
      </c>
      <c r="G244" s="6">
        <v>7140.4319999999989</v>
      </c>
      <c r="H244" s="6">
        <v>1098.528</v>
      </c>
      <c r="I244" s="7" t="s">
        <v>12</v>
      </c>
    </row>
    <row r="245" spans="1:9" x14ac:dyDescent="0.35">
      <c r="A245" s="4">
        <v>2021</v>
      </c>
      <c r="B245" s="4" t="s">
        <v>35</v>
      </c>
      <c r="C245" s="4" t="s">
        <v>16</v>
      </c>
      <c r="D245" s="8" t="s">
        <v>17</v>
      </c>
      <c r="E245" s="9">
        <v>644</v>
      </c>
      <c r="F245" s="9">
        <v>6892.2</v>
      </c>
      <c r="G245" s="9">
        <v>8959.86</v>
      </c>
      <c r="H245" s="6">
        <v>1378.44</v>
      </c>
      <c r="I245" s="7" t="s">
        <v>12</v>
      </c>
    </row>
    <row r="246" spans="1:9" x14ac:dyDescent="0.35">
      <c r="A246" s="4">
        <v>2021</v>
      </c>
      <c r="B246" s="4" t="s">
        <v>35</v>
      </c>
      <c r="C246" s="4" t="s">
        <v>18</v>
      </c>
      <c r="D246" s="8" t="s">
        <v>19</v>
      </c>
      <c r="E246" s="9">
        <v>643</v>
      </c>
      <c r="F246" s="9">
        <v>8400</v>
      </c>
      <c r="G246" s="9">
        <v>10920</v>
      </c>
      <c r="H246" s="6">
        <v>1680</v>
      </c>
      <c r="I246" s="7" t="s">
        <v>12</v>
      </c>
    </row>
    <row r="247" spans="1:9" x14ac:dyDescent="0.35">
      <c r="A247" s="4">
        <v>2021</v>
      </c>
      <c r="B247" s="4" t="s">
        <v>35</v>
      </c>
      <c r="C247" s="4" t="s">
        <v>16</v>
      </c>
      <c r="D247" s="8" t="s">
        <v>20</v>
      </c>
      <c r="E247" s="9">
        <v>455</v>
      </c>
      <c r="F247" s="9">
        <v>5494.3200000000006</v>
      </c>
      <c r="G247" s="9">
        <v>7142.6160000000009</v>
      </c>
      <c r="H247" s="6">
        <v>1098.8640000000003</v>
      </c>
      <c r="I247" s="7" t="s">
        <v>12</v>
      </c>
    </row>
    <row r="248" spans="1:9" x14ac:dyDescent="0.35">
      <c r="A248" s="4">
        <v>2021</v>
      </c>
      <c r="B248" s="4" t="s">
        <v>35</v>
      </c>
      <c r="C248" s="4" t="s">
        <v>18</v>
      </c>
      <c r="D248" s="8" t="s">
        <v>21</v>
      </c>
      <c r="E248" s="10">
        <v>345</v>
      </c>
      <c r="F248" s="10">
        <v>8400</v>
      </c>
      <c r="G248" s="10">
        <v>10920</v>
      </c>
      <c r="H248" s="6">
        <v>1680</v>
      </c>
      <c r="I248" s="7" t="s">
        <v>12</v>
      </c>
    </row>
    <row r="249" spans="1:9" x14ac:dyDescent="0.35">
      <c r="A249" s="4">
        <v>2021</v>
      </c>
      <c r="B249" s="4" t="s">
        <v>35</v>
      </c>
      <c r="C249" s="4" t="s">
        <v>14</v>
      </c>
      <c r="D249" s="5" t="s">
        <v>22</v>
      </c>
      <c r="E249" s="6">
        <v>122</v>
      </c>
      <c r="F249" s="6">
        <v>120</v>
      </c>
      <c r="G249" s="6">
        <v>156</v>
      </c>
      <c r="H249" s="6">
        <v>24</v>
      </c>
      <c r="I249" s="7" t="s">
        <v>12</v>
      </c>
    </row>
    <row r="250" spans="1:9" x14ac:dyDescent="0.35">
      <c r="A250" s="4">
        <v>2021</v>
      </c>
      <c r="B250" s="4" t="s">
        <v>35</v>
      </c>
      <c r="C250" s="4" t="s">
        <v>23</v>
      </c>
      <c r="D250" s="8" t="s">
        <v>24</v>
      </c>
      <c r="E250" s="9">
        <v>78</v>
      </c>
      <c r="F250" s="9">
        <v>4577.2</v>
      </c>
      <c r="G250" s="9">
        <v>5126.4639999999999</v>
      </c>
      <c r="H250" s="6">
        <v>915.44</v>
      </c>
      <c r="I250" s="7" t="s">
        <v>12</v>
      </c>
    </row>
    <row r="251" spans="1:9" x14ac:dyDescent="0.35">
      <c r="A251" s="4">
        <v>2021</v>
      </c>
      <c r="B251" s="4" t="s">
        <v>35</v>
      </c>
      <c r="C251" s="4" t="s">
        <v>23</v>
      </c>
      <c r="D251" s="8" t="s">
        <v>25</v>
      </c>
      <c r="E251" s="9">
        <v>76</v>
      </c>
      <c r="F251" s="9">
        <v>4576.8999999999996</v>
      </c>
      <c r="G251" s="9">
        <v>5126.1279999999997</v>
      </c>
      <c r="H251" s="6">
        <v>915.38</v>
      </c>
      <c r="I251" s="7" t="s">
        <v>12</v>
      </c>
    </row>
    <row r="252" spans="1:9" x14ac:dyDescent="0.35">
      <c r="A252" s="4">
        <v>2021</v>
      </c>
      <c r="B252" s="4" t="s">
        <v>35</v>
      </c>
      <c r="C252" s="4" t="s">
        <v>23</v>
      </c>
      <c r="D252" s="8" t="s">
        <v>26</v>
      </c>
      <c r="E252" s="9">
        <v>46</v>
      </c>
      <c r="F252" s="9">
        <v>200</v>
      </c>
      <c r="G252" s="9">
        <v>224</v>
      </c>
      <c r="H252" s="6">
        <v>40</v>
      </c>
      <c r="I252" s="7" t="s">
        <v>12</v>
      </c>
    </row>
    <row r="253" spans="1:9" x14ac:dyDescent="0.35">
      <c r="A253" s="4">
        <v>2021</v>
      </c>
      <c r="B253" s="4" t="s">
        <v>35</v>
      </c>
      <c r="C253" s="4" t="s">
        <v>23</v>
      </c>
      <c r="D253" s="8" t="s">
        <v>27</v>
      </c>
      <c r="E253" s="9">
        <v>34</v>
      </c>
      <c r="F253" s="9">
        <v>4576.8</v>
      </c>
      <c r="G253" s="9">
        <v>5126.0160000000005</v>
      </c>
      <c r="H253" s="6">
        <v>915.36000000000013</v>
      </c>
      <c r="I253" s="7" t="s">
        <v>12</v>
      </c>
    </row>
    <row r="254" spans="1:9" x14ac:dyDescent="0.35">
      <c r="A254" s="4">
        <v>2021</v>
      </c>
      <c r="B254" s="4" t="s">
        <v>35</v>
      </c>
      <c r="C254" s="4" t="s">
        <v>14</v>
      </c>
      <c r="D254" s="5" t="s">
        <v>28</v>
      </c>
      <c r="E254" s="6">
        <v>7</v>
      </c>
      <c r="F254" s="6">
        <v>200</v>
      </c>
      <c r="G254" s="6">
        <v>224</v>
      </c>
      <c r="H254" s="6">
        <v>40</v>
      </c>
      <c r="I254" s="7" t="s">
        <v>12</v>
      </c>
    </row>
    <row r="255" spans="1:9" x14ac:dyDescent="0.35">
      <c r="A255" s="4">
        <v>2021</v>
      </c>
      <c r="B255" s="4" t="s">
        <v>35</v>
      </c>
      <c r="C255" s="4" t="s">
        <v>23</v>
      </c>
      <c r="D255" s="8" t="s">
        <v>30</v>
      </c>
      <c r="E255" s="9">
        <v>3</v>
      </c>
      <c r="F255" s="9">
        <v>4577.3</v>
      </c>
      <c r="G255" s="9">
        <v>5126.576</v>
      </c>
      <c r="H255" s="6">
        <v>915.46</v>
      </c>
      <c r="I255" s="7" t="s">
        <v>12</v>
      </c>
    </row>
    <row r="256" spans="1:9" x14ac:dyDescent="0.35">
      <c r="A256" s="4">
        <v>2021</v>
      </c>
      <c r="B256" s="4" t="s">
        <v>35</v>
      </c>
      <c r="C256" s="4" t="s">
        <v>29</v>
      </c>
      <c r="D256" s="8" t="s">
        <v>29</v>
      </c>
      <c r="E256" s="9">
        <v>2</v>
      </c>
      <c r="F256" s="9">
        <v>6600</v>
      </c>
      <c r="G256" s="9">
        <v>7392</v>
      </c>
      <c r="H256" s="6">
        <v>1320</v>
      </c>
      <c r="I256" s="7" t="s">
        <v>12</v>
      </c>
    </row>
    <row r="257" spans="1:9" x14ac:dyDescent="0.35">
      <c r="A257" s="4">
        <v>2021</v>
      </c>
      <c r="B257" s="4" t="s">
        <v>36</v>
      </c>
      <c r="C257" s="4" t="s">
        <v>10</v>
      </c>
      <c r="D257" s="5" t="s">
        <v>11</v>
      </c>
      <c r="E257" s="6">
        <v>3566</v>
      </c>
      <c r="F257" s="6">
        <v>4577.3</v>
      </c>
      <c r="G257" s="6">
        <v>5126.576</v>
      </c>
      <c r="H257" s="6">
        <v>915.46</v>
      </c>
      <c r="I257" s="7" t="s">
        <v>12</v>
      </c>
    </row>
    <row r="258" spans="1:9" x14ac:dyDescent="0.35">
      <c r="A258" s="4">
        <v>2021</v>
      </c>
      <c r="B258" s="4" t="s">
        <v>36</v>
      </c>
      <c r="C258" s="4" t="s">
        <v>10</v>
      </c>
      <c r="D258" s="5" t="s">
        <v>13</v>
      </c>
      <c r="E258" s="6">
        <v>2498</v>
      </c>
      <c r="F258" s="6">
        <v>8000</v>
      </c>
      <c r="G258" s="6">
        <v>8960</v>
      </c>
      <c r="H258" s="6">
        <v>1600</v>
      </c>
      <c r="I258" s="7" t="s">
        <v>12</v>
      </c>
    </row>
    <row r="259" spans="1:9" x14ac:dyDescent="0.35">
      <c r="A259" s="4">
        <v>2021</v>
      </c>
      <c r="B259" s="4" t="s">
        <v>36</v>
      </c>
      <c r="C259" s="4" t="s">
        <v>14</v>
      </c>
      <c r="D259" s="5" t="s">
        <v>15</v>
      </c>
      <c r="E259" s="6">
        <v>1245</v>
      </c>
      <c r="F259" s="6">
        <v>4577.2</v>
      </c>
      <c r="G259" s="6">
        <v>5126.4639999999999</v>
      </c>
      <c r="H259" s="6">
        <v>915.44</v>
      </c>
      <c r="I259" s="7" t="s">
        <v>12</v>
      </c>
    </row>
    <row r="260" spans="1:9" x14ac:dyDescent="0.35">
      <c r="A260" s="4">
        <v>2021</v>
      </c>
      <c r="B260" s="4" t="s">
        <v>36</v>
      </c>
      <c r="C260" s="4" t="s">
        <v>16</v>
      </c>
      <c r="D260" s="8" t="s">
        <v>17</v>
      </c>
      <c r="E260" s="9">
        <v>644</v>
      </c>
      <c r="F260" s="9">
        <v>5743.5</v>
      </c>
      <c r="G260" s="9">
        <v>6432.72</v>
      </c>
      <c r="H260" s="6">
        <v>1148.7</v>
      </c>
      <c r="I260" s="7" t="s">
        <v>12</v>
      </c>
    </row>
    <row r="261" spans="1:9" x14ac:dyDescent="0.35">
      <c r="A261" s="4">
        <v>2021</v>
      </c>
      <c r="B261" s="4" t="s">
        <v>36</v>
      </c>
      <c r="C261" s="4" t="s">
        <v>18</v>
      </c>
      <c r="D261" s="8" t="s">
        <v>19</v>
      </c>
      <c r="E261" s="9">
        <v>643</v>
      </c>
      <c r="F261" s="9">
        <v>7000</v>
      </c>
      <c r="G261" s="9">
        <v>7840</v>
      </c>
      <c r="H261" s="6">
        <v>1400</v>
      </c>
      <c r="I261" s="7" t="s">
        <v>12</v>
      </c>
    </row>
    <row r="262" spans="1:9" x14ac:dyDescent="0.35">
      <c r="A262" s="4">
        <v>2021</v>
      </c>
      <c r="B262" s="4" t="s">
        <v>36</v>
      </c>
      <c r="C262" s="4" t="s">
        <v>16</v>
      </c>
      <c r="D262" s="8" t="s">
        <v>20</v>
      </c>
      <c r="E262" s="9">
        <v>455</v>
      </c>
      <c r="F262" s="9">
        <v>4578.6000000000004</v>
      </c>
      <c r="G262" s="9">
        <v>5128.0320000000002</v>
      </c>
      <c r="H262" s="6">
        <v>915.72000000000014</v>
      </c>
      <c r="I262" s="7" t="s">
        <v>12</v>
      </c>
    </row>
    <row r="263" spans="1:9" x14ac:dyDescent="0.35">
      <c r="A263" s="4">
        <v>2021</v>
      </c>
      <c r="B263" s="4" t="s">
        <v>36</v>
      </c>
      <c r="C263" s="4" t="s">
        <v>18</v>
      </c>
      <c r="D263" s="8" t="s">
        <v>21</v>
      </c>
      <c r="E263" s="10">
        <v>345</v>
      </c>
      <c r="F263" s="10">
        <v>7000</v>
      </c>
      <c r="G263" s="10">
        <v>7840</v>
      </c>
      <c r="H263" s="6">
        <v>1400</v>
      </c>
      <c r="I263" s="7" t="s">
        <v>12</v>
      </c>
    </row>
    <row r="264" spans="1:9" x14ac:dyDescent="0.35">
      <c r="A264" s="4">
        <v>2021</v>
      </c>
      <c r="B264" s="4" t="s">
        <v>36</v>
      </c>
      <c r="C264" s="4" t="s">
        <v>14</v>
      </c>
      <c r="D264" s="5" t="s">
        <v>22</v>
      </c>
      <c r="E264" s="6">
        <v>122</v>
      </c>
      <c r="F264" s="6">
        <v>100</v>
      </c>
      <c r="G264" s="6">
        <v>112</v>
      </c>
      <c r="H264" s="6">
        <v>20</v>
      </c>
      <c r="I264" s="7" t="s">
        <v>12</v>
      </c>
    </row>
    <row r="265" spans="1:9" x14ac:dyDescent="0.35">
      <c r="A265" s="4">
        <v>2021</v>
      </c>
      <c r="B265" s="4" t="s">
        <v>36</v>
      </c>
      <c r="C265" s="4" t="s">
        <v>23</v>
      </c>
      <c r="D265" s="8" t="s">
        <v>24</v>
      </c>
      <c r="E265" s="9">
        <v>78</v>
      </c>
      <c r="F265" s="9">
        <v>4577.2</v>
      </c>
      <c r="G265" s="9">
        <v>5126.4639999999999</v>
      </c>
      <c r="H265" s="6">
        <v>915.44</v>
      </c>
      <c r="I265" s="7" t="s">
        <v>12</v>
      </c>
    </row>
    <row r="266" spans="1:9" x14ac:dyDescent="0.35">
      <c r="A266" s="4">
        <v>2021</v>
      </c>
      <c r="B266" s="4" t="s">
        <v>36</v>
      </c>
      <c r="C266" s="4" t="s">
        <v>23</v>
      </c>
      <c r="D266" s="8" t="s">
        <v>25</v>
      </c>
      <c r="E266" s="9">
        <v>5034.5899999999992</v>
      </c>
      <c r="F266" s="9">
        <v>4576.8999999999996</v>
      </c>
      <c r="G266" s="9">
        <v>5126.1279999999997</v>
      </c>
      <c r="H266" s="6">
        <v>915.38</v>
      </c>
      <c r="I266" s="7" t="s">
        <v>12</v>
      </c>
    </row>
    <row r="267" spans="1:9" x14ac:dyDescent="0.35">
      <c r="A267" s="4">
        <v>2021</v>
      </c>
      <c r="B267" s="4" t="s">
        <v>36</v>
      </c>
      <c r="C267" s="4" t="s">
        <v>23</v>
      </c>
      <c r="D267" s="8" t="s">
        <v>26</v>
      </c>
      <c r="E267" s="9">
        <v>220</v>
      </c>
      <c r="F267" s="9">
        <v>200</v>
      </c>
      <c r="G267" s="9">
        <v>224</v>
      </c>
      <c r="H267" s="6">
        <v>40</v>
      </c>
      <c r="I267" s="7" t="s">
        <v>12</v>
      </c>
    </row>
    <row r="268" spans="1:9" x14ac:dyDescent="0.35">
      <c r="A268" s="4">
        <v>2021</v>
      </c>
      <c r="B268" s="4" t="s">
        <v>36</v>
      </c>
      <c r="C268" s="4" t="s">
        <v>23</v>
      </c>
      <c r="D268" s="8" t="s">
        <v>27</v>
      </c>
      <c r="E268" s="9">
        <v>5034.4800000000005</v>
      </c>
      <c r="F268" s="9">
        <v>4576.8</v>
      </c>
      <c r="G268" s="9">
        <v>5126.0160000000005</v>
      </c>
      <c r="H268" s="6">
        <v>915.36000000000013</v>
      </c>
      <c r="I268" s="7" t="s">
        <v>12</v>
      </c>
    </row>
    <row r="269" spans="1:9" x14ac:dyDescent="0.35">
      <c r="A269" s="4">
        <v>2021</v>
      </c>
      <c r="B269" s="4" t="s">
        <v>36</v>
      </c>
      <c r="C269" s="4" t="s">
        <v>14</v>
      </c>
      <c r="D269" s="5" t="s">
        <v>28</v>
      </c>
      <c r="E269" s="6">
        <v>220</v>
      </c>
      <c r="F269" s="6">
        <v>200</v>
      </c>
      <c r="G269" s="6">
        <v>224</v>
      </c>
      <c r="H269" s="6">
        <v>40</v>
      </c>
      <c r="I269" s="7" t="s">
        <v>12</v>
      </c>
    </row>
    <row r="270" spans="1:9" x14ac:dyDescent="0.35">
      <c r="A270" s="4">
        <v>2021</v>
      </c>
      <c r="B270" s="4" t="s">
        <v>36</v>
      </c>
      <c r="C270" s="4" t="s">
        <v>29</v>
      </c>
      <c r="D270" s="8" t="s">
        <v>29</v>
      </c>
      <c r="E270" s="9">
        <v>7260</v>
      </c>
      <c r="F270" s="9">
        <v>6600</v>
      </c>
      <c r="G270" s="9">
        <v>7392</v>
      </c>
      <c r="H270" s="6">
        <v>1320</v>
      </c>
      <c r="I270" s="7" t="s">
        <v>12</v>
      </c>
    </row>
    <row r="271" spans="1:9" x14ac:dyDescent="0.35">
      <c r="A271" s="4">
        <v>2021</v>
      </c>
      <c r="B271" s="4" t="s">
        <v>36</v>
      </c>
      <c r="C271" s="4" t="s">
        <v>23</v>
      </c>
      <c r="D271" s="8" t="s">
        <v>30</v>
      </c>
      <c r="E271" s="9">
        <v>5035.0300000000007</v>
      </c>
      <c r="F271" s="9">
        <v>4577.3</v>
      </c>
      <c r="G271" s="9">
        <v>5126.576</v>
      </c>
      <c r="H271" s="6">
        <v>915.46</v>
      </c>
      <c r="I271" s="7" t="s">
        <v>12</v>
      </c>
    </row>
    <row r="272" spans="1:9" x14ac:dyDescent="0.35">
      <c r="A272" s="4">
        <v>2021</v>
      </c>
      <c r="B272" s="4" t="s">
        <v>37</v>
      </c>
      <c r="C272" s="4" t="s">
        <v>10</v>
      </c>
      <c r="D272" s="5" t="s">
        <v>11</v>
      </c>
      <c r="E272" s="6">
        <v>5035.0300000000007</v>
      </c>
      <c r="F272" s="6">
        <v>4577.3</v>
      </c>
      <c r="G272" s="6">
        <v>5126.576</v>
      </c>
      <c r="H272" s="6">
        <v>915.46</v>
      </c>
      <c r="I272" s="7" t="s">
        <v>12</v>
      </c>
    </row>
    <row r="273" spans="1:9" x14ac:dyDescent="0.35">
      <c r="A273" s="4">
        <v>2021</v>
      </c>
      <c r="B273" s="4" t="s">
        <v>37</v>
      </c>
      <c r="C273" s="4" t="s">
        <v>10</v>
      </c>
      <c r="D273" s="5" t="s">
        <v>13</v>
      </c>
      <c r="E273" s="6">
        <v>8800</v>
      </c>
      <c r="F273" s="6">
        <v>8000</v>
      </c>
      <c r="G273" s="6">
        <v>8960</v>
      </c>
      <c r="H273" s="6">
        <v>1600</v>
      </c>
      <c r="I273" s="7" t="s">
        <v>12</v>
      </c>
    </row>
    <row r="274" spans="1:9" x14ac:dyDescent="0.35">
      <c r="A274" s="4">
        <v>2021</v>
      </c>
      <c r="B274" s="4" t="s">
        <v>37</v>
      </c>
      <c r="C274" s="4" t="s">
        <v>14</v>
      </c>
      <c r="D274" s="5" t="s">
        <v>15</v>
      </c>
      <c r="E274" s="6">
        <v>5034.92</v>
      </c>
      <c r="F274" s="6">
        <v>4577.2</v>
      </c>
      <c r="G274" s="6">
        <v>5126.4639999999999</v>
      </c>
      <c r="H274" s="6">
        <v>915.44</v>
      </c>
      <c r="I274" s="7" t="s">
        <v>12</v>
      </c>
    </row>
    <row r="275" spans="1:9" x14ac:dyDescent="0.35">
      <c r="A275" s="4">
        <v>2021</v>
      </c>
      <c r="B275" s="4" t="s">
        <v>37</v>
      </c>
      <c r="C275" s="4" t="s">
        <v>16</v>
      </c>
      <c r="D275" s="8" t="s">
        <v>17</v>
      </c>
      <c r="E275" s="9">
        <v>644</v>
      </c>
      <c r="F275" s="9">
        <v>5743.5</v>
      </c>
      <c r="G275" s="9">
        <v>6432.72</v>
      </c>
      <c r="H275" s="6">
        <v>1148.7</v>
      </c>
      <c r="I275" s="7" t="s">
        <v>12</v>
      </c>
    </row>
    <row r="276" spans="1:9" x14ac:dyDescent="0.35">
      <c r="A276" s="4">
        <v>2021</v>
      </c>
      <c r="B276" s="4" t="s">
        <v>37</v>
      </c>
      <c r="C276" s="4" t="s">
        <v>18</v>
      </c>
      <c r="D276" s="8" t="s">
        <v>19</v>
      </c>
      <c r="E276" s="9">
        <v>643</v>
      </c>
      <c r="F276" s="9">
        <v>7000</v>
      </c>
      <c r="G276" s="9">
        <v>7840</v>
      </c>
      <c r="H276" s="6">
        <v>1400</v>
      </c>
      <c r="I276" s="7" t="s">
        <v>12</v>
      </c>
    </row>
    <row r="277" spans="1:9" x14ac:dyDescent="0.35">
      <c r="A277" s="4">
        <v>2021</v>
      </c>
      <c r="B277" s="4" t="s">
        <v>37</v>
      </c>
      <c r="C277" s="4" t="s">
        <v>16</v>
      </c>
      <c r="D277" s="8" t="s">
        <v>20</v>
      </c>
      <c r="E277" s="9">
        <v>455</v>
      </c>
      <c r="F277" s="9">
        <v>4578.6000000000004</v>
      </c>
      <c r="G277" s="9">
        <v>5128.0320000000002</v>
      </c>
      <c r="H277" s="6">
        <v>915.72000000000014</v>
      </c>
      <c r="I277" s="7" t="s">
        <v>12</v>
      </c>
    </row>
    <row r="278" spans="1:9" x14ac:dyDescent="0.35">
      <c r="A278" s="4">
        <v>2021</v>
      </c>
      <c r="B278" s="4" t="s">
        <v>37</v>
      </c>
      <c r="C278" s="4" t="s">
        <v>18</v>
      </c>
      <c r="D278" s="8" t="s">
        <v>21</v>
      </c>
      <c r="E278" s="10">
        <v>345</v>
      </c>
      <c r="F278" s="10">
        <v>7000</v>
      </c>
      <c r="G278" s="10">
        <v>7840</v>
      </c>
      <c r="H278" s="6">
        <v>1400</v>
      </c>
      <c r="I278" s="7" t="s">
        <v>12</v>
      </c>
    </row>
    <row r="279" spans="1:9" x14ac:dyDescent="0.35">
      <c r="A279" s="4">
        <v>2021</v>
      </c>
      <c r="B279" s="4" t="s">
        <v>37</v>
      </c>
      <c r="C279" s="4" t="s">
        <v>14</v>
      </c>
      <c r="D279" s="5" t="s">
        <v>22</v>
      </c>
      <c r="E279" s="6">
        <v>122</v>
      </c>
      <c r="F279" s="6">
        <v>100</v>
      </c>
      <c r="G279" s="6">
        <v>112</v>
      </c>
      <c r="H279" s="6">
        <v>20</v>
      </c>
      <c r="I279" s="7" t="s">
        <v>12</v>
      </c>
    </row>
    <row r="280" spans="1:9" x14ac:dyDescent="0.35">
      <c r="A280" s="4">
        <v>2021</v>
      </c>
      <c r="B280" s="4" t="s">
        <v>37</v>
      </c>
      <c r="C280" s="4" t="s">
        <v>23</v>
      </c>
      <c r="D280" s="8" t="s">
        <v>24</v>
      </c>
      <c r="E280" s="9">
        <v>78</v>
      </c>
      <c r="F280" s="9">
        <v>4577.2</v>
      </c>
      <c r="G280" s="9">
        <v>5126.4639999999999</v>
      </c>
      <c r="H280" s="6">
        <v>915.44</v>
      </c>
      <c r="I280" s="7" t="s">
        <v>12</v>
      </c>
    </row>
    <row r="281" spans="1:9" x14ac:dyDescent="0.35">
      <c r="A281" s="4">
        <v>2021</v>
      </c>
      <c r="B281" s="4" t="s">
        <v>37</v>
      </c>
      <c r="C281" s="4" t="s">
        <v>23</v>
      </c>
      <c r="D281" s="8" t="s">
        <v>25</v>
      </c>
      <c r="E281" s="9">
        <v>76</v>
      </c>
      <c r="F281" s="9">
        <v>4576.8999999999996</v>
      </c>
      <c r="G281" s="9">
        <v>5126.1279999999997</v>
      </c>
      <c r="H281" s="6">
        <v>915.38</v>
      </c>
      <c r="I281" s="7" t="s">
        <v>12</v>
      </c>
    </row>
    <row r="282" spans="1:9" x14ac:dyDescent="0.35">
      <c r="A282" s="4">
        <v>2021</v>
      </c>
      <c r="B282" s="4" t="s">
        <v>37</v>
      </c>
      <c r="C282" s="4" t="s">
        <v>23</v>
      </c>
      <c r="D282" s="8" t="s">
        <v>26</v>
      </c>
      <c r="E282" s="9">
        <v>46</v>
      </c>
      <c r="F282" s="9">
        <v>200</v>
      </c>
      <c r="G282" s="9">
        <v>224</v>
      </c>
      <c r="H282" s="6">
        <v>40</v>
      </c>
      <c r="I282" s="7" t="s">
        <v>12</v>
      </c>
    </row>
    <row r="283" spans="1:9" x14ac:dyDescent="0.35">
      <c r="A283" s="4">
        <v>2021</v>
      </c>
      <c r="B283" s="4" t="s">
        <v>37</v>
      </c>
      <c r="C283" s="4" t="s">
        <v>23</v>
      </c>
      <c r="D283" s="8" t="s">
        <v>27</v>
      </c>
      <c r="E283" s="9">
        <v>34</v>
      </c>
      <c r="F283" s="9">
        <v>4576.8</v>
      </c>
      <c r="G283" s="9">
        <v>5126.0160000000005</v>
      </c>
      <c r="H283" s="6">
        <v>915.36000000000013</v>
      </c>
      <c r="I283" s="7" t="s">
        <v>12</v>
      </c>
    </row>
    <row r="284" spans="1:9" x14ac:dyDescent="0.35">
      <c r="A284" s="4">
        <v>2021</v>
      </c>
      <c r="B284" s="4" t="s">
        <v>37</v>
      </c>
      <c r="C284" s="4" t="s">
        <v>14</v>
      </c>
      <c r="D284" s="5" t="s">
        <v>28</v>
      </c>
      <c r="E284" s="6">
        <v>7</v>
      </c>
      <c r="F284" s="6">
        <v>200</v>
      </c>
      <c r="G284" s="6">
        <v>224</v>
      </c>
      <c r="H284" s="6">
        <v>40</v>
      </c>
      <c r="I284" s="7" t="s">
        <v>12</v>
      </c>
    </row>
    <row r="285" spans="1:9" x14ac:dyDescent="0.35">
      <c r="A285" s="4">
        <v>2021</v>
      </c>
      <c r="B285" s="4" t="s">
        <v>37</v>
      </c>
      <c r="C285" s="4" t="s">
        <v>23</v>
      </c>
      <c r="D285" s="8" t="s">
        <v>30</v>
      </c>
      <c r="E285" s="9">
        <v>3</v>
      </c>
      <c r="F285" s="9">
        <v>4577.3</v>
      </c>
      <c r="G285" s="9">
        <v>5126.576</v>
      </c>
      <c r="H285" s="6">
        <v>915.46</v>
      </c>
      <c r="I285" s="7" t="s">
        <v>12</v>
      </c>
    </row>
    <row r="286" spans="1:9" x14ac:dyDescent="0.35">
      <c r="A286" s="4">
        <v>2021</v>
      </c>
      <c r="B286" s="4" t="s">
        <v>37</v>
      </c>
      <c r="C286" s="4" t="s">
        <v>29</v>
      </c>
      <c r="D286" s="8" t="s">
        <v>29</v>
      </c>
      <c r="E286" s="9">
        <v>2</v>
      </c>
      <c r="F286" s="9">
        <v>6600</v>
      </c>
      <c r="G286" s="9">
        <v>7392</v>
      </c>
      <c r="H286" s="6">
        <v>1320</v>
      </c>
      <c r="I286" s="7" t="s">
        <v>12</v>
      </c>
    </row>
    <row r="287" spans="1:9" x14ac:dyDescent="0.35">
      <c r="A287" s="4">
        <v>2021</v>
      </c>
      <c r="B287" s="4" t="s">
        <v>38</v>
      </c>
      <c r="C287" s="4" t="s">
        <v>10</v>
      </c>
      <c r="D287" s="5" t="s">
        <v>11</v>
      </c>
      <c r="E287" s="6">
        <v>3566</v>
      </c>
      <c r="F287" s="6">
        <v>4577.3</v>
      </c>
      <c r="G287" s="6">
        <v>5126.576</v>
      </c>
      <c r="H287" s="6">
        <v>915.46</v>
      </c>
      <c r="I287" s="7" t="s">
        <v>12</v>
      </c>
    </row>
    <row r="288" spans="1:9" x14ac:dyDescent="0.35">
      <c r="A288" s="4">
        <v>2021</v>
      </c>
      <c r="B288" s="4" t="s">
        <v>38</v>
      </c>
      <c r="C288" s="4" t="s">
        <v>10</v>
      </c>
      <c r="D288" s="5" t="s">
        <v>13</v>
      </c>
      <c r="E288" s="6">
        <v>2498</v>
      </c>
      <c r="F288" s="6">
        <v>8000</v>
      </c>
      <c r="G288" s="6">
        <v>8960</v>
      </c>
      <c r="H288" s="6">
        <v>1600</v>
      </c>
      <c r="I288" s="7" t="s">
        <v>12</v>
      </c>
    </row>
    <row r="289" spans="1:9" x14ac:dyDescent="0.35">
      <c r="A289" s="4">
        <v>2021</v>
      </c>
      <c r="B289" s="4" t="s">
        <v>38</v>
      </c>
      <c r="C289" s="4" t="s">
        <v>14</v>
      </c>
      <c r="D289" s="5" t="s">
        <v>15</v>
      </c>
      <c r="E289" s="6">
        <v>1245</v>
      </c>
      <c r="F289" s="6">
        <v>4577.2</v>
      </c>
      <c r="G289" s="6">
        <v>5126.4639999999999</v>
      </c>
      <c r="H289" s="6">
        <v>915.44</v>
      </c>
      <c r="I289" s="7" t="s">
        <v>12</v>
      </c>
    </row>
    <row r="290" spans="1:9" x14ac:dyDescent="0.35">
      <c r="A290" s="4">
        <v>2021</v>
      </c>
      <c r="B290" s="4" t="s">
        <v>38</v>
      </c>
      <c r="C290" s="4" t="s">
        <v>16</v>
      </c>
      <c r="D290" s="8" t="s">
        <v>17</v>
      </c>
      <c r="E290" s="9">
        <v>644</v>
      </c>
      <c r="F290" s="9">
        <v>5743.5</v>
      </c>
      <c r="G290" s="9">
        <v>6432.72</v>
      </c>
      <c r="H290" s="6">
        <v>1148.7</v>
      </c>
      <c r="I290" s="7" t="s">
        <v>12</v>
      </c>
    </row>
    <row r="291" spans="1:9" x14ac:dyDescent="0.35">
      <c r="A291" s="4">
        <v>2021</v>
      </c>
      <c r="B291" s="4" t="s">
        <v>38</v>
      </c>
      <c r="C291" s="4" t="s">
        <v>18</v>
      </c>
      <c r="D291" s="8" t="s">
        <v>19</v>
      </c>
      <c r="E291" s="9">
        <v>643</v>
      </c>
      <c r="F291" s="9">
        <v>7000</v>
      </c>
      <c r="G291" s="9">
        <v>7840</v>
      </c>
      <c r="H291" s="6">
        <v>1400</v>
      </c>
      <c r="I291" s="7" t="s">
        <v>12</v>
      </c>
    </row>
    <row r="292" spans="1:9" x14ac:dyDescent="0.35">
      <c r="A292" s="4">
        <v>2021</v>
      </c>
      <c r="B292" s="4" t="s">
        <v>38</v>
      </c>
      <c r="C292" s="4" t="s">
        <v>16</v>
      </c>
      <c r="D292" s="8" t="s">
        <v>20</v>
      </c>
      <c r="E292" s="9">
        <v>455</v>
      </c>
      <c r="F292" s="9">
        <v>5036.46</v>
      </c>
      <c r="G292" s="9">
        <v>5128.0320000000002</v>
      </c>
      <c r="H292" s="6">
        <v>1007.292</v>
      </c>
      <c r="I292" s="7" t="s">
        <v>12</v>
      </c>
    </row>
    <row r="293" spans="1:9" x14ac:dyDescent="0.35">
      <c r="A293" s="4">
        <v>2021</v>
      </c>
      <c r="B293" s="4" t="s">
        <v>38</v>
      </c>
      <c r="C293" s="4" t="s">
        <v>18</v>
      </c>
      <c r="D293" s="8" t="s">
        <v>21</v>
      </c>
      <c r="E293" s="10">
        <v>345</v>
      </c>
      <c r="F293" s="10">
        <v>7700</v>
      </c>
      <c r="G293" s="10">
        <v>7840</v>
      </c>
      <c r="H293" s="6">
        <v>1540</v>
      </c>
      <c r="I293" s="7" t="s">
        <v>12</v>
      </c>
    </row>
    <row r="294" spans="1:9" x14ac:dyDescent="0.35">
      <c r="A294" s="4">
        <v>2021</v>
      </c>
      <c r="B294" s="4" t="s">
        <v>38</v>
      </c>
      <c r="C294" s="4" t="s">
        <v>14</v>
      </c>
      <c r="D294" s="5" t="s">
        <v>22</v>
      </c>
      <c r="E294" s="6">
        <v>122</v>
      </c>
      <c r="F294" s="6">
        <v>110</v>
      </c>
      <c r="G294" s="6">
        <v>112</v>
      </c>
      <c r="H294" s="6">
        <v>22</v>
      </c>
      <c r="I294" s="7" t="s">
        <v>12</v>
      </c>
    </row>
    <row r="295" spans="1:9" x14ac:dyDescent="0.35">
      <c r="A295" s="4">
        <v>2021</v>
      </c>
      <c r="B295" s="4" t="s">
        <v>38</v>
      </c>
      <c r="C295" s="4" t="s">
        <v>23</v>
      </c>
      <c r="D295" s="8" t="s">
        <v>24</v>
      </c>
      <c r="E295" s="9">
        <v>78</v>
      </c>
      <c r="F295" s="9">
        <v>5034.92</v>
      </c>
      <c r="G295" s="9">
        <v>5126.4639999999999</v>
      </c>
      <c r="H295" s="6">
        <v>1006.984</v>
      </c>
      <c r="I295" s="7" t="s">
        <v>12</v>
      </c>
    </row>
    <row r="296" spans="1:9" x14ac:dyDescent="0.35">
      <c r="A296" s="4">
        <v>2021</v>
      </c>
      <c r="B296" s="4" t="s">
        <v>38</v>
      </c>
      <c r="C296" s="4" t="s">
        <v>23</v>
      </c>
      <c r="D296" s="8" t="s">
        <v>25</v>
      </c>
      <c r="E296" s="9">
        <v>76</v>
      </c>
      <c r="F296" s="9">
        <v>5034.5899999999992</v>
      </c>
      <c r="G296" s="9">
        <v>5126.1279999999997</v>
      </c>
      <c r="H296" s="6">
        <v>1006.9179999999999</v>
      </c>
      <c r="I296" s="7" t="s">
        <v>12</v>
      </c>
    </row>
    <row r="297" spans="1:9" x14ac:dyDescent="0.35">
      <c r="A297" s="4">
        <v>2021</v>
      </c>
      <c r="B297" s="4" t="s">
        <v>38</v>
      </c>
      <c r="C297" s="4" t="s">
        <v>23</v>
      </c>
      <c r="D297" s="8" t="s">
        <v>26</v>
      </c>
      <c r="E297" s="9">
        <v>46</v>
      </c>
      <c r="F297" s="9">
        <v>230</v>
      </c>
      <c r="G297" s="9">
        <v>224</v>
      </c>
      <c r="H297" s="6">
        <v>46</v>
      </c>
      <c r="I297" s="7" t="s">
        <v>12</v>
      </c>
    </row>
    <row r="298" spans="1:9" x14ac:dyDescent="0.35">
      <c r="A298" s="4">
        <v>2021</v>
      </c>
      <c r="B298" s="4" t="s">
        <v>38</v>
      </c>
      <c r="C298" s="4" t="s">
        <v>23</v>
      </c>
      <c r="D298" s="8" t="s">
        <v>27</v>
      </c>
      <c r="E298" s="9">
        <v>34</v>
      </c>
      <c r="F298" s="9">
        <v>5263.32</v>
      </c>
      <c r="G298" s="9">
        <v>5126.0160000000005</v>
      </c>
      <c r="H298" s="6">
        <v>1052.664</v>
      </c>
      <c r="I298" s="7" t="s">
        <v>12</v>
      </c>
    </row>
    <row r="299" spans="1:9" x14ac:dyDescent="0.35">
      <c r="A299" s="4">
        <v>2021</v>
      </c>
      <c r="B299" s="4" t="s">
        <v>38</v>
      </c>
      <c r="C299" s="4" t="s">
        <v>14</v>
      </c>
      <c r="D299" s="5" t="s">
        <v>28</v>
      </c>
      <c r="E299" s="6">
        <v>7</v>
      </c>
      <c r="F299" s="6">
        <v>230</v>
      </c>
      <c r="G299" s="6">
        <v>224</v>
      </c>
      <c r="H299" s="6">
        <v>46</v>
      </c>
      <c r="I299" s="7" t="s">
        <v>33</v>
      </c>
    </row>
    <row r="300" spans="1:9" x14ac:dyDescent="0.35">
      <c r="A300" s="4">
        <v>2021</v>
      </c>
      <c r="B300" s="4" t="s">
        <v>38</v>
      </c>
      <c r="C300" s="4" t="s">
        <v>23</v>
      </c>
      <c r="D300" s="8" t="s">
        <v>30</v>
      </c>
      <c r="E300" s="9">
        <v>3</v>
      </c>
      <c r="F300" s="9">
        <v>5263.8950000000004</v>
      </c>
      <c r="G300" s="9">
        <v>5126.576</v>
      </c>
      <c r="H300" s="6">
        <v>1052.7790000000002</v>
      </c>
      <c r="I300" s="7" t="s">
        <v>33</v>
      </c>
    </row>
    <row r="301" spans="1:9" x14ac:dyDescent="0.35">
      <c r="A301" s="4">
        <v>2021</v>
      </c>
      <c r="B301" s="4" t="s">
        <v>38</v>
      </c>
      <c r="C301" s="4" t="s">
        <v>29</v>
      </c>
      <c r="D301" s="8" t="s">
        <v>29</v>
      </c>
      <c r="E301" s="9">
        <v>2</v>
      </c>
      <c r="F301" s="9">
        <v>7590</v>
      </c>
      <c r="G301" s="9">
        <v>7392</v>
      </c>
      <c r="H301" s="6">
        <v>1518</v>
      </c>
      <c r="I301" s="7" t="s">
        <v>33</v>
      </c>
    </row>
    <row r="302" spans="1:9" x14ac:dyDescent="0.35">
      <c r="A302" s="4">
        <v>2021</v>
      </c>
      <c r="B302" s="4" t="s">
        <v>39</v>
      </c>
      <c r="C302" s="4" t="s">
        <v>10</v>
      </c>
      <c r="D302" s="5" t="s">
        <v>11</v>
      </c>
      <c r="E302" s="6">
        <v>3566</v>
      </c>
      <c r="F302" s="6">
        <v>5263.8950000000004</v>
      </c>
      <c r="G302" s="6">
        <v>5126.576</v>
      </c>
      <c r="H302" s="6">
        <v>1052.7790000000002</v>
      </c>
      <c r="I302" s="7" t="s">
        <v>33</v>
      </c>
    </row>
    <row r="303" spans="1:9" x14ac:dyDescent="0.35">
      <c r="A303" s="4">
        <v>2021</v>
      </c>
      <c r="B303" s="4" t="s">
        <v>39</v>
      </c>
      <c r="C303" s="4" t="s">
        <v>10</v>
      </c>
      <c r="D303" s="5" t="s">
        <v>13</v>
      </c>
      <c r="E303" s="6">
        <v>2498</v>
      </c>
      <c r="F303" s="6">
        <v>8800</v>
      </c>
      <c r="G303" s="6">
        <v>8960</v>
      </c>
      <c r="H303" s="6">
        <v>1760</v>
      </c>
      <c r="I303" s="7" t="s">
        <v>33</v>
      </c>
    </row>
    <row r="304" spans="1:9" x14ac:dyDescent="0.35">
      <c r="A304" s="4">
        <v>2021</v>
      </c>
      <c r="B304" s="4" t="s">
        <v>39</v>
      </c>
      <c r="C304" s="4" t="s">
        <v>14</v>
      </c>
      <c r="D304" s="5" t="s">
        <v>15</v>
      </c>
      <c r="E304" s="6">
        <v>1245</v>
      </c>
      <c r="F304" s="6">
        <v>5034.92</v>
      </c>
      <c r="G304" s="6">
        <v>5126.4639999999999</v>
      </c>
      <c r="H304" s="6">
        <v>1006.984</v>
      </c>
      <c r="I304" s="7" t="s">
        <v>33</v>
      </c>
    </row>
    <row r="305" spans="1:9" x14ac:dyDescent="0.35">
      <c r="A305" s="4">
        <v>2021</v>
      </c>
      <c r="B305" s="4" t="s">
        <v>39</v>
      </c>
      <c r="C305" s="4" t="s">
        <v>16</v>
      </c>
      <c r="D305" s="8" t="s">
        <v>17</v>
      </c>
      <c r="E305" s="9">
        <v>644</v>
      </c>
      <c r="F305" s="9">
        <v>6317.85</v>
      </c>
      <c r="G305" s="9">
        <v>6432.72</v>
      </c>
      <c r="H305" s="6">
        <v>1263.5700000000002</v>
      </c>
      <c r="I305" s="7" t="s">
        <v>33</v>
      </c>
    </row>
    <row r="306" spans="1:9" x14ac:dyDescent="0.35">
      <c r="A306" s="4">
        <v>2021</v>
      </c>
      <c r="B306" s="4" t="s">
        <v>39</v>
      </c>
      <c r="C306" s="4" t="s">
        <v>18</v>
      </c>
      <c r="D306" s="8" t="s">
        <v>19</v>
      </c>
      <c r="E306" s="9">
        <v>643</v>
      </c>
      <c r="F306" s="9">
        <v>7700</v>
      </c>
      <c r="G306" s="9">
        <v>7840</v>
      </c>
      <c r="H306" s="6">
        <v>1540</v>
      </c>
      <c r="I306" s="7" t="s">
        <v>33</v>
      </c>
    </row>
    <row r="307" spans="1:9" x14ac:dyDescent="0.35">
      <c r="A307" s="4">
        <v>2021</v>
      </c>
      <c r="B307" s="4" t="s">
        <v>39</v>
      </c>
      <c r="C307" s="4" t="s">
        <v>16</v>
      </c>
      <c r="D307" s="8" t="s">
        <v>20</v>
      </c>
      <c r="E307" s="9">
        <v>455</v>
      </c>
      <c r="F307" s="9">
        <v>5036.46</v>
      </c>
      <c r="G307" s="9">
        <v>5128.0320000000002</v>
      </c>
      <c r="H307" s="6">
        <v>1007.292</v>
      </c>
      <c r="I307" s="7" t="s">
        <v>33</v>
      </c>
    </row>
    <row r="308" spans="1:9" x14ac:dyDescent="0.35">
      <c r="A308" s="4">
        <v>2021</v>
      </c>
      <c r="B308" s="4" t="s">
        <v>39</v>
      </c>
      <c r="C308" s="4" t="s">
        <v>18</v>
      </c>
      <c r="D308" s="8" t="s">
        <v>21</v>
      </c>
      <c r="E308" s="10">
        <v>345</v>
      </c>
      <c r="F308" s="10">
        <v>7700</v>
      </c>
      <c r="G308" s="10">
        <v>7840</v>
      </c>
      <c r="H308" s="6">
        <v>1540</v>
      </c>
      <c r="I308" s="7" t="s">
        <v>33</v>
      </c>
    </row>
    <row r="309" spans="1:9" x14ac:dyDescent="0.35">
      <c r="A309" s="4">
        <v>2021</v>
      </c>
      <c r="B309" s="4" t="s">
        <v>39</v>
      </c>
      <c r="C309" s="4" t="s">
        <v>14</v>
      </c>
      <c r="D309" s="5" t="s">
        <v>22</v>
      </c>
      <c r="E309" s="6">
        <v>122</v>
      </c>
      <c r="F309" s="6">
        <v>110</v>
      </c>
      <c r="G309" s="6">
        <v>112</v>
      </c>
      <c r="H309" s="6">
        <v>22</v>
      </c>
      <c r="I309" s="7" t="s">
        <v>33</v>
      </c>
    </row>
    <row r="310" spans="1:9" x14ac:dyDescent="0.35">
      <c r="A310" s="4">
        <v>2021</v>
      </c>
      <c r="B310" s="4" t="s">
        <v>39</v>
      </c>
      <c r="C310" s="4" t="s">
        <v>23</v>
      </c>
      <c r="D310" s="8" t="s">
        <v>24</v>
      </c>
      <c r="E310" s="9">
        <v>78</v>
      </c>
      <c r="F310" s="9">
        <v>5034.92</v>
      </c>
      <c r="G310" s="9">
        <v>5126.4639999999999</v>
      </c>
      <c r="H310" s="6">
        <v>1006.984</v>
      </c>
      <c r="I310" s="7" t="s">
        <v>33</v>
      </c>
    </row>
    <row r="311" spans="1:9" x14ac:dyDescent="0.35">
      <c r="A311" s="4">
        <v>2021</v>
      </c>
      <c r="B311" s="4" t="s">
        <v>39</v>
      </c>
      <c r="C311" s="4" t="s">
        <v>23</v>
      </c>
      <c r="D311" s="8" t="s">
        <v>25</v>
      </c>
      <c r="E311" s="9">
        <v>76</v>
      </c>
      <c r="F311" s="9">
        <v>4576.8999999999996</v>
      </c>
      <c r="G311" s="9">
        <v>5126.1279999999997</v>
      </c>
      <c r="H311" s="6">
        <v>915.38</v>
      </c>
      <c r="I311" s="7" t="s">
        <v>33</v>
      </c>
    </row>
    <row r="312" spans="1:9" x14ac:dyDescent="0.35">
      <c r="A312" s="4">
        <v>2021</v>
      </c>
      <c r="B312" s="4" t="s">
        <v>39</v>
      </c>
      <c r="C312" s="4" t="s">
        <v>23</v>
      </c>
      <c r="D312" s="8" t="s">
        <v>26</v>
      </c>
      <c r="E312" s="9">
        <v>46</v>
      </c>
      <c r="F312" s="9">
        <v>200</v>
      </c>
      <c r="G312" s="9">
        <v>224</v>
      </c>
      <c r="H312" s="6">
        <v>40</v>
      </c>
      <c r="I312" s="7" t="s">
        <v>33</v>
      </c>
    </row>
    <row r="313" spans="1:9" x14ac:dyDescent="0.35">
      <c r="A313" s="4">
        <v>2021</v>
      </c>
      <c r="B313" s="4" t="s">
        <v>39</v>
      </c>
      <c r="C313" s="4" t="s">
        <v>23</v>
      </c>
      <c r="D313" s="8" t="s">
        <v>27</v>
      </c>
      <c r="E313" s="9">
        <v>34</v>
      </c>
      <c r="F313" s="9">
        <v>4576.8</v>
      </c>
      <c r="G313" s="9">
        <v>5126.0160000000005</v>
      </c>
      <c r="H313" s="6">
        <v>915.36000000000013</v>
      </c>
      <c r="I313" s="7" t="s">
        <v>33</v>
      </c>
    </row>
    <row r="314" spans="1:9" x14ac:dyDescent="0.35">
      <c r="A314" s="4">
        <v>2021</v>
      </c>
      <c r="B314" s="4" t="s">
        <v>39</v>
      </c>
      <c r="C314" s="4" t="s">
        <v>14</v>
      </c>
      <c r="D314" s="5" t="s">
        <v>28</v>
      </c>
      <c r="E314" s="6">
        <v>7</v>
      </c>
      <c r="F314" s="6">
        <v>200</v>
      </c>
      <c r="G314" s="6">
        <v>224</v>
      </c>
      <c r="H314" s="6">
        <v>40</v>
      </c>
      <c r="I314" s="7" t="s">
        <v>33</v>
      </c>
    </row>
    <row r="315" spans="1:9" x14ac:dyDescent="0.35">
      <c r="A315" s="4">
        <v>2021</v>
      </c>
      <c r="B315" s="4" t="s">
        <v>39</v>
      </c>
      <c r="C315" s="4" t="s">
        <v>23</v>
      </c>
      <c r="D315" s="8" t="s">
        <v>30</v>
      </c>
      <c r="E315" s="9">
        <v>3</v>
      </c>
      <c r="F315" s="9">
        <v>4577.3</v>
      </c>
      <c r="G315" s="9">
        <v>5126.576</v>
      </c>
      <c r="H315" s="6">
        <v>915.46</v>
      </c>
      <c r="I315" s="7" t="s">
        <v>33</v>
      </c>
    </row>
    <row r="316" spans="1:9" x14ac:dyDescent="0.35">
      <c r="A316" s="4">
        <v>2021</v>
      </c>
      <c r="B316" s="4" t="s">
        <v>39</v>
      </c>
      <c r="C316" s="4" t="s">
        <v>29</v>
      </c>
      <c r="D316" s="8" t="s">
        <v>29</v>
      </c>
      <c r="E316" s="9">
        <v>2</v>
      </c>
      <c r="F316" s="9">
        <v>6600</v>
      </c>
      <c r="G316" s="9">
        <v>7392</v>
      </c>
      <c r="H316" s="6">
        <v>1320</v>
      </c>
      <c r="I316" s="7" t="s">
        <v>33</v>
      </c>
    </row>
    <row r="317" spans="1:9" x14ac:dyDescent="0.35">
      <c r="A317" s="4">
        <v>2021</v>
      </c>
      <c r="B317" s="4" t="s">
        <v>40</v>
      </c>
      <c r="C317" s="4" t="s">
        <v>10</v>
      </c>
      <c r="D317" s="5" t="s">
        <v>11</v>
      </c>
      <c r="E317" s="6">
        <v>3566</v>
      </c>
      <c r="F317" s="6">
        <v>4577.3</v>
      </c>
      <c r="G317" s="6">
        <v>5126.576</v>
      </c>
      <c r="H317" s="6">
        <v>915.46</v>
      </c>
      <c r="I317" s="7" t="s">
        <v>33</v>
      </c>
    </row>
    <row r="318" spans="1:9" x14ac:dyDescent="0.35">
      <c r="A318" s="4">
        <v>2021</v>
      </c>
      <c r="B318" s="4" t="s">
        <v>40</v>
      </c>
      <c r="C318" s="4" t="s">
        <v>10</v>
      </c>
      <c r="D318" s="5" t="s">
        <v>13</v>
      </c>
      <c r="E318" s="6">
        <v>2498</v>
      </c>
      <c r="F318" s="6">
        <v>8000</v>
      </c>
      <c r="G318" s="6">
        <v>8960</v>
      </c>
      <c r="H318" s="6">
        <v>1600</v>
      </c>
      <c r="I318" s="7" t="s">
        <v>33</v>
      </c>
    </row>
    <row r="319" spans="1:9" x14ac:dyDescent="0.35">
      <c r="A319" s="4">
        <v>2021</v>
      </c>
      <c r="B319" s="4" t="s">
        <v>40</v>
      </c>
      <c r="C319" s="4" t="s">
        <v>14</v>
      </c>
      <c r="D319" s="5" t="s">
        <v>15</v>
      </c>
      <c r="E319" s="6">
        <v>1245</v>
      </c>
      <c r="F319" s="6">
        <v>4577.2</v>
      </c>
      <c r="G319" s="6">
        <v>5126.4639999999999</v>
      </c>
      <c r="H319" s="6">
        <v>915.44</v>
      </c>
      <c r="I319" s="7" t="s">
        <v>33</v>
      </c>
    </row>
    <row r="320" spans="1:9" x14ac:dyDescent="0.35">
      <c r="A320" s="4">
        <v>2021</v>
      </c>
      <c r="B320" s="4" t="s">
        <v>40</v>
      </c>
      <c r="C320" s="4" t="s">
        <v>16</v>
      </c>
      <c r="D320" s="8" t="s">
        <v>17</v>
      </c>
      <c r="E320" s="9">
        <v>644</v>
      </c>
      <c r="F320" s="9">
        <v>5743.5</v>
      </c>
      <c r="G320" s="9">
        <v>6432.72</v>
      </c>
      <c r="H320" s="6">
        <v>1148.7</v>
      </c>
      <c r="I320" s="7" t="s">
        <v>33</v>
      </c>
    </row>
    <row r="321" spans="1:9" x14ac:dyDescent="0.35">
      <c r="A321" s="4">
        <v>2021</v>
      </c>
      <c r="B321" s="4" t="s">
        <v>40</v>
      </c>
      <c r="C321" s="4" t="s">
        <v>18</v>
      </c>
      <c r="D321" s="8" t="s">
        <v>19</v>
      </c>
      <c r="E321" s="9">
        <v>643</v>
      </c>
      <c r="F321" s="9">
        <v>7000</v>
      </c>
      <c r="G321" s="9">
        <v>7840</v>
      </c>
      <c r="H321" s="6">
        <v>1400</v>
      </c>
      <c r="I321" s="7" t="s">
        <v>33</v>
      </c>
    </row>
    <row r="322" spans="1:9" x14ac:dyDescent="0.35">
      <c r="A322" s="4">
        <v>2021</v>
      </c>
      <c r="B322" s="4" t="s">
        <v>40</v>
      </c>
      <c r="C322" s="4" t="s">
        <v>16</v>
      </c>
      <c r="D322" s="8" t="s">
        <v>20</v>
      </c>
      <c r="E322" s="9">
        <v>455</v>
      </c>
      <c r="F322" s="9">
        <v>4578.6000000000004</v>
      </c>
      <c r="G322" s="9">
        <v>5128.0320000000002</v>
      </c>
      <c r="H322" s="6">
        <v>915.72000000000014</v>
      </c>
      <c r="I322" s="7" t="s">
        <v>12</v>
      </c>
    </row>
    <row r="323" spans="1:9" x14ac:dyDescent="0.35">
      <c r="A323" s="4">
        <v>2021</v>
      </c>
      <c r="B323" s="4" t="s">
        <v>40</v>
      </c>
      <c r="C323" s="4" t="s">
        <v>18</v>
      </c>
      <c r="D323" s="8" t="s">
        <v>21</v>
      </c>
      <c r="E323" s="10">
        <v>345</v>
      </c>
      <c r="F323" s="10">
        <v>7000</v>
      </c>
      <c r="G323" s="10">
        <v>7840</v>
      </c>
      <c r="H323" s="6">
        <v>1400</v>
      </c>
      <c r="I323" s="7" t="s">
        <v>12</v>
      </c>
    </row>
    <row r="324" spans="1:9" x14ac:dyDescent="0.35">
      <c r="A324" s="4">
        <v>2021</v>
      </c>
      <c r="B324" s="4" t="s">
        <v>40</v>
      </c>
      <c r="C324" s="4" t="s">
        <v>14</v>
      </c>
      <c r="D324" s="5" t="s">
        <v>22</v>
      </c>
      <c r="E324" s="6">
        <v>122</v>
      </c>
      <c r="F324" s="6">
        <v>100</v>
      </c>
      <c r="G324" s="6">
        <v>112</v>
      </c>
      <c r="H324" s="6">
        <v>20</v>
      </c>
      <c r="I324" s="7" t="s">
        <v>12</v>
      </c>
    </row>
    <row r="325" spans="1:9" x14ac:dyDescent="0.35">
      <c r="A325" s="4">
        <v>2021</v>
      </c>
      <c r="B325" s="4" t="s">
        <v>40</v>
      </c>
      <c r="C325" s="4" t="s">
        <v>23</v>
      </c>
      <c r="D325" s="8" t="s">
        <v>24</v>
      </c>
      <c r="E325" s="9">
        <v>78</v>
      </c>
      <c r="F325" s="9">
        <v>4577.2</v>
      </c>
      <c r="G325" s="9">
        <v>5126.4639999999999</v>
      </c>
      <c r="H325" s="6">
        <v>915.44</v>
      </c>
      <c r="I325" s="7" t="s">
        <v>12</v>
      </c>
    </row>
    <row r="326" spans="1:9" x14ac:dyDescent="0.35">
      <c r="A326" s="4">
        <v>2021</v>
      </c>
      <c r="B326" s="4" t="s">
        <v>40</v>
      </c>
      <c r="C326" s="4" t="s">
        <v>23</v>
      </c>
      <c r="D326" s="8" t="s">
        <v>25</v>
      </c>
      <c r="E326" s="9">
        <v>76</v>
      </c>
      <c r="F326" s="9">
        <v>4576.8999999999996</v>
      </c>
      <c r="G326" s="9">
        <v>5126.1279999999997</v>
      </c>
      <c r="H326" s="6">
        <v>915.38</v>
      </c>
      <c r="I326" s="7" t="s">
        <v>12</v>
      </c>
    </row>
    <row r="327" spans="1:9" x14ac:dyDescent="0.35">
      <c r="A327" s="4">
        <v>2021</v>
      </c>
      <c r="B327" s="4" t="s">
        <v>40</v>
      </c>
      <c r="C327" s="4" t="s">
        <v>23</v>
      </c>
      <c r="D327" s="8" t="s">
        <v>26</v>
      </c>
      <c r="E327" s="9">
        <v>46</v>
      </c>
      <c r="F327" s="9">
        <v>200</v>
      </c>
      <c r="G327" s="9">
        <v>224</v>
      </c>
      <c r="H327" s="6">
        <v>40</v>
      </c>
      <c r="I327" s="7" t="s">
        <v>12</v>
      </c>
    </row>
    <row r="328" spans="1:9" x14ac:dyDescent="0.35">
      <c r="A328" s="4">
        <v>2021</v>
      </c>
      <c r="B328" s="4" t="s">
        <v>40</v>
      </c>
      <c r="C328" s="4" t="s">
        <v>23</v>
      </c>
      <c r="D328" s="8" t="s">
        <v>27</v>
      </c>
      <c r="E328" s="9">
        <v>34</v>
      </c>
      <c r="F328" s="9">
        <v>4576.8</v>
      </c>
      <c r="G328" s="9">
        <v>5126.0160000000005</v>
      </c>
      <c r="H328" s="6">
        <v>915.36000000000013</v>
      </c>
      <c r="I328" s="7" t="s">
        <v>12</v>
      </c>
    </row>
    <row r="329" spans="1:9" x14ac:dyDescent="0.35">
      <c r="A329" s="4">
        <v>2021</v>
      </c>
      <c r="B329" s="4" t="s">
        <v>40</v>
      </c>
      <c r="C329" s="4" t="s">
        <v>14</v>
      </c>
      <c r="D329" s="5" t="s">
        <v>28</v>
      </c>
      <c r="E329" s="6">
        <v>7</v>
      </c>
      <c r="F329" s="6">
        <v>200</v>
      </c>
      <c r="G329" s="6">
        <v>224</v>
      </c>
      <c r="H329" s="6">
        <v>40</v>
      </c>
      <c r="I329" s="7" t="s">
        <v>12</v>
      </c>
    </row>
    <row r="330" spans="1:9" x14ac:dyDescent="0.35">
      <c r="A330" s="4">
        <v>2021</v>
      </c>
      <c r="B330" s="4" t="s">
        <v>40</v>
      </c>
      <c r="C330" s="4" t="s">
        <v>23</v>
      </c>
      <c r="D330" s="8" t="s">
        <v>30</v>
      </c>
      <c r="E330" s="9">
        <v>3</v>
      </c>
      <c r="F330" s="9">
        <v>4577.3</v>
      </c>
      <c r="G330" s="9">
        <v>5126.576</v>
      </c>
      <c r="H330" s="6">
        <v>915.46</v>
      </c>
      <c r="I330" s="7" t="s">
        <v>12</v>
      </c>
    </row>
    <row r="331" spans="1:9" x14ac:dyDescent="0.35">
      <c r="A331" s="4">
        <v>2021</v>
      </c>
      <c r="B331" s="4" t="s">
        <v>40</v>
      </c>
      <c r="C331" s="4" t="s">
        <v>29</v>
      </c>
      <c r="D331" s="8" t="s">
        <v>29</v>
      </c>
      <c r="E331" s="9">
        <v>2</v>
      </c>
      <c r="F331" s="9">
        <v>6600</v>
      </c>
      <c r="G331" s="9">
        <v>7392</v>
      </c>
      <c r="H331" s="6">
        <v>1320</v>
      </c>
      <c r="I331" s="7" t="s">
        <v>12</v>
      </c>
    </row>
    <row r="332" spans="1:9" x14ac:dyDescent="0.35">
      <c r="A332" s="4">
        <v>2021</v>
      </c>
      <c r="B332" s="4" t="s">
        <v>41</v>
      </c>
      <c r="C332" s="4" t="s">
        <v>10</v>
      </c>
      <c r="D332" s="5" t="s">
        <v>11</v>
      </c>
      <c r="E332" s="6">
        <v>3566</v>
      </c>
      <c r="F332" s="6">
        <v>4577.3</v>
      </c>
      <c r="G332" s="6">
        <v>5126.576</v>
      </c>
      <c r="H332" s="6">
        <v>915.46</v>
      </c>
      <c r="I332" s="7" t="s">
        <v>12</v>
      </c>
    </row>
    <row r="333" spans="1:9" x14ac:dyDescent="0.35">
      <c r="A333" s="4">
        <v>2021</v>
      </c>
      <c r="B333" s="4" t="s">
        <v>41</v>
      </c>
      <c r="C333" s="4" t="s">
        <v>10</v>
      </c>
      <c r="D333" s="5" t="s">
        <v>13</v>
      </c>
      <c r="E333" s="6">
        <v>2498</v>
      </c>
      <c r="F333" s="6">
        <v>8000</v>
      </c>
      <c r="G333" s="6">
        <v>8960</v>
      </c>
      <c r="H333" s="6">
        <v>1600</v>
      </c>
      <c r="I333" s="7" t="s">
        <v>12</v>
      </c>
    </row>
    <row r="334" spans="1:9" x14ac:dyDescent="0.35">
      <c r="A334" s="4">
        <v>2021</v>
      </c>
      <c r="B334" s="4" t="s">
        <v>41</v>
      </c>
      <c r="C334" s="4" t="s">
        <v>14</v>
      </c>
      <c r="D334" s="5" t="s">
        <v>15</v>
      </c>
      <c r="E334" s="6">
        <v>1245</v>
      </c>
      <c r="F334" s="6">
        <v>4577.2</v>
      </c>
      <c r="G334" s="6">
        <v>5126.4639999999999</v>
      </c>
      <c r="H334" s="6">
        <v>915.44</v>
      </c>
      <c r="I334" s="7" t="s">
        <v>12</v>
      </c>
    </row>
    <row r="335" spans="1:9" x14ac:dyDescent="0.35">
      <c r="A335" s="4">
        <v>2021</v>
      </c>
      <c r="B335" s="4" t="s">
        <v>41</v>
      </c>
      <c r="C335" s="4" t="s">
        <v>16</v>
      </c>
      <c r="D335" s="8" t="s">
        <v>17</v>
      </c>
      <c r="E335" s="9">
        <v>644</v>
      </c>
      <c r="F335" s="9">
        <v>5743.5</v>
      </c>
      <c r="G335" s="9">
        <v>6432.72</v>
      </c>
      <c r="H335" s="6">
        <v>1148.7</v>
      </c>
      <c r="I335" s="7" t="s">
        <v>12</v>
      </c>
    </row>
    <row r="336" spans="1:9" x14ac:dyDescent="0.35">
      <c r="A336" s="4">
        <v>2021</v>
      </c>
      <c r="B336" s="4" t="s">
        <v>41</v>
      </c>
      <c r="C336" s="4" t="s">
        <v>18</v>
      </c>
      <c r="D336" s="8" t="s">
        <v>19</v>
      </c>
      <c r="E336" s="9">
        <v>643</v>
      </c>
      <c r="F336" s="9">
        <v>7000</v>
      </c>
      <c r="G336" s="9">
        <v>7840</v>
      </c>
      <c r="H336" s="6">
        <v>1400</v>
      </c>
      <c r="I336" s="7" t="s">
        <v>12</v>
      </c>
    </row>
    <row r="337" spans="1:9" x14ac:dyDescent="0.35">
      <c r="A337" s="4">
        <v>2021</v>
      </c>
      <c r="B337" s="4" t="s">
        <v>41</v>
      </c>
      <c r="C337" s="4" t="s">
        <v>16</v>
      </c>
      <c r="D337" s="8" t="s">
        <v>20</v>
      </c>
      <c r="E337" s="9">
        <v>455</v>
      </c>
      <c r="F337" s="9">
        <v>4578.6000000000004</v>
      </c>
      <c r="G337" s="9">
        <v>5128.0320000000002</v>
      </c>
      <c r="H337" s="6">
        <v>915.72000000000014</v>
      </c>
      <c r="I337" s="7" t="s">
        <v>12</v>
      </c>
    </row>
    <row r="338" spans="1:9" x14ac:dyDescent="0.35">
      <c r="A338" s="4">
        <v>2021</v>
      </c>
      <c r="B338" s="4" t="s">
        <v>41</v>
      </c>
      <c r="C338" s="4" t="s">
        <v>18</v>
      </c>
      <c r="D338" s="8" t="s">
        <v>21</v>
      </c>
      <c r="E338" s="10">
        <v>345</v>
      </c>
      <c r="F338" s="10">
        <v>7000</v>
      </c>
      <c r="G338" s="10">
        <v>7840</v>
      </c>
      <c r="H338" s="6">
        <v>1400</v>
      </c>
      <c r="I338" s="7" t="s">
        <v>12</v>
      </c>
    </row>
    <row r="339" spans="1:9" x14ac:dyDescent="0.35">
      <c r="A339" s="4">
        <v>2021</v>
      </c>
      <c r="B339" s="4" t="s">
        <v>41</v>
      </c>
      <c r="C339" s="4" t="s">
        <v>14</v>
      </c>
      <c r="D339" s="5" t="s">
        <v>22</v>
      </c>
      <c r="E339" s="6">
        <v>122</v>
      </c>
      <c r="F339" s="6">
        <v>100</v>
      </c>
      <c r="G339" s="6">
        <v>112</v>
      </c>
      <c r="H339" s="6">
        <v>20</v>
      </c>
      <c r="I339" s="7" t="s">
        <v>12</v>
      </c>
    </row>
    <row r="340" spans="1:9" x14ac:dyDescent="0.35">
      <c r="A340" s="4">
        <v>2021</v>
      </c>
      <c r="B340" s="4" t="s">
        <v>41</v>
      </c>
      <c r="C340" s="4" t="s">
        <v>23</v>
      </c>
      <c r="D340" s="8" t="s">
        <v>24</v>
      </c>
      <c r="E340" s="9">
        <v>78</v>
      </c>
      <c r="F340" s="9">
        <v>4577.2</v>
      </c>
      <c r="G340" s="9">
        <v>5126.4639999999999</v>
      </c>
      <c r="H340" s="6">
        <v>915.44</v>
      </c>
      <c r="I340" s="7" t="s">
        <v>12</v>
      </c>
    </row>
    <row r="341" spans="1:9" x14ac:dyDescent="0.35">
      <c r="A341" s="4">
        <v>2021</v>
      </c>
      <c r="B341" s="4" t="s">
        <v>41</v>
      </c>
      <c r="C341" s="4" t="s">
        <v>23</v>
      </c>
      <c r="D341" s="8" t="s">
        <v>25</v>
      </c>
      <c r="E341" s="9">
        <v>76</v>
      </c>
      <c r="F341" s="9">
        <v>4576.8999999999996</v>
      </c>
      <c r="G341" s="9">
        <v>5126.1279999999997</v>
      </c>
      <c r="H341" s="6">
        <v>915.38</v>
      </c>
      <c r="I341" s="7" t="s">
        <v>12</v>
      </c>
    </row>
    <row r="342" spans="1:9" x14ac:dyDescent="0.35">
      <c r="A342" s="4">
        <v>2021</v>
      </c>
      <c r="B342" s="4" t="s">
        <v>41</v>
      </c>
      <c r="C342" s="4" t="s">
        <v>23</v>
      </c>
      <c r="D342" s="8" t="s">
        <v>26</v>
      </c>
      <c r="E342" s="9">
        <v>46</v>
      </c>
      <c r="F342" s="9">
        <v>200</v>
      </c>
      <c r="G342" s="9">
        <v>224</v>
      </c>
      <c r="H342" s="6">
        <v>40</v>
      </c>
      <c r="I342" s="7" t="s">
        <v>12</v>
      </c>
    </row>
    <row r="343" spans="1:9" x14ac:dyDescent="0.35">
      <c r="A343" s="4">
        <v>2021</v>
      </c>
      <c r="B343" s="4" t="s">
        <v>41</v>
      </c>
      <c r="C343" s="4" t="s">
        <v>23</v>
      </c>
      <c r="D343" s="8" t="s">
        <v>27</v>
      </c>
      <c r="E343" s="9">
        <v>34</v>
      </c>
      <c r="F343" s="9">
        <v>5492.16</v>
      </c>
      <c r="G343" s="9">
        <v>5126.0160000000005</v>
      </c>
      <c r="H343" s="6">
        <v>1098.432</v>
      </c>
      <c r="I343" s="7" t="s">
        <v>12</v>
      </c>
    </row>
    <row r="344" spans="1:9" x14ac:dyDescent="0.35">
      <c r="A344" s="4">
        <v>2021</v>
      </c>
      <c r="B344" s="4" t="s">
        <v>41</v>
      </c>
      <c r="C344" s="4" t="s">
        <v>14</v>
      </c>
      <c r="D344" s="5" t="s">
        <v>28</v>
      </c>
      <c r="E344" s="6">
        <v>7</v>
      </c>
      <c r="F344" s="6">
        <v>240</v>
      </c>
      <c r="G344" s="6">
        <v>224</v>
      </c>
      <c r="H344" s="6">
        <v>48</v>
      </c>
      <c r="I344" s="7" t="s">
        <v>12</v>
      </c>
    </row>
    <row r="345" spans="1:9" x14ac:dyDescent="0.35">
      <c r="A345" s="4">
        <v>2021</v>
      </c>
      <c r="B345" s="4" t="s">
        <v>41</v>
      </c>
      <c r="C345" s="4" t="s">
        <v>23</v>
      </c>
      <c r="D345" s="8" t="s">
        <v>30</v>
      </c>
      <c r="E345" s="9">
        <v>3</v>
      </c>
      <c r="F345" s="9">
        <v>5492.76</v>
      </c>
      <c r="G345" s="9">
        <v>5126.576</v>
      </c>
      <c r="H345" s="6">
        <v>1098.5520000000001</v>
      </c>
      <c r="I345" s="7" t="s">
        <v>12</v>
      </c>
    </row>
    <row r="346" spans="1:9" x14ac:dyDescent="0.35">
      <c r="A346" s="4">
        <v>2021</v>
      </c>
      <c r="B346" s="4" t="s">
        <v>41</v>
      </c>
      <c r="C346" s="4" t="s">
        <v>29</v>
      </c>
      <c r="D346" s="8" t="s">
        <v>29</v>
      </c>
      <c r="E346" s="9">
        <v>2</v>
      </c>
      <c r="F346" s="9">
        <v>7920</v>
      </c>
      <c r="G346" s="9">
        <v>7392</v>
      </c>
      <c r="H346" s="6">
        <v>1584</v>
      </c>
      <c r="I346" s="7" t="s">
        <v>12</v>
      </c>
    </row>
    <row r="347" spans="1:9" x14ac:dyDescent="0.35">
      <c r="A347" s="4">
        <v>2021</v>
      </c>
      <c r="B347" s="4" t="s">
        <v>42</v>
      </c>
      <c r="C347" s="4" t="s">
        <v>10</v>
      </c>
      <c r="D347" s="5" t="s">
        <v>11</v>
      </c>
      <c r="E347" s="6">
        <v>3566</v>
      </c>
      <c r="F347" s="6">
        <v>4577.3</v>
      </c>
      <c r="G347" s="6">
        <v>5126.576</v>
      </c>
      <c r="H347" s="6">
        <v>915.46</v>
      </c>
      <c r="I347" s="7" t="s">
        <v>12</v>
      </c>
    </row>
    <row r="348" spans="1:9" x14ac:dyDescent="0.35">
      <c r="A348" s="4">
        <v>2021</v>
      </c>
      <c r="B348" s="4" t="s">
        <v>42</v>
      </c>
      <c r="C348" s="4" t="s">
        <v>10</v>
      </c>
      <c r="D348" s="5" t="s">
        <v>13</v>
      </c>
      <c r="E348" s="6">
        <v>2498</v>
      </c>
      <c r="F348" s="6">
        <v>8000</v>
      </c>
      <c r="G348" s="6">
        <v>8960</v>
      </c>
      <c r="H348" s="6">
        <v>1600</v>
      </c>
      <c r="I348" s="7" t="s">
        <v>12</v>
      </c>
    </row>
    <row r="349" spans="1:9" x14ac:dyDescent="0.35">
      <c r="A349" s="4">
        <v>2021</v>
      </c>
      <c r="B349" s="4" t="s">
        <v>42</v>
      </c>
      <c r="C349" s="4" t="s">
        <v>14</v>
      </c>
      <c r="D349" s="5" t="s">
        <v>15</v>
      </c>
      <c r="E349" s="6">
        <v>1245</v>
      </c>
      <c r="F349" s="6">
        <v>4577.2</v>
      </c>
      <c r="G349" s="6">
        <v>5126.4639999999999</v>
      </c>
      <c r="H349" s="6">
        <v>915.44</v>
      </c>
      <c r="I349" s="7" t="s">
        <v>12</v>
      </c>
    </row>
    <row r="350" spans="1:9" x14ac:dyDescent="0.35">
      <c r="A350" s="4">
        <v>2021</v>
      </c>
      <c r="B350" s="4" t="s">
        <v>42</v>
      </c>
      <c r="C350" s="4" t="s">
        <v>16</v>
      </c>
      <c r="D350" s="8" t="s">
        <v>17</v>
      </c>
      <c r="E350" s="9">
        <v>644</v>
      </c>
      <c r="F350" s="9">
        <v>5743.5</v>
      </c>
      <c r="G350" s="9">
        <v>6432.72</v>
      </c>
      <c r="H350" s="6">
        <v>1148.7</v>
      </c>
      <c r="I350" s="7" t="s">
        <v>12</v>
      </c>
    </row>
    <row r="351" spans="1:9" x14ac:dyDescent="0.35">
      <c r="A351" s="4">
        <v>2021</v>
      </c>
      <c r="B351" s="4" t="s">
        <v>42</v>
      </c>
      <c r="C351" s="4" t="s">
        <v>18</v>
      </c>
      <c r="D351" s="8" t="s">
        <v>19</v>
      </c>
      <c r="E351" s="9">
        <v>643</v>
      </c>
      <c r="F351" s="9">
        <v>7000</v>
      </c>
      <c r="G351" s="9">
        <v>7840</v>
      </c>
      <c r="H351" s="6">
        <v>1400</v>
      </c>
      <c r="I351" s="7" t="s">
        <v>12</v>
      </c>
    </row>
    <row r="352" spans="1:9" x14ac:dyDescent="0.35">
      <c r="A352" s="4">
        <v>2021</v>
      </c>
      <c r="B352" s="4" t="s">
        <v>42</v>
      </c>
      <c r="C352" s="4" t="s">
        <v>16</v>
      </c>
      <c r="D352" s="8" t="s">
        <v>20</v>
      </c>
      <c r="E352" s="9">
        <v>455</v>
      </c>
      <c r="F352" s="9">
        <v>4578.6000000000004</v>
      </c>
      <c r="G352" s="9">
        <v>5128.0320000000002</v>
      </c>
      <c r="H352" s="6">
        <v>915.72000000000014</v>
      </c>
      <c r="I352" s="7" t="s">
        <v>12</v>
      </c>
    </row>
    <row r="353" spans="1:9" x14ac:dyDescent="0.35">
      <c r="A353" s="4">
        <v>2021</v>
      </c>
      <c r="B353" s="4" t="s">
        <v>42</v>
      </c>
      <c r="C353" s="4" t="s">
        <v>18</v>
      </c>
      <c r="D353" s="8" t="s">
        <v>21</v>
      </c>
      <c r="E353" s="10">
        <v>345</v>
      </c>
      <c r="F353" s="10">
        <v>7000</v>
      </c>
      <c r="G353" s="10">
        <v>7840</v>
      </c>
      <c r="H353" s="6">
        <v>1400</v>
      </c>
      <c r="I353" s="7" t="s">
        <v>12</v>
      </c>
    </row>
    <row r="354" spans="1:9" x14ac:dyDescent="0.35">
      <c r="A354" s="4">
        <v>2021</v>
      </c>
      <c r="B354" s="4" t="s">
        <v>42</v>
      </c>
      <c r="C354" s="4" t="s">
        <v>14</v>
      </c>
      <c r="D354" s="5" t="s">
        <v>22</v>
      </c>
      <c r="E354" s="6">
        <v>122</v>
      </c>
      <c r="F354" s="6">
        <v>100</v>
      </c>
      <c r="G354" s="6">
        <v>112</v>
      </c>
      <c r="H354" s="6">
        <v>20</v>
      </c>
      <c r="I354" s="7" t="s">
        <v>12</v>
      </c>
    </row>
    <row r="355" spans="1:9" x14ac:dyDescent="0.35">
      <c r="A355" s="4">
        <v>2021</v>
      </c>
      <c r="B355" s="4" t="s">
        <v>42</v>
      </c>
      <c r="C355" s="4" t="s">
        <v>23</v>
      </c>
      <c r="D355" s="8" t="s">
        <v>24</v>
      </c>
      <c r="E355" s="9">
        <v>78</v>
      </c>
      <c r="F355" s="9">
        <v>4577.2</v>
      </c>
      <c r="G355" s="9">
        <v>5126.4639999999999</v>
      </c>
      <c r="H355" s="6">
        <v>915.44</v>
      </c>
      <c r="I355" s="7" t="s">
        <v>12</v>
      </c>
    </row>
    <row r="356" spans="1:9" x14ac:dyDescent="0.35">
      <c r="A356" s="4">
        <v>2021</v>
      </c>
      <c r="B356" s="4" t="s">
        <v>42</v>
      </c>
      <c r="C356" s="4" t="s">
        <v>23</v>
      </c>
      <c r="D356" s="8" t="s">
        <v>25</v>
      </c>
      <c r="E356" s="9">
        <v>76</v>
      </c>
      <c r="F356" s="9">
        <v>4576.8999999999996</v>
      </c>
      <c r="G356" s="9">
        <v>5126.1279999999997</v>
      </c>
      <c r="H356" s="6">
        <v>915.38</v>
      </c>
      <c r="I356" s="7" t="s">
        <v>12</v>
      </c>
    </row>
    <row r="357" spans="1:9" x14ac:dyDescent="0.35">
      <c r="A357" s="4">
        <v>2021</v>
      </c>
      <c r="B357" s="4" t="s">
        <v>42</v>
      </c>
      <c r="C357" s="4" t="s">
        <v>23</v>
      </c>
      <c r="D357" s="8" t="s">
        <v>26</v>
      </c>
      <c r="E357" s="9">
        <v>46</v>
      </c>
      <c r="F357" s="9">
        <v>200</v>
      </c>
      <c r="G357" s="9">
        <v>224</v>
      </c>
      <c r="H357" s="6">
        <v>40</v>
      </c>
      <c r="I357" s="7" t="s">
        <v>12</v>
      </c>
    </row>
    <row r="358" spans="1:9" x14ac:dyDescent="0.35">
      <c r="A358" s="4">
        <v>2021</v>
      </c>
      <c r="B358" s="4" t="s">
        <v>42</v>
      </c>
      <c r="C358" s="4" t="s">
        <v>23</v>
      </c>
      <c r="D358" s="8" t="s">
        <v>27</v>
      </c>
      <c r="E358" s="9">
        <v>34</v>
      </c>
      <c r="F358" s="9">
        <v>4576.8</v>
      </c>
      <c r="G358" s="9">
        <v>5126.0160000000005</v>
      </c>
      <c r="H358" s="6">
        <v>915.36000000000013</v>
      </c>
      <c r="I358" s="7" t="s">
        <v>12</v>
      </c>
    </row>
    <row r="359" spans="1:9" x14ac:dyDescent="0.35">
      <c r="A359" s="4">
        <v>2021</v>
      </c>
      <c r="B359" s="4" t="s">
        <v>42</v>
      </c>
      <c r="C359" s="4" t="s">
        <v>14</v>
      </c>
      <c r="D359" s="5" t="s">
        <v>28</v>
      </c>
      <c r="E359" s="6">
        <v>7</v>
      </c>
      <c r="F359" s="6">
        <v>200</v>
      </c>
      <c r="G359" s="6">
        <v>224</v>
      </c>
      <c r="H359" s="6">
        <v>40</v>
      </c>
      <c r="I359" s="7" t="s">
        <v>12</v>
      </c>
    </row>
    <row r="360" spans="1:9" x14ac:dyDescent="0.35">
      <c r="A360" s="4">
        <v>2021</v>
      </c>
      <c r="B360" s="4" t="s">
        <v>42</v>
      </c>
      <c r="C360" s="4" t="s">
        <v>23</v>
      </c>
      <c r="D360" s="8" t="s">
        <v>30</v>
      </c>
      <c r="E360" s="9">
        <v>3</v>
      </c>
      <c r="F360" s="9">
        <v>4577.3</v>
      </c>
      <c r="G360" s="9">
        <v>5126.576</v>
      </c>
      <c r="H360" s="6">
        <v>915.46</v>
      </c>
      <c r="I360" s="7" t="s">
        <v>12</v>
      </c>
    </row>
    <row r="361" spans="1:9" x14ac:dyDescent="0.35">
      <c r="A361" s="4">
        <v>2021</v>
      </c>
      <c r="B361" s="4" t="s">
        <v>42</v>
      </c>
      <c r="C361" s="4" t="s">
        <v>29</v>
      </c>
      <c r="D361" s="8" t="s">
        <v>29</v>
      </c>
      <c r="E361" s="9">
        <v>2</v>
      </c>
      <c r="F361" s="9">
        <v>6600</v>
      </c>
      <c r="G361" s="9">
        <v>7392</v>
      </c>
      <c r="H361" s="6">
        <v>1320</v>
      </c>
      <c r="I361" s="7" t="s">
        <v>12</v>
      </c>
    </row>
    <row r="362" spans="1:9" x14ac:dyDescent="0.35">
      <c r="A362" s="4">
        <v>2022</v>
      </c>
      <c r="B362" s="4" t="s">
        <v>9</v>
      </c>
      <c r="C362" s="4" t="s">
        <v>10</v>
      </c>
      <c r="D362" s="5" t="s">
        <v>11</v>
      </c>
      <c r="E362" s="6">
        <v>3566</v>
      </c>
      <c r="F362" s="6">
        <v>5492.76</v>
      </c>
      <c r="G362" s="6">
        <v>5126.576</v>
      </c>
      <c r="H362" s="6">
        <v>1098.5520000000001</v>
      </c>
      <c r="I362" s="7" t="s">
        <v>12</v>
      </c>
    </row>
    <row r="363" spans="1:9" x14ac:dyDescent="0.35">
      <c r="A363" s="4">
        <v>2022</v>
      </c>
      <c r="B363" s="4" t="s">
        <v>9</v>
      </c>
      <c r="C363" s="4" t="s">
        <v>10</v>
      </c>
      <c r="D363" s="5" t="s">
        <v>13</v>
      </c>
      <c r="E363" s="6">
        <v>2498</v>
      </c>
      <c r="F363" s="6">
        <v>9600</v>
      </c>
      <c r="G363" s="6">
        <v>8960</v>
      </c>
      <c r="H363" s="6">
        <v>1920</v>
      </c>
      <c r="I363" s="7" t="s">
        <v>12</v>
      </c>
    </row>
    <row r="364" spans="1:9" x14ac:dyDescent="0.35">
      <c r="A364" s="4">
        <v>2022</v>
      </c>
      <c r="B364" s="4" t="s">
        <v>9</v>
      </c>
      <c r="C364" s="4" t="s">
        <v>14</v>
      </c>
      <c r="D364" s="5" t="s">
        <v>15</v>
      </c>
      <c r="E364" s="6">
        <v>1245</v>
      </c>
      <c r="F364" s="6">
        <v>5492.6399999999994</v>
      </c>
      <c r="G364" s="6">
        <v>5126.4639999999999</v>
      </c>
      <c r="H364" s="6">
        <v>1098.528</v>
      </c>
      <c r="I364" s="7" t="s">
        <v>33</v>
      </c>
    </row>
    <row r="365" spans="1:9" x14ac:dyDescent="0.35">
      <c r="A365" s="4">
        <v>2022</v>
      </c>
      <c r="B365" s="4" t="s">
        <v>9</v>
      </c>
      <c r="C365" s="4" t="s">
        <v>16</v>
      </c>
      <c r="D365" s="8" t="s">
        <v>17</v>
      </c>
      <c r="E365" s="9">
        <v>644</v>
      </c>
      <c r="F365" s="9">
        <v>6892.2</v>
      </c>
      <c r="G365" s="9">
        <v>6432.72</v>
      </c>
      <c r="H365" s="6">
        <v>1378.44</v>
      </c>
      <c r="I365" s="7" t="s">
        <v>33</v>
      </c>
    </row>
    <row r="366" spans="1:9" x14ac:dyDescent="0.35">
      <c r="A366" s="4">
        <v>2022</v>
      </c>
      <c r="B366" s="4" t="s">
        <v>9</v>
      </c>
      <c r="C366" s="4" t="s">
        <v>18</v>
      </c>
      <c r="D366" s="8" t="s">
        <v>19</v>
      </c>
      <c r="E366" s="9">
        <v>643</v>
      </c>
      <c r="F366" s="9">
        <v>8400</v>
      </c>
      <c r="G366" s="9">
        <v>7840</v>
      </c>
      <c r="H366" s="6">
        <v>1680</v>
      </c>
      <c r="I366" s="7" t="s">
        <v>33</v>
      </c>
    </row>
    <row r="367" spans="1:9" x14ac:dyDescent="0.35">
      <c r="A367" s="4">
        <v>2022</v>
      </c>
      <c r="B367" s="4" t="s">
        <v>9</v>
      </c>
      <c r="C367" s="4" t="s">
        <v>16</v>
      </c>
      <c r="D367" s="8" t="s">
        <v>20</v>
      </c>
      <c r="E367" s="9">
        <v>455</v>
      </c>
      <c r="F367" s="9">
        <v>5494.3200000000006</v>
      </c>
      <c r="G367" s="9">
        <v>5128.0320000000002</v>
      </c>
      <c r="H367" s="6">
        <v>1098.8640000000003</v>
      </c>
      <c r="I367" s="7" t="s">
        <v>33</v>
      </c>
    </row>
    <row r="368" spans="1:9" x14ac:dyDescent="0.35">
      <c r="A368" s="4">
        <v>2022</v>
      </c>
      <c r="B368" s="4" t="s">
        <v>9</v>
      </c>
      <c r="C368" s="4" t="s">
        <v>18</v>
      </c>
      <c r="D368" s="8" t="s">
        <v>21</v>
      </c>
      <c r="E368" s="10">
        <v>345</v>
      </c>
      <c r="F368" s="10">
        <v>8400</v>
      </c>
      <c r="G368" s="10">
        <v>7840</v>
      </c>
      <c r="H368" s="6">
        <v>1680</v>
      </c>
      <c r="I368" s="7" t="s">
        <v>33</v>
      </c>
    </row>
    <row r="369" spans="1:9" x14ac:dyDescent="0.35">
      <c r="A369" s="4">
        <v>2022</v>
      </c>
      <c r="B369" s="4" t="s">
        <v>9</v>
      </c>
      <c r="C369" s="4" t="s">
        <v>14</v>
      </c>
      <c r="D369" s="5" t="s">
        <v>22</v>
      </c>
      <c r="E369" s="6">
        <v>122</v>
      </c>
      <c r="F369" s="6">
        <v>120</v>
      </c>
      <c r="G369" s="6">
        <v>112</v>
      </c>
      <c r="H369" s="6">
        <v>24</v>
      </c>
      <c r="I369" s="7" t="s">
        <v>33</v>
      </c>
    </row>
    <row r="370" spans="1:9" x14ac:dyDescent="0.35">
      <c r="A370" s="4">
        <v>2022</v>
      </c>
      <c r="B370" s="4" t="s">
        <v>9</v>
      </c>
      <c r="C370" s="4" t="s">
        <v>23</v>
      </c>
      <c r="D370" s="8" t="s">
        <v>24</v>
      </c>
      <c r="E370" s="9">
        <v>78</v>
      </c>
      <c r="F370" s="9">
        <v>2288.6</v>
      </c>
      <c r="G370" s="9">
        <v>5126.4639999999999</v>
      </c>
      <c r="H370" s="6">
        <v>457.72</v>
      </c>
      <c r="I370" s="7" t="s">
        <v>33</v>
      </c>
    </row>
    <row r="371" spans="1:9" x14ac:dyDescent="0.35">
      <c r="A371" s="4">
        <v>2022</v>
      </c>
      <c r="B371" s="4" t="s">
        <v>9</v>
      </c>
      <c r="C371" s="4" t="s">
        <v>23</v>
      </c>
      <c r="D371" s="8" t="s">
        <v>25</v>
      </c>
      <c r="E371" s="9">
        <v>76</v>
      </c>
      <c r="F371" s="9">
        <v>2288.4499999999998</v>
      </c>
      <c r="G371" s="9">
        <v>5126.1279999999997</v>
      </c>
      <c r="H371" s="6">
        <v>457.69</v>
      </c>
      <c r="I371" s="7" t="s">
        <v>33</v>
      </c>
    </row>
    <row r="372" spans="1:9" x14ac:dyDescent="0.35">
      <c r="A372" s="4">
        <v>2022</v>
      </c>
      <c r="B372" s="4" t="s">
        <v>9</v>
      </c>
      <c r="C372" s="4" t="s">
        <v>23</v>
      </c>
      <c r="D372" s="8" t="s">
        <v>26</v>
      </c>
      <c r="E372" s="9">
        <v>46</v>
      </c>
      <c r="F372" s="9">
        <v>100</v>
      </c>
      <c r="G372" s="9">
        <v>224</v>
      </c>
      <c r="H372" s="6">
        <v>20</v>
      </c>
      <c r="I372" s="7" t="s">
        <v>33</v>
      </c>
    </row>
    <row r="373" spans="1:9" x14ac:dyDescent="0.35">
      <c r="A373" s="4">
        <v>2022</v>
      </c>
      <c r="B373" s="4" t="s">
        <v>9</v>
      </c>
      <c r="C373" s="4" t="s">
        <v>23</v>
      </c>
      <c r="D373" s="8" t="s">
        <v>27</v>
      </c>
      <c r="E373" s="9">
        <v>34</v>
      </c>
      <c r="F373" s="9">
        <v>2288.4</v>
      </c>
      <c r="G373" s="9">
        <v>5126.0160000000005</v>
      </c>
      <c r="H373" s="6">
        <v>457.68000000000006</v>
      </c>
      <c r="I373" s="7" t="s">
        <v>33</v>
      </c>
    </row>
    <row r="374" spans="1:9" x14ac:dyDescent="0.35">
      <c r="A374" s="4">
        <v>2022</v>
      </c>
      <c r="B374" s="4" t="s">
        <v>9</v>
      </c>
      <c r="C374" s="4" t="s">
        <v>14</v>
      </c>
      <c r="D374" s="5" t="s">
        <v>28</v>
      </c>
      <c r="E374" s="6">
        <v>7</v>
      </c>
      <c r="F374" s="6">
        <v>200</v>
      </c>
      <c r="G374" s="6">
        <v>224</v>
      </c>
      <c r="H374" s="6">
        <v>40</v>
      </c>
      <c r="I374" s="7" t="s">
        <v>33</v>
      </c>
    </row>
    <row r="375" spans="1:9" x14ac:dyDescent="0.35">
      <c r="A375" s="4">
        <v>2022</v>
      </c>
      <c r="B375" s="4" t="s">
        <v>9</v>
      </c>
      <c r="C375" s="4" t="s">
        <v>29</v>
      </c>
      <c r="D375" s="8" t="s">
        <v>29</v>
      </c>
      <c r="E375" s="9">
        <v>3</v>
      </c>
      <c r="F375" s="9">
        <v>4577.3</v>
      </c>
      <c r="G375" s="9">
        <v>7392</v>
      </c>
      <c r="H375" s="6">
        <v>915.46</v>
      </c>
      <c r="I375" s="7" t="s">
        <v>33</v>
      </c>
    </row>
    <row r="376" spans="1:9" x14ac:dyDescent="0.35">
      <c r="A376" s="4">
        <v>2022</v>
      </c>
      <c r="B376" s="4" t="s">
        <v>9</v>
      </c>
      <c r="C376" s="4" t="s">
        <v>23</v>
      </c>
      <c r="D376" s="8" t="s">
        <v>30</v>
      </c>
      <c r="E376" s="9">
        <v>3</v>
      </c>
      <c r="F376" s="9">
        <v>3300</v>
      </c>
      <c r="G376" s="9">
        <v>5126.576</v>
      </c>
      <c r="H376" s="6">
        <v>660</v>
      </c>
      <c r="I376" s="7" t="s">
        <v>33</v>
      </c>
    </row>
    <row r="377" spans="1:9" x14ac:dyDescent="0.35">
      <c r="A377" s="4">
        <v>2022</v>
      </c>
      <c r="B377" s="4" t="s">
        <v>31</v>
      </c>
      <c r="C377" s="4" t="s">
        <v>10</v>
      </c>
      <c r="D377" s="5" t="s">
        <v>11</v>
      </c>
      <c r="E377" s="6">
        <v>3566</v>
      </c>
      <c r="F377" s="6">
        <v>4577.3</v>
      </c>
      <c r="G377" s="6">
        <v>5126.576</v>
      </c>
      <c r="H377" s="6">
        <v>915.46</v>
      </c>
      <c r="I377" s="7" t="s">
        <v>33</v>
      </c>
    </row>
    <row r="378" spans="1:9" x14ac:dyDescent="0.35">
      <c r="A378" s="4">
        <v>2022</v>
      </c>
      <c r="B378" s="4" t="s">
        <v>31</v>
      </c>
      <c r="C378" s="4" t="s">
        <v>10</v>
      </c>
      <c r="D378" s="5" t="s">
        <v>13</v>
      </c>
      <c r="E378" s="6">
        <v>2498</v>
      </c>
      <c r="F378" s="6">
        <v>8000</v>
      </c>
      <c r="G378" s="6">
        <v>8960</v>
      </c>
      <c r="H378" s="6">
        <v>1600</v>
      </c>
      <c r="I378" s="7" t="s">
        <v>33</v>
      </c>
    </row>
    <row r="379" spans="1:9" x14ac:dyDescent="0.35">
      <c r="A379" s="4">
        <v>2022</v>
      </c>
      <c r="B379" s="4" t="s">
        <v>31</v>
      </c>
      <c r="C379" s="4" t="s">
        <v>14</v>
      </c>
      <c r="D379" s="5" t="s">
        <v>15</v>
      </c>
      <c r="E379" s="6">
        <v>1245</v>
      </c>
      <c r="F379" s="6">
        <v>4577.2</v>
      </c>
      <c r="G379" s="6">
        <v>5126.4639999999999</v>
      </c>
      <c r="H379" s="6">
        <v>915.44</v>
      </c>
      <c r="I379" s="7" t="s">
        <v>33</v>
      </c>
    </row>
    <row r="380" spans="1:9" x14ac:dyDescent="0.35">
      <c r="A380" s="4">
        <v>2022</v>
      </c>
      <c r="B380" s="4" t="s">
        <v>31</v>
      </c>
      <c r="C380" s="4" t="s">
        <v>16</v>
      </c>
      <c r="D380" s="8" t="s">
        <v>17</v>
      </c>
      <c r="E380" s="9">
        <v>644</v>
      </c>
      <c r="F380" s="9">
        <v>5743.5</v>
      </c>
      <c r="G380" s="9">
        <v>6432.72</v>
      </c>
      <c r="H380" s="6">
        <v>1148.7</v>
      </c>
      <c r="I380" s="7" t="s">
        <v>33</v>
      </c>
    </row>
    <row r="381" spans="1:9" x14ac:dyDescent="0.35">
      <c r="A381" s="4">
        <v>2022</v>
      </c>
      <c r="B381" s="4" t="s">
        <v>31</v>
      </c>
      <c r="C381" s="4" t="s">
        <v>18</v>
      </c>
      <c r="D381" s="8" t="s">
        <v>19</v>
      </c>
      <c r="E381" s="9">
        <v>643</v>
      </c>
      <c r="F381" s="9">
        <v>7000</v>
      </c>
      <c r="G381" s="9">
        <v>7840</v>
      </c>
      <c r="H381" s="6">
        <v>1400</v>
      </c>
      <c r="I381" s="7" t="s">
        <v>33</v>
      </c>
    </row>
    <row r="382" spans="1:9" x14ac:dyDescent="0.35">
      <c r="A382" s="4">
        <v>2022</v>
      </c>
      <c r="B382" s="4" t="s">
        <v>31</v>
      </c>
      <c r="C382" s="4" t="s">
        <v>16</v>
      </c>
      <c r="D382" s="8" t="s">
        <v>20</v>
      </c>
      <c r="E382" s="9">
        <v>455</v>
      </c>
      <c r="F382" s="9">
        <v>4578.6000000000004</v>
      </c>
      <c r="G382" s="9">
        <v>5128.0320000000002</v>
      </c>
      <c r="H382" s="6">
        <v>915.72000000000014</v>
      </c>
      <c r="I382" s="7" t="s">
        <v>33</v>
      </c>
    </row>
    <row r="383" spans="1:9" x14ac:dyDescent="0.35">
      <c r="A383" s="4">
        <v>2022</v>
      </c>
      <c r="B383" s="4" t="s">
        <v>31</v>
      </c>
      <c r="C383" s="4" t="s">
        <v>18</v>
      </c>
      <c r="D383" s="8" t="s">
        <v>21</v>
      </c>
      <c r="E383" s="10">
        <v>345</v>
      </c>
      <c r="F383" s="10">
        <v>7000</v>
      </c>
      <c r="G383" s="10">
        <v>7840</v>
      </c>
      <c r="H383" s="6">
        <v>1400</v>
      </c>
      <c r="I383" s="7" t="s">
        <v>33</v>
      </c>
    </row>
    <row r="384" spans="1:9" x14ac:dyDescent="0.35">
      <c r="A384" s="4">
        <v>2022</v>
      </c>
      <c r="B384" s="4" t="s">
        <v>31</v>
      </c>
      <c r="C384" s="4" t="s">
        <v>14</v>
      </c>
      <c r="D384" s="5" t="s">
        <v>22</v>
      </c>
      <c r="E384" s="6">
        <v>122</v>
      </c>
      <c r="F384" s="6">
        <v>100</v>
      </c>
      <c r="G384" s="6">
        <v>112</v>
      </c>
      <c r="H384" s="6">
        <v>20</v>
      </c>
      <c r="I384" s="7" t="s">
        <v>33</v>
      </c>
    </row>
    <row r="385" spans="1:9" x14ac:dyDescent="0.35">
      <c r="A385" s="4">
        <v>2022</v>
      </c>
      <c r="B385" s="4" t="s">
        <v>31</v>
      </c>
      <c r="C385" s="4" t="s">
        <v>23</v>
      </c>
      <c r="D385" s="8" t="s">
        <v>24</v>
      </c>
      <c r="E385" s="9">
        <v>78</v>
      </c>
      <c r="F385" s="9">
        <v>2288.6</v>
      </c>
      <c r="G385" s="9">
        <v>5126.4639999999999</v>
      </c>
      <c r="H385" s="6">
        <v>457.72</v>
      </c>
      <c r="I385" s="7" t="s">
        <v>33</v>
      </c>
    </row>
    <row r="386" spans="1:9" x14ac:dyDescent="0.35">
      <c r="A386" s="4">
        <v>2022</v>
      </c>
      <c r="B386" s="4" t="s">
        <v>31</v>
      </c>
      <c r="C386" s="4" t="s">
        <v>23</v>
      </c>
      <c r="D386" s="8" t="s">
        <v>25</v>
      </c>
      <c r="E386" s="9">
        <v>76</v>
      </c>
      <c r="F386" s="9">
        <v>2288.4499999999998</v>
      </c>
      <c r="G386" s="9">
        <v>5126.1279999999997</v>
      </c>
      <c r="H386" s="6">
        <v>457.69</v>
      </c>
      <c r="I386" s="7" t="s">
        <v>33</v>
      </c>
    </row>
    <row r="387" spans="1:9" x14ac:dyDescent="0.35">
      <c r="A387" s="4">
        <v>2022</v>
      </c>
      <c r="B387" s="4" t="s">
        <v>31</v>
      </c>
      <c r="C387" s="4" t="s">
        <v>23</v>
      </c>
      <c r="D387" s="8" t="s">
        <v>26</v>
      </c>
      <c r="E387" s="9">
        <v>46</v>
      </c>
      <c r="F387" s="9">
        <v>100</v>
      </c>
      <c r="G387" s="9">
        <v>224</v>
      </c>
      <c r="H387" s="6">
        <v>20</v>
      </c>
      <c r="I387" s="7" t="s">
        <v>33</v>
      </c>
    </row>
    <row r="388" spans="1:9" x14ac:dyDescent="0.35">
      <c r="A388" s="4">
        <v>2022</v>
      </c>
      <c r="B388" s="4" t="s">
        <v>31</v>
      </c>
      <c r="C388" s="4" t="s">
        <v>23</v>
      </c>
      <c r="D388" s="8" t="s">
        <v>27</v>
      </c>
      <c r="E388" s="9">
        <v>34</v>
      </c>
      <c r="F388" s="9">
        <v>2288.4</v>
      </c>
      <c r="G388" s="9">
        <v>5126.0160000000005</v>
      </c>
      <c r="H388" s="6">
        <v>457.68000000000006</v>
      </c>
      <c r="I388" s="7" t="s">
        <v>33</v>
      </c>
    </row>
    <row r="389" spans="1:9" x14ac:dyDescent="0.35">
      <c r="A389" s="4">
        <v>2022</v>
      </c>
      <c r="B389" s="4" t="s">
        <v>31</v>
      </c>
      <c r="C389" s="4" t="s">
        <v>14</v>
      </c>
      <c r="D389" s="5" t="s">
        <v>28</v>
      </c>
      <c r="E389" s="6">
        <v>7</v>
      </c>
      <c r="F389" s="6">
        <v>200</v>
      </c>
      <c r="G389" s="6">
        <v>224</v>
      </c>
      <c r="H389" s="6">
        <v>40</v>
      </c>
      <c r="I389" s="7" t="s">
        <v>12</v>
      </c>
    </row>
    <row r="390" spans="1:9" x14ac:dyDescent="0.35">
      <c r="A390" s="4">
        <v>2022</v>
      </c>
      <c r="B390" s="4" t="s">
        <v>31</v>
      </c>
      <c r="C390" s="4" t="s">
        <v>23</v>
      </c>
      <c r="D390" s="8" t="s">
        <v>30</v>
      </c>
      <c r="E390" s="9">
        <v>3</v>
      </c>
      <c r="F390" s="9">
        <v>3300</v>
      </c>
      <c r="G390" s="9">
        <v>5126.576</v>
      </c>
      <c r="H390" s="6">
        <v>660</v>
      </c>
      <c r="I390" s="7" t="s">
        <v>12</v>
      </c>
    </row>
    <row r="391" spans="1:9" x14ac:dyDescent="0.35">
      <c r="A391" s="4">
        <v>2022</v>
      </c>
      <c r="B391" s="4" t="s">
        <v>31</v>
      </c>
      <c r="C391" s="4" t="s">
        <v>29</v>
      </c>
      <c r="D391" s="8" t="s">
        <v>29</v>
      </c>
      <c r="E391" s="9">
        <v>2</v>
      </c>
      <c r="F391" s="9">
        <v>6600</v>
      </c>
      <c r="G391" s="9">
        <v>7392</v>
      </c>
      <c r="H391" s="6">
        <v>1320</v>
      </c>
      <c r="I391" s="7" t="s">
        <v>12</v>
      </c>
    </row>
    <row r="392" spans="1:9" x14ac:dyDescent="0.35">
      <c r="A392" s="4">
        <v>2022</v>
      </c>
      <c r="B392" s="4" t="s">
        <v>32</v>
      </c>
      <c r="C392" s="4" t="s">
        <v>10</v>
      </c>
      <c r="D392" s="5" t="s">
        <v>11</v>
      </c>
      <c r="E392" s="6">
        <v>3566</v>
      </c>
      <c r="F392" s="6">
        <v>4577.3</v>
      </c>
      <c r="G392" s="6">
        <v>5126.576</v>
      </c>
      <c r="H392" s="6">
        <v>915.46</v>
      </c>
      <c r="I392" s="7" t="s">
        <v>12</v>
      </c>
    </row>
    <row r="393" spans="1:9" x14ac:dyDescent="0.35">
      <c r="A393" s="4">
        <v>2022</v>
      </c>
      <c r="B393" s="4" t="s">
        <v>32</v>
      </c>
      <c r="C393" s="4" t="s">
        <v>10</v>
      </c>
      <c r="D393" s="5" t="s">
        <v>13</v>
      </c>
      <c r="E393" s="6">
        <v>2498</v>
      </c>
      <c r="F393" s="6">
        <v>8000</v>
      </c>
      <c r="G393" s="6">
        <v>8960</v>
      </c>
      <c r="H393" s="6">
        <v>1600</v>
      </c>
      <c r="I393" s="7" t="s">
        <v>12</v>
      </c>
    </row>
    <row r="394" spans="1:9" x14ac:dyDescent="0.35">
      <c r="A394" s="4">
        <v>2022</v>
      </c>
      <c r="B394" s="4" t="s">
        <v>32</v>
      </c>
      <c r="C394" s="4" t="s">
        <v>14</v>
      </c>
      <c r="D394" s="5" t="s">
        <v>15</v>
      </c>
      <c r="E394" s="6">
        <v>1245</v>
      </c>
      <c r="F394" s="6">
        <v>4577.2</v>
      </c>
      <c r="G394" s="6">
        <v>5126.4639999999999</v>
      </c>
      <c r="H394" s="6">
        <v>915.44</v>
      </c>
      <c r="I394" s="7" t="s">
        <v>12</v>
      </c>
    </row>
    <row r="395" spans="1:9" x14ac:dyDescent="0.35">
      <c r="A395" s="4">
        <v>2022</v>
      </c>
      <c r="B395" s="4" t="s">
        <v>32</v>
      </c>
      <c r="C395" s="4" t="s">
        <v>16</v>
      </c>
      <c r="D395" s="8" t="s">
        <v>17</v>
      </c>
      <c r="E395" s="9">
        <v>644</v>
      </c>
      <c r="F395" s="9">
        <v>5743.5</v>
      </c>
      <c r="G395" s="9">
        <v>6432.72</v>
      </c>
      <c r="H395" s="6">
        <v>1148.7</v>
      </c>
      <c r="I395" s="7" t="s">
        <v>12</v>
      </c>
    </row>
    <row r="396" spans="1:9" x14ac:dyDescent="0.35">
      <c r="A396" s="4">
        <v>2022</v>
      </c>
      <c r="B396" s="4" t="s">
        <v>32</v>
      </c>
      <c r="C396" s="4" t="s">
        <v>18</v>
      </c>
      <c r="D396" s="8" t="s">
        <v>19</v>
      </c>
      <c r="E396" s="9">
        <v>643</v>
      </c>
      <c r="F396" s="9">
        <v>7000</v>
      </c>
      <c r="G396" s="9">
        <v>7840</v>
      </c>
      <c r="H396" s="6">
        <v>1400</v>
      </c>
      <c r="I396" s="7" t="s">
        <v>12</v>
      </c>
    </row>
    <row r="397" spans="1:9" x14ac:dyDescent="0.35">
      <c r="A397" s="4">
        <v>2022</v>
      </c>
      <c r="B397" s="4" t="s">
        <v>32</v>
      </c>
      <c r="C397" s="4" t="s">
        <v>16</v>
      </c>
      <c r="D397" s="8" t="s">
        <v>20</v>
      </c>
      <c r="E397" s="9">
        <v>455</v>
      </c>
      <c r="F397" s="9">
        <v>4578.6000000000004</v>
      </c>
      <c r="G397" s="9">
        <v>5128.0320000000002</v>
      </c>
      <c r="H397" s="6">
        <v>915.72000000000014</v>
      </c>
      <c r="I397" s="7" t="s">
        <v>12</v>
      </c>
    </row>
    <row r="398" spans="1:9" x14ac:dyDescent="0.35">
      <c r="A398" s="4">
        <v>2022</v>
      </c>
      <c r="B398" s="4" t="s">
        <v>32</v>
      </c>
      <c r="C398" s="4" t="s">
        <v>18</v>
      </c>
      <c r="D398" s="8" t="s">
        <v>21</v>
      </c>
      <c r="E398" s="10">
        <v>345</v>
      </c>
      <c r="F398" s="10">
        <v>7000</v>
      </c>
      <c r="G398" s="10">
        <v>7840</v>
      </c>
      <c r="H398" s="6">
        <v>1400</v>
      </c>
      <c r="I398" s="7" t="s">
        <v>12</v>
      </c>
    </row>
    <row r="399" spans="1:9" x14ac:dyDescent="0.35">
      <c r="A399" s="4">
        <v>2022</v>
      </c>
      <c r="B399" s="4" t="s">
        <v>32</v>
      </c>
      <c r="C399" s="4" t="s">
        <v>14</v>
      </c>
      <c r="D399" s="5" t="s">
        <v>22</v>
      </c>
      <c r="E399" s="6">
        <v>122</v>
      </c>
      <c r="F399" s="6">
        <v>100</v>
      </c>
      <c r="G399" s="6">
        <v>112</v>
      </c>
      <c r="H399" s="6">
        <v>20</v>
      </c>
      <c r="I399" s="7" t="s">
        <v>12</v>
      </c>
    </row>
    <row r="400" spans="1:9" x14ac:dyDescent="0.35">
      <c r="A400" s="4">
        <v>2022</v>
      </c>
      <c r="B400" s="4" t="s">
        <v>32</v>
      </c>
      <c r="C400" s="4" t="s">
        <v>23</v>
      </c>
      <c r="D400" s="8" t="s">
        <v>24</v>
      </c>
      <c r="E400" s="9">
        <v>78</v>
      </c>
      <c r="F400" s="9">
        <v>2288.6</v>
      </c>
      <c r="G400" s="9">
        <v>5126.4639999999999</v>
      </c>
      <c r="H400" s="6">
        <v>457.72</v>
      </c>
      <c r="I400" s="7" t="s">
        <v>12</v>
      </c>
    </row>
    <row r="401" spans="1:9" x14ac:dyDescent="0.35">
      <c r="A401" s="4">
        <v>2022</v>
      </c>
      <c r="B401" s="4" t="s">
        <v>32</v>
      </c>
      <c r="C401" s="4" t="s">
        <v>23</v>
      </c>
      <c r="D401" s="8" t="s">
        <v>25</v>
      </c>
      <c r="E401" s="9">
        <v>76</v>
      </c>
      <c r="F401" s="9">
        <v>2288.4499999999998</v>
      </c>
      <c r="G401" s="9">
        <v>5126.1279999999997</v>
      </c>
      <c r="H401" s="6">
        <v>457.69</v>
      </c>
      <c r="I401" s="7" t="s">
        <v>12</v>
      </c>
    </row>
    <row r="402" spans="1:9" x14ac:dyDescent="0.35">
      <c r="A402" s="4">
        <v>2022</v>
      </c>
      <c r="B402" s="4" t="s">
        <v>32</v>
      </c>
      <c r="C402" s="4" t="s">
        <v>23</v>
      </c>
      <c r="D402" s="8" t="s">
        <v>26</v>
      </c>
      <c r="E402" s="9">
        <v>46</v>
      </c>
      <c r="F402" s="9">
        <v>100</v>
      </c>
      <c r="G402" s="9">
        <v>224</v>
      </c>
      <c r="H402" s="6">
        <v>20</v>
      </c>
      <c r="I402" s="7" t="s">
        <v>12</v>
      </c>
    </row>
    <row r="403" spans="1:9" x14ac:dyDescent="0.35">
      <c r="A403" s="4">
        <v>2022</v>
      </c>
      <c r="B403" s="4" t="s">
        <v>32</v>
      </c>
      <c r="C403" s="4" t="s">
        <v>23</v>
      </c>
      <c r="D403" s="8" t="s">
        <v>27</v>
      </c>
      <c r="E403" s="9">
        <v>34</v>
      </c>
      <c r="F403" s="9">
        <v>2288.4</v>
      </c>
      <c r="G403" s="9">
        <v>5126.0160000000005</v>
      </c>
      <c r="H403" s="6">
        <v>457.68000000000006</v>
      </c>
      <c r="I403" s="7" t="s">
        <v>12</v>
      </c>
    </row>
    <row r="404" spans="1:9" x14ac:dyDescent="0.35">
      <c r="A404" s="4">
        <v>2022</v>
      </c>
      <c r="B404" s="4" t="s">
        <v>32</v>
      </c>
      <c r="C404" s="4" t="s">
        <v>14</v>
      </c>
      <c r="D404" s="5" t="s">
        <v>28</v>
      </c>
      <c r="E404" s="6">
        <v>7</v>
      </c>
      <c r="F404" s="6">
        <v>200</v>
      </c>
      <c r="G404" s="6">
        <v>224</v>
      </c>
      <c r="H404" s="6">
        <v>40</v>
      </c>
      <c r="I404" s="7" t="s">
        <v>12</v>
      </c>
    </row>
    <row r="405" spans="1:9" x14ac:dyDescent="0.35">
      <c r="A405" s="4">
        <v>2022</v>
      </c>
      <c r="B405" s="4" t="s">
        <v>32</v>
      </c>
      <c r="C405" s="4" t="s">
        <v>23</v>
      </c>
      <c r="D405" s="8" t="s">
        <v>30</v>
      </c>
      <c r="E405" s="9">
        <v>3</v>
      </c>
      <c r="F405" s="9">
        <v>2288.65</v>
      </c>
      <c r="G405" s="9">
        <v>5126.576</v>
      </c>
      <c r="H405" s="6">
        <v>457.73</v>
      </c>
      <c r="I405" s="7" t="s">
        <v>12</v>
      </c>
    </row>
    <row r="406" spans="1:9" x14ac:dyDescent="0.35">
      <c r="A406" s="4">
        <v>2022</v>
      </c>
      <c r="B406" s="4" t="s">
        <v>32</v>
      </c>
      <c r="C406" s="4" t="s">
        <v>29</v>
      </c>
      <c r="D406" s="8" t="s">
        <v>29</v>
      </c>
      <c r="E406" s="9">
        <v>2</v>
      </c>
      <c r="F406" s="9">
        <v>6600</v>
      </c>
      <c r="G406" s="9">
        <v>7392</v>
      </c>
      <c r="H406" s="6">
        <v>1320</v>
      </c>
      <c r="I406" s="7" t="s">
        <v>33</v>
      </c>
    </row>
    <row r="407" spans="1:9" x14ac:dyDescent="0.35">
      <c r="A407" s="4">
        <v>2022</v>
      </c>
      <c r="B407" s="4" t="s">
        <v>34</v>
      </c>
      <c r="C407" s="4" t="s">
        <v>10</v>
      </c>
      <c r="D407" s="5" t="s">
        <v>11</v>
      </c>
      <c r="E407" s="6">
        <v>3566</v>
      </c>
      <c r="F407" s="6">
        <v>4577.3</v>
      </c>
      <c r="G407" s="6">
        <v>5126.576</v>
      </c>
      <c r="H407" s="6">
        <v>915.46</v>
      </c>
      <c r="I407" s="7" t="s">
        <v>33</v>
      </c>
    </row>
    <row r="408" spans="1:9" x14ac:dyDescent="0.35">
      <c r="A408" s="4">
        <v>2022</v>
      </c>
      <c r="B408" s="4" t="s">
        <v>34</v>
      </c>
      <c r="C408" s="4" t="s">
        <v>10</v>
      </c>
      <c r="D408" s="5" t="s">
        <v>13</v>
      </c>
      <c r="E408" s="6">
        <v>2498</v>
      </c>
      <c r="F408" s="6">
        <v>8000</v>
      </c>
      <c r="G408" s="6">
        <v>8960</v>
      </c>
      <c r="H408" s="6">
        <v>1600</v>
      </c>
      <c r="I408" s="7" t="s">
        <v>33</v>
      </c>
    </row>
    <row r="409" spans="1:9" x14ac:dyDescent="0.35">
      <c r="A409" s="4">
        <v>2022</v>
      </c>
      <c r="B409" s="4" t="s">
        <v>34</v>
      </c>
      <c r="C409" s="4" t="s">
        <v>14</v>
      </c>
      <c r="D409" s="5" t="s">
        <v>15</v>
      </c>
      <c r="E409" s="6">
        <v>1245</v>
      </c>
      <c r="F409" s="6">
        <v>4577.2</v>
      </c>
      <c r="G409" s="6">
        <v>5126.4639999999999</v>
      </c>
      <c r="H409" s="6">
        <v>915.44</v>
      </c>
      <c r="I409" s="7" t="s">
        <v>33</v>
      </c>
    </row>
    <row r="410" spans="1:9" x14ac:dyDescent="0.35">
      <c r="A410" s="4">
        <v>2022</v>
      </c>
      <c r="B410" s="4" t="s">
        <v>34</v>
      </c>
      <c r="C410" s="4" t="s">
        <v>16</v>
      </c>
      <c r="D410" s="8" t="s">
        <v>17</v>
      </c>
      <c r="E410" s="9">
        <v>644</v>
      </c>
      <c r="F410" s="9">
        <v>5743.5</v>
      </c>
      <c r="G410" s="9">
        <v>6432.72</v>
      </c>
      <c r="H410" s="6">
        <v>1148.7</v>
      </c>
      <c r="I410" s="7" t="s">
        <v>33</v>
      </c>
    </row>
    <row r="411" spans="1:9" x14ac:dyDescent="0.35">
      <c r="A411" s="4">
        <v>2022</v>
      </c>
      <c r="B411" s="4" t="s">
        <v>34</v>
      </c>
      <c r="C411" s="4" t="s">
        <v>18</v>
      </c>
      <c r="D411" s="8" t="s">
        <v>19</v>
      </c>
      <c r="E411" s="9">
        <v>643</v>
      </c>
      <c r="F411" s="9">
        <v>7000</v>
      </c>
      <c r="G411" s="9">
        <v>7840</v>
      </c>
      <c r="H411" s="6">
        <v>1400</v>
      </c>
      <c r="I411" s="7" t="s">
        <v>33</v>
      </c>
    </row>
    <row r="412" spans="1:9" x14ac:dyDescent="0.35">
      <c r="A412" s="4">
        <v>2022</v>
      </c>
      <c r="B412" s="4" t="s">
        <v>34</v>
      </c>
      <c r="C412" s="4" t="s">
        <v>16</v>
      </c>
      <c r="D412" s="8" t="s">
        <v>20</v>
      </c>
      <c r="E412" s="9">
        <v>455</v>
      </c>
      <c r="F412" s="9">
        <v>4578.6000000000004</v>
      </c>
      <c r="G412" s="9">
        <v>5128.0320000000002</v>
      </c>
      <c r="H412" s="6">
        <v>915.72000000000014</v>
      </c>
      <c r="I412" s="7" t="s">
        <v>33</v>
      </c>
    </row>
    <row r="413" spans="1:9" x14ac:dyDescent="0.35">
      <c r="A413" s="4">
        <v>2022</v>
      </c>
      <c r="B413" s="4" t="s">
        <v>34</v>
      </c>
      <c r="C413" s="4" t="s">
        <v>18</v>
      </c>
      <c r="D413" s="8" t="s">
        <v>21</v>
      </c>
      <c r="E413" s="10">
        <v>345</v>
      </c>
      <c r="F413" s="10">
        <v>7000</v>
      </c>
      <c r="G413" s="10">
        <v>7840</v>
      </c>
      <c r="H413" s="6">
        <v>1400</v>
      </c>
      <c r="I413" s="7" t="s">
        <v>33</v>
      </c>
    </row>
    <row r="414" spans="1:9" x14ac:dyDescent="0.35">
      <c r="A414" s="4">
        <v>2022</v>
      </c>
      <c r="B414" s="4" t="s">
        <v>34</v>
      </c>
      <c r="C414" s="4" t="s">
        <v>14</v>
      </c>
      <c r="D414" s="5" t="s">
        <v>22</v>
      </c>
      <c r="E414" s="6">
        <v>122</v>
      </c>
      <c r="F414" s="6">
        <v>100</v>
      </c>
      <c r="G414" s="6">
        <v>112</v>
      </c>
      <c r="H414" s="6">
        <v>20</v>
      </c>
      <c r="I414" s="7" t="s">
        <v>33</v>
      </c>
    </row>
    <row r="415" spans="1:9" x14ac:dyDescent="0.35">
      <c r="A415" s="4">
        <v>2022</v>
      </c>
      <c r="B415" s="4" t="s">
        <v>34</v>
      </c>
      <c r="C415" s="4" t="s">
        <v>23</v>
      </c>
      <c r="D415" s="8" t="s">
        <v>24</v>
      </c>
      <c r="E415" s="9">
        <v>78</v>
      </c>
      <c r="F415" s="9">
        <v>2288.6</v>
      </c>
      <c r="G415" s="9">
        <v>5126.4639999999999</v>
      </c>
      <c r="H415" s="6">
        <v>457.72</v>
      </c>
      <c r="I415" s="7" t="s">
        <v>33</v>
      </c>
    </row>
    <row r="416" spans="1:9" x14ac:dyDescent="0.35">
      <c r="A416" s="4">
        <v>2022</v>
      </c>
      <c r="B416" s="4" t="s">
        <v>34</v>
      </c>
      <c r="C416" s="4" t="s">
        <v>23</v>
      </c>
      <c r="D416" s="8" t="s">
        <v>25</v>
      </c>
      <c r="E416" s="9">
        <v>76</v>
      </c>
      <c r="F416" s="9">
        <v>2288.4499999999998</v>
      </c>
      <c r="G416" s="9">
        <v>5126.1279999999997</v>
      </c>
      <c r="H416" s="6">
        <v>457.69</v>
      </c>
      <c r="I416" s="7" t="s">
        <v>33</v>
      </c>
    </row>
    <row r="417" spans="1:9" x14ac:dyDescent="0.35">
      <c r="A417" s="4">
        <v>2022</v>
      </c>
      <c r="B417" s="4" t="s">
        <v>34</v>
      </c>
      <c r="C417" s="4" t="s">
        <v>23</v>
      </c>
      <c r="D417" s="8" t="s">
        <v>26</v>
      </c>
      <c r="E417" s="9">
        <v>46</v>
      </c>
      <c r="F417" s="9">
        <v>100</v>
      </c>
      <c r="G417" s="9">
        <v>224</v>
      </c>
      <c r="H417" s="6">
        <v>20</v>
      </c>
      <c r="I417" s="7" t="s">
        <v>33</v>
      </c>
    </row>
    <row r="418" spans="1:9" x14ac:dyDescent="0.35">
      <c r="A418" s="4">
        <v>2022</v>
      </c>
      <c r="B418" s="4" t="s">
        <v>34</v>
      </c>
      <c r="C418" s="4" t="s">
        <v>23</v>
      </c>
      <c r="D418" s="8" t="s">
        <v>27</v>
      </c>
      <c r="E418" s="9">
        <v>34</v>
      </c>
      <c r="F418" s="9">
        <v>2288.4</v>
      </c>
      <c r="G418" s="9">
        <v>5126.0160000000005</v>
      </c>
      <c r="H418" s="6">
        <v>457.68000000000006</v>
      </c>
      <c r="I418" s="7" t="s">
        <v>33</v>
      </c>
    </row>
    <row r="419" spans="1:9" x14ac:dyDescent="0.35">
      <c r="A419" s="4">
        <v>2022</v>
      </c>
      <c r="B419" s="4" t="s">
        <v>34</v>
      </c>
      <c r="C419" s="4" t="s">
        <v>14</v>
      </c>
      <c r="D419" s="5" t="s">
        <v>28</v>
      </c>
      <c r="E419" s="6">
        <v>7</v>
      </c>
      <c r="F419" s="6">
        <v>200</v>
      </c>
      <c r="G419" s="6">
        <v>224</v>
      </c>
      <c r="H419" s="6">
        <v>40</v>
      </c>
      <c r="I419" s="7" t="s">
        <v>33</v>
      </c>
    </row>
    <row r="420" spans="1:9" x14ac:dyDescent="0.35">
      <c r="A420" s="4">
        <v>2022</v>
      </c>
      <c r="B420" s="4" t="s">
        <v>34</v>
      </c>
      <c r="C420" s="4" t="s">
        <v>23</v>
      </c>
      <c r="D420" s="8" t="s">
        <v>30</v>
      </c>
      <c r="E420" s="9">
        <v>3</v>
      </c>
      <c r="F420" s="9">
        <v>2288.65</v>
      </c>
      <c r="G420" s="9">
        <v>5126.576</v>
      </c>
      <c r="H420" s="6">
        <v>457.73</v>
      </c>
      <c r="I420" s="7" t="s">
        <v>33</v>
      </c>
    </row>
    <row r="421" spans="1:9" x14ac:dyDescent="0.35">
      <c r="A421" s="4">
        <v>2022</v>
      </c>
      <c r="B421" s="4" t="s">
        <v>34</v>
      </c>
      <c r="C421" s="4" t="s">
        <v>29</v>
      </c>
      <c r="D421" s="8" t="s">
        <v>29</v>
      </c>
      <c r="E421" s="9">
        <v>2</v>
      </c>
      <c r="F421" s="9">
        <v>7920</v>
      </c>
      <c r="G421" s="9">
        <v>7392</v>
      </c>
      <c r="H421" s="6">
        <v>1584</v>
      </c>
      <c r="I421" s="7" t="s">
        <v>33</v>
      </c>
    </row>
    <row r="422" spans="1:9" x14ac:dyDescent="0.35">
      <c r="A422" s="4">
        <v>2022</v>
      </c>
      <c r="B422" s="4" t="s">
        <v>35</v>
      </c>
      <c r="C422" s="4" t="s">
        <v>10</v>
      </c>
      <c r="D422" s="5" t="s">
        <v>11</v>
      </c>
      <c r="E422" s="6">
        <v>3566</v>
      </c>
      <c r="F422" s="6">
        <v>4577.3</v>
      </c>
      <c r="G422" s="6">
        <v>5126.576</v>
      </c>
      <c r="H422" s="6">
        <v>915.46</v>
      </c>
      <c r="I422" s="7" t="s">
        <v>12</v>
      </c>
    </row>
    <row r="423" spans="1:9" x14ac:dyDescent="0.35">
      <c r="A423" s="4">
        <v>2022</v>
      </c>
      <c r="B423" s="4" t="s">
        <v>35</v>
      </c>
      <c r="C423" s="4" t="s">
        <v>10</v>
      </c>
      <c r="D423" s="5" t="s">
        <v>13</v>
      </c>
      <c r="E423" s="6">
        <v>2498</v>
      </c>
      <c r="F423" s="6">
        <v>8800</v>
      </c>
      <c r="G423" s="6">
        <v>8960</v>
      </c>
      <c r="H423" s="6">
        <v>1760</v>
      </c>
      <c r="I423" s="7" t="s">
        <v>12</v>
      </c>
    </row>
    <row r="424" spans="1:9" x14ac:dyDescent="0.35">
      <c r="A424" s="4">
        <v>2022</v>
      </c>
      <c r="B424" s="4" t="s">
        <v>35</v>
      </c>
      <c r="C424" s="4" t="s">
        <v>14</v>
      </c>
      <c r="D424" s="5" t="s">
        <v>15</v>
      </c>
      <c r="E424" s="6">
        <v>1245</v>
      </c>
      <c r="F424" s="6">
        <v>5034.92</v>
      </c>
      <c r="G424" s="6">
        <v>5126.4639999999999</v>
      </c>
      <c r="H424" s="6">
        <v>1006.984</v>
      </c>
      <c r="I424" s="7" t="s">
        <v>12</v>
      </c>
    </row>
    <row r="425" spans="1:9" x14ac:dyDescent="0.35">
      <c r="A425" s="4">
        <v>2022</v>
      </c>
      <c r="B425" s="4" t="s">
        <v>35</v>
      </c>
      <c r="C425" s="4" t="s">
        <v>16</v>
      </c>
      <c r="D425" s="8" t="s">
        <v>17</v>
      </c>
      <c r="E425" s="9">
        <v>644</v>
      </c>
      <c r="F425" s="9">
        <v>6317.85</v>
      </c>
      <c r="G425" s="9">
        <v>6432.72</v>
      </c>
      <c r="H425" s="6">
        <v>1263.5700000000002</v>
      </c>
      <c r="I425" s="7" t="s">
        <v>12</v>
      </c>
    </row>
    <row r="426" spans="1:9" x14ac:dyDescent="0.35">
      <c r="A426" s="4">
        <v>2022</v>
      </c>
      <c r="B426" s="4" t="s">
        <v>35</v>
      </c>
      <c r="C426" s="4" t="s">
        <v>18</v>
      </c>
      <c r="D426" s="8" t="s">
        <v>19</v>
      </c>
      <c r="E426" s="9">
        <v>643</v>
      </c>
      <c r="F426" s="9">
        <v>7700</v>
      </c>
      <c r="G426" s="9">
        <v>7840</v>
      </c>
      <c r="H426" s="6">
        <v>1540</v>
      </c>
      <c r="I426" s="7" t="s">
        <v>12</v>
      </c>
    </row>
    <row r="427" spans="1:9" x14ac:dyDescent="0.35">
      <c r="A427" s="4">
        <v>2022</v>
      </c>
      <c r="B427" s="4" t="s">
        <v>35</v>
      </c>
      <c r="C427" s="4" t="s">
        <v>16</v>
      </c>
      <c r="D427" s="8" t="s">
        <v>20</v>
      </c>
      <c r="E427" s="9">
        <v>455</v>
      </c>
      <c r="F427" s="9">
        <v>5036.46</v>
      </c>
      <c r="G427" s="9">
        <v>5128.0320000000002</v>
      </c>
      <c r="H427" s="6">
        <v>1007.292</v>
      </c>
      <c r="I427" s="7" t="s">
        <v>33</v>
      </c>
    </row>
    <row r="428" spans="1:9" x14ac:dyDescent="0.35">
      <c r="A428" s="4">
        <v>2022</v>
      </c>
      <c r="B428" s="4" t="s">
        <v>35</v>
      </c>
      <c r="C428" s="4" t="s">
        <v>18</v>
      </c>
      <c r="D428" s="8" t="s">
        <v>21</v>
      </c>
      <c r="E428" s="10">
        <v>345</v>
      </c>
      <c r="F428" s="10">
        <v>7700</v>
      </c>
      <c r="G428" s="10">
        <v>7840</v>
      </c>
      <c r="H428" s="6">
        <v>1540</v>
      </c>
      <c r="I428" s="7" t="s">
        <v>33</v>
      </c>
    </row>
    <row r="429" spans="1:9" x14ac:dyDescent="0.35">
      <c r="A429" s="4">
        <v>2022</v>
      </c>
      <c r="B429" s="4" t="s">
        <v>35</v>
      </c>
      <c r="C429" s="4" t="s">
        <v>14</v>
      </c>
      <c r="D429" s="5" t="s">
        <v>22</v>
      </c>
      <c r="E429" s="6">
        <v>122</v>
      </c>
      <c r="F429" s="6">
        <v>110</v>
      </c>
      <c r="G429" s="6">
        <v>112</v>
      </c>
      <c r="H429" s="6">
        <v>22</v>
      </c>
      <c r="I429" s="7" t="s">
        <v>33</v>
      </c>
    </row>
    <row r="430" spans="1:9" x14ac:dyDescent="0.35">
      <c r="A430" s="4">
        <v>2022</v>
      </c>
      <c r="B430" s="4" t="s">
        <v>35</v>
      </c>
      <c r="C430" s="4" t="s">
        <v>23</v>
      </c>
      <c r="D430" s="8" t="s">
        <v>24</v>
      </c>
      <c r="E430" s="9">
        <v>78</v>
      </c>
      <c r="F430" s="9">
        <v>2517.46</v>
      </c>
      <c r="G430" s="9">
        <v>5126.4639999999999</v>
      </c>
      <c r="H430" s="6">
        <v>503.49200000000002</v>
      </c>
      <c r="I430" s="7" t="s">
        <v>33</v>
      </c>
    </row>
    <row r="431" spans="1:9" x14ac:dyDescent="0.35">
      <c r="A431" s="4">
        <v>2022</v>
      </c>
      <c r="B431" s="4" t="s">
        <v>35</v>
      </c>
      <c r="C431" s="4" t="s">
        <v>23</v>
      </c>
      <c r="D431" s="8" t="s">
        <v>25</v>
      </c>
      <c r="E431" s="9">
        <v>76</v>
      </c>
      <c r="F431" s="9">
        <v>2288.4499999999998</v>
      </c>
      <c r="G431" s="9">
        <v>5126.1279999999997</v>
      </c>
      <c r="H431" s="6">
        <v>457.69</v>
      </c>
      <c r="I431" s="7" t="s">
        <v>33</v>
      </c>
    </row>
    <row r="432" spans="1:9" x14ac:dyDescent="0.35">
      <c r="A432" s="4">
        <v>2022</v>
      </c>
      <c r="B432" s="4" t="s">
        <v>35</v>
      </c>
      <c r="C432" s="4" t="s">
        <v>23</v>
      </c>
      <c r="D432" s="8" t="s">
        <v>26</v>
      </c>
      <c r="E432" s="9">
        <v>46</v>
      </c>
      <c r="F432" s="9">
        <v>100</v>
      </c>
      <c r="G432" s="9">
        <v>224</v>
      </c>
      <c r="H432" s="6">
        <v>20</v>
      </c>
      <c r="I432" s="7" t="s">
        <v>33</v>
      </c>
    </row>
    <row r="433" spans="1:9" x14ac:dyDescent="0.35">
      <c r="A433" s="4">
        <v>2022</v>
      </c>
      <c r="B433" s="4" t="s">
        <v>35</v>
      </c>
      <c r="C433" s="4" t="s">
        <v>23</v>
      </c>
      <c r="D433" s="8" t="s">
        <v>27</v>
      </c>
      <c r="E433" s="9">
        <v>34</v>
      </c>
      <c r="F433" s="9">
        <v>2288.4</v>
      </c>
      <c r="G433" s="9">
        <v>5126.0160000000005</v>
      </c>
      <c r="H433" s="6">
        <v>457.68000000000006</v>
      </c>
      <c r="I433" s="7" t="s">
        <v>33</v>
      </c>
    </row>
    <row r="434" spans="1:9" x14ac:dyDescent="0.35">
      <c r="A434" s="4">
        <v>2022</v>
      </c>
      <c r="B434" s="4" t="s">
        <v>35</v>
      </c>
      <c r="C434" s="4" t="s">
        <v>14</v>
      </c>
      <c r="D434" s="5" t="s">
        <v>28</v>
      </c>
      <c r="E434" s="6">
        <v>7</v>
      </c>
      <c r="F434" s="6">
        <v>200</v>
      </c>
      <c r="G434" s="6">
        <v>224</v>
      </c>
      <c r="H434" s="6">
        <v>40</v>
      </c>
      <c r="I434" s="7" t="s">
        <v>33</v>
      </c>
    </row>
    <row r="435" spans="1:9" x14ac:dyDescent="0.35">
      <c r="A435" s="4">
        <v>2022</v>
      </c>
      <c r="B435" s="4" t="s">
        <v>35</v>
      </c>
      <c r="C435" s="4" t="s">
        <v>23</v>
      </c>
      <c r="D435" s="8" t="s">
        <v>30</v>
      </c>
      <c r="E435" s="9">
        <v>3</v>
      </c>
      <c r="F435" s="9">
        <v>3300</v>
      </c>
      <c r="G435" s="9">
        <v>5126.576</v>
      </c>
      <c r="H435" s="6">
        <v>660</v>
      </c>
      <c r="I435" s="7" t="s">
        <v>33</v>
      </c>
    </row>
    <row r="436" spans="1:9" x14ac:dyDescent="0.35">
      <c r="A436" s="4">
        <v>2022</v>
      </c>
      <c r="B436" s="4" t="s">
        <v>35</v>
      </c>
      <c r="C436" s="4" t="s">
        <v>29</v>
      </c>
      <c r="D436" s="8" t="s">
        <v>29</v>
      </c>
      <c r="E436" s="9">
        <v>2</v>
      </c>
      <c r="F436" s="9">
        <v>4577.3</v>
      </c>
      <c r="G436" s="9">
        <v>7392</v>
      </c>
      <c r="H436" s="6">
        <v>915.46</v>
      </c>
      <c r="I436" s="7" t="s">
        <v>12</v>
      </c>
    </row>
    <row r="437" spans="1:9" x14ac:dyDescent="0.35">
      <c r="A437" s="4">
        <v>2022</v>
      </c>
      <c r="B437" s="4" t="s">
        <v>36</v>
      </c>
      <c r="C437" s="4" t="s">
        <v>10</v>
      </c>
      <c r="D437" s="5" t="s">
        <v>11</v>
      </c>
      <c r="E437" s="6">
        <v>3566</v>
      </c>
      <c r="F437" s="6">
        <v>4577.3</v>
      </c>
      <c r="G437" s="6">
        <v>5126.576</v>
      </c>
      <c r="H437" s="6">
        <v>915.46</v>
      </c>
      <c r="I437" s="7" t="s">
        <v>33</v>
      </c>
    </row>
    <row r="438" spans="1:9" x14ac:dyDescent="0.35">
      <c r="A438" s="4">
        <v>2022</v>
      </c>
      <c r="B438" s="4" t="s">
        <v>36</v>
      </c>
      <c r="C438" s="4" t="s">
        <v>10</v>
      </c>
      <c r="D438" s="5" t="s">
        <v>13</v>
      </c>
      <c r="E438" s="6">
        <v>2498</v>
      </c>
      <c r="F438" s="6">
        <v>8000</v>
      </c>
      <c r="G438" s="6">
        <v>8960</v>
      </c>
      <c r="H438" s="6">
        <v>1600</v>
      </c>
      <c r="I438" s="7" t="s">
        <v>12</v>
      </c>
    </row>
    <row r="439" spans="1:9" x14ac:dyDescent="0.35">
      <c r="A439" s="4">
        <v>2022</v>
      </c>
      <c r="B439" s="4" t="s">
        <v>36</v>
      </c>
      <c r="C439" s="4" t="s">
        <v>14</v>
      </c>
      <c r="D439" s="5" t="s">
        <v>15</v>
      </c>
      <c r="E439" s="6">
        <v>1245</v>
      </c>
      <c r="F439" s="6">
        <v>4577.2</v>
      </c>
      <c r="G439" s="6">
        <v>5126.4639999999999</v>
      </c>
      <c r="H439" s="6">
        <v>915.44</v>
      </c>
      <c r="I439" s="7" t="s">
        <v>12</v>
      </c>
    </row>
    <row r="440" spans="1:9" x14ac:dyDescent="0.35">
      <c r="A440" s="4">
        <v>2022</v>
      </c>
      <c r="B440" s="4" t="s">
        <v>36</v>
      </c>
      <c r="C440" s="4" t="s">
        <v>16</v>
      </c>
      <c r="D440" s="8" t="s">
        <v>17</v>
      </c>
      <c r="E440" s="9">
        <v>644</v>
      </c>
      <c r="F440" s="9">
        <v>5743.5</v>
      </c>
      <c r="G440" s="9">
        <v>6432.72</v>
      </c>
      <c r="H440" s="6">
        <v>1148.7</v>
      </c>
      <c r="I440" s="7" t="s">
        <v>12</v>
      </c>
    </row>
    <row r="441" spans="1:9" x14ac:dyDescent="0.35">
      <c r="A441" s="4">
        <v>2022</v>
      </c>
      <c r="B441" s="4" t="s">
        <v>36</v>
      </c>
      <c r="C441" s="4" t="s">
        <v>18</v>
      </c>
      <c r="D441" s="8" t="s">
        <v>19</v>
      </c>
      <c r="E441" s="9">
        <v>643</v>
      </c>
      <c r="F441" s="9">
        <v>7000</v>
      </c>
      <c r="G441" s="9">
        <v>7840</v>
      </c>
      <c r="H441" s="6">
        <v>1400</v>
      </c>
      <c r="I441" s="7" t="s">
        <v>12</v>
      </c>
    </row>
    <row r="442" spans="1:9" x14ac:dyDescent="0.35">
      <c r="A442" s="4">
        <v>2022</v>
      </c>
      <c r="B442" s="4" t="s">
        <v>36</v>
      </c>
      <c r="C442" s="4" t="s">
        <v>16</v>
      </c>
      <c r="D442" s="8" t="s">
        <v>20</v>
      </c>
      <c r="E442" s="9">
        <v>455</v>
      </c>
      <c r="F442" s="9">
        <v>4578.6000000000004</v>
      </c>
      <c r="G442" s="9">
        <v>5128.0320000000002</v>
      </c>
      <c r="H442" s="6">
        <v>915.72000000000014</v>
      </c>
      <c r="I442" s="7" t="s">
        <v>12</v>
      </c>
    </row>
    <row r="443" spans="1:9" x14ac:dyDescent="0.35">
      <c r="A443" s="4">
        <v>2022</v>
      </c>
      <c r="B443" s="4" t="s">
        <v>36</v>
      </c>
      <c r="C443" s="4" t="s">
        <v>18</v>
      </c>
      <c r="D443" s="8" t="s">
        <v>21</v>
      </c>
      <c r="E443" s="10">
        <v>345</v>
      </c>
      <c r="F443" s="10">
        <v>7000</v>
      </c>
      <c r="G443" s="10">
        <v>7840</v>
      </c>
      <c r="H443" s="6">
        <v>1400</v>
      </c>
      <c r="I443" s="7" t="s">
        <v>12</v>
      </c>
    </row>
    <row r="444" spans="1:9" x14ac:dyDescent="0.35">
      <c r="A444" s="4">
        <v>2022</v>
      </c>
      <c r="B444" s="4" t="s">
        <v>36</v>
      </c>
      <c r="C444" s="4" t="s">
        <v>14</v>
      </c>
      <c r="D444" s="5" t="s">
        <v>22</v>
      </c>
      <c r="E444" s="6">
        <v>122</v>
      </c>
      <c r="F444" s="6">
        <v>100</v>
      </c>
      <c r="G444" s="6">
        <v>112</v>
      </c>
      <c r="H444" s="6">
        <v>20</v>
      </c>
      <c r="I444" s="7" t="s">
        <v>12</v>
      </c>
    </row>
    <row r="445" spans="1:9" x14ac:dyDescent="0.35">
      <c r="A445" s="4">
        <v>2022</v>
      </c>
      <c r="B445" s="4" t="s">
        <v>36</v>
      </c>
      <c r="C445" s="4" t="s">
        <v>23</v>
      </c>
      <c r="D445" s="8" t="s">
        <v>24</v>
      </c>
      <c r="E445" s="9">
        <v>78</v>
      </c>
      <c r="F445" s="9">
        <v>2288.6</v>
      </c>
      <c r="G445" s="9">
        <v>5126.4639999999999</v>
      </c>
      <c r="H445" s="6">
        <v>457.72</v>
      </c>
      <c r="I445" s="7" t="s">
        <v>12</v>
      </c>
    </row>
    <row r="446" spans="1:9" x14ac:dyDescent="0.35">
      <c r="A446" s="4">
        <v>2022</v>
      </c>
      <c r="B446" s="4" t="s">
        <v>36</v>
      </c>
      <c r="C446" s="4" t="s">
        <v>23</v>
      </c>
      <c r="D446" s="8" t="s">
        <v>25</v>
      </c>
      <c r="E446" s="9">
        <v>76</v>
      </c>
      <c r="F446" s="9">
        <v>2288.4499999999998</v>
      </c>
      <c r="G446" s="9">
        <v>5126.1279999999997</v>
      </c>
      <c r="H446" s="6">
        <v>457.69</v>
      </c>
      <c r="I446" s="7" t="s">
        <v>12</v>
      </c>
    </row>
    <row r="447" spans="1:9" x14ac:dyDescent="0.35">
      <c r="A447" s="4">
        <v>2022</v>
      </c>
      <c r="B447" s="4" t="s">
        <v>36</v>
      </c>
      <c r="C447" s="4" t="s">
        <v>23</v>
      </c>
      <c r="D447" s="8" t="s">
        <v>26</v>
      </c>
      <c r="E447" s="9">
        <v>46</v>
      </c>
      <c r="F447" s="9">
        <v>100</v>
      </c>
      <c r="G447" s="9">
        <v>224</v>
      </c>
      <c r="H447" s="6">
        <v>20</v>
      </c>
      <c r="I447" s="7" t="s">
        <v>12</v>
      </c>
    </row>
    <row r="448" spans="1:9" x14ac:dyDescent="0.35">
      <c r="A448" s="4">
        <v>2022</v>
      </c>
      <c r="B448" s="4" t="s">
        <v>36</v>
      </c>
      <c r="C448" s="4" t="s">
        <v>23</v>
      </c>
      <c r="D448" s="8" t="s">
        <v>27</v>
      </c>
      <c r="E448" s="9">
        <v>34</v>
      </c>
      <c r="F448" s="9">
        <v>2288.4</v>
      </c>
      <c r="G448" s="9">
        <v>5126.0160000000005</v>
      </c>
      <c r="H448" s="6">
        <v>457.68000000000006</v>
      </c>
      <c r="I448" s="7" t="s">
        <v>12</v>
      </c>
    </row>
    <row r="449" spans="1:9" x14ac:dyDescent="0.35">
      <c r="A449" s="4">
        <v>2022</v>
      </c>
      <c r="B449" s="4" t="s">
        <v>36</v>
      </c>
      <c r="C449" s="4" t="s">
        <v>14</v>
      </c>
      <c r="D449" s="5" t="s">
        <v>28</v>
      </c>
      <c r="E449" s="6">
        <v>7</v>
      </c>
      <c r="F449" s="6">
        <v>200</v>
      </c>
      <c r="G449" s="6">
        <v>224</v>
      </c>
      <c r="H449" s="6">
        <v>40</v>
      </c>
      <c r="I449" s="7" t="s">
        <v>12</v>
      </c>
    </row>
    <row r="450" spans="1:9" x14ac:dyDescent="0.35">
      <c r="A450" s="4">
        <v>2022</v>
      </c>
      <c r="B450" s="4" t="s">
        <v>36</v>
      </c>
      <c r="C450" s="4" t="s">
        <v>29</v>
      </c>
      <c r="D450" s="8" t="s">
        <v>29</v>
      </c>
      <c r="E450" s="9">
        <v>3</v>
      </c>
      <c r="F450" s="9">
        <v>4577.3</v>
      </c>
      <c r="G450" s="9">
        <v>7392</v>
      </c>
      <c r="H450" s="6">
        <v>915.46</v>
      </c>
      <c r="I450" s="7" t="s">
        <v>12</v>
      </c>
    </row>
    <row r="451" spans="1:9" x14ac:dyDescent="0.35">
      <c r="A451" s="4">
        <v>2022</v>
      </c>
      <c r="B451" s="4" t="s">
        <v>36</v>
      </c>
      <c r="C451" s="4" t="s">
        <v>23</v>
      </c>
      <c r="D451" s="8" t="s">
        <v>30</v>
      </c>
      <c r="E451" s="9">
        <v>3</v>
      </c>
      <c r="F451" s="9">
        <v>2288.65</v>
      </c>
      <c r="G451" s="9">
        <v>5126.576</v>
      </c>
      <c r="H451" s="6">
        <v>457.73</v>
      </c>
      <c r="I451" s="7" t="s">
        <v>12</v>
      </c>
    </row>
    <row r="452" spans="1:9" x14ac:dyDescent="0.35">
      <c r="A452" s="4">
        <v>2022</v>
      </c>
      <c r="B452" s="4" t="s">
        <v>37</v>
      </c>
      <c r="C452" s="4" t="s">
        <v>10</v>
      </c>
      <c r="D452" s="5" t="s">
        <v>11</v>
      </c>
      <c r="E452" s="6">
        <v>3566</v>
      </c>
      <c r="F452" s="6">
        <v>4577.3</v>
      </c>
      <c r="G452" s="6">
        <v>5126.576</v>
      </c>
      <c r="H452" s="6">
        <v>915.46</v>
      </c>
      <c r="I452" s="7" t="s">
        <v>12</v>
      </c>
    </row>
    <row r="453" spans="1:9" x14ac:dyDescent="0.35">
      <c r="A453" s="4">
        <v>2022</v>
      </c>
      <c r="B453" s="4" t="s">
        <v>37</v>
      </c>
      <c r="C453" s="4" t="s">
        <v>10</v>
      </c>
      <c r="D453" s="5" t="s">
        <v>13</v>
      </c>
      <c r="E453" s="6">
        <v>2498</v>
      </c>
      <c r="F453" s="6">
        <v>8000</v>
      </c>
      <c r="G453" s="6">
        <v>8960</v>
      </c>
      <c r="H453" s="6">
        <v>1600</v>
      </c>
      <c r="I453" s="7" t="s">
        <v>12</v>
      </c>
    </row>
    <row r="454" spans="1:9" x14ac:dyDescent="0.35">
      <c r="A454" s="4">
        <v>2022</v>
      </c>
      <c r="B454" s="4" t="s">
        <v>37</v>
      </c>
      <c r="C454" s="4" t="s">
        <v>14</v>
      </c>
      <c r="D454" s="5" t="s">
        <v>15</v>
      </c>
      <c r="E454" s="6">
        <v>1245</v>
      </c>
      <c r="F454" s="6">
        <v>4577.2</v>
      </c>
      <c r="G454" s="6">
        <v>5126.4639999999999</v>
      </c>
      <c r="H454" s="6">
        <v>915.44</v>
      </c>
      <c r="I454" s="7" t="s">
        <v>12</v>
      </c>
    </row>
    <row r="455" spans="1:9" x14ac:dyDescent="0.35">
      <c r="A455" s="4">
        <v>2022</v>
      </c>
      <c r="B455" s="4" t="s">
        <v>37</v>
      </c>
      <c r="C455" s="4" t="s">
        <v>16</v>
      </c>
      <c r="D455" s="8" t="s">
        <v>17</v>
      </c>
      <c r="E455" s="9">
        <v>644</v>
      </c>
      <c r="F455" s="9">
        <v>5743.5</v>
      </c>
      <c r="G455" s="9">
        <v>6432.72</v>
      </c>
      <c r="H455" s="6">
        <v>1148.7</v>
      </c>
      <c r="I455" s="7" t="s">
        <v>12</v>
      </c>
    </row>
    <row r="456" spans="1:9" x14ac:dyDescent="0.35">
      <c r="A456" s="4">
        <v>2022</v>
      </c>
      <c r="B456" s="4" t="s">
        <v>37</v>
      </c>
      <c r="C456" s="4" t="s">
        <v>18</v>
      </c>
      <c r="D456" s="8" t="s">
        <v>19</v>
      </c>
      <c r="E456" s="9">
        <v>643</v>
      </c>
      <c r="F456" s="9">
        <v>7000</v>
      </c>
      <c r="G456" s="9">
        <v>7840</v>
      </c>
      <c r="H456" s="6">
        <v>1400</v>
      </c>
      <c r="I456" s="7" t="s">
        <v>12</v>
      </c>
    </row>
    <row r="457" spans="1:9" x14ac:dyDescent="0.35">
      <c r="A457" s="4">
        <v>2022</v>
      </c>
      <c r="B457" s="4" t="s">
        <v>37</v>
      </c>
      <c r="C457" s="4" t="s">
        <v>16</v>
      </c>
      <c r="D457" s="8" t="s">
        <v>20</v>
      </c>
      <c r="E457" s="9">
        <v>455</v>
      </c>
      <c r="F457" s="9">
        <v>4578.6000000000004</v>
      </c>
      <c r="G457" s="9">
        <v>5128.0320000000002</v>
      </c>
      <c r="H457" s="6">
        <v>915.72000000000014</v>
      </c>
      <c r="I457" s="7" t="s">
        <v>12</v>
      </c>
    </row>
    <row r="458" spans="1:9" x14ac:dyDescent="0.35">
      <c r="A458" s="4">
        <v>2022</v>
      </c>
      <c r="B458" s="4" t="s">
        <v>37</v>
      </c>
      <c r="C458" s="4" t="s">
        <v>18</v>
      </c>
      <c r="D458" s="8" t="s">
        <v>21</v>
      </c>
      <c r="E458" s="10">
        <v>345</v>
      </c>
      <c r="F458" s="10">
        <v>7000</v>
      </c>
      <c r="G458" s="10">
        <v>7840</v>
      </c>
      <c r="H458" s="6">
        <v>1400</v>
      </c>
      <c r="I458" s="7" t="s">
        <v>12</v>
      </c>
    </row>
    <row r="459" spans="1:9" x14ac:dyDescent="0.35">
      <c r="A459" s="4">
        <v>2022</v>
      </c>
      <c r="B459" s="4" t="s">
        <v>37</v>
      </c>
      <c r="C459" s="4" t="s">
        <v>14</v>
      </c>
      <c r="D459" s="5" t="s">
        <v>22</v>
      </c>
      <c r="E459" s="6">
        <v>122</v>
      </c>
      <c r="F459" s="6">
        <v>100</v>
      </c>
      <c r="G459" s="6">
        <v>112</v>
      </c>
      <c r="H459" s="6">
        <v>20</v>
      </c>
      <c r="I459" s="7" t="s">
        <v>12</v>
      </c>
    </row>
    <row r="460" spans="1:9" x14ac:dyDescent="0.35">
      <c r="A460" s="4">
        <v>2022</v>
      </c>
      <c r="B460" s="4" t="s">
        <v>37</v>
      </c>
      <c r="C460" s="4" t="s">
        <v>23</v>
      </c>
      <c r="D460" s="8" t="s">
        <v>24</v>
      </c>
      <c r="E460" s="9">
        <v>78</v>
      </c>
      <c r="F460" s="9">
        <v>2288.6</v>
      </c>
      <c r="G460" s="9">
        <v>5126.4639999999999</v>
      </c>
      <c r="H460" s="6">
        <v>457.72</v>
      </c>
      <c r="I460" s="7" t="s">
        <v>12</v>
      </c>
    </row>
    <row r="461" spans="1:9" x14ac:dyDescent="0.35">
      <c r="A461" s="4">
        <v>2022</v>
      </c>
      <c r="B461" s="4" t="s">
        <v>37</v>
      </c>
      <c r="C461" s="4" t="s">
        <v>23</v>
      </c>
      <c r="D461" s="8" t="s">
        <v>25</v>
      </c>
      <c r="E461" s="9">
        <v>76</v>
      </c>
      <c r="F461" s="9">
        <v>2288.4499999999998</v>
      </c>
      <c r="G461" s="9">
        <v>5126.1279999999997</v>
      </c>
      <c r="H461" s="6">
        <v>457.69</v>
      </c>
      <c r="I461" s="7" t="s">
        <v>12</v>
      </c>
    </row>
    <row r="462" spans="1:9" x14ac:dyDescent="0.35">
      <c r="A462" s="4">
        <v>2022</v>
      </c>
      <c r="B462" s="4" t="s">
        <v>37</v>
      </c>
      <c r="C462" s="4" t="s">
        <v>23</v>
      </c>
      <c r="D462" s="8" t="s">
        <v>26</v>
      </c>
      <c r="E462" s="9">
        <v>46</v>
      </c>
      <c r="F462" s="9">
        <v>100</v>
      </c>
      <c r="G462" s="9">
        <v>224</v>
      </c>
      <c r="H462" s="6">
        <v>20</v>
      </c>
      <c r="I462" s="7" t="s">
        <v>12</v>
      </c>
    </row>
    <row r="463" spans="1:9" x14ac:dyDescent="0.35">
      <c r="A463" s="4">
        <v>2022</v>
      </c>
      <c r="B463" s="4" t="s">
        <v>37</v>
      </c>
      <c r="C463" s="4" t="s">
        <v>23</v>
      </c>
      <c r="D463" s="8" t="s">
        <v>27</v>
      </c>
      <c r="E463" s="9">
        <v>34</v>
      </c>
      <c r="F463" s="9">
        <v>2288.4</v>
      </c>
      <c r="G463" s="9">
        <v>5126.0160000000005</v>
      </c>
      <c r="H463" s="6">
        <v>457.68000000000006</v>
      </c>
      <c r="I463" s="7" t="s">
        <v>12</v>
      </c>
    </row>
    <row r="464" spans="1:9" x14ac:dyDescent="0.35">
      <c r="A464" s="4">
        <v>2022</v>
      </c>
      <c r="B464" s="4" t="s">
        <v>37</v>
      </c>
      <c r="C464" s="4" t="s">
        <v>14</v>
      </c>
      <c r="D464" s="5" t="s">
        <v>28</v>
      </c>
      <c r="E464" s="6">
        <v>7</v>
      </c>
      <c r="F464" s="6">
        <v>200</v>
      </c>
      <c r="G464" s="6">
        <v>224</v>
      </c>
      <c r="H464" s="6">
        <v>40</v>
      </c>
      <c r="I464" s="7" t="s">
        <v>12</v>
      </c>
    </row>
    <row r="465" spans="1:9" x14ac:dyDescent="0.35">
      <c r="A465" s="4">
        <v>2022</v>
      </c>
      <c r="B465" s="4" t="s">
        <v>37</v>
      </c>
      <c r="C465" s="4" t="s">
        <v>23</v>
      </c>
      <c r="D465" s="8" t="s">
        <v>30</v>
      </c>
      <c r="E465" s="9">
        <v>3</v>
      </c>
      <c r="F465" s="9">
        <v>2288.65</v>
      </c>
      <c r="G465" s="9">
        <v>5126.576</v>
      </c>
      <c r="H465" s="6">
        <v>457.73</v>
      </c>
      <c r="I465" s="7" t="s">
        <v>12</v>
      </c>
    </row>
    <row r="466" spans="1:9" x14ac:dyDescent="0.35">
      <c r="A466" s="4">
        <v>2022</v>
      </c>
      <c r="B466" s="4" t="s">
        <v>37</v>
      </c>
      <c r="C466" s="4" t="s">
        <v>29</v>
      </c>
      <c r="D466" s="8" t="s">
        <v>29</v>
      </c>
      <c r="E466" s="9">
        <v>2</v>
      </c>
      <c r="F466" s="9">
        <v>6600</v>
      </c>
      <c r="G466" s="9">
        <v>7392</v>
      </c>
      <c r="H466" s="6">
        <v>1320</v>
      </c>
      <c r="I466" s="7" t="s">
        <v>12</v>
      </c>
    </row>
    <row r="467" spans="1:9" x14ac:dyDescent="0.35">
      <c r="A467" s="4">
        <v>2022</v>
      </c>
      <c r="B467" s="4" t="s">
        <v>38</v>
      </c>
      <c r="C467" s="4" t="s">
        <v>10</v>
      </c>
      <c r="D467" s="5" t="s">
        <v>11</v>
      </c>
      <c r="E467" s="6">
        <v>3566</v>
      </c>
      <c r="F467" s="6">
        <v>4577.3</v>
      </c>
      <c r="G467" s="6">
        <v>5126.576</v>
      </c>
      <c r="H467" s="6">
        <v>915.46</v>
      </c>
      <c r="I467" s="7" t="s">
        <v>12</v>
      </c>
    </row>
    <row r="468" spans="1:9" x14ac:dyDescent="0.35">
      <c r="A468" s="4">
        <v>2022</v>
      </c>
      <c r="B468" s="4" t="s">
        <v>38</v>
      </c>
      <c r="C468" s="4" t="s">
        <v>10</v>
      </c>
      <c r="D468" s="5" t="s">
        <v>13</v>
      </c>
      <c r="E468" s="6">
        <v>2498</v>
      </c>
      <c r="F468" s="6">
        <v>8000</v>
      </c>
      <c r="G468" s="6">
        <v>8960</v>
      </c>
      <c r="H468" s="6">
        <v>1600</v>
      </c>
      <c r="I468" s="7" t="s">
        <v>12</v>
      </c>
    </row>
    <row r="469" spans="1:9" x14ac:dyDescent="0.35">
      <c r="A469" s="4">
        <v>2022</v>
      </c>
      <c r="B469" s="4" t="s">
        <v>38</v>
      </c>
      <c r="C469" s="4" t="s">
        <v>14</v>
      </c>
      <c r="D469" s="5" t="s">
        <v>15</v>
      </c>
      <c r="E469" s="6">
        <v>1245</v>
      </c>
      <c r="F469" s="6">
        <v>4577.2</v>
      </c>
      <c r="G469" s="6">
        <v>5126.4639999999999</v>
      </c>
      <c r="H469" s="6">
        <v>915.44</v>
      </c>
      <c r="I469" s="7" t="s">
        <v>12</v>
      </c>
    </row>
    <row r="470" spans="1:9" x14ac:dyDescent="0.35">
      <c r="A470" s="4">
        <v>2022</v>
      </c>
      <c r="B470" s="4" t="s">
        <v>38</v>
      </c>
      <c r="C470" s="4" t="s">
        <v>16</v>
      </c>
      <c r="D470" s="8" t="s">
        <v>17</v>
      </c>
      <c r="E470" s="9">
        <v>644</v>
      </c>
      <c r="F470" s="9">
        <v>5743.5</v>
      </c>
      <c r="G470" s="9">
        <v>6432.72</v>
      </c>
      <c r="H470" s="6">
        <v>1148.7</v>
      </c>
      <c r="I470" s="7" t="s">
        <v>12</v>
      </c>
    </row>
    <row r="471" spans="1:9" x14ac:dyDescent="0.35">
      <c r="A471" s="4">
        <v>2022</v>
      </c>
      <c r="B471" s="4" t="s">
        <v>38</v>
      </c>
      <c r="C471" s="4" t="s">
        <v>18</v>
      </c>
      <c r="D471" s="8" t="s">
        <v>19</v>
      </c>
      <c r="E471" s="9">
        <v>643</v>
      </c>
      <c r="F471" s="9">
        <v>7000</v>
      </c>
      <c r="G471" s="9">
        <v>7840</v>
      </c>
      <c r="H471" s="6">
        <v>1400</v>
      </c>
      <c r="I471" s="7" t="s">
        <v>12</v>
      </c>
    </row>
    <row r="472" spans="1:9" x14ac:dyDescent="0.35">
      <c r="A472" s="4">
        <v>2022</v>
      </c>
      <c r="B472" s="4" t="s">
        <v>38</v>
      </c>
      <c r="C472" s="4" t="s">
        <v>16</v>
      </c>
      <c r="D472" s="8" t="s">
        <v>20</v>
      </c>
      <c r="E472" s="9">
        <v>455</v>
      </c>
      <c r="F472" s="9">
        <v>5036.46</v>
      </c>
      <c r="G472" s="9">
        <v>5128.0320000000002</v>
      </c>
      <c r="H472" s="6">
        <v>1007.292</v>
      </c>
      <c r="I472" s="7" t="s">
        <v>12</v>
      </c>
    </row>
    <row r="473" spans="1:9" x14ac:dyDescent="0.35">
      <c r="A473" s="4">
        <v>2022</v>
      </c>
      <c r="B473" s="4" t="s">
        <v>38</v>
      </c>
      <c r="C473" s="4" t="s">
        <v>18</v>
      </c>
      <c r="D473" s="8" t="s">
        <v>21</v>
      </c>
      <c r="E473" s="10">
        <v>345</v>
      </c>
      <c r="F473" s="10">
        <v>7700</v>
      </c>
      <c r="G473" s="10">
        <v>7840</v>
      </c>
      <c r="H473" s="6">
        <v>1540</v>
      </c>
      <c r="I473" s="7" t="s">
        <v>12</v>
      </c>
    </row>
    <row r="474" spans="1:9" x14ac:dyDescent="0.35">
      <c r="A474" s="4">
        <v>2022</v>
      </c>
      <c r="B474" s="4" t="s">
        <v>38</v>
      </c>
      <c r="C474" s="4" t="s">
        <v>14</v>
      </c>
      <c r="D474" s="5" t="s">
        <v>22</v>
      </c>
      <c r="E474" s="6">
        <v>122</v>
      </c>
      <c r="F474" s="6">
        <v>110</v>
      </c>
      <c r="G474" s="6">
        <v>112</v>
      </c>
      <c r="H474" s="6">
        <v>22</v>
      </c>
      <c r="I474" s="7" t="s">
        <v>12</v>
      </c>
    </row>
    <row r="475" spans="1:9" x14ac:dyDescent="0.35">
      <c r="A475" s="4">
        <v>2022</v>
      </c>
      <c r="B475" s="4" t="s">
        <v>38</v>
      </c>
      <c r="C475" s="4" t="s">
        <v>23</v>
      </c>
      <c r="D475" s="8" t="s">
        <v>24</v>
      </c>
      <c r="E475" s="9">
        <v>78</v>
      </c>
      <c r="F475" s="9">
        <v>2517.46</v>
      </c>
      <c r="G475" s="9">
        <v>5126.4639999999999</v>
      </c>
      <c r="H475" s="6">
        <v>503.49200000000002</v>
      </c>
      <c r="I475" s="7" t="s">
        <v>12</v>
      </c>
    </row>
    <row r="476" spans="1:9" x14ac:dyDescent="0.35">
      <c r="A476" s="4">
        <v>2022</v>
      </c>
      <c r="B476" s="4" t="s">
        <v>38</v>
      </c>
      <c r="C476" s="4" t="s">
        <v>23</v>
      </c>
      <c r="D476" s="8" t="s">
        <v>25</v>
      </c>
      <c r="E476" s="9">
        <v>76</v>
      </c>
      <c r="F476" s="9">
        <v>2517.2949999999996</v>
      </c>
      <c r="G476" s="9">
        <v>5126.1279999999997</v>
      </c>
      <c r="H476" s="6">
        <v>503.45899999999995</v>
      </c>
      <c r="I476" s="7" t="s">
        <v>12</v>
      </c>
    </row>
    <row r="477" spans="1:9" x14ac:dyDescent="0.35">
      <c r="A477" s="4">
        <v>2022</v>
      </c>
      <c r="B477" s="4" t="s">
        <v>38</v>
      </c>
      <c r="C477" s="4" t="s">
        <v>23</v>
      </c>
      <c r="D477" s="8" t="s">
        <v>26</v>
      </c>
      <c r="E477" s="9">
        <v>46</v>
      </c>
      <c r="F477" s="9">
        <v>115</v>
      </c>
      <c r="G477" s="9">
        <v>224</v>
      </c>
      <c r="H477" s="6">
        <v>23</v>
      </c>
      <c r="I477" s="7" t="s">
        <v>12</v>
      </c>
    </row>
    <row r="478" spans="1:9" x14ac:dyDescent="0.35">
      <c r="A478" s="4">
        <v>2022</v>
      </c>
      <c r="B478" s="4" t="s">
        <v>38</v>
      </c>
      <c r="C478" s="4" t="s">
        <v>23</v>
      </c>
      <c r="D478" s="8" t="s">
        <v>27</v>
      </c>
      <c r="E478" s="9">
        <v>34</v>
      </c>
      <c r="F478" s="9">
        <v>2631.66</v>
      </c>
      <c r="G478" s="9">
        <v>5126.0160000000005</v>
      </c>
      <c r="H478" s="6">
        <v>526.33199999999999</v>
      </c>
      <c r="I478" s="7" t="s">
        <v>12</v>
      </c>
    </row>
    <row r="479" spans="1:9" x14ac:dyDescent="0.35">
      <c r="A479" s="4">
        <v>2022</v>
      </c>
      <c r="B479" s="4" t="s">
        <v>38</v>
      </c>
      <c r="C479" s="4" t="s">
        <v>14</v>
      </c>
      <c r="D479" s="5" t="s">
        <v>28</v>
      </c>
      <c r="E479" s="6">
        <v>7</v>
      </c>
      <c r="F479" s="6">
        <v>230</v>
      </c>
      <c r="G479" s="6">
        <v>224</v>
      </c>
      <c r="H479" s="6">
        <v>46</v>
      </c>
      <c r="I479" s="7" t="s">
        <v>12</v>
      </c>
    </row>
    <row r="480" spans="1:9" x14ac:dyDescent="0.35">
      <c r="A480" s="4">
        <v>2022</v>
      </c>
      <c r="B480" s="4" t="s">
        <v>38</v>
      </c>
      <c r="C480" s="4" t="s">
        <v>23</v>
      </c>
      <c r="D480" s="8" t="s">
        <v>30</v>
      </c>
      <c r="E480" s="9">
        <v>3</v>
      </c>
      <c r="F480" s="9">
        <v>2631.9475000000002</v>
      </c>
      <c r="G480" s="9">
        <v>5126.576</v>
      </c>
      <c r="H480" s="6">
        <v>526.38950000000011</v>
      </c>
      <c r="I480" s="7" t="s">
        <v>12</v>
      </c>
    </row>
    <row r="481" spans="1:9" x14ac:dyDescent="0.35">
      <c r="A481" s="4">
        <v>2022</v>
      </c>
      <c r="B481" s="4" t="s">
        <v>38</v>
      </c>
      <c r="C481" s="4" t="s">
        <v>29</v>
      </c>
      <c r="D481" s="8" t="s">
        <v>29</v>
      </c>
      <c r="E481" s="9">
        <v>2</v>
      </c>
      <c r="F481" s="9">
        <v>7590</v>
      </c>
      <c r="G481" s="9">
        <v>7392</v>
      </c>
      <c r="H481" s="6">
        <v>1518</v>
      </c>
      <c r="I481" s="7" t="s">
        <v>12</v>
      </c>
    </row>
    <row r="482" spans="1:9" x14ac:dyDescent="0.35">
      <c r="A482" s="4">
        <v>2022</v>
      </c>
      <c r="B482" s="4" t="s">
        <v>39</v>
      </c>
      <c r="C482" s="4" t="s">
        <v>10</v>
      </c>
      <c r="D482" s="5" t="s">
        <v>11</v>
      </c>
      <c r="E482" s="6">
        <v>3566</v>
      </c>
      <c r="F482" s="6">
        <v>4577.3</v>
      </c>
      <c r="G482" s="6">
        <v>5126.576</v>
      </c>
      <c r="H482" s="6">
        <v>915.46</v>
      </c>
      <c r="I482" s="7" t="s">
        <v>12</v>
      </c>
    </row>
    <row r="483" spans="1:9" x14ac:dyDescent="0.35">
      <c r="A483" s="4">
        <v>2022</v>
      </c>
      <c r="B483" s="4" t="s">
        <v>39</v>
      </c>
      <c r="C483" s="4" t="s">
        <v>10</v>
      </c>
      <c r="D483" s="5" t="s">
        <v>13</v>
      </c>
      <c r="E483" s="6">
        <v>2498</v>
      </c>
      <c r="F483" s="6">
        <v>8000</v>
      </c>
      <c r="G483" s="6">
        <v>8960</v>
      </c>
      <c r="H483" s="6">
        <v>1600</v>
      </c>
      <c r="I483" s="7" t="s">
        <v>12</v>
      </c>
    </row>
    <row r="484" spans="1:9" x14ac:dyDescent="0.35">
      <c r="A484" s="4">
        <v>2022</v>
      </c>
      <c r="B484" s="4" t="s">
        <v>39</v>
      </c>
      <c r="C484" s="4" t="s">
        <v>14</v>
      </c>
      <c r="D484" s="5" t="s">
        <v>15</v>
      </c>
      <c r="E484" s="6">
        <v>1245</v>
      </c>
      <c r="F484" s="6">
        <v>4577.2</v>
      </c>
      <c r="G484" s="6">
        <v>5126.4639999999999</v>
      </c>
      <c r="H484" s="6">
        <v>915.44</v>
      </c>
      <c r="I484" s="7" t="s">
        <v>12</v>
      </c>
    </row>
    <row r="485" spans="1:9" x14ac:dyDescent="0.35">
      <c r="A485" s="4">
        <v>2022</v>
      </c>
      <c r="B485" s="4" t="s">
        <v>39</v>
      </c>
      <c r="C485" s="4" t="s">
        <v>16</v>
      </c>
      <c r="D485" s="8" t="s">
        <v>17</v>
      </c>
      <c r="E485" s="9">
        <v>644</v>
      </c>
      <c r="F485" s="9">
        <v>5743.5</v>
      </c>
      <c r="G485" s="9">
        <v>6432.72</v>
      </c>
      <c r="H485" s="6">
        <v>1148.7</v>
      </c>
      <c r="I485" s="7" t="s">
        <v>12</v>
      </c>
    </row>
    <row r="486" spans="1:9" x14ac:dyDescent="0.35">
      <c r="A486" s="4">
        <v>2022</v>
      </c>
      <c r="B486" s="4" t="s">
        <v>39</v>
      </c>
      <c r="C486" s="4" t="s">
        <v>18</v>
      </c>
      <c r="D486" s="8" t="s">
        <v>19</v>
      </c>
      <c r="E486" s="9">
        <v>643</v>
      </c>
      <c r="F486" s="9">
        <v>7000</v>
      </c>
      <c r="G486" s="9">
        <v>7840</v>
      </c>
      <c r="H486" s="6">
        <v>1400</v>
      </c>
      <c r="I486" s="7" t="s">
        <v>12</v>
      </c>
    </row>
    <row r="487" spans="1:9" x14ac:dyDescent="0.35">
      <c r="A487" s="4">
        <v>2022</v>
      </c>
      <c r="B487" s="4" t="s">
        <v>39</v>
      </c>
      <c r="C487" s="4" t="s">
        <v>16</v>
      </c>
      <c r="D487" s="8" t="s">
        <v>20</v>
      </c>
      <c r="E487" s="9">
        <v>455</v>
      </c>
      <c r="F487" s="9">
        <v>4578.6000000000004</v>
      </c>
      <c r="G487" s="9">
        <v>5128.0320000000002</v>
      </c>
      <c r="H487" s="6">
        <v>915.72000000000014</v>
      </c>
      <c r="I487" s="7" t="s">
        <v>12</v>
      </c>
    </row>
    <row r="488" spans="1:9" x14ac:dyDescent="0.35">
      <c r="A488" s="4">
        <v>2022</v>
      </c>
      <c r="B488" s="4" t="s">
        <v>39</v>
      </c>
      <c r="C488" s="4" t="s">
        <v>18</v>
      </c>
      <c r="D488" s="8" t="s">
        <v>21</v>
      </c>
      <c r="E488" s="10">
        <v>345</v>
      </c>
      <c r="F488" s="10">
        <v>7000</v>
      </c>
      <c r="G488" s="10">
        <v>7840</v>
      </c>
      <c r="H488" s="6">
        <v>1400</v>
      </c>
      <c r="I488" s="7" t="s">
        <v>12</v>
      </c>
    </row>
    <row r="489" spans="1:9" x14ac:dyDescent="0.35">
      <c r="A489" s="4">
        <v>2022</v>
      </c>
      <c r="B489" s="4" t="s">
        <v>39</v>
      </c>
      <c r="C489" s="4" t="s">
        <v>14</v>
      </c>
      <c r="D489" s="5" t="s">
        <v>22</v>
      </c>
      <c r="E489" s="6">
        <v>122</v>
      </c>
      <c r="F489" s="6">
        <v>100</v>
      </c>
      <c r="G489" s="6">
        <v>112</v>
      </c>
      <c r="H489" s="6">
        <v>20</v>
      </c>
      <c r="I489" s="7" t="s">
        <v>12</v>
      </c>
    </row>
    <row r="490" spans="1:9" x14ac:dyDescent="0.35">
      <c r="A490" s="4">
        <v>2022</v>
      </c>
      <c r="B490" s="4" t="s">
        <v>39</v>
      </c>
      <c r="C490" s="4" t="s">
        <v>23</v>
      </c>
      <c r="D490" s="8" t="s">
        <v>24</v>
      </c>
      <c r="E490" s="9">
        <v>78</v>
      </c>
      <c r="F490" s="9">
        <v>2288.6</v>
      </c>
      <c r="G490" s="9">
        <v>5126.4639999999999</v>
      </c>
      <c r="H490" s="6">
        <v>457.72</v>
      </c>
      <c r="I490" s="7" t="s">
        <v>12</v>
      </c>
    </row>
    <row r="491" spans="1:9" x14ac:dyDescent="0.35">
      <c r="A491" s="4">
        <v>2022</v>
      </c>
      <c r="B491" s="4" t="s">
        <v>39</v>
      </c>
      <c r="C491" s="4" t="s">
        <v>23</v>
      </c>
      <c r="D491" s="8" t="s">
        <v>25</v>
      </c>
      <c r="E491" s="9">
        <v>76</v>
      </c>
      <c r="F491" s="9">
        <v>2288.4499999999998</v>
      </c>
      <c r="G491" s="9">
        <v>5126.1279999999997</v>
      </c>
      <c r="H491" s="6">
        <v>457.69</v>
      </c>
      <c r="I491" s="7" t="s">
        <v>12</v>
      </c>
    </row>
    <row r="492" spans="1:9" x14ac:dyDescent="0.35">
      <c r="A492" s="4">
        <v>2022</v>
      </c>
      <c r="B492" s="4" t="s">
        <v>39</v>
      </c>
      <c r="C492" s="4" t="s">
        <v>23</v>
      </c>
      <c r="D492" s="8" t="s">
        <v>26</v>
      </c>
      <c r="E492" s="9">
        <v>46</v>
      </c>
      <c r="F492" s="9">
        <v>100</v>
      </c>
      <c r="G492" s="9">
        <v>224</v>
      </c>
      <c r="H492" s="6">
        <v>20</v>
      </c>
      <c r="I492" s="7" t="s">
        <v>12</v>
      </c>
    </row>
    <row r="493" spans="1:9" x14ac:dyDescent="0.35">
      <c r="A493" s="4">
        <v>2022</v>
      </c>
      <c r="B493" s="4" t="s">
        <v>39</v>
      </c>
      <c r="C493" s="4" t="s">
        <v>23</v>
      </c>
      <c r="D493" s="8" t="s">
        <v>27</v>
      </c>
      <c r="E493" s="9">
        <v>34</v>
      </c>
      <c r="F493" s="9">
        <v>2746.08</v>
      </c>
      <c r="G493" s="9">
        <v>5126.0160000000005</v>
      </c>
      <c r="H493" s="6">
        <v>549.21600000000001</v>
      </c>
      <c r="I493" s="7" t="s">
        <v>12</v>
      </c>
    </row>
    <row r="494" spans="1:9" x14ac:dyDescent="0.35">
      <c r="A494" s="4">
        <v>2022</v>
      </c>
      <c r="B494" s="4" t="s">
        <v>39</v>
      </c>
      <c r="C494" s="4" t="s">
        <v>14</v>
      </c>
      <c r="D494" s="5" t="s">
        <v>28</v>
      </c>
      <c r="E494" s="6">
        <v>7</v>
      </c>
      <c r="F494" s="6">
        <v>240</v>
      </c>
      <c r="G494" s="6">
        <v>224</v>
      </c>
      <c r="H494" s="6">
        <v>48</v>
      </c>
      <c r="I494" s="7" t="s">
        <v>12</v>
      </c>
    </row>
    <row r="495" spans="1:9" x14ac:dyDescent="0.35">
      <c r="A495" s="4">
        <v>2022</v>
      </c>
      <c r="B495" s="4" t="s">
        <v>39</v>
      </c>
      <c r="C495" s="4" t="s">
        <v>23</v>
      </c>
      <c r="D495" s="8" t="s">
        <v>30</v>
      </c>
      <c r="E495" s="9">
        <v>3</v>
      </c>
      <c r="F495" s="9">
        <v>2746.38</v>
      </c>
      <c r="G495" s="9">
        <v>5126.576</v>
      </c>
      <c r="H495" s="6">
        <v>549.27600000000007</v>
      </c>
      <c r="I495" s="7" t="s">
        <v>12</v>
      </c>
    </row>
    <row r="496" spans="1:9" x14ac:dyDescent="0.35">
      <c r="A496" s="4">
        <v>2022</v>
      </c>
      <c r="B496" s="4" t="s">
        <v>39</v>
      </c>
      <c r="C496" s="4" t="s">
        <v>29</v>
      </c>
      <c r="D496" s="8" t="s">
        <v>29</v>
      </c>
      <c r="E496" s="9">
        <v>2</v>
      </c>
      <c r="F496" s="9">
        <v>7920</v>
      </c>
      <c r="G496" s="9">
        <v>7392</v>
      </c>
      <c r="H496" s="6">
        <v>1584</v>
      </c>
      <c r="I496" s="7" t="s">
        <v>12</v>
      </c>
    </row>
    <row r="497" spans="1:9" x14ac:dyDescent="0.35">
      <c r="A497" s="4">
        <v>2022</v>
      </c>
      <c r="B497" s="4" t="s">
        <v>40</v>
      </c>
      <c r="C497" s="4" t="s">
        <v>10</v>
      </c>
      <c r="D497" s="5" t="s">
        <v>11</v>
      </c>
      <c r="E497" s="6">
        <v>3566</v>
      </c>
      <c r="F497" s="6">
        <v>5035.0300000000007</v>
      </c>
      <c r="G497" s="6">
        <v>5126.576</v>
      </c>
      <c r="H497" s="6">
        <v>1007.0060000000002</v>
      </c>
      <c r="I497" s="7" t="s">
        <v>12</v>
      </c>
    </row>
    <row r="498" spans="1:9" x14ac:dyDescent="0.35">
      <c r="A498" s="4">
        <v>2022</v>
      </c>
      <c r="B498" s="4" t="s">
        <v>40</v>
      </c>
      <c r="C498" s="4" t="s">
        <v>10</v>
      </c>
      <c r="D498" s="5" t="s">
        <v>13</v>
      </c>
      <c r="E498" s="6">
        <v>2498</v>
      </c>
      <c r="F498" s="6">
        <v>9200</v>
      </c>
      <c r="G498" s="6">
        <v>8960</v>
      </c>
      <c r="H498" s="6">
        <v>1840</v>
      </c>
      <c r="I498" s="7" t="s">
        <v>12</v>
      </c>
    </row>
    <row r="499" spans="1:9" x14ac:dyDescent="0.35">
      <c r="A499" s="4">
        <v>2022</v>
      </c>
      <c r="B499" s="4" t="s">
        <v>40</v>
      </c>
      <c r="C499" s="4" t="s">
        <v>14</v>
      </c>
      <c r="D499" s="5" t="s">
        <v>15</v>
      </c>
      <c r="E499" s="6">
        <v>1245</v>
      </c>
      <c r="F499" s="6">
        <v>5263.78</v>
      </c>
      <c r="G499" s="6">
        <v>5126.4639999999999</v>
      </c>
      <c r="H499" s="6">
        <v>1052.7560000000001</v>
      </c>
      <c r="I499" s="7" t="s">
        <v>12</v>
      </c>
    </row>
    <row r="500" spans="1:9" x14ac:dyDescent="0.35">
      <c r="A500" s="4">
        <v>2022</v>
      </c>
      <c r="B500" s="4" t="s">
        <v>40</v>
      </c>
      <c r="C500" s="4" t="s">
        <v>16</v>
      </c>
      <c r="D500" s="8" t="s">
        <v>17</v>
      </c>
      <c r="E500" s="9">
        <v>644</v>
      </c>
      <c r="F500" s="9">
        <v>6605.0249999999996</v>
      </c>
      <c r="G500" s="9">
        <v>6432.72</v>
      </c>
      <c r="H500" s="6">
        <v>1321.0050000000001</v>
      </c>
      <c r="I500" s="7" t="s">
        <v>12</v>
      </c>
    </row>
    <row r="501" spans="1:9" x14ac:dyDescent="0.35">
      <c r="A501" s="4">
        <v>2022</v>
      </c>
      <c r="B501" s="4" t="s">
        <v>40</v>
      </c>
      <c r="C501" s="4" t="s">
        <v>18</v>
      </c>
      <c r="D501" s="8" t="s">
        <v>19</v>
      </c>
      <c r="E501" s="9">
        <v>643</v>
      </c>
      <c r="F501" s="9">
        <v>8400</v>
      </c>
      <c r="G501" s="9">
        <v>7840</v>
      </c>
      <c r="H501" s="6">
        <v>1680</v>
      </c>
      <c r="I501" s="7" t="s">
        <v>12</v>
      </c>
    </row>
    <row r="502" spans="1:9" x14ac:dyDescent="0.35">
      <c r="A502" s="4">
        <v>2022</v>
      </c>
      <c r="B502" s="4" t="s">
        <v>40</v>
      </c>
      <c r="C502" s="4" t="s">
        <v>16</v>
      </c>
      <c r="D502" s="8" t="s">
        <v>20</v>
      </c>
      <c r="E502" s="9">
        <v>455</v>
      </c>
      <c r="F502" s="9">
        <v>5494.3200000000006</v>
      </c>
      <c r="G502" s="9">
        <v>5128.0320000000002</v>
      </c>
      <c r="H502" s="6">
        <v>1098.8640000000003</v>
      </c>
      <c r="I502" s="7" t="s">
        <v>12</v>
      </c>
    </row>
    <row r="503" spans="1:9" x14ac:dyDescent="0.35">
      <c r="A503" s="4">
        <v>2022</v>
      </c>
      <c r="B503" s="4" t="s">
        <v>40</v>
      </c>
      <c r="C503" s="4" t="s">
        <v>18</v>
      </c>
      <c r="D503" s="8" t="s">
        <v>21</v>
      </c>
      <c r="E503" s="10">
        <v>345</v>
      </c>
      <c r="F503" s="10">
        <v>8400</v>
      </c>
      <c r="G503" s="10">
        <v>7840</v>
      </c>
      <c r="H503" s="6">
        <v>1680</v>
      </c>
      <c r="I503" s="7" t="s">
        <v>12</v>
      </c>
    </row>
    <row r="504" spans="1:9" x14ac:dyDescent="0.35">
      <c r="A504" s="4">
        <v>2022</v>
      </c>
      <c r="B504" s="4" t="s">
        <v>40</v>
      </c>
      <c r="C504" s="4" t="s">
        <v>14</v>
      </c>
      <c r="D504" s="5" t="s">
        <v>22</v>
      </c>
      <c r="E504" s="6">
        <v>122</v>
      </c>
      <c r="F504" s="6">
        <v>120</v>
      </c>
      <c r="G504" s="6">
        <v>112</v>
      </c>
      <c r="H504" s="6">
        <v>24</v>
      </c>
      <c r="I504" s="7" t="s">
        <v>12</v>
      </c>
    </row>
    <row r="505" spans="1:9" x14ac:dyDescent="0.35">
      <c r="A505" s="4">
        <v>2022</v>
      </c>
      <c r="B505" s="4" t="s">
        <v>40</v>
      </c>
      <c r="C505" s="4" t="s">
        <v>23</v>
      </c>
      <c r="D505" s="8" t="s">
        <v>24</v>
      </c>
      <c r="E505" s="9">
        <v>78</v>
      </c>
      <c r="F505" s="9">
        <v>2517.46</v>
      </c>
      <c r="G505" s="9">
        <v>5126.4639999999999</v>
      </c>
      <c r="H505" s="6">
        <v>503.49200000000002</v>
      </c>
      <c r="I505" s="7" t="s">
        <v>12</v>
      </c>
    </row>
    <row r="506" spans="1:9" x14ac:dyDescent="0.35">
      <c r="A506" s="4">
        <v>2022</v>
      </c>
      <c r="B506" s="4" t="s">
        <v>40</v>
      </c>
      <c r="C506" s="4" t="s">
        <v>23</v>
      </c>
      <c r="D506" s="8" t="s">
        <v>25</v>
      </c>
      <c r="E506" s="9">
        <v>76</v>
      </c>
      <c r="F506" s="9">
        <v>2517.2949999999996</v>
      </c>
      <c r="G506" s="9">
        <v>5126.1279999999997</v>
      </c>
      <c r="H506" s="6">
        <v>503.45899999999995</v>
      </c>
      <c r="I506" s="7" t="s">
        <v>12</v>
      </c>
    </row>
    <row r="507" spans="1:9" x14ac:dyDescent="0.35">
      <c r="A507" s="4">
        <v>2022</v>
      </c>
      <c r="B507" s="4" t="s">
        <v>40</v>
      </c>
      <c r="C507" s="4" t="s">
        <v>23</v>
      </c>
      <c r="D507" s="8" t="s">
        <v>26</v>
      </c>
      <c r="E507" s="9">
        <v>46</v>
      </c>
      <c r="F507" s="9">
        <v>110</v>
      </c>
      <c r="G507" s="9">
        <v>224</v>
      </c>
      <c r="H507" s="6">
        <v>22</v>
      </c>
      <c r="I507" s="7" t="s">
        <v>12</v>
      </c>
    </row>
    <row r="508" spans="1:9" x14ac:dyDescent="0.35">
      <c r="A508" s="4">
        <v>2022</v>
      </c>
      <c r="B508" s="4" t="s">
        <v>40</v>
      </c>
      <c r="C508" s="4" t="s">
        <v>23</v>
      </c>
      <c r="D508" s="8" t="s">
        <v>27</v>
      </c>
      <c r="E508" s="9">
        <v>34</v>
      </c>
      <c r="F508" s="9">
        <v>2517.2400000000002</v>
      </c>
      <c r="G508" s="9">
        <v>5126.0160000000005</v>
      </c>
      <c r="H508" s="6">
        <v>503.44800000000009</v>
      </c>
      <c r="I508" s="7" t="s">
        <v>12</v>
      </c>
    </row>
    <row r="509" spans="1:9" x14ac:dyDescent="0.35">
      <c r="A509" s="4">
        <v>2022</v>
      </c>
      <c r="B509" s="4" t="s">
        <v>40</v>
      </c>
      <c r="C509" s="4" t="s">
        <v>14</v>
      </c>
      <c r="D509" s="5" t="s">
        <v>28</v>
      </c>
      <c r="E509" s="6">
        <v>7</v>
      </c>
      <c r="F509" s="6">
        <v>220</v>
      </c>
      <c r="G509" s="6">
        <v>224</v>
      </c>
      <c r="H509" s="6">
        <v>44</v>
      </c>
      <c r="I509" s="7" t="s">
        <v>12</v>
      </c>
    </row>
    <row r="510" spans="1:9" x14ac:dyDescent="0.35">
      <c r="A510" s="4">
        <v>2022</v>
      </c>
      <c r="B510" s="4" t="s">
        <v>40</v>
      </c>
      <c r="C510" s="4" t="s">
        <v>23</v>
      </c>
      <c r="D510" s="8" t="s">
        <v>30</v>
      </c>
      <c r="E510" s="9">
        <v>3</v>
      </c>
      <c r="F510" s="9">
        <v>2517.5150000000003</v>
      </c>
      <c r="G510" s="9">
        <v>5126.576</v>
      </c>
      <c r="H510" s="6">
        <v>503.5030000000001</v>
      </c>
      <c r="I510" s="7" t="s">
        <v>12</v>
      </c>
    </row>
    <row r="511" spans="1:9" x14ac:dyDescent="0.35">
      <c r="A511" s="4">
        <v>2022</v>
      </c>
      <c r="B511" s="4" t="s">
        <v>40</v>
      </c>
      <c r="C511" s="4" t="s">
        <v>29</v>
      </c>
      <c r="D511" s="8" t="s">
        <v>29</v>
      </c>
      <c r="E511" s="9">
        <v>2</v>
      </c>
      <c r="F511" s="9">
        <v>7260</v>
      </c>
      <c r="G511" s="9">
        <v>7392</v>
      </c>
      <c r="H511" s="6">
        <v>1452</v>
      </c>
      <c r="I511" s="7" t="s">
        <v>12</v>
      </c>
    </row>
    <row r="512" spans="1:9" x14ac:dyDescent="0.35">
      <c r="A512" s="4">
        <v>2022</v>
      </c>
      <c r="B512" s="4" t="s">
        <v>41</v>
      </c>
      <c r="C512" s="4" t="s">
        <v>10</v>
      </c>
      <c r="D512" s="5" t="s">
        <v>11</v>
      </c>
      <c r="E512" s="6">
        <v>3566</v>
      </c>
      <c r="F512" s="6">
        <v>5263.8950000000004</v>
      </c>
      <c r="G512" s="6">
        <v>5126.576</v>
      </c>
      <c r="H512" s="6">
        <v>1052.7790000000002</v>
      </c>
      <c r="I512" s="7" t="s">
        <v>12</v>
      </c>
    </row>
    <row r="513" spans="1:9" x14ac:dyDescent="0.35">
      <c r="A513" s="4">
        <v>2022</v>
      </c>
      <c r="B513" s="4" t="s">
        <v>41</v>
      </c>
      <c r="C513" s="4" t="s">
        <v>10</v>
      </c>
      <c r="D513" s="5" t="s">
        <v>13</v>
      </c>
      <c r="E513" s="6">
        <v>2498</v>
      </c>
      <c r="F513" s="6">
        <v>8800</v>
      </c>
      <c r="G513" s="6">
        <v>8960</v>
      </c>
      <c r="H513" s="6">
        <v>1760</v>
      </c>
      <c r="I513" s="7" t="s">
        <v>12</v>
      </c>
    </row>
    <row r="514" spans="1:9" x14ac:dyDescent="0.35">
      <c r="A514" s="4">
        <v>2022</v>
      </c>
      <c r="B514" s="4" t="s">
        <v>41</v>
      </c>
      <c r="C514" s="4" t="s">
        <v>14</v>
      </c>
      <c r="D514" s="5" t="s">
        <v>15</v>
      </c>
      <c r="E514" s="6">
        <v>1245</v>
      </c>
      <c r="F514" s="6">
        <v>5034.92</v>
      </c>
      <c r="G514" s="6">
        <v>5126.4639999999999</v>
      </c>
      <c r="H514" s="6">
        <v>1006.984</v>
      </c>
      <c r="I514" s="7" t="s">
        <v>12</v>
      </c>
    </row>
    <row r="515" spans="1:9" x14ac:dyDescent="0.35">
      <c r="A515" s="4">
        <v>2022</v>
      </c>
      <c r="B515" s="4" t="s">
        <v>41</v>
      </c>
      <c r="C515" s="4" t="s">
        <v>16</v>
      </c>
      <c r="D515" s="8" t="s">
        <v>17</v>
      </c>
      <c r="E515" s="9">
        <v>644</v>
      </c>
      <c r="F515" s="9">
        <v>6317.85</v>
      </c>
      <c r="G515" s="9">
        <v>6432.72</v>
      </c>
      <c r="H515" s="6">
        <v>1263.5700000000002</v>
      </c>
      <c r="I515" s="7" t="s">
        <v>12</v>
      </c>
    </row>
    <row r="516" spans="1:9" x14ac:dyDescent="0.35">
      <c r="A516" s="4">
        <v>2022</v>
      </c>
      <c r="B516" s="4" t="s">
        <v>41</v>
      </c>
      <c r="C516" s="4" t="s">
        <v>18</v>
      </c>
      <c r="D516" s="8" t="s">
        <v>19</v>
      </c>
      <c r="E516" s="9">
        <v>643</v>
      </c>
      <c r="F516" s="9">
        <v>7700</v>
      </c>
      <c r="G516" s="9">
        <v>7840</v>
      </c>
      <c r="H516" s="6">
        <v>1540</v>
      </c>
      <c r="I516" s="7" t="s">
        <v>12</v>
      </c>
    </row>
    <row r="517" spans="1:9" x14ac:dyDescent="0.35">
      <c r="A517" s="4">
        <v>2022</v>
      </c>
      <c r="B517" s="4" t="s">
        <v>41</v>
      </c>
      <c r="C517" s="4" t="s">
        <v>16</v>
      </c>
      <c r="D517" s="8" t="s">
        <v>20</v>
      </c>
      <c r="E517" s="9">
        <v>455</v>
      </c>
      <c r="F517" s="9">
        <v>5036.46</v>
      </c>
      <c r="G517" s="9">
        <v>5128.0320000000002</v>
      </c>
      <c r="H517" s="6">
        <v>1007.292</v>
      </c>
      <c r="I517" s="7" t="s">
        <v>12</v>
      </c>
    </row>
    <row r="518" spans="1:9" x14ac:dyDescent="0.35">
      <c r="A518" s="4">
        <v>2022</v>
      </c>
      <c r="B518" s="4" t="s">
        <v>41</v>
      </c>
      <c r="C518" s="4" t="s">
        <v>18</v>
      </c>
      <c r="D518" s="8" t="s">
        <v>21</v>
      </c>
      <c r="E518" s="10">
        <v>345</v>
      </c>
      <c r="F518" s="10">
        <v>7700</v>
      </c>
      <c r="G518" s="10">
        <v>7840</v>
      </c>
      <c r="H518" s="6">
        <v>1540</v>
      </c>
      <c r="I518" s="7" t="s">
        <v>12</v>
      </c>
    </row>
    <row r="519" spans="1:9" x14ac:dyDescent="0.35">
      <c r="A519" s="4">
        <v>2022</v>
      </c>
      <c r="B519" s="4" t="s">
        <v>41</v>
      </c>
      <c r="C519" s="4" t="s">
        <v>14</v>
      </c>
      <c r="D519" s="5" t="s">
        <v>22</v>
      </c>
      <c r="E519" s="6">
        <v>122</v>
      </c>
      <c r="F519" s="6">
        <v>110</v>
      </c>
      <c r="G519" s="6">
        <v>112</v>
      </c>
      <c r="H519" s="6">
        <v>22</v>
      </c>
      <c r="I519" s="7" t="s">
        <v>12</v>
      </c>
    </row>
    <row r="520" spans="1:9" x14ac:dyDescent="0.35">
      <c r="A520" s="4">
        <v>2022</v>
      </c>
      <c r="B520" s="4" t="s">
        <v>41</v>
      </c>
      <c r="C520" s="4" t="s">
        <v>23</v>
      </c>
      <c r="D520" s="8" t="s">
        <v>24</v>
      </c>
      <c r="E520" s="9">
        <v>78</v>
      </c>
      <c r="F520" s="9">
        <v>2517.46</v>
      </c>
      <c r="G520" s="9">
        <v>5126.4639999999999</v>
      </c>
      <c r="H520" s="6">
        <v>503.49200000000002</v>
      </c>
      <c r="I520" s="7" t="s">
        <v>12</v>
      </c>
    </row>
    <row r="521" spans="1:9" x14ac:dyDescent="0.35">
      <c r="A521" s="4">
        <v>2022</v>
      </c>
      <c r="B521" s="4" t="s">
        <v>41</v>
      </c>
      <c r="C521" s="4" t="s">
        <v>23</v>
      </c>
      <c r="D521" s="8" t="s">
        <v>25</v>
      </c>
      <c r="E521" s="9">
        <v>76</v>
      </c>
      <c r="F521" s="9">
        <v>2288.4499999999998</v>
      </c>
      <c r="G521" s="9">
        <v>5126.1279999999997</v>
      </c>
      <c r="H521" s="6">
        <v>457.69</v>
      </c>
      <c r="I521" s="7" t="s">
        <v>12</v>
      </c>
    </row>
    <row r="522" spans="1:9" x14ac:dyDescent="0.35">
      <c r="A522" s="4">
        <v>2022</v>
      </c>
      <c r="B522" s="4" t="s">
        <v>41</v>
      </c>
      <c r="C522" s="4" t="s">
        <v>23</v>
      </c>
      <c r="D522" s="8" t="s">
        <v>26</v>
      </c>
      <c r="E522" s="9">
        <v>46</v>
      </c>
      <c r="F522" s="9">
        <v>100</v>
      </c>
      <c r="G522" s="9">
        <v>224</v>
      </c>
      <c r="H522" s="6">
        <v>20</v>
      </c>
      <c r="I522" s="7" t="s">
        <v>12</v>
      </c>
    </row>
    <row r="523" spans="1:9" x14ac:dyDescent="0.35">
      <c r="A523" s="4">
        <v>2022</v>
      </c>
      <c r="B523" s="4" t="s">
        <v>41</v>
      </c>
      <c r="C523" s="4" t="s">
        <v>23</v>
      </c>
      <c r="D523" s="8" t="s">
        <v>27</v>
      </c>
      <c r="E523" s="9">
        <v>34</v>
      </c>
      <c r="F523" s="9">
        <v>2288.4</v>
      </c>
      <c r="G523" s="9">
        <v>5126.0160000000005</v>
      </c>
      <c r="H523" s="6">
        <v>457.68000000000006</v>
      </c>
      <c r="I523" s="7" t="s">
        <v>33</v>
      </c>
    </row>
    <row r="524" spans="1:9" x14ac:dyDescent="0.35">
      <c r="A524" s="4">
        <v>2022</v>
      </c>
      <c r="B524" s="4" t="s">
        <v>41</v>
      </c>
      <c r="C524" s="4" t="s">
        <v>14</v>
      </c>
      <c r="D524" s="5" t="s">
        <v>28</v>
      </c>
      <c r="E524" s="6">
        <v>7</v>
      </c>
      <c r="F524" s="6">
        <v>200</v>
      </c>
      <c r="G524" s="6">
        <v>224</v>
      </c>
      <c r="H524" s="6">
        <v>40</v>
      </c>
      <c r="I524" s="7" t="s">
        <v>33</v>
      </c>
    </row>
    <row r="525" spans="1:9" x14ac:dyDescent="0.35">
      <c r="A525" s="4">
        <v>2022</v>
      </c>
      <c r="B525" s="4" t="s">
        <v>41</v>
      </c>
      <c r="C525" s="4" t="s">
        <v>23</v>
      </c>
      <c r="D525" s="8" t="s">
        <v>30</v>
      </c>
      <c r="E525" s="9">
        <v>3</v>
      </c>
      <c r="F525" s="9">
        <v>2288.65</v>
      </c>
      <c r="G525" s="9">
        <v>5126.576</v>
      </c>
      <c r="H525" s="6">
        <v>457.73</v>
      </c>
      <c r="I525" s="7" t="s">
        <v>33</v>
      </c>
    </row>
    <row r="526" spans="1:9" x14ac:dyDescent="0.35">
      <c r="A526" s="4">
        <v>2022</v>
      </c>
      <c r="B526" s="4" t="s">
        <v>41</v>
      </c>
      <c r="C526" s="4" t="s">
        <v>29</v>
      </c>
      <c r="D526" s="8" t="s">
        <v>29</v>
      </c>
      <c r="E526" s="9">
        <v>2</v>
      </c>
      <c r="F526" s="9">
        <v>6600</v>
      </c>
      <c r="G526" s="9">
        <v>7392</v>
      </c>
      <c r="H526" s="6">
        <v>1320</v>
      </c>
      <c r="I526" s="7" t="s">
        <v>33</v>
      </c>
    </row>
    <row r="527" spans="1:9" x14ac:dyDescent="0.35">
      <c r="A527" s="4">
        <v>2022</v>
      </c>
      <c r="B527" s="4" t="s">
        <v>42</v>
      </c>
      <c r="C527" s="4" t="s">
        <v>10</v>
      </c>
      <c r="D527" s="5" t="s">
        <v>11</v>
      </c>
      <c r="E527" s="6">
        <v>3566</v>
      </c>
      <c r="F527" s="6">
        <v>4577.3</v>
      </c>
      <c r="G527" s="6">
        <v>5126.576</v>
      </c>
      <c r="H527" s="6">
        <v>915.46</v>
      </c>
      <c r="I527" s="7" t="s">
        <v>33</v>
      </c>
    </row>
    <row r="528" spans="1:9" x14ac:dyDescent="0.35">
      <c r="A528" s="4">
        <v>2022</v>
      </c>
      <c r="B528" s="4" t="s">
        <v>42</v>
      </c>
      <c r="C528" s="4" t="s">
        <v>10</v>
      </c>
      <c r="D528" s="5" t="s">
        <v>13</v>
      </c>
      <c r="E528" s="6">
        <v>2498</v>
      </c>
      <c r="F528" s="6">
        <v>8000</v>
      </c>
      <c r="G528" s="6">
        <v>8960</v>
      </c>
      <c r="H528" s="6">
        <v>1600</v>
      </c>
      <c r="I528" s="7" t="s">
        <v>33</v>
      </c>
    </row>
    <row r="529" spans="1:9" x14ac:dyDescent="0.35">
      <c r="A529" s="4">
        <v>2022</v>
      </c>
      <c r="B529" s="4" t="s">
        <v>42</v>
      </c>
      <c r="C529" s="4" t="s">
        <v>14</v>
      </c>
      <c r="D529" s="5" t="s">
        <v>15</v>
      </c>
      <c r="E529" s="6">
        <v>1245</v>
      </c>
      <c r="F529" s="6">
        <v>4577.2</v>
      </c>
      <c r="G529" s="6">
        <v>5126.4639999999999</v>
      </c>
      <c r="H529" s="6">
        <v>915.44</v>
      </c>
      <c r="I529" s="7" t="s">
        <v>33</v>
      </c>
    </row>
    <row r="530" spans="1:9" x14ac:dyDescent="0.35">
      <c r="A530" s="4">
        <v>2022</v>
      </c>
      <c r="B530" s="4" t="s">
        <v>42</v>
      </c>
      <c r="C530" s="4" t="s">
        <v>16</v>
      </c>
      <c r="D530" s="8" t="s">
        <v>17</v>
      </c>
      <c r="E530" s="9">
        <v>644</v>
      </c>
      <c r="F530" s="9">
        <v>5743.5</v>
      </c>
      <c r="G530" s="9">
        <v>6432.72</v>
      </c>
      <c r="H530" s="6">
        <v>1148.7</v>
      </c>
      <c r="I530" s="7" t="s">
        <v>33</v>
      </c>
    </row>
    <row r="531" spans="1:9" x14ac:dyDescent="0.35">
      <c r="A531" s="4">
        <v>2022</v>
      </c>
      <c r="B531" s="4" t="s">
        <v>42</v>
      </c>
      <c r="C531" s="4" t="s">
        <v>18</v>
      </c>
      <c r="D531" s="8" t="s">
        <v>19</v>
      </c>
      <c r="E531" s="9">
        <v>643</v>
      </c>
      <c r="F531" s="9">
        <v>7000</v>
      </c>
      <c r="G531" s="9">
        <v>7840</v>
      </c>
      <c r="H531" s="6">
        <v>1400</v>
      </c>
      <c r="I531" s="7" t="s">
        <v>33</v>
      </c>
    </row>
    <row r="532" spans="1:9" x14ac:dyDescent="0.35">
      <c r="A532" s="4">
        <v>2022</v>
      </c>
      <c r="B532" s="4" t="s">
        <v>42</v>
      </c>
      <c r="C532" s="4" t="s">
        <v>16</v>
      </c>
      <c r="D532" s="8" t="s">
        <v>20</v>
      </c>
      <c r="E532" s="9">
        <v>455</v>
      </c>
      <c r="F532" s="9">
        <v>4578.6000000000004</v>
      </c>
      <c r="G532" s="9">
        <v>5128.0320000000002</v>
      </c>
      <c r="H532" s="6">
        <v>915.72000000000014</v>
      </c>
      <c r="I532" s="7" t="s">
        <v>33</v>
      </c>
    </row>
    <row r="533" spans="1:9" x14ac:dyDescent="0.35">
      <c r="A533" s="4">
        <v>2022</v>
      </c>
      <c r="B533" s="4" t="s">
        <v>42</v>
      </c>
      <c r="C533" s="4" t="s">
        <v>18</v>
      </c>
      <c r="D533" s="8" t="s">
        <v>21</v>
      </c>
      <c r="E533" s="10">
        <v>345</v>
      </c>
      <c r="F533" s="10">
        <v>7000</v>
      </c>
      <c r="G533" s="10">
        <v>7840</v>
      </c>
      <c r="H533" s="6">
        <v>1400</v>
      </c>
      <c r="I533" s="7" t="s">
        <v>33</v>
      </c>
    </row>
    <row r="534" spans="1:9" x14ac:dyDescent="0.35">
      <c r="A534" s="4">
        <v>2022</v>
      </c>
      <c r="B534" s="4" t="s">
        <v>42</v>
      </c>
      <c r="C534" s="4" t="s">
        <v>14</v>
      </c>
      <c r="D534" s="5" t="s">
        <v>22</v>
      </c>
      <c r="E534" s="6">
        <v>122</v>
      </c>
      <c r="F534" s="6">
        <v>100</v>
      </c>
      <c r="G534" s="6">
        <v>112</v>
      </c>
      <c r="H534" s="6">
        <v>20</v>
      </c>
      <c r="I534" s="7" t="s">
        <v>33</v>
      </c>
    </row>
    <row r="535" spans="1:9" x14ac:dyDescent="0.35">
      <c r="A535" s="4">
        <v>2022</v>
      </c>
      <c r="B535" s="4" t="s">
        <v>42</v>
      </c>
      <c r="C535" s="4" t="s">
        <v>23</v>
      </c>
      <c r="D535" s="8" t="s">
        <v>24</v>
      </c>
      <c r="E535" s="9">
        <v>78</v>
      </c>
      <c r="F535" s="9">
        <v>2288.6</v>
      </c>
      <c r="G535" s="9">
        <v>5126.4639999999999</v>
      </c>
      <c r="H535" s="6">
        <v>457.72</v>
      </c>
      <c r="I535" s="7" t="s">
        <v>33</v>
      </c>
    </row>
    <row r="536" spans="1:9" x14ac:dyDescent="0.35">
      <c r="A536" s="4">
        <v>2022</v>
      </c>
      <c r="B536" s="4" t="s">
        <v>42</v>
      </c>
      <c r="C536" s="4" t="s">
        <v>23</v>
      </c>
      <c r="D536" s="8" t="s">
        <v>25</v>
      </c>
      <c r="E536" s="9">
        <v>76</v>
      </c>
      <c r="F536" s="9">
        <v>2288.4499999999998</v>
      </c>
      <c r="G536" s="9">
        <v>5126.1279999999997</v>
      </c>
      <c r="H536" s="6">
        <v>457.69</v>
      </c>
      <c r="I536" s="7" t="s">
        <v>33</v>
      </c>
    </row>
    <row r="537" spans="1:9" x14ac:dyDescent="0.35">
      <c r="A537" s="4">
        <v>2022</v>
      </c>
      <c r="B537" s="4" t="s">
        <v>42</v>
      </c>
      <c r="C537" s="4" t="s">
        <v>23</v>
      </c>
      <c r="D537" s="8" t="s">
        <v>26</v>
      </c>
      <c r="E537" s="9">
        <v>46</v>
      </c>
      <c r="F537" s="9">
        <v>100</v>
      </c>
      <c r="G537" s="9">
        <v>224</v>
      </c>
      <c r="H537" s="6">
        <v>20</v>
      </c>
      <c r="I537" s="7" t="s">
        <v>33</v>
      </c>
    </row>
    <row r="538" spans="1:9" x14ac:dyDescent="0.35">
      <c r="A538" s="4">
        <v>2022</v>
      </c>
      <c r="B538" s="4" t="s">
        <v>42</v>
      </c>
      <c r="C538" s="4" t="s">
        <v>23</v>
      </c>
      <c r="D538" s="8" t="s">
        <v>27</v>
      </c>
      <c r="E538" s="9">
        <v>34</v>
      </c>
      <c r="F538" s="9">
        <v>2288.4</v>
      </c>
      <c r="G538" s="9">
        <v>5126.0160000000005</v>
      </c>
      <c r="H538" s="6">
        <v>457.68000000000006</v>
      </c>
      <c r="I538" s="7" t="s">
        <v>33</v>
      </c>
    </row>
    <row r="539" spans="1:9" x14ac:dyDescent="0.35">
      <c r="A539" s="4">
        <v>2022</v>
      </c>
      <c r="B539" s="4" t="s">
        <v>42</v>
      </c>
      <c r="C539" s="4" t="s">
        <v>14</v>
      </c>
      <c r="D539" s="5" t="s">
        <v>28</v>
      </c>
      <c r="E539" s="6">
        <v>7</v>
      </c>
      <c r="F539" s="6">
        <v>200</v>
      </c>
      <c r="G539" s="6">
        <v>224</v>
      </c>
      <c r="H539" s="6">
        <v>40</v>
      </c>
      <c r="I539" s="7" t="s">
        <v>33</v>
      </c>
    </row>
    <row r="540" spans="1:9" x14ac:dyDescent="0.35">
      <c r="A540" s="4">
        <v>2022</v>
      </c>
      <c r="B540" s="4" t="s">
        <v>42</v>
      </c>
      <c r="C540" s="4" t="s">
        <v>23</v>
      </c>
      <c r="D540" s="8" t="s">
        <v>30</v>
      </c>
      <c r="E540" s="9">
        <v>3</v>
      </c>
      <c r="F540" s="9">
        <v>2288.65</v>
      </c>
      <c r="G540" s="9">
        <v>5126.576</v>
      </c>
      <c r="H540" s="6">
        <v>457.73</v>
      </c>
      <c r="I540" s="7" t="s">
        <v>33</v>
      </c>
    </row>
    <row r="541" spans="1:9" x14ac:dyDescent="0.35">
      <c r="A541" s="4">
        <v>2022</v>
      </c>
      <c r="B541" s="4" t="s">
        <v>42</v>
      </c>
      <c r="C541" s="4" t="s">
        <v>29</v>
      </c>
      <c r="D541" s="8" t="s">
        <v>29</v>
      </c>
      <c r="E541" s="9">
        <v>2</v>
      </c>
      <c r="F541" s="9">
        <v>6600</v>
      </c>
      <c r="G541" s="9">
        <v>7392</v>
      </c>
      <c r="H541" s="6">
        <v>1320</v>
      </c>
      <c r="I541" s="7" t="s">
        <v>33</v>
      </c>
    </row>
    <row r="542" spans="1:9" x14ac:dyDescent="0.35">
      <c r="A542" s="4">
        <v>2023</v>
      </c>
      <c r="B542" s="4" t="s">
        <v>9</v>
      </c>
      <c r="C542" s="4" t="s">
        <v>10</v>
      </c>
      <c r="D542" s="5" t="s">
        <v>11</v>
      </c>
      <c r="E542" s="6">
        <v>3566</v>
      </c>
      <c r="F542" s="6">
        <v>5492.76</v>
      </c>
      <c r="G542" s="6">
        <v>5126.576</v>
      </c>
      <c r="H542" s="6">
        <v>1098.5520000000001</v>
      </c>
      <c r="I542" s="7" t="s">
        <v>33</v>
      </c>
    </row>
    <row r="543" spans="1:9" x14ac:dyDescent="0.35">
      <c r="A543" s="4">
        <v>2023</v>
      </c>
      <c r="B543" s="4" t="s">
        <v>9</v>
      </c>
      <c r="C543" s="4" t="s">
        <v>10</v>
      </c>
      <c r="D543" s="5" t="s">
        <v>13</v>
      </c>
      <c r="E543" s="6">
        <v>2498</v>
      </c>
      <c r="F543" s="6">
        <v>9600</v>
      </c>
      <c r="G543" s="6">
        <v>8960</v>
      </c>
      <c r="H543" s="6">
        <v>1920</v>
      </c>
      <c r="I543" s="7" t="s">
        <v>33</v>
      </c>
    </row>
    <row r="544" spans="1:9" x14ac:dyDescent="0.35">
      <c r="A544" s="4">
        <v>2023</v>
      </c>
      <c r="B544" s="4" t="s">
        <v>9</v>
      </c>
      <c r="C544" s="4" t="s">
        <v>14</v>
      </c>
      <c r="D544" s="5" t="s">
        <v>15</v>
      </c>
      <c r="E544" s="6">
        <v>1245</v>
      </c>
      <c r="F544" s="6">
        <v>5492.6399999999994</v>
      </c>
      <c r="G544" s="6">
        <v>5126.4639999999999</v>
      </c>
      <c r="H544" s="6">
        <v>1098.528</v>
      </c>
      <c r="I544" s="7" t="s">
        <v>33</v>
      </c>
    </row>
    <row r="545" spans="1:9" x14ac:dyDescent="0.35">
      <c r="A545" s="4">
        <v>2023</v>
      </c>
      <c r="B545" s="4" t="s">
        <v>9</v>
      </c>
      <c r="C545" s="4" t="s">
        <v>16</v>
      </c>
      <c r="D545" s="8" t="s">
        <v>17</v>
      </c>
      <c r="E545" s="9">
        <v>644</v>
      </c>
      <c r="F545" s="9">
        <v>6892.2</v>
      </c>
      <c r="G545" s="9">
        <v>6432.72</v>
      </c>
      <c r="H545" s="6">
        <v>1378.44</v>
      </c>
      <c r="I545" s="7" t="s">
        <v>33</v>
      </c>
    </row>
    <row r="546" spans="1:9" x14ac:dyDescent="0.35">
      <c r="A546" s="4">
        <v>2023</v>
      </c>
      <c r="B546" s="4" t="s">
        <v>9</v>
      </c>
      <c r="C546" s="4" t="s">
        <v>18</v>
      </c>
      <c r="D546" s="8" t="s">
        <v>19</v>
      </c>
      <c r="E546" s="9">
        <v>643</v>
      </c>
      <c r="F546" s="9">
        <v>8400</v>
      </c>
      <c r="G546" s="9">
        <v>7840</v>
      </c>
      <c r="H546" s="6">
        <v>1680</v>
      </c>
      <c r="I546" s="7" t="s">
        <v>12</v>
      </c>
    </row>
    <row r="547" spans="1:9" x14ac:dyDescent="0.35">
      <c r="A547" s="4">
        <v>2023</v>
      </c>
      <c r="B547" s="4" t="s">
        <v>9</v>
      </c>
      <c r="C547" s="4" t="s">
        <v>16</v>
      </c>
      <c r="D547" s="8" t="s">
        <v>20</v>
      </c>
      <c r="E547" s="9">
        <v>455</v>
      </c>
      <c r="F547" s="9">
        <v>5494.3200000000006</v>
      </c>
      <c r="G547" s="9">
        <v>5128.0320000000002</v>
      </c>
      <c r="H547" s="6">
        <v>1098.8640000000003</v>
      </c>
      <c r="I547" s="7" t="s">
        <v>12</v>
      </c>
    </row>
    <row r="548" spans="1:9" x14ac:dyDescent="0.35">
      <c r="A548" s="4">
        <v>2023</v>
      </c>
      <c r="B548" s="4" t="s">
        <v>9</v>
      </c>
      <c r="C548" s="4" t="s">
        <v>18</v>
      </c>
      <c r="D548" s="8" t="s">
        <v>21</v>
      </c>
      <c r="E548" s="10">
        <v>345</v>
      </c>
      <c r="F548" s="10">
        <v>8400</v>
      </c>
      <c r="G548" s="10">
        <v>7840</v>
      </c>
      <c r="H548" s="6">
        <v>1680</v>
      </c>
      <c r="I548" s="7" t="s">
        <v>12</v>
      </c>
    </row>
    <row r="549" spans="1:9" x14ac:dyDescent="0.35">
      <c r="A549" s="4">
        <v>2023</v>
      </c>
      <c r="B549" s="4" t="s">
        <v>9</v>
      </c>
      <c r="C549" s="4" t="s">
        <v>14</v>
      </c>
      <c r="D549" s="5" t="s">
        <v>22</v>
      </c>
      <c r="E549" s="6">
        <v>122</v>
      </c>
      <c r="F549" s="6">
        <v>120</v>
      </c>
      <c r="G549" s="6">
        <v>112</v>
      </c>
      <c r="H549" s="6">
        <v>24</v>
      </c>
      <c r="I549" s="7" t="s">
        <v>12</v>
      </c>
    </row>
    <row r="550" spans="1:9" x14ac:dyDescent="0.35">
      <c r="A550" s="4">
        <v>2023</v>
      </c>
      <c r="B550" s="4" t="s">
        <v>9</v>
      </c>
      <c r="C550" s="4" t="s">
        <v>23</v>
      </c>
      <c r="D550" s="8" t="s">
        <v>24</v>
      </c>
      <c r="E550" s="9">
        <v>78</v>
      </c>
      <c r="F550" s="9">
        <v>2288.6</v>
      </c>
      <c r="G550" s="9">
        <v>5126.4639999999999</v>
      </c>
      <c r="H550" s="6">
        <v>457.72</v>
      </c>
      <c r="I550" s="7" t="s">
        <v>12</v>
      </c>
    </row>
    <row r="551" spans="1:9" x14ac:dyDescent="0.35">
      <c r="A551" s="4">
        <v>2023</v>
      </c>
      <c r="B551" s="4" t="s">
        <v>9</v>
      </c>
      <c r="C551" s="4" t="s">
        <v>23</v>
      </c>
      <c r="D551" s="8" t="s">
        <v>25</v>
      </c>
      <c r="E551" s="9">
        <v>76</v>
      </c>
      <c r="F551" s="9">
        <v>2288.4499999999998</v>
      </c>
      <c r="G551" s="9">
        <v>5126.1279999999997</v>
      </c>
      <c r="H551" s="6">
        <v>457.69</v>
      </c>
      <c r="I551" s="7" t="s">
        <v>12</v>
      </c>
    </row>
    <row r="552" spans="1:9" x14ac:dyDescent="0.35">
      <c r="A552" s="4">
        <v>2023</v>
      </c>
      <c r="B552" s="4" t="s">
        <v>9</v>
      </c>
      <c r="C552" s="4" t="s">
        <v>23</v>
      </c>
      <c r="D552" s="8" t="s">
        <v>26</v>
      </c>
      <c r="E552" s="9">
        <v>46</v>
      </c>
      <c r="F552" s="9">
        <v>100</v>
      </c>
      <c r="G552" s="9">
        <v>224</v>
      </c>
      <c r="H552" s="6">
        <v>20</v>
      </c>
      <c r="I552" s="7" t="s">
        <v>12</v>
      </c>
    </row>
    <row r="553" spans="1:9" x14ac:dyDescent="0.35">
      <c r="A553" s="4">
        <v>2023</v>
      </c>
      <c r="B553" s="4" t="s">
        <v>9</v>
      </c>
      <c r="C553" s="4" t="s">
        <v>23</v>
      </c>
      <c r="D553" s="8" t="s">
        <v>27</v>
      </c>
      <c r="E553" s="9">
        <v>34</v>
      </c>
      <c r="F553" s="9">
        <v>2288.4</v>
      </c>
      <c r="G553" s="9">
        <v>5126.0160000000005</v>
      </c>
      <c r="H553" s="6">
        <v>457.68000000000006</v>
      </c>
      <c r="I553" s="7" t="s">
        <v>12</v>
      </c>
    </row>
    <row r="554" spans="1:9" x14ac:dyDescent="0.35">
      <c r="A554" s="4">
        <v>2023</v>
      </c>
      <c r="B554" s="4" t="s">
        <v>9</v>
      </c>
      <c r="C554" s="4" t="s">
        <v>14</v>
      </c>
      <c r="D554" s="5" t="s">
        <v>28</v>
      </c>
      <c r="E554" s="6">
        <v>7</v>
      </c>
      <c r="F554" s="6">
        <v>200</v>
      </c>
      <c r="G554" s="6">
        <v>224</v>
      </c>
      <c r="H554" s="6">
        <v>40</v>
      </c>
      <c r="I554" s="7" t="s">
        <v>12</v>
      </c>
    </row>
    <row r="555" spans="1:9" x14ac:dyDescent="0.35">
      <c r="A555" s="4">
        <v>2023</v>
      </c>
      <c r="B555" s="4" t="s">
        <v>9</v>
      </c>
      <c r="C555" s="4" t="s">
        <v>29</v>
      </c>
      <c r="D555" s="8" t="s">
        <v>29</v>
      </c>
      <c r="E555" s="9">
        <v>3</v>
      </c>
      <c r="F555" s="9">
        <v>4577.3</v>
      </c>
      <c r="G555" s="9">
        <v>7392</v>
      </c>
      <c r="H555" s="6">
        <v>915.46</v>
      </c>
      <c r="I555" s="7" t="s">
        <v>12</v>
      </c>
    </row>
    <row r="556" spans="1:9" x14ac:dyDescent="0.35">
      <c r="A556" s="4">
        <v>2023</v>
      </c>
      <c r="B556" s="4" t="s">
        <v>9</v>
      </c>
      <c r="C556" s="4" t="s">
        <v>23</v>
      </c>
      <c r="D556" s="8" t="s">
        <v>30</v>
      </c>
      <c r="E556" s="9">
        <v>3</v>
      </c>
      <c r="F556" s="9">
        <v>3300</v>
      </c>
      <c r="G556" s="9">
        <v>5126.576</v>
      </c>
      <c r="H556" s="6">
        <v>660</v>
      </c>
      <c r="I556" s="7" t="s">
        <v>12</v>
      </c>
    </row>
    <row r="557" spans="1:9" x14ac:dyDescent="0.35">
      <c r="A557" s="4">
        <v>2023</v>
      </c>
      <c r="B557" s="4" t="s">
        <v>31</v>
      </c>
      <c r="C557" s="4" t="s">
        <v>10</v>
      </c>
      <c r="D557" s="5" t="s">
        <v>11</v>
      </c>
      <c r="E557" s="6">
        <v>3566</v>
      </c>
      <c r="F557" s="6">
        <v>4577.3</v>
      </c>
      <c r="G557" s="6">
        <v>5126.576</v>
      </c>
      <c r="H557" s="6">
        <v>915.46</v>
      </c>
      <c r="I557" s="7" t="s">
        <v>12</v>
      </c>
    </row>
    <row r="558" spans="1:9" x14ac:dyDescent="0.35">
      <c r="A558" s="4">
        <v>2023</v>
      </c>
      <c r="B558" s="4" t="s">
        <v>31</v>
      </c>
      <c r="C558" s="4" t="s">
        <v>10</v>
      </c>
      <c r="D558" s="5" t="s">
        <v>13</v>
      </c>
      <c r="E558" s="6">
        <v>2498</v>
      </c>
      <c r="F558" s="6">
        <v>8000</v>
      </c>
      <c r="G558" s="6">
        <v>8960</v>
      </c>
      <c r="H558" s="6">
        <v>1600</v>
      </c>
      <c r="I558" s="7" t="s">
        <v>12</v>
      </c>
    </row>
    <row r="559" spans="1:9" x14ac:dyDescent="0.35">
      <c r="A559" s="4">
        <v>2023</v>
      </c>
      <c r="B559" s="4" t="s">
        <v>31</v>
      </c>
      <c r="C559" s="4" t="s">
        <v>14</v>
      </c>
      <c r="D559" s="5" t="s">
        <v>15</v>
      </c>
      <c r="E559" s="6">
        <v>1245</v>
      </c>
      <c r="F559" s="6">
        <v>4577.2</v>
      </c>
      <c r="G559" s="6">
        <v>5126.4639999999999</v>
      </c>
      <c r="H559" s="6">
        <v>915.44</v>
      </c>
      <c r="I559" s="7" t="s">
        <v>12</v>
      </c>
    </row>
    <row r="560" spans="1:9" x14ac:dyDescent="0.35">
      <c r="A560" s="4">
        <v>2023</v>
      </c>
      <c r="B560" s="4" t="s">
        <v>31</v>
      </c>
      <c r="C560" s="4" t="s">
        <v>16</v>
      </c>
      <c r="D560" s="8" t="s">
        <v>17</v>
      </c>
      <c r="E560" s="9">
        <v>644</v>
      </c>
      <c r="F560" s="9">
        <v>5743.5</v>
      </c>
      <c r="G560" s="9">
        <v>6432.72</v>
      </c>
      <c r="H560" s="6">
        <v>1148.7</v>
      </c>
      <c r="I560" s="7" t="s">
        <v>12</v>
      </c>
    </row>
    <row r="561" spans="1:9" x14ac:dyDescent="0.35">
      <c r="A561" s="4">
        <v>2023</v>
      </c>
      <c r="B561" s="4" t="s">
        <v>31</v>
      </c>
      <c r="C561" s="4" t="s">
        <v>18</v>
      </c>
      <c r="D561" s="8" t="s">
        <v>19</v>
      </c>
      <c r="E561" s="9">
        <v>643</v>
      </c>
      <c r="F561" s="9">
        <v>7000</v>
      </c>
      <c r="G561" s="9">
        <v>7840</v>
      </c>
      <c r="H561" s="6">
        <v>1400</v>
      </c>
      <c r="I561" s="7" t="s">
        <v>12</v>
      </c>
    </row>
    <row r="562" spans="1:9" x14ac:dyDescent="0.35">
      <c r="A562" s="4">
        <v>2023</v>
      </c>
      <c r="B562" s="4" t="s">
        <v>31</v>
      </c>
      <c r="C562" s="4" t="s">
        <v>16</v>
      </c>
      <c r="D562" s="8" t="s">
        <v>20</v>
      </c>
      <c r="E562" s="9">
        <v>455</v>
      </c>
      <c r="F562" s="9">
        <v>4578.6000000000004</v>
      </c>
      <c r="G562" s="9">
        <v>5128.0320000000002</v>
      </c>
      <c r="H562" s="6">
        <v>915.72000000000014</v>
      </c>
      <c r="I562" s="7" t="s">
        <v>12</v>
      </c>
    </row>
    <row r="563" spans="1:9" x14ac:dyDescent="0.35">
      <c r="A563" s="4">
        <v>2023</v>
      </c>
      <c r="B563" s="4" t="s">
        <v>31</v>
      </c>
      <c r="C563" s="4" t="s">
        <v>18</v>
      </c>
      <c r="D563" s="8" t="s">
        <v>21</v>
      </c>
      <c r="E563" s="10">
        <v>345</v>
      </c>
      <c r="F563" s="10">
        <v>7000</v>
      </c>
      <c r="G563" s="10">
        <v>7840</v>
      </c>
      <c r="H563" s="6">
        <v>1400</v>
      </c>
      <c r="I563" s="7" t="s">
        <v>12</v>
      </c>
    </row>
    <row r="564" spans="1:9" x14ac:dyDescent="0.35">
      <c r="A564" s="4">
        <v>2023</v>
      </c>
      <c r="B564" s="4" t="s">
        <v>31</v>
      </c>
      <c r="C564" s="4" t="s">
        <v>14</v>
      </c>
      <c r="D564" s="5" t="s">
        <v>22</v>
      </c>
      <c r="E564" s="6">
        <v>122</v>
      </c>
      <c r="F564" s="6">
        <v>100</v>
      </c>
      <c r="G564" s="6">
        <v>112</v>
      </c>
      <c r="H564" s="6">
        <v>20</v>
      </c>
      <c r="I564" s="7" t="s">
        <v>12</v>
      </c>
    </row>
    <row r="565" spans="1:9" x14ac:dyDescent="0.35">
      <c r="A565" s="4">
        <v>2023</v>
      </c>
      <c r="B565" s="4" t="s">
        <v>31</v>
      </c>
      <c r="C565" s="4" t="s">
        <v>23</v>
      </c>
      <c r="D565" s="8" t="s">
        <v>24</v>
      </c>
      <c r="E565" s="9">
        <v>78</v>
      </c>
      <c r="F565" s="9">
        <v>2288.6</v>
      </c>
      <c r="G565" s="9">
        <v>5126.4639999999999</v>
      </c>
      <c r="H565" s="6">
        <v>457.72</v>
      </c>
      <c r="I565" s="7" t="s">
        <v>12</v>
      </c>
    </row>
    <row r="566" spans="1:9" x14ac:dyDescent="0.35">
      <c r="A566" s="4">
        <v>2023</v>
      </c>
      <c r="B566" s="4" t="s">
        <v>31</v>
      </c>
      <c r="C566" s="4" t="s">
        <v>23</v>
      </c>
      <c r="D566" s="8" t="s">
        <v>25</v>
      </c>
      <c r="E566" s="9">
        <v>76</v>
      </c>
      <c r="F566" s="9">
        <v>2288.4499999999998</v>
      </c>
      <c r="G566" s="9">
        <v>5126.1279999999997</v>
      </c>
      <c r="H566" s="6">
        <v>457.69</v>
      </c>
      <c r="I566" s="7" t="s">
        <v>12</v>
      </c>
    </row>
    <row r="567" spans="1:9" x14ac:dyDescent="0.35">
      <c r="A567" s="4">
        <v>2023</v>
      </c>
      <c r="B567" s="4" t="s">
        <v>31</v>
      </c>
      <c r="C567" s="4" t="s">
        <v>23</v>
      </c>
      <c r="D567" s="8" t="s">
        <v>26</v>
      </c>
      <c r="E567" s="9">
        <v>46</v>
      </c>
      <c r="F567" s="9">
        <v>100</v>
      </c>
      <c r="G567" s="9">
        <v>224</v>
      </c>
      <c r="H567" s="6">
        <v>20</v>
      </c>
      <c r="I567" s="7" t="s">
        <v>12</v>
      </c>
    </row>
    <row r="568" spans="1:9" x14ac:dyDescent="0.35">
      <c r="A568" s="4">
        <v>2023</v>
      </c>
      <c r="B568" s="4" t="s">
        <v>31</v>
      </c>
      <c r="C568" s="4" t="s">
        <v>23</v>
      </c>
      <c r="D568" s="8" t="s">
        <v>27</v>
      </c>
      <c r="E568" s="9">
        <v>34</v>
      </c>
      <c r="F568" s="9">
        <v>2288.4</v>
      </c>
      <c r="G568" s="9">
        <v>5126.0160000000005</v>
      </c>
      <c r="H568" s="6">
        <v>457.68000000000006</v>
      </c>
      <c r="I568" s="7" t="s">
        <v>12</v>
      </c>
    </row>
    <row r="569" spans="1:9" x14ac:dyDescent="0.35">
      <c r="A569" s="4">
        <v>2023</v>
      </c>
      <c r="B569" s="4" t="s">
        <v>31</v>
      </c>
      <c r="C569" s="4" t="s">
        <v>14</v>
      </c>
      <c r="D569" s="5" t="s">
        <v>28</v>
      </c>
      <c r="E569" s="6">
        <v>7</v>
      </c>
      <c r="F569" s="6">
        <v>200</v>
      </c>
      <c r="G569" s="6">
        <v>224</v>
      </c>
      <c r="H569" s="6">
        <v>40</v>
      </c>
      <c r="I569" s="7" t="s">
        <v>12</v>
      </c>
    </row>
    <row r="570" spans="1:9" x14ac:dyDescent="0.35">
      <c r="A570" s="4">
        <v>2023</v>
      </c>
      <c r="B570" s="4" t="s">
        <v>31</v>
      </c>
      <c r="C570" s="4" t="s">
        <v>23</v>
      </c>
      <c r="D570" s="8" t="s">
        <v>30</v>
      </c>
      <c r="E570" s="9">
        <v>3</v>
      </c>
      <c r="F570" s="9">
        <v>3300</v>
      </c>
      <c r="G570" s="9">
        <v>5126.576</v>
      </c>
      <c r="H570" s="6">
        <v>660</v>
      </c>
      <c r="I570" s="7" t="s">
        <v>12</v>
      </c>
    </row>
    <row r="571" spans="1:9" x14ac:dyDescent="0.35">
      <c r="A571" s="4">
        <v>2023</v>
      </c>
      <c r="B571" s="4" t="s">
        <v>31</v>
      </c>
      <c r="C571" s="4" t="s">
        <v>29</v>
      </c>
      <c r="D571" s="8" t="s">
        <v>29</v>
      </c>
      <c r="E571" s="9">
        <v>2</v>
      </c>
      <c r="F571" s="9">
        <v>6600</v>
      </c>
      <c r="G571" s="9">
        <v>7392</v>
      </c>
      <c r="H571" s="6">
        <v>1320</v>
      </c>
      <c r="I571" s="7" t="s">
        <v>12</v>
      </c>
    </row>
    <row r="572" spans="1:9" x14ac:dyDescent="0.35">
      <c r="A572" s="4">
        <v>2023</v>
      </c>
      <c r="B572" s="4" t="s">
        <v>32</v>
      </c>
      <c r="C572" s="4" t="s">
        <v>10</v>
      </c>
      <c r="D572" s="5" t="s">
        <v>11</v>
      </c>
      <c r="E572" s="6">
        <v>3566</v>
      </c>
      <c r="F572" s="6">
        <v>4577.3</v>
      </c>
      <c r="G572" s="6">
        <v>5126.576</v>
      </c>
      <c r="H572" s="6">
        <v>915.46</v>
      </c>
      <c r="I572" s="7" t="s">
        <v>12</v>
      </c>
    </row>
    <row r="573" spans="1:9" x14ac:dyDescent="0.35">
      <c r="A573" s="4">
        <v>2023</v>
      </c>
      <c r="B573" s="4" t="s">
        <v>32</v>
      </c>
      <c r="C573" s="4" t="s">
        <v>10</v>
      </c>
      <c r="D573" s="5" t="s">
        <v>13</v>
      </c>
      <c r="E573" s="6">
        <v>2498</v>
      </c>
      <c r="F573" s="6">
        <v>8000</v>
      </c>
      <c r="G573" s="6">
        <v>8960</v>
      </c>
      <c r="H573" s="6">
        <v>1600</v>
      </c>
      <c r="I573" s="7" t="s">
        <v>12</v>
      </c>
    </row>
    <row r="574" spans="1:9" x14ac:dyDescent="0.35">
      <c r="A574" s="4">
        <v>2023</v>
      </c>
      <c r="B574" s="4" t="s">
        <v>32</v>
      </c>
      <c r="C574" s="4" t="s">
        <v>14</v>
      </c>
      <c r="D574" s="5" t="s">
        <v>15</v>
      </c>
      <c r="E574" s="6">
        <v>1245</v>
      </c>
      <c r="F574" s="6">
        <v>4577.2</v>
      </c>
      <c r="G574" s="6">
        <v>5126.4639999999999</v>
      </c>
      <c r="H574" s="6">
        <v>915.44</v>
      </c>
      <c r="I574" s="7" t="s">
        <v>12</v>
      </c>
    </row>
    <row r="575" spans="1:9" x14ac:dyDescent="0.35">
      <c r="A575" s="4">
        <v>2023</v>
      </c>
      <c r="B575" s="4" t="s">
        <v>32</v>
      </c>
      <c r="C575" s="4" t="s">
        <v>16</v>
      </c>
      <c r="D575" s="8" t="s">
        <v>17</v>
      </c>
      <c r="E575" s="9">
        <v>644</v>
      </c>
      <c r="F575" s="9">
        <v>10000</v>
      </c>
      <c r="G575" s="9">
        <v>6432.72</v>
      </c>
      <c r="H575" s="6">
        <v>2000</v>
      </c>
      <c r="I575" s="7" t="s">
        <v>12</v>
      </c>
    </row>
    <row r="576" spans="1:9" x14ac:dyDescent="0.35">
      <c r="A576" s="4">
        <v>2023</v>
      </c>
      <c r="B576" s="4" t="s">
        <v>32</v>
      </c>
      <c r="C576" s="4" t="s">
        <v>18</v>
      </c>
      <c r="D576" s="8" t="s">
        <v>19</v>
      </c>
      <c r="E576" s="9">
        <v>643</v>
      </c>
      <c r="F576" s="9">
        <v>7000</v>
      </c>
      <c r="G576" s="9">
        <v>7840</v>
      </c>
      <c r="H576" s="6">
        <v>1400</v>
      </c>
      <c r="I576" s="7" t="s">
        <v>12</v>
      </c>
    </row>
    <row r="577" spans="1:9" x14ac:dyDescent="0.35">
      <c r="A577" s="4">
        <v>2023</v>
      </c>
      <c r="B577" s="4" t="s">
        <v>32</v>
      </c>
      <c r="C577" s="4" t="s">
        <v>16</v>
      </c>
      <c r="D577" s="8" t="s">
        <v>20</v>
      </c>
      <c r="E577" s="9">
        <v>455</v>
      </c>
      <c r="F577" s="9">
        <v>4578.6000000000004</v>
      </c>
      <c r="G577" s="9">
        <v>5128.0320000000002</v>
      </c>
      <c r="H577" s="6">
        <v>915.72000000000014</v>
      </c>
      <c r="I577" s="7" t="s">
        <v>12</v>
      </c>
    </row>
    <row r="578" spans="1:9" x14ac:dyDescent="0.35">
      <c r="A578" s="4">
        <v>2023</v>
      </c>
      <c r="B578" s="4" t="s">
        <v>32</v>
      </c>
      <c r="C578" s="4" t="s">
        <v>18</v>
      </c>
      <c r="D578" s="8" t="s">
        <v>21</v>
      </c>
      <c r="E578" s="10">
        <v>345</v>
      </c>
      <c r="F578" s="10">
        <v>7000</v>
      </c>
      <c r="G578" s="10">
        <v>7840</v>
      </c>
      <c r="H578" s="6">
        <v>1400</v>
      </c>
      <c r="I578" s="7" t="s">
        <v>12</v>
      </c>
    </row>
    <row r="579" spans="1:9" x14ac:dyDescent="0.35">
      <c r="A579" s="4">
        <v>2023</v>
      </c>
      <c r="B579" s="4" t="s">
        <v>32</v>
      </c>
      <c r="C579" s="4" t="s">
        <v>14</v>
      </c>
      <c r="D579" s="5" t="s">
        <v>22</v>
      </c>
      <c r="E579" s="6">
        <v>122</v>
      </c>
      <c r="F579" s="6">
        <v>100</v>
      </c>
      <c r="G579" s="6">
        <v>112</v>
      </c>
      <c r="H579" s="6">
        <v>20</v>
      </c>
      <c r="I579" s="7" t="s">
        <v>12</v>
      </c>
    </row>
    <row r="580" spans="1:9" x14ac:dyDescent="0.35">
      <c r="A580" s="4">
        <v>2023</v>
      </c>
      <c r="B580" s="4" t="s">
        <v>32</v>
      </c>
      <c r="C580" s="4" t="s">
        <v>23</v>
      </c>
      <c r="D580" s="8" t="s">
        <v>24</v>
      </c>
      <c r="E580" s="9">
        <v>78</v>
      </c>
      <c r="F580" s="9">
        <v>2288.6</v>
      </c>
      <c r="G580" s="9">
        <v>5126.4639999999999</v>
      </c>
      <c r="H580" s="6">
        <v>457.72</v>
      </c>
      <c r="I580" s="7" t="s">
        <v>12</v>
      </c>
    </row>
    <row r="581" spans="1:9" x14ac:dyDescent="0.35">
      <c r="A581" s="4">
        <v>2023</v>
      </c>
      <c r="B581" s="4" t="s">
        <v>32</v>
      </c>
      <c r="C581" s="4" t="s">
        <v>23</v>
      </c>
      <c r="D581" s="8" t="s">
        <v>25</v>
      </c>
      <c r="E581" s="9">
        <v>76</v>
      </c>
      <c r="F581" s="9">
        <v>2288.4499999999998</v>
      </c>
      <c r="G581" s="9">
        <v>5126.1279999999997</v>
      </c>
      <c r="H581" s="6">
        <v>457.69</v>
      </c>
      <c r="I581" s="7" t="s">
        <v>12</v>
      </c>
    </row>
    <row r="582" spans="1:9" x14ac:dyDescent="0.35">
      <c r="A582" s="4">
        <v>2023</v>
      </c>
      <c r="B582" s="4" t="s">
        <v>32</v>
      </c>
      <c r="C582" s="4" t="s">
        <v>23</v>
      </c>
      <c r="D582" s="8" t="s">
        <v>26</v>
      </c>
      <c r="E582" s="9">
        <v>46</v>
      </c>
      <c r="F582" s="9">
        <v>100</v>
      </c>
      <c r="G582" s="9">
        <v>224</v>
      </c>
      <c r="H582" s="6">
        <v>20</v>
      </c>
      <c r="I582" s="7" t="s">
        <v>12</v>
      </c>
    </row>
    <row r="583" spans="1:9" x14ac:dyDescent="0.35">
      <c r="A583" s="4">
        <v>2023</v>
      </c>
      <c r="B583" s="4" t="s">
        <v>32</v>
      </c>
      <c r="C583" s="4" t="s">
        <v>23</v>
      </c>
      <c r="D583" s="8" t="s">
        <v>27</v>
      </c>
      <c r="E583" s="9">
        <v>34</v>
      </c>
      <c r="F583" s="9">
        <v>2288.4</v>
      </c>
      <c r="G583" s="9">
        <v>5126.0160000000005</v>
      </c>
      <c r="H583" s="6">
        <v>457.68000000000006</v>
      </c>
      <c r="I583" s="7" t="s">
        <v>12</v>
      </c>
    </row>
    <row r="584" spans="1:9" x14ac:dyDescent="0.35">
      <c r="A584" s="4">
        <v>2023</v>
      </c>
      <c r="B584" s="4" t="s">
        <v>32</v>
      </c>
      <c r="C584" s="4" t="s">
        <v>14</v>
      </c>
      <c r="D584" s="5" t="s">
        <v>28</v>
      </c>
      <c r="E584" s="6">
        <v>7</v>
      </c>
      <c r="F584" s="6">
        <v>200</v>
      </c>
      <c r="G584" s="6">
        <v>224</v>
      </c>
      <c r="H584" s="6">
        <v>40</v>
      </c>
      <c r="I584" s="7" t="s">
        <v>12</v>
      </c>
    </row>
    <row r="585" spans="1:9" x14ac:dyDescent="0.35">
      <c r="A585" s="4">
        <v>2023</v>
      </c>
      <c r="B585" s="4" t="s">
        <v>32</v>
      </c>
      <c r="C585" s="4" t="s">
        <v>23</v>
      </c>
      <c r="D585" s="8" t="s">
        <v>30</v>
      </c>
      <c r="E585" s="9">
        <v>3</v>
      </c>
      <c r="F585" s="9">
        <v>2288.65</v>
      </c>
      <c r="G585" s="9">
        <v>5126.576</v>
      </c>
      <c r="H585" s="6">
        <v>457.73</v>
      </c>
      <c r="I585" s="7" t="s">
        <v>12</v>
      </c>
    </row>
    <row r="586" spans="1:9" x14ac:dyDescent="0.35">
      <c r="A586" s="4">
        <v>2023</v>
      </c>
      <c r="B586" s="4" t="s">
        <v>32</v>
      </c>
      <c r="C586" s="4" t="s">
        <v>29</v>
      </c>
      <c r="D586" s="8" t="s">
        <v>29</v>
      </c>
      <c r="E586" s="9">
        <v>2</v>
      </c>
      <c r="F586" s="9">
        <v>6600</v>
      </c>
      <c r="G586" s="9">
        <v>7392</v>
      </c>
      <c r="H586" s="6">
        <v>1320</v>
      </c>
      <c r="I586" s="7" t="s">
        <v>12</v>
      </c>
    </row>
    <row r="587" spans="1:9" x14ac:dyDescent="0.35">
      <c r="A587" s="4">
        <v>2023</v>
      </c>
      <c r="B587" s="4" t="s">
        <v>34</v>
      </c>
      <c r="C587" s="4" t="s">
        <v>10</v>
      </c>
      <c r="D587" s="5" t="s">
        <v>11</v>
      </c>
      <c r="E587" s="6">
        <v>3566</v>
      </c>
      <c r="F587" s="6">
        <v>4577.3</v>
      </c>
      <c r="G587" s="6">
        <v>5126.576</v>
      </c>
      <c r="H587" s="6">
        <v>915.46</v>
      </c>
      <c r="I587" s="7" t="s">
        <v>12</v>
      </c>
    </row>
    <row r="588" spans="1:9" x14ac:dyDescent="0.35">
      <c r="A588" s="4">
        <v>2023</v>
      </c>
      <c r="B588" s="4" t="s">
        <v>34</v>
      </c>
      <c r="C588" s="4" t="s">
        <v>10</v>
      </c>
      <c r="D588" s="5" t="s">
        <v>13</v>
      </c>
      <c r="E588" s="6">
        <v>2498</v>
      </c>
      <c r="F588" s="6">
        <v>8000</v>
      </c>
      <c r="G588" s="6">
        <v>8960</v>
      </c>
      <c r="H588" s="6">
        <v>1600</v>
      </c>
      <c r="I588" s="7" t="s">
        <v>33</v>
      </c>
    </row>
    <row r="589" spans="1:9" x14ac:dyDescent="0.35">
      <c r="A589" s="4">
        <v>2023</v>
      </c>
      <c r="B589" s="4" t="s">
        <v>34</v>
      </c>
      <c r="C589" s="4" t="s">
        <v>14</v>
      </c>
      <c r="D589" s="5" t="s">
        <v>15</v>
      </c>
      <c r="E589" s="6">
        <v>1245</v>
      </c>
      <c r="F589" s="6">
        <v>4577.2</v>
      </c>
      <c r="G589" s="6">
        <v>5126.4639999999999</v>
      </c>
      <c r="H589" s="6">
        <v>915.44</v>
      </c>
      <c r="I589" s="7" t="s">
        <v>33</v>
      </c>
    </row>
    <row r="590" spans="1:9" x14ac:dyDescent="0.35">
      <c r="A590" s="4">
        <v>2023</v>
      </c>
      <c r="B590" s="4" t="s">
        <v>34</v>
      </c>
      <c r="C590" s="4" t="s">
        <v>16</v>
      </c>
      <c r="D590" s="8" t="s">
        <v>17</v>
      </c>
      <c r="E590" s="9">
        <v>644</v>
      </c>
      <c r="F590" s="9">
        <v>15000</v>
      </c>
      <c r="G590" s="9">
        <v>6432.72</v>
      </c>
      <c r="H590" s="6">
        <v>3000</v>
      </c>
      <c r="I590" s="7" t="s">
        <v>33</v>
      </c>
    </row>
    <row r="591" spans="1:9" x14ac:dyDescent="0.35">
      <c r="A591" s="4">
        <v>2023</v>
      </c>
      <c r="B591" s="4" t="s">
        <v>34</v>
      </c>
      <c r="C591" s="4" t="s">
        <v>18</v>
      </c>
      <c r="D591" s="8" t="s">
        <v>19</v>
      </c>
      <c r="E591" s="9">
        <v>643</v>
      </c>
      <c r="F591" s="9">
        <v>7000</v>
      </c>
      <c r="G591" s="9">
        <v>7840</v>
      </c>
      <c r="H591" s="6">
        <v>1400</v>
      </c>
      <c r="I591" s="7" t="s">
        <v>33</v>
      </c>
    </row>
    <row r="592" spans="1:9" x14ac:dyDescent="0.35">
      <c r="A592" s="4">
        <v>2023</v>
      </c>
      <c r="B592" s="4" t="s">
        <v>34</v>
      </c>
      <c r="C592" s="4" t="s">
        <v>16</v>
      </c>
      <c r="D592" s="8" t="s">
        <v>20</v>
      </c>
      <c r="E592" s="9">
        <v>455</v>
      </c>
      <c r="F592" s="9">
        <v>14000</v>
      </c>
      <c r="G592" s="9">
        <v>5128.0320000000002</v>
      </c>
      <c r="H592" s="6">
        <v>2800</v>
      </c>
      <c r="I592" s="7" t="s">
        <v>33</v>
      </c>
    </row>
    <row r="593" spans="1:9" x14ac:dyDescent="0.35">
      <c r="A593" s="4">
        <v>2023</v>
      </c>
      <c r="B593" s="4" t="s">
        <v>34</v>
      </c>
      <c r="C593" s="4" t="s">
        <v>18</v>
      </c>
      <c r="D593" s="8" t="s">
        <v>21</v>
      </c>
      <c r="E593" s="10">
        <v>345</v>
      </c>
      <c r="F593" s="10">
        <v>7000</v>
      </c>
      <c r="G593" s="10">
        <v>7840</v>
      </c>
      <c r="H593" s="6">
        <v>1400</v>
      </c>
      <c r="I593" s="7" t="s">
        <v>33</v>
      </c>
    </row>
    <row r="594" spans="1:9" x14ac:dyDescent="0.35">
      <c r="A594" s="4">
        <v>2023</v>
      </c>
      <c r="B594" s="4" t="s">
        <v>34</v>
      </c>
      <c r="C594" s="4" t="s">
        <v>14</v>
      </c>
      <c r="D594" s="5" t="s">
        <v>22</v>
      </c>
      <c r="E594" s="6">
        <v>122</v>
      </c>
      <c r="F594" s="6">
        <v>100</v>
      </c>
      <c r="G594" s="6">
        <v>112</v>
      </c>
      <c r="H594" s="6">
        <v>20</v>
      </c>
      <c r="I594" s="7" t="s">
        <v>33</v>
      </c>
    </row>
    <row r="595" spans="1:9" x14ac:dyDescent="0.35">
      <c r="A595" s="4">
        <v>2023</v>
      </c>
      <c r="B595" s="4" t="s">
        <v>34</v>
      </c>
      <c r="C595" s="4" t="s">
        <v>23</v>
      </c>
      <c r="D595" s="8" t="s">
        <v>24</v>
      </c>
      <c r="E595" s="9">
        <v>78</v>
      </c>
      <c r="F595" s="9">
        <v>2288.6</v>
      </c>
      <c r="G595" s="9">
        <v>5126.4639999999999</v>
      </c>
      <c r="H595" s="6">
        <v>457.72</v>
      </c>
      <c r="I595" s="7" t="s">
        <v>33</v>
      </c>
    </row>
    <row r="596" spans="1:9" x14ac:dyDescent="0.35">
      <c r="A596" s="4">
        <v>2023</v>
      </c>
      <c r="B596" s="4" t="s">
        <v>34</v>
      </c>
      <c r="C596" s="4" t="s">
        <v>23</v>
      </c>
      <c r="D596" s="8" t="s">
        <v>25</v>
      </c>
      <c r="E596" s="9">
        <v>76</v>
      </c>
      <c r="F596" s="9">
        <v>2288.4499999999998</v>
      </c>
      <c r="G596" s="9">
        <v>5126.1279999999997</v>
      </c>
      <c r="H596" s="6">
        <v>457.69</v>
      </c>
      <c r="I596" s="7" t="s">
        <v>33</v>
      </c>
    </row>
    <row r="597" spans="1:9" x14ac:dyDescent="0.35">
      <c r="A597" s="4">
        <v>2023</v>
      </c>
      <c r="B597" s="4" t="s">
        <v>34</v>
      </c>
      <c r="C597" s="4" t="s">
        <v>23</v>
      </c>
      <c r="D597" s="8" t="s">
        <v>26</v>
      </c>
      <c r="E597" s="9">
        <v>46</v>
      </c>
      <c r="F597" s="9">
        <v>100</v>
      </c>
      <c r="G597" s="9">
        <v>224</v>
      </c>
      <c r="H597" s="6">
        <v>20</v>
      </c>
      <c r="I597" s="7" t="s">
        <v>33</v>
      </c>
    </row>
    <row r="598" spans="1:9" x14ac:dyDescent="0.35">
      <c r="A598" s="4">
        <v>2023</v>
      </c>
      <c r="B598" s="4" t="s">
        <v>34</v>
      </c>
      <c r="C598" s="4" t="s">
        <v>23</v>
      </c>
      <c r="D598" s="8" t="s">
        <v>27</v>
      </c>
      <c r="E598" s="9">
        <v>34</v>
      </c>
      <c r="F598" s="9">
        <v>2288.4</v>
      </c>
      <c r="G598" s="9">
        <v>5126.0160000000005</v>
      </c>
      <c r="H598" s="6">
        <v>457.68000000000006</v>
      </c>
      <c r="I598" s="7" t="s">
        <v>33</v>
      </c>
    </row>
    <row r="599" spans="1:9" x14ac:dyDescent="0.35">
      <c r="A599" s="4">
        <v>2023</v>
      </c>
      <c r="B599" s="4" t="s">
        <v>34</v>
      </c>
      <c r="C599" s="4" t="s">
        <v>14</v>
      </c>
      <c r="D599" s="5" t="s">
        <v>28</v>
      </c>
      <c r="E599" s="6">
        <v>7</v>
      </c>
      <c r="F599" s="6">
        <v>200</v>
      </c>
      <c r="G599" s="6">
        <v>224</v>
      </c>
      <c r="H599" s="6">
        <v>40</v>
      </c>
      <c r="I599" s="7" t="s">
        <v>33</v>
      </c>
    </row>
    <row r="600" spans="1:9" x14ac:dyDescent="0.35">
      <c r="A600" s="4">
        <v>2023</v>
      </c>
      <c r="B600" s="4" t="s">
        <v>34</v>
      </c>
      <c r="C600" s="4" t="s">
        <v>23</v>
      </c>
      <c r="D600" s="8" t="s">
        <v>30</v>
      </c>
      <c r="E600" s="9">
        <v>3</v>
      </c>
      <c r="F600" s="9">
        <v>2288.65</v>
      </c>
      <c r="G600" s="9">
        <v>5126.576</v>
      </c>
      <c r="H600" s="6">
        <v>457.73</v>
      </c>
      <c r="I600" s="7" t="s">
        <v>33</v>
      </c>
    </row>
    <row r="601" spans="1:9" x14ac:dyDescent="0.35">
      <c r="A601" s="4">
        <v>2023</v>
      </c>
      <c r="B601" s="4" t="s">
        <v>34</v>
      </c>
      <c r="C601" s="4" t="s">
        <v>29</v>
      </c>
      <c r="D601" s="8" t="s">
        <v>29</v>
      </c>
      <c r="E601" s="9">
        <v>2</v>
      </c>
      <c r="F601" s="9">
        <v>7920</v>
      </c>
      <c r="G601" s="9">
        <v>7392</v>
      </c>
      <c r="H601" s="6">
        <v>1584</v>
      </c>
      <c r="I601" s="7" t="s">
        <v>33</v>
      </c>
    </row>
    <row r="602" spans="1:9" x14ac:dyDescent="0.35">
      <c r="A602" s="4">
        <v>2023</v>
      </c>
      <c r="B602" s="4" t="s">
        <v>35</v>
      </c>
      <c r="C602" s="4" t="s">
        <v>10</v>
      </c>
      <c r="D602" s="5" t="s">
        <v>11</v>
      </c>
      <c r="E602" s="6">
        <v>3566</v>
      </c>
      <c r="F602" s="6">
        <v>4577.3</v>
      </c>
      <c r="G602" s="6">
        <v>5126.576</v>
      </c>
      <c r="H602" s="6">
        <v>915.46</v>
      </c>
      <c r="I602" s="7" t="s">
        <v>33</v>
      </c>
    </row>
    <row r="603" spans="1:9" x14ac:dyDescent="0.35">
      <c r="A603" s="4">
        <v>2023</v>
      </c>
      <c r="B603" s="4" t="s">
        <v>35</v>
      </c>
      <c r="C603" s="4" t="s">
        <v>10</v>
      </c>
      <c r="D603" s="5" t="s">
        <v>13</v>
      </c>
      <c r="E603" s="6">
        <v>2498</v>
      </c>
      <c r="F603" s="6">
        <v>8800</v>
      </c>
      <c r="G603" s="6">
        <v>8960</v>
      </c>
      <c r="H603" s="6">
        <v>1760</v>
      </c>
      <c r="I603" s="7" t="s">
        <v>33</v>
      </c>
    </row>
    <row r="604" spans="1:9" x14ac:dyDescent="0.35">
      <c r="A604" s="4">
        <v>2023</v>
      </c>
      <c r="B604" s="4" t="s">
        <v>35</v>
      </c>
      <c r="C604" s="4" t="s">
        <v>14</v>
      </c>
      <c r="D604" s="5" t="s">
        <v>15</v>
      </c>
      <c r="E604" s="6">
        <v>1245</v>
      </c>
      <c r="F604" s="6">
        <v>5034.92</v>
      </c>
      <c r="G604" s="6">
        <v>5126.4639999999999</v>
      </c>
      <c r="H604" s="6">
        <v>1006.984</v>
      </c>
      <c r="I604" s="7" t="s">
        <v>33</v>
      </c>
    </row>
    <row r="605" spans="1:9" x14ac:dyDescent="0.35">
      <c r="A605" s="4">
        <v>2023</v>
      </c>
      <c r="B605" s="4" t="s">
        <v>35</v>
      </c>
      <c r="C605" s="4" t="s">
        <v>16</v>
      </c>
      <c r="D605" s="8" t="s">
        <v>17</v>
      </c>
      <c r="E605" s="9">
        <v>644</v>
      </c>
      <c r="F605" s="9">
        <v>6317.85</v>
      </c>
      <c r="G605" s="9">
        <v>6432.72</v>
      </c>
      <c r="H605" s="6">
        <v>1263.5700000000002</v>
      </c>
      <c r="I605" s="7" t="s">
        <v>33</v>
      </c>
    </row>
    <row r="606" spans="1:9" x14ac:dyDescent="0.35">
      <c r="A606" s="4">
        <v>2023</v>
      </c>
      <c r="B606" s="4" t="s">
        <v>35</v>
      </c>
      <c r="C606" s="4" t="s">
        <v>18</v>
      </c>
      <c r="D606" s="8" t="s">
        <v>19</v>
      </c>
      <c r="E606" s="9">
        <v>643</v>
      </c>
      <c r="F606" s="9">
        <v>7700</v>
      </c>
      <c r="G606" s="9">
        <v>7840</v>
      </c>
      <c r="H606" s="6">
        <v>1540</v>
      </c>
      <c r="I606" s="7" t="s">
        <v>33</v>
      </c>
    </row>
    <row r="607" spans="1:9" x14ac:dyDescent="0.35">
      <c r="A607" s="4">
        <v>2023</v>
      </c>
      <c r="B607" s="4" t="s">
        <v>35</v>
      </c>
      <c r="C607" s="4" t="s">
        <v>16</v>
      </c>
      <c r="D607" s="8" t="s">
        <v>20</v>
      </c>
      <c r="E607" s="9">
        <v>455</v>
      </c>
      <c r="F607" s="9">
        <v>5036.46</v>
      </c>
      <c r="G607" s="9">
        <v>5128.0320000000002</v>
      </c>
      <c r="H607" s="6">
        <v>1007.292</v>
      </c>
      <c r="I607" s="7" t="s">
        <v>33</v>
      </c>
    </row>
    <row r="608" spans="1:9" x14ac:dyDescent="0.35">
      <c r="A608" s="4">
        <v>2023</v>
      </c>
      <c r="B608" s="4" t="s">
        <v>35</v>
      </c>
      <c r="C608" s="4" t="s">
        <v>18</v>
      </c>
      <c r="D608" s="8" t="s">
        <v>21</v>
      </c>
      <c r="E608" s="10">
        <v>345</v>
      </c>
      <c r="F608" s="10">
        <v>7700</v>
      </c>
      <c r="G608" s="10">
        <v>7840</v>
      </c>
      <c r="H608" s="6">
        <v>1540</v>
      </c>
      <c r="I608" s="7" t="s">
        <v>33</v>
      </c>
    </row>
    <row r="609" spans="1:9" x14ac:dyDescent="0.35">
      <c r="A609" s="4">
        <v>2023</v>
      </c>
      <c r="B609" s="4" t="s">
        <v>35</v>
      </c>
      <c r="C609" s="4" t="s">
        <v>14</v>
      </c>
      <c r="D609" s="5" t="s">
        <v>22</v>
      </c>
      <c r="E609" s="6">
        <v>122</v>
      </c>
      <c r="F609" s="6">
        <v>110</v>
      </c>
      <c r="G609" s="6">
        <v>112</v>
      </c>
      <c r="H609" s="6">
        <v>22</v>
      </c>
      <c r="I609" s="7" t="s">
        <v>33</v>
      </c>
    </row>
    <row r="610" spans="1:9" x14ac:dyDescent="0.35">
      <c r="A610" s="4">
        <v>2023</v>
      </c>
      <c r="B610" s="4" t="s">
        <v>35</v>
      </c>
      <c r="C610" s="4" t="s">
        <v>23</v>
      </c>
      <c r="D610" s="8" t="s">
        <v>24</v>
      </c>
      <c r="E610" s="9">
        <v>78</v>
      </c>
      <c r="F610" s="9">
        <v>2517.46</v>
      </c>
      <c r="G610" s="9">
        <v>5126.4639999999999</v>
      </c>
      <c r="H610" s="6">
        <v>503.49200000000002</v>
      </c>
      <c r="I610" s="7" t="s">
        <v>33</v>
      </c>
    </row>
    <row r="611" spans="1:9" x14ac:dyDescent="0.35">
      <c r="A611" s="4">
        <v>2023</v>
      </c>
      <c r="B611" s="4" t="s">
        <v>35</v>
      </c>
      <c r="C611" s="4" t="s">
        <v>23</v>
      </c>
      <c r="D611" s="8" t="s">
        <v>25</v>
      </c>
      <c r="E611" s="9">
        <v>76</v>
      </c>
      <c r="F611" s="9">
        <v>2288.4499999999998</v>
      </c>
      <c r="G611" s="9">
        <v>5126.1279999999997</v>
      </c>
      <c r="H611" s="6">
        <v>457.69</v>
      </c>
      <c r="I611" s="7" t="s">
        <v>33</v>
      </c>
    </row>
    <row r="612" spans="1:9" x14ac:dyDescent="0.35">
      <c r="A612" s="4">
        <v>2023</v>
      </c>
      <c r="B612" s="4" t="s">
        <v>35</v>
      </c>
      <c r="C612" s="4" t="s">
        <v>23</v>
      </c>
      <c r="D612" s="8" t="s">
        <v>26</v>
      </c>
      <c r="E612" s="9">
        <v>46</v>
      </c>
      <c r="F612" s="9">
        <v>100</v>
      </c>
      <c r="G612" s="9">
        <v>224</v>
      </c>
      <c r="H612" s="6">
        <v>20</v>
      </c>
      <c r="I612" s="7" t="s">
        <v>33</v>
      </c>
    </row>
    <row r="613" spans="1:9" x14ac:dyDescent="0.35">
      <c r="A613" s="4">
        <v>2023</v>
      </c>
      <c r="B613" s="4" t="s">
        <v>35</v>
      </c>
      <c r="C613" s="4" t="s">
        <v>23</v>
      </c>
      <c r="D613" s="8" t="s">
        <v>27</v>
      </c>
      <c r="E613" s="9">
        <v>34</v>
      </c>
      <c r="F613" s="9">
        <v>2288.4</v>
      </c>
      <c r="G613" s="9">
        <v>5126.0160000000005</v>
      </c>
      <c r="H613" s="6">
        <v>457.68000000000006</v>
      </c>
      <c r="I613" s="7" t="s">
        <v>12</v>
      </c>
    </row>
    <row r="614" spans="1:9" x14ac:dyDescent="0.35">
      <c r="A614" s="4">
        <v>2023</v>
      </c>
      <c r="B614" s="4" t="s">
        <v>35</v>
      </c>
      <c r="C614" s="4" t="s">
        <v>14</v>
      </c>
      <c r="D614" s="5" t="s">
        <v>28</v>
      </c>
      <c r="E614" s="6">
        <v>7</v>
      </c>
      <c r="F614" s="6">
        <v>200</v>
      </c>
      <c r="G614" s="6">
        <v>224</v>
      </c>
      <c r="H614" s="6">
        <v>40</v>
      </c>
      <c r="I614" s="7" t="s">
        <v>12</v>
      </c>
    </row>
    <row r="615" spans="1:9" x14ac:dyDescent="0.35">
      <c r="A615" s="4">
        <v>2023</v>
      </c>
      <c r="B615" s="4" t="s">
        <v>35</v>
      </c>
      <c r="C615" s="4" t="s">
        <v>23</v>
      </c>
      <c r="D615" s="8" t="s">
        <v>30</v>
      </c>
      <c r="E615" s="9">
        <v>3</v>
      </c>
      <c r="F615" s="9">
        <v>3300</v>
      </c>
      <c r="G615" s="9">
        <v>5126.576</v>
      </c>
      <c r="H615" s="6">
        <v>660</v>
      </c>
      <c r="I615" s="7" t="s">
        <v>12</v>
      </c>
    </row>
    <row r="616" spans="1:9" x14ac:dyDescent="0.35">
      <c r="A616" s="4">
        <v>2023</v>
      </c>
      <c r="B616" s="4" t="s">
        <v>35</v>
      </c>
      <c r="C616" s="4" t="s">
        <v>29</v>
      </c>
      <c r="D616" s="8" t="s">
        <v>29</v>
      </c>
      <c r="E616" s="9">
        <v>2</v>
      </c>
      <c r="F616" s="9">
        <v>4577.3</v>
      </c>
      <c r="G616" s="9">
        <v>7392</v>
      </c>
      <c r="H616" s="6">
        <v>915.46</v>
      </c>
      <c r="I616" s="7" t="s">
        <v>12</v>
      </c>
    </row>
    <row r="617" spans="1:9" x14ac:dyDescent="0.35">
      <c r="A617" s="4">
        <v>2023</v>
      </c>
      <c r="B617" s="4" t="s">
        <v>36</v>
      </c>
      <c r="C617" s="4" t="s">
        <v>10</v>
      </c>
      <c r="D617" s="5" t="s">
        <v>11</v>
      </c>
      <c r="E617" s="6">
        <v>3566</v>
      </c>
      <c r="F617" s="6">
        <v>4577.3</v>
      </c>
      <c r="G617" s="6">
        <v>5126.576</v>
      </c>
      <c r="H617" s="6">
        <v>915.46</v>
      </c>
      <c r="I617" s="7" t="s">
        <v>12</v>
      </c>
    </row>
    <row r="618" spans="1:9" x14ac:dyDescent="0.35">
      <c r="A618" s="4">
        <v>2023</v>
      </c>
      <c r="B618" s="4" t="s">
        <v>36</v>
      </c>
      <c r="C618" s="4" t="s">
        <v>10</v>
      </c>
      <c r="D618" s="5" t="s">
        <v>13</v>
      </c>
      <c r="E618" s="6">
        <v>2498</v>
      </c>
      <c r="F618" s="6">
        <v>8000</v>
      </c>
      <c r="G618" s="6">
        <v>8960</v>
      </c>
      <c r="H618" s="6">
        <v>1600</v>
      </c>
      <c r="I618" s="7" t="s">
        <v>12</v>
      </c>
    </row>
    <row r="619" spans="1:9" x14ac:dyDescent="0.35">
      <c r="A619" s="4">
        <v>2023</v>
      </c>
      <c r="B619" s="4" t="s">
        <v>36</v>
      </c>
      <c r="C619" s="4" t="s">
        <v>14</v>
      </c>
      <c r="D619" s="5" t="s">
        <v>15</v>
      </c>
      <c r="E619" s="6">
        <v>1245</v>
      </c>
      <c r="F619" s="6">
        <v>4577.2</v>
      </c>
      <c r="G619" s="6">
        <v>5126.4639999999999</v>
      </c>
      <c r="H619" s="6">
        <v>915.44</v>
      </c>
      <c r="I619" s="7" t="s">
        <v>12</v>
      </c>
    </row>
    <row r="620" spans="1:9" x14ac:dyDescent="0.35">
      <c r="A620" s="4">
        <v>2023</v>
      </c>
      <c r="B620" s="4" t="s">
        <v>36</v>
      </c>
      <c r="C620" s="4" t="s">
        <v>16</v>
      </c>
      <c r="D620" s="8" t="s">
        <v>17</v>
      </c>
      <c r="E620" s="9">
        <v>644</v>
      </c>
      <c r="F620" s="9">
        <v>10000</v>
      </c>
      <c r="G620" s="9">
        <v>6432.72</v>
      </c>
      <c r="H620" s="6">
        <v>2000</v>
      </c>
      <c r="I620" s="7" t="s">
        <v>12</v>
      </c>
    </row>
    <row r="621" spans="1:9" x14ac:dyDescent="0.35">
      <c r="A621" s="4">
        <v>2023</v>
      </c>
      <c r="B621" s="4" t="s">
        <v>36</v>
      </c>
      <c r="C621" s="4" t="s">
        <v>18</v>
      </c>
      <c r="D621" s="8" t="s">
        <v>19</v>
      </c>
      <c r="E621" s="9">
        <v>643</v>
      </c>
      <c r="F621" s="9">
        <v>7000</v>
      </c>
      <c r="G621" s="9">
        <v>7840</v>
      </c>
      <c r="H621" s="6">
        <v>1400</v>
      </c>
      <c r="I621" s="7" t="s">
        <v>12</v>
      </c>
    </row>
    <row r="622" spans="1:9" x14ac:dyDescent="0.35">
      <c r="A622" s="4">
        <v>2023</v>
      </c>
      <c r="B622" s="4" t="s">
        <v>36</v>
      </c>
      <c r="C622" s="4" t="s">
        <v>16</v>
      </c>
      <c r="D622" s="8" t="s">
        <v>20</v>
      </c>
      <c r="E622" s="9">
        <v>455</v>
      </c>
      <c r="F622" s="9">
        <v>8000</v>
      </c>
      <c r="G622" s="9">
        <v>5128.0320000000002</v>
      </c>
      <c r="H622" s="6">
        <v>1600</v>
      </c>
      <c r="I622" s="7" t="s">
        <v>12</v>
      </c>
    </row>
    <row r="623" spans="1:9" x14ac:dyDescent="0.35">
      <c r="A623" s="4">
        <v>2023</v>
      </c>
      <c r="B623" s="4" t="s">
        <v>36</v>
      </c>
      <c r="C623" s="4" t="s">
        <v>18</v>
      </c>
      <c r="D623" s="8" t="s">
        <v>21</v>
      </c>
      <c r="E623" s="10">
        <v>345</v>
      </c>
      <c r="F623" s="10">
        <v>7000</v>
      </c>
      <c r="G623" s="10">
        <v>7840</v>
      </c>
      <c r="H623" s="6">
        <v>1400</v>
      </c>
      <c r="I623" s="7" t="s">
        <v>12</v>
      </c>
    </row>
    <row r="624" spans="1:9" x14ac:dyDescent="0.35">
      <c r="A624" s="4">
        <v>2023</v>
      </c>
      <c r="B624" s="4" t="s">
        <v>36</v>
      </c>
      <c r="C624" s="4" t="s">
        <v>14</v>
      </c>
      <c r="D624" s="5" t="s">
        <v>22</v>
      </c>
      <c r="E624" s="6">
        <v>122</v>
      </c>
      <c r="F624" s="6">
        <v>100</v>
      </c>
      <c r="G624" s="6">
        <v>112</v>
      </c>
      <c r="H624" s="6">
        <v>20</v>
      </c>
      <c r="I624" s="7" t="s">
        <v>12</v>
      </c>
    </row>
    <row r="625" spans="1:9" x14ac:dyDescent="0.35">
      <c r="A625" s="4">
        <v>2023</v>
      </c>
      <c r="B625" s="4" t="s">
        <v>36</v>
      </c>
      <c r="C625" s="4" t="s">
        <v>23</v>
      </c>
      <c r="D625" s="8" t="s">
        <v>24</v>
      </c>
      <c r="E625" s="9">
        <v>78</v>
      </c>
      <c r="F625" s="9">
        <v>2288.6</v>
      </c>
      <c r="G625" s="9">
        <v>5126.4639999999999</v>
      </c>
      <c r="H625" s="6">
        <v>457.72</v>
      </c>
      <c r="I625" s="7" t="s">
        <v>12</v>
      </c>
    </row>
    <row r="626" spans="1:9" x14ac:dyDescent="0.35">
      <c r="A626" s="4">
        <v>2023</v>
      </c>
      <c r="B626" s="4" t="s">
        <v>36</v>
      </c>
      <c r="C626" s="4" t="s">
        <v>23</v>
      </c>
      <c r="D626" s="8" t="s">
        <v>25</v>
      </c>
      <c r="E626" s="9">
        <v>76</v>
      </c>
      <c r="F626" s="9">
        <v>2288.4499999999998</v>
      </c>
      <c r="G626" s="9">
        <v>5126.1279999999997</v>
      </c>
      <c r="H626" s="6">
        <v>457.69</v>
      </c>
      <c r="I626" s="7" t="s">
        <v>12</v>
      </c>
    </row>
    <row r="627" spans="1:9" x14ac:dyDescent="0.35">
      <c r="A627" s="4">
        <v>2023</v>
      </c>
      <c r="B627" s="4" t="s">
        <v>36</v>
      </c>
      <c r="C627" s="4" t="s">
        <v>23</v>
      </c>
      <c r="D627" s="8" t="s">
        <v>26</v>
      </c>
      <c r="E627" s="9">
        <v>46</v>
      </c>
      <c r="F627" s="9">
        <v>100</v>
      </c>
      <c r="G627" s="9">
        <v>224</v>
      </c>
      <c r="H627" s="6">
        <v>20</v>
      </c>
      <c r="I627" s="7" t="s">
        <v>12</v>
      </c>
    </row>
    <row r="628" spans="1:9" x14ac:dyDescent="0.35">
      <c r="A628" s="4">
        <v>2023</v>
      </c>
      <c r="B628" s="4" t="s">
        <v>36</v>
      </c>
      <c r="C628" s="4" t="s">
        <v>23</v>
      </c>
      <c r="D628" s="8" t="s">
        <v>27</v>
      </c>
      <c r="E628" s="9">
        <v>34</v>
      </c>
      <c r="F628" s="9">
        <v>2288.4</v>
      </c>
      <c r="G628" s="9">
        <v>5126.0160000000005</v>
      </c>
      <c r="H628" s="6">
        <v>457.68000000000006</v>
      </c>
      <c r="I628" s="7" t="s">
        <v>12</v>
      </c>
    </row>
    <row r="629" spans="1:9" x14ac:dyDescent="0.35">
      <c r="A629" s="4">
        <v>2023</v>
      </c>
      <c r="B629" s="4" t="s">
        <v>36</v>
      </c>
      <c r="C629" s="4" t="s">
        <v>14</v>
      </c>
      <c r="D629" s="5" t="s">
        <v>28</v>
      </c>
      <c r="E629" s="6">
        <v>7</v>
      </c>
      <c r="F629" s="6">
        <v>200</v>
      </c>
      <c r="G629" s="6">
        <v>224</v>
      </c>
      <c r="H629" s="6">
        <v>40</v>
      </c>
      <c r="I629" s="7" t="s">
        <v>12</v>
      </c>
    </row>
    <row r="630" spans="1:9" x14ac:dyDescent="0.35">
      <c r="A630" s="4">
        <v>2023</v>
      </c>
      <c r="B630" s="4" t="s">
        <v>36</v>
      </c>
      <c r="C630" s="4" t="s">
        <v>29</v>
      </c>
      <c r="D630" s="8" t="s">
        <v>29</v>
      </c>
      <c r="E630" s="9">
        <v>3</v>
      </c>
      <c r="F630" s="9">
        <v>4577.3</v>
      </c>
      <c r="G630" s="9">
        <v>7392</v>
      </c>
      <c r="H630" s="6">
        <v>915.46</v>
      </c>
      <c r="I630" s="7" t="s">
        <v>33</v>
      </c>
    </row>
    <row r="631" spans="1:9" x14ac:dyDescent="0.35">
      <c r="A631" s="4">
        <v>2023</v>
      </c>
      <c r="B631" s="4" t="s">
        <v>36</v>
      </c>
      <c r="C631" s="4" t="s">
        <v>23</v>
      </c>
      <c r="D631" s="8" t="s">
        <v>30</v>
      </c>
      <c r="E631" s="9">
        <v>3</v>
      </c>
      <c r="F631" s="9">
        <v>2288.65</v>
      </c>
      <c r="G631" s="9">
        <v>5126.576</v>
      </c>
      <c r="H631" s="6">
        <v>457.73</v>
      </c>
      <c r="I631" s="7" t="s">
        <v>33</v>
      </c>
    </row>
    <row r="632" spans="1:9" x14ac:dyDescent="0.35">
      <c r="A632" s="4">
        <v>2023</v>
      </c>
      <c r="B632" s="4" t="s">
        <v>37</v>
      </c>
      <c r="C632" s="4" t="s">
        <v>10</v>
      </c>
      <c r="D632" s="5" t="s">
        <v>11</v>
      </c>
      <c r="E632" s="6">
        <v>3566</v>
      </c>
      <c r="F632" s="6">
        <v>4577.3</v>
      </c>
      <c r="G632" s="6">
        <v>5126.576</v>
      </c>
      <c r="H632" s="6">
        <v>915.46</v>
      </c>
      <c r="I632" s="7" t="s">
        <v>33</v>
      </c>
    </row>
    <row r="633" spans="1:9" x14ac:dyDescent="0.35">
      <c r="A633" s="4">
        <v>2023</v>
      </c>
      <c r="B633" s="4" t="s">
        <v>37</v>
      </c>
      <c r="C633" s="4" t="s">
        <v>10</v>
      </c>
      <c r="D633" s="5" t="s">
        <v>13</v>
      </c>
      <c r="E633" s="6">
        <v>2498</v>
      </c>
      <c r="F633" s="6">
        <v>8000</v>
      </c>
      <c r="G633" s="6">
        <v>8960</v>
      </c>
      <c r="H633" s="6">
        <v>1600</v>
      </c>
      <c r="I633" s="7" t="s">
        <v>33</v>
      </c>
    </row>
    <row r="634" spans="1:9" x14ac:dyDescent="0.35">
      <c r="A634" s="4">
        <v>2023</v>
      </c>
      <c r="B634" s="4" t="s">
        <v>37</v>
      </c>
      <c r="C634" s="4" t="s">
        <v>14</v>
      </c>
      <c r="D634" s="5" t="s">
        <v>15</v>
      </c>
      <c r="E634" s="6">
        <v>1245</v>
      </c>
      <c r="F634" s="6">
        <v>4577.2</v>
      </c>
      <c r="G634" s="6">
        <v>5126.4639999999999</v>
      </c>
      <c r="H634" s="6">
        <v>915.44</v>
      </c>
      <c r="I634" s="7" t="s">
        <v>33</v>
      </c>
    </row>
    <row r="635" spans="1:9" x14ac:dyDescent="0.35">
      <c r="A635" s="4">
        <v>2023</v>
      </c>
      <c r="B635" s="4" t="s">
        <v>37</v>
      </c>
      <c r="C635" s="4" t="s">
        <v>16</v>
      </c>
      <c r="D635" s="8" t="s">
        <v>17</v>
      </c>
      <c r="E635" s="9">
        <v>644</v>
      </c>
      <c r="F635" s="9">
        <v>5743.5</v>
      </c>
      <c r="G635" s="9">
        <v>6432.72</v>
      </c>
      <c r="H635" s="6">
        <v>1148.7</v>
      </c>
      <c r="I635" s="7" t="s">
        <v>33</v>
      </c>
    </row>
    <row r="636" spans="1:9" x14ac:dyDescent="0.35">
      <c r="A636" s="4">
        <v>2023</v>
      </c>
      <c r="B636" s="4" t="s">
        <v>37</v>
      </c>
      <c r="C636" s="4" t="s">
        <v>18</v>
      </c>
      <c r="D636" s="8" t="s">
        <v>19</v>
      </c>
      <c r="E636" s="9">
        <v>643</v>
      </c>
      <c r="F636" s="9">
        <v>7000</v>
      </c>
      <c r="G636" s="9">
        <v>7840</v>
      </c>
      <c r="H636" s="6">
        <v>1400</v>
      </c>
      <c r="I636" s="7" t="s">
        <v>33</v>
      </c>
    </row>
    <row r="637" spans="1:9" x14ac:dyDescent="0.35">
      <c r="A637" s="4">
        <v>2023</v>
      </c>
      <c r="B637" s="4" t="s">
        <v>37</v>
      </c>
      <c r="C637" s="4" t="s">
        <v>16</v>
      </c>
      <c r="D637" s="8" t="s">
        <v>20</v>
      </c>
      <c r="E637" s="9">
        <v>455</v>
      </c>
      <c r="F637" s="9">
        <v>4578.6000000000004</v>
      </c>
      <c r="G637" s="9">
        <v>5128.0320000000002</v>
      </c>
      <c r="H637" s="6">
        <v>915.72000000000014</v>
      </c>
      <c r="I637" s="7" t="s">
        <v>33</v>
      </c>
    </row>
    <row r="638" spans="1:9" x14ac:dyDescent="0.35">
      <c r="A638" s="4">
        <v>2023</v>
      </c>
      <c r="B638" s="4" t="s">
        <v>37</v>
      </c>
      <c r="C638" s="4" t="s">
        <v>18</v>
      </c>
      <c r="D638" s="8" t="s">
        <v>21</v>
      </c>
      <c r="E638" s="10">
        <v>345</v>
      </c>
      <c r="F638" s="10">
        <v>7000</v>
      </c>
      <c r="G638" s="10">
        <v>7840</v>
      </c>
      <c r="H638" s="6">
        <v>1400</v>
      </c>
      <c r="I638" s="7" t="s">
        <v>33</v>
      </c>
    </row>
    <row r="639" spans="1:9" x14ac:dyDescent="0.35">
      <c r="A639" s="4">
        <v>2023</v>
      </c>
      <c r="B639" s="4" t="s">
        <v>37</v>
      </c>
      <c r="C639" s="4" t="s">
        <v>14</v>
      </c>
      <c r="D639" s="5" t="s">
        <v>22</v>
      </c>
      <c r="E639" s="6">
        <v>122</v>
      </c>
      <c r="F639" s="6">
        <v>100</v>
      </c>
      <c r="G639" s="6">
        <v>112</v>
      </c>
      <c r="H639" s="6">
        <v>20</v>
      </c>
      <c r="I639" s="7" t="s">
        <v>33</v>
      </c>
    </row>
    <row r="640" spans="1:9" x14ac:dyDescent="0.35">
      <c r="A640" s="4">
        <v>2023</v>
      </c>
      <c r="B640" s="4" t="s">
        <v>37</v>
      </c>
      <c r="C640" s="4" t="s">
        <v>23</v>
      </c>
      <c r="D640" s="8" t="s">
        <v>24</v>
      </c>
      <c r="E640" s="9">
        <v>78</v>
      </c>
      <c r="F640" s="9">
        <v>2288.6</v>
      </c>
      <c r="G640" s="9">
        <v>5126.4639999999999</v>
      </c>
      <c r="H640" s="6">
        <v>457.72</v>
      </c>
      <c r="I640" s="7" t="s">
        <v>33</v>
      </c>
    </row>
    <row r="641" spans="1:9" x14ac:dyDescent="0.35">
      <c r="A641" s="4">
        <v>2023</v>
      </c>
      <c r="B641" s="4" t="s">
        <v>37</v>
      </c>
      <c r="C641" s="4" t="s">
        <v>23</v>
      </c>
      <c r="D641" s="8" t="s">
        <v>25</v>
      </c>
      <c r="E641" s="9">
        <v>76</v>
      </c>
      <c r="F641" s="9">
        <v>2288.4499999999998</v>
      </c>
      <c r="G641" s="9">
        <v>5126.1279999999997</v>
      </c>
      <c r="H641" s="6">
        <v>457.69</v>
      </c>
      <c r="I641" s="7" t="s">
        <v>33</v>
      </c>
    </row>
    <row r="642" spans="1:9" x14ac:dyDescent="0.35">
      <c r="A642" s="4">
        <v>2023</v>
      </c>
      <c r="B642" s="4" t="s">
        <v>37</v>
      </c>
      <c r="C642" s="4" t="s">
        <v>23</v>
      </c>
      <c r="D642" s="8" t="s">
        <v>26</v>
      </c>
      <c r="E642" s="9">
        <v>46</v>
      </c>
      <c r="F642" s="9">
        <v>100</v>
      </c>
      <c r="G642" s="9">
        <v>224</v>
      </c>
      <c r="H642" s="6">
        <v>20</v>
      </c>
      <c r="I642" s="7" t="s">
        <v>33</v>
      </c>
    </row>
    <row r="643" spans="1:9" x14ac:dyDescent="0.35">
      <c r="A643" s="4">
        <v>2023</v>
      </c>
      <c r="B643" s="4" t="s">
        <v>37</v>
      </c>
      <c r="C643" s="4" t="s">
        <v>23</v>
      </c>
      <c r="D643" s="8" t="s">
        <v>27</v>
      </c>
      <c r="E643" s="9">
        <v>34</v>
      </c>
      <c r="F643" s="9">
        <v>2288.4</v>
      </c>
      <c r="G643" s="9">
        <v>5126.0160000000005</v>
      </c>
      <c r="H643" s="6">
        <v>457.68000000000006</v>
      </c>
      <c r="I643" s="7" t="s">
        <v>33</v>
      </c>
    </row>
    <row r="644" spans="1:9" x14ac:dyDescent="0.35">
      <c r="A644" s="4">
        <v>2023</v>
      </c>
      <c r="B644" s="4" t="s">
        <v>37</v>
      </c>
      <c r="C644" s="4" t="s">
        <v>14</v>
      </c>
      <c r="D644" s="5" t="s">
        <v>28</v>
      </c>
      <c r="E644" s="6">
        <v>7</v>
      </c>
      <c r="F644" s="6">
        <v>200</v>
      </c>
      <c r="G644" s="6">
        <v>224</v>
      </c>
      <c r="H644" s="6">
        <v>40</v>
      </c>
      <c r="I644" s="7" t="s">
        <v>33</v>
      </c>
    </row>
    <row r="645" spans="1:9" x14ac:dyDescent="0.35">
      <c r="A645" s="4">
        <v>2023</v>
      </c>
      <c r="B645" s="4" t="s">
        <v>37</v>
      </c>
      <c r="C645" s="4" t="s">
        <v>23</v>
      </c>
      <c r="D645" s="8" t="s">
        <v>30</v>
      </c>
      <c r="E645" s="9">
        <v>3</v>
      </c>
      <c r="F645" s="9">
        <v>2288.65</v>
      </c>
      <c r="G645" s="9">
        <v>5126.576</v>
      </c>
      <c r="H645" s="6">
        <v>457.73</v>
      </c>
      <c r="I645" s="7" t="s">
        <v>33</v>
      </c>
    </row>
    <row r="646" spans="1:9" x14ac:dyDescent="0.35">
      <c r="A646" s="4">
        <v>2023</v>
      </c>
      <c r="B646" s="4" t="s">
        <v>37</v>
      </c>
      <c r="C646" s="4" t="s">
        <v>29</v>
      </c>
      <c r="D646" s="8" t="s">
        <v>29</v>
      </c>
      <c r="E646" s="9">
        <v>2</v>
      </c>
      <c r="F646" s="9">
        <v>6600</v>
      </c>
      <c r="G646" s="9">
        <v>7392</v>
      </c>
      <c r="H646" s="6">
        <v>1320</v>
      </c>
      <c r="I646" s="7" t="s">
        <v>12</v>
      </c>
    </row>
    <row r="647" spans="1:9" x14ac:dyDescent="0.35">
      <c r="A647" s="4">
        <v>2023</v>
      </c>
      <c r="B647" s="4" t="s">
        <v>38</v>
      </c>
      <c r="C647" s="4" t="s">
        <v>10</v>
      </c>
      <c r="D647" s="5" t="s">
        <v>11</v>
      </c>
      <c r="E647" s="6">
        <v>3566</v>
      </c>
      <c r="F647" s="6">
        <v>4577.3</v>
      </c>
      <c r="G647" s="6">
        <v>5126.576</v>
      </c>
      <c r="H647" s="6">
        <v>915.46</v>
      </c>
      <c r="I647" s="7" t="s">
        <v>12</v>
      </c>
    </row>
    <row r="648" spans="1:9" x14ac:dyDescent="0.35">
      <c r="A648" s="4">
        <v>2023</v>
      </c>
      <c r="B648" s="4" t="s">
        <v>38</v>
      </c>
      <c r="C648" s="4" t="s">
        <v>10</v>
      </c>
      <c r="D648" s="5" t="s">
        <v>13</v>
      </c>
      <c r="E648" s="6">
        <v>2498</v>
      </c>
      <c r="F648" s="6">
        <v>8000</v>
      </c>
      <c r="G648" s="6">
        <v>8960</v>
      </c>
      <c r="H648" s="6">
        <v>1600</v>
      </c>
      <c r="I648" s="7" t="s">
        <v>12</v>
      </c>
    </row>
    <row r="649" spans="1:9" x14ac:dyDescent="0.35">
      <c r="A649" s="4">
        <v>2023</v>
      </c>
      <c r="B649" s="4" t="s">
        <v>38</v>
      </c>
      <c r="C649" s="4" t="s">
        <v>14</v>
      </c>
      <c r="D649" s="5" t="s">
        <v>15</v>
      </c>
      <c r="E649" s="6">
        <v>1245</v>
      </c>
      <c r="F649" s="6">
        <v>4577.2</v>
      </c>
      <c r="G649" s="6">
        <v>5126.4639999999999</v>
      </c>
      <c r="H649" s="6">
        <v>915.44</v>
      </c>
      <c r="I649" s="7" t="s">
        <v>12</v>
      </c>
    </row>
    <row r="650" spans="1:9" x14ac:dyDescent="0.35">
      <c r="A650" s="4">
        <v>2023</v>
      </c>
      <c r="B650" s="4" t="s">
        <v>38</v>
      </c>
      <c r="C650" s="4" t="s">
        <v>16</v>
      </c>
      <c r="D650" s="8" t="s">
        <v>17</v>
      </c>
      <c r="E650" s="9">
        <v>644</v>
      </c>
      <c r="F650" s="9">
        <v>5743.5</v>
      </c>
      <c r="G650" s="9">
        <v>6432.72</v>
      </c>
      <c r="H650" s="6">
        <v>1148.7</v>
      </c>
      <c r="I650" s="7" t="s">
        <v>12</v>
      </c>
    </row>
    <row r="651" spans="1:9" x14ac:dyDescent="0.35">
      <c r="A651" s="4">
        <v>2023</v>
      </c>
      <c r="B651" s="4" t="s">
        <v>38</v>
      </c>
      <c r="C651" s="4" t="s">
        <v>18</v>
      </c>
      <c r="D651" s="8" t="s">
        <v>19</v>
      </c>
      <c r="E651" s="9">
        <v>643</v>
      </c>
      <c r="F651" s="9">
        <v>7000</v>
      </c>
      <c r="G651" s="9">
        <v>7840</v>
      </c>
      <c r="H651" s="6">
        <v>1400</v>
      </c>
      <c r="I651" s="7" t="s">
        <v>33</v>
      </c>
    </row>
    <row r="652" spans="1:9" x14ac:dyDescent="0.35">
      <c r="A652" s="4">
        <v>2023</v>
      </c>
      <c r="B652" s="4" t="s">
        <v>38</v>
      </c>
      <c r="C652" s="4" t="s">
        <v>16</v>
      </c>
      <c r="D652" s="8" t="s">
        <v>20</v>
      </c>
      <c r="E652" s="9">
        <v>455</v>
      </c>
      <c r="F652" s="9">
        <v>5036.46</v>
      </c>
      <c r="G652" s="9">
        <v>5128.0320000000002</v>
      </c>
      <c r="H652" s="6">
        <v>1007.292</v>
      </c>
      <c r="I652" s="7" t="s">
        <v>33</v>
      </c>
    </row>
    <row r="653" spans="1:9" x14ac:dyDescent="0.35">
      <c r="A653" s="4">
        <v>2023</v>
      </c>
      <c r="B653" s="4" t="s">
        <v>38</v>
      </c>
      <c r="C653" s="4" t="s">
        <v>18</v>
      </c>
      <c r="D653" s="8" t="s">
        <v>21</v>
      </c>
      <c r="E653" s="10">
        <v>345</v>
      </c>
      <c r="F653" s="10">
        <v>7700</v>
      </c>
      <c r="G653" s="10">
        <v>7840</v>
      </c>
      <c r="H653" s="6">
        <v>1540</v>
      </c>
      <c r="I653" s="7" t="s">
        <v>33</v>
      </c>
    </row>
    <row r="654" spans="1:9" x14ac:dyDescent="0.35">
      <c r="A654" s="4">
        <v>2023</v>
      </c>
      <c r="B654" s="4" t="s">
        <v>38</v>
      </c>
      <c r="C654" s="4" t="s">
        <v>14</v>
      </c>
      <c r="D654" s="5" t="s">
        <v>22</v>
      </c>
      <c r="E654" s="6">
        <v>122</v>
      </c>
      <c r="F654" s="6">
        <v>110</v>
      </c>
      <c r="G654" s="6">
        <v>112</v>
      </c>
      <c r="H654" s="6">
        <v>22</v>
      </c>
      <c r="I654" s="7" t="s">
        <v>33</v>
      </c>
    </row>
    <row r="655" spans="1:9" x14ac:dyDescent="0.35">
      <c r="A655" s="4">
        <v>2023</v>
      </c>
      <c r="B655" s="4" t="s">
        <v>38</v>
      </c>
      <c r="C655" s="4" t="s">
        <v>23</v>
      </c>
      <c r="D655" s="8" t="s">
        <v>24</v>
      </c>
      <c r="E655" s="9">
        <v>78</v>
      </c>
      <c r="F655" s="9">
        <v>2517.46</v>
      </c>
      <c r="G655" s="9">
        <v>5126.4639999999999</v>
      </c>
      <c r="H655" s="6">
        <v>503.49200000000002</v>
      </c>
      <c r="I655" s="7" t="s">
        <v>33</v>
      </c>
    </row>
    <row r="656" spans="1:9" x14ac:dyDescent="0.35">
      <c r="A656" s="4">
        <v>2023</v>
      </c>
      <c r="B656" s="4" t="s">
        <v>38</v>
      </c>
      <c r="C656" s="4" t="s">
        <v>23</v>
      </c>
      <c r="D656" s="8" t="s">
        <v>25</v>
      </c>
      <c r="E656" s="9">
        <v>76</v>
      </c>
      <c r="F656" s="9">
        <v>2517.2949999999996</v>
      </c>
      <c r="G656" s="9">
        <v>5126.1279999999997</v>
      </c>
      <c r="H656" s="6">
        <v>503.45899999999995</v>
      </c>
      <c r="I656" s="7" t="s">
        <v>33</v>
      </c>
    </row>
    <row r="657" spans="1:9" x14ac:dyDescent="0.35">
      <c r="A657" s="4">
        <v>2023</v>
      </c>
      <c r="B657" s="4" t="s">
        <v>38</v>
      </c>
      <c r="C657" s="4" t="s">
        <v>23</v>
      </c>
      <c r="D657" s="8" t="s">
        <v>26</v>
      </c>
      <c r="E657" s="9">
        <v>46</v>
      </c>
      <c r="F657" s="9">
        <v>115</v>
      </c>
      <c r="G657" s="9">
        <v>224</v>
      </c>
      <c r="H657" s="6">
        <v>23</v>
      </c>
      <c r="I657" s="7" t="s">
        <v>33</v>
      </c>
    </row>
    <row r="658" spans="1:9" x14ac:dyDescent="0.35">
      <c r="A658" s="4">
        <v>2023</v>
      </c>
      <c r="B658" s="4" t="s">
        <v>38</v>
      </c>
      <c r="C658" s="4" t="s">
        <v>23</v>
      </c>
      <c r="D658" s="8" t="s">
        <v>27</v>
      </c>
      <c r="E658" s="9">
        <v>34</v>
      </c>
      <c r="F658" s="9">
        <v>2631.66</v>
      </c>
      <c r="G658" s="9">
        <v>5126.0160000000005</v>
      </c>
      <c r="H658" s="6">
        <v>526.33199999999999</v>
      </c>
      <c r="I658" s="7" t="s">
        <v>33</v>
      </c>
    </row>
    <row r="659" spans="1:9" x14ac:dyDescent="0.35">
      <c r="A659" s="4">
        <v>2023</v>
      </c>
      <c r="B659" s="4" t="s">
        <v>38</v>
      </c>
      <c r="C659" s="4" t="s">
        <v>14</v>
      </c>
      <c r="D659" s="5" t="s">
        <v>28</v>
      </c>
      <c r="E659" s="6">
        <v>7</v>
      </c>
      <c r="F659" s="6">
        <v>230</v>
      </c>
      <c r="G659" s="6">
        <v>224</v>
      </c>
      <c r="H659" s="6">
        <v>46</v>
      </c>
      <c r="I659" s="7" t="s">
        <v>33</v>
      </c>
    </row>
    <row r="660" spans="1:9" x14ac:dyDescent="0.35">
      <c r="A660" s="4">
        <v>2023</v>
      </c>
      <c r="B660" s="4" t="s">
        <v>38</v>
      </c>
      <c r="C660" s="4" t="s">
        <v>23</v>
      </c>
      <c r="D660" s="8" t="s">
        <v>30</v>
      </c>
      <c r="E660" s="9">
        <v>3</v>
      </c>
      <c r="F660" s="9">
        <v>2631.9475000000002</v>
      </c>
      <c r="G660" s="9">
        <v>5126.576</v>
      </c>
      <c r="H660" s="6">
        <v>526.38950000000011</v>
      </c>
      <c r="I660" s="7" t="s">
        <v>12</v>
      </c>
    </row>
    <row r="661" spans="1:9" x14ac:dyDescent="0.35">
      <c r="A661" s="4">
        <v>2023</v>
      </c>
      <c r="B661" s="4" t="s">
        <v>38</v>
      </c>
      <c r="C661" s="4" t="s">
        <v>29</v>
      </c>
      <c r="D661" s="8" t="s">
        <v>29</v>
      </c>
      <c r="E661" s="9">
        <v>2</v>
      </c>
      <c r="F661" s="9">
        <v>7590</v>
      </c>
      <c r="G661" s="9">
        <v>7392</v>
      </c>
      <c r="H661" s="6">
        <v>1518</v>
      </c>
      <c r="I661" s="7" t="s">
        <v>33</v>
      </c>
    </row>
    <row r="662" spans="1:9" x14ac:dyDescent="0.35">
      <c r="A662" s="4">
        <v>2023</v>
      </c>
      <c r="B662" s="4" t="s">
        <v>39</v>
      </c>
      <c r="C662" s="4" t="s">
        <v>10</v>
      </c>
      <c r="D662" s="5" t="s">
        <v>11</v>
      </c>
      <c r="E662" s="6">
        <v>3566</v>
      </c>
      <c r="F662" s="6">
        <v>4577.3</v>
      </c>
      <c r="G662" s="6">
        <v>5126.576</v>
      </c>
      <c r="H662" s="6">
        <v>915.46</v>
      </c>
      <c r="I662" s="7" t="s">
        <v>33</v>
      </c>
    </row>
    <row r="663" spans="1:9" x14ac:dyDescent="0.35">
      <c r="A663" s="4">
        <v>2023</v>
      </c>
      <c r="B663" s="4" t="s">
        <v>39</v>
      </c>
      <c r="C663" s="4" t="s">
        <v>10</v>
      </c>
      <c r="D663" s="5" t="s">
        <v>13</v>
      </c>
      <c r="E663" s="6">
        <v>2498</v>
      </c>
      <c r="F663" s="6">
        <v>8000</v>
      </c>
      <c r="G663" s="6">
        <v>8960</v>
      </c>
      <c r="H663" s="6">
        <v>1600</v>
      </c>
      <c r="I663" s="7" t="s">
        <v>33</v>
      </c>
    </row>
    <row r="664" spans="1:9" x14ac:dyDescent="0.35">
      <c r="A664" s="4">
        <v>2023</v>
      </c>
      <c r="B664" s="4" t="s">
        <v>39</v>
      </c>
      <c r="C664" s="4" t="s">
        <v>14</v>
      </c>
      <c r="D664" s="5" t="s">
        <v>15</v>
      </c>
      <c r="E664" s="6">
        <v>1245</v>
      </c>
      <c r="F664" s="6">
        <v>4577.2</v>
      </c>
      <c r="G664" s="6">
        <v>5126.4639999999999</v>
      </c>
      <c r="H664" s="6">
        <v>915.44</v>
      </c>
      <c r="I664" s="7" t="s">
        <v>33</v>
      </c>
    </row>
    <row r="665" spans="1:9" x14ac:dyDescent="0.35">
      <c r="A665" s="4">
        <v>2023</v>
      </c>
      <c r="B665" s="4" t="s">
        <v>39</v>
      </c>
      <c r="C665" s="4" t="s">
        <v>16</v>
      </c>
      <c r="D665" s="8" t="s">
        <v>17</v>
      </c>
      <c r="E665" s="9">
        <v>644</v>
      </c>
      <c r="F665" s="9">
        <v>5743.5</v>
      </c>
      <c r="G665" s="9">
        <v>6432.72</v>
      </c>
      <c r="H665" s="6">
        <v>1148.7</v>
      </c>
      <c r="I665" s="7" t="s">
        <v>33</v>
      </c>
    </row>
    <row r="666" spans="1:9" x14ac:dyDescent="0.35">
      <c r="A666" s="4">
        <v>2023</v>
      </c>
      <c r="B666" s="4" t="s">
        <v>39</v>
      </c>
      <c r="C666" s="4" t="s">
        <v>18</v>
      </c>
      <c r="D666" s="8" t="s">
        <v>19</v>
      </c>
      <c r="E666" s="9">
        <v>643</v>
      </c>
      <c r="F666" s="9">
        <v>7000</v>
      </c>
      <c r="G666" s="9">
        <v>7840</v>
      </c>
      <c r="H666" s="6">
        <v>1400</v>
      </c>
      <c r="I666" s="7" t="s">
        <v>33</v>
      </c>
    </row>
    <row r="667" spans="1:9" x14ac:dyDescent="0.35">
      <c r="A667" s="4">
        <v>2023</v>
      </c>
      <c r="B667" s="4" t="s">
        <v>39</v>
      </c>
      <c r="C667" s="4" t="s">
        <v>16</v>
      </c>
      <c r="D667" s="8" t="s">
        <v>20</v>
      </c>
      <c r="E667" s="9">
        <v>455</v>
      </c>
      <c r="F667" s="9">
        <v>4578.6000000000004</v>
      </c>
      <c r="G667" s="9">
        <v>5128.0320000000002</v>
      </c>
      <c r="H667" s="6">
        <v>915.72000000000014</v>
      </c>
      <c r="I667" s="7" t="s">
        <v>33</v>
      </c>
    </row>
    <row r="668" spans="1:9" x14ac:dyDescent="0.35">
      <c r="A668" s="4">
        <v>2023</v>
      </c>
      <c r="B668" s="4" t="s">
        <v>39</v>
      </c>
      <c r="C668" s="4" t="s">
        <v>18</v>
      </c>
      <c r="D668" s="8" t="s">
        <v>21</v>
      </c>
      <c r="E668" s="10">
        <v>345</v>
      </c>
      <c r="F668" s="10">
        <v>7000</v>
      </c>
      <c r="G668" s="10">
        <v>7840</v>
      </c>
      <c r="H668" s="6">
        <v>1400</v>
      </c>
      <c r="I668" s="7" t="s">
        <v>33</v>
      </c>
    </row>
    <row r="669" spans="1:9" x14ac:dyDescent="0.35">
      <c r="A669" s="4">
        <v>2023</v>
      </c>
      <c r="B669" s="4" t="s">
        <v>39</v>
      </c>
      <c r="C669" s="4" t="s">
        <v>14</v>
      </c>
      <c r="D669" s="5" t="s">
        <v>22</v>
      </c>
      <c r="E669" s="6">
        <v>122</v>
      </c>
      <c r="F669" s="6">
        <v>100</v>
      </c>
      <c r="G669" s="6">
        <v>112</v>
      </c>
      <c r="H669" s="6">
        <v>20</v>
      </c>
      <c r="I669" s="7" t="s">
        <v>33</v>
      </c>
    </row>
    <row r="670" spans="1:9" x14ac:dyDescent="0.35">
      <c r="A670" s="4">
        <v>2023</v>
      </c>
      <c r="B670" s="4" t="s">
        <v>39</v>
      </c>
      <c r="C670" s="4" t="s">
        <v>23</v>
      </c>
      <c r="D670" s="8" t="s">
        <v>24</v>
      </c>
      <c r="E670" s="9">
        <v>78</v>
      </c>
      <c r="F670" s="9">
        <v>2288.6</v>
      </c>
      <c r="G670" s="9">
        <v>5126.4639999999999</v>
      </c>
      <c r="H670" s="6">
        <v>457.72</v>
      </c>
      <c r="I670" s="7" t="s">
        <v>33</v>
      </c>
    </row>
    <row r="671" spans="1:9" x14ac:dyDescent="0.35">
      <c r="A671" s="4">
        <v>2023</v>
      </c>
      <c r="B671" s="4" t="s">
        <v>39</v>
      </c>
      <c r="C671" s="4" t="s">
        <v>23</v>
      </c>
      <c r="D671" s="8" t="s">
        <v>25</v>
      </c>
      <c r="E671" s="9">
        <v>76</v>
      </c>
      <c r="F671" s="9">
        <v>2288.4499999999998</v>
      </c>
      <c r="G671" s="9">
        <v>5126.1279999999997</v>
      </c>
      <c r="H671" s="6">
        <v>457.69</v>
      </c>
      <c r="I671" s="7" t="s">
        <v>33</v>
      </c>
    </row>
    <row r="672" spans="1:9" x14ac:dyDescent="0.35">
      <c r="A672" s="4">
        <v>2023</v>
      </c>
      <c r="B672" s="4" t="s">
        <v>39</v>
      </c>
      <c r="C672" s="4" t="s">
        <v>23</v>
      </c>
      <c r="D672" s="8" t="s">
        <v>26</v>
      </c>
      <c r="E672" s="9">
        <v>46</v>
      </c>
      <c r="F672" s="9">
        <v>100</v>
      </c>
      <c r="G672" s="9">
        <v>224</v>
      </c>
      <c r="H672" s="6">
        <v>20</v>
      </c>
      <c r="I672" s="7" t="s">
        <v>33</v>
      </c>
    </row>
    <row r="673" spans="1:9" x14ac:dyDescent="0.35">
      <c r="A673" s="4">
        <v>2023</v>
      </c>
      <c r="B673" s="4" t="s">
        <v>39</v>
      </c>
      <c r="C673" s="4" t="s">
        <v>23</v>
      </c>
      <c r="D673" s="8" t="s">
        <v>27</v>
      </c>
      <c r="E673" s="9">
        <v>34</v>
      </c>
      <c r="F673" s="9">
        <v>2746.08</v>
      </c>
      <c r="G673" s="9">
        <v>5126.0160000000005</v>
      </c>
      <c r="H673" s="6">
        <v>549.21600000000001</v>
      </c>
      <c r="I673" s="7" t="s">
        <v>33</v>
      </c>
    </row>
    <row r="674" spans="1:9" x14ac:dyDescent="0.35">
      <c r="A674" s="4">
        <v>2023</v>
      </c>
      <c r="B674" s="4" t="s">
        <v>39</v>
      </c>
      <c r="C674" s="4" t="s">
        <v>14</v>
      </c>
      <c r="D674" s="5" t="s">
        <v>28</v>
      </c>
      <c r="E674" s="6">
        <v>7</v>
      </c>
      <c r="F674" s="6">
        <v>240</v>
      </c>
      <c r="G674" s="6">
        <v>224</v>
      </c>
      <c r="H674" s="6">
        <v>48</v>
      </c>
      <c r="I674" s="7" t="s">
        <v>33</v>
      </c>
    </row>
    <row r="675" spans="1:9" x14ac:dyDescent="0.35">
      <c r="A675" s="4">
        <v>2023</v>
      </c>
      <c r="B675" s="4" t="s">
        <v>39</v>
      </c>
      <c r="C675" s="4" t="s">
        <v>23</v>
      </c>
      <c r="D675" s="8" t="s">
        <v>30</v>
      </c>
      <c r="E675" s="9">
        <v>3</v>
      </c>
      <c r="F675" s="9">
        <v>2746.38</v>
      </c>
      <c r="G675" s="9">
        <v>5126.576</v>
      </c>
      <c r="H675" s="6">
        <v>549.27600000000007</v>
      </c>
      <c r="I675" s="7" t="s">
        <v>33</v>
      </c>
    </row>
    <row r="676" spans="1:9" x14ac:dyDescent="0.35">
      <c r="A676" s="4">
        <v>2023</v>
      </c>
      <c r="B676" s="4" t="s">
        <v>39</v>
      </c>
      <c r="C676" s="4" t="s">
        <v>29</v>
      </c>
      <c r="D676" s="8" t="s">
        <v>29</v>
      </c>
      <c r="E676" s="9">
        <v>2</v>
      </c>
      <c r="F676" s="9">
        <v>7920</v>
      </c>
      <c r="G676" s="9">
        <v>7392</v>
      </c>
      <c r="H676" s="6">
        <v>1584</v>
      </c>
      <c r="I676" s="7" t="s">
        <v>33</v>
      </c>
    </row>
    <row r="677" spans="1:9" x14ac:dyDescent="0.35">
      <c r="A677" s="4">
        <v>2023</v>
      </c>
      <c r="B677" s="4" t="s">
        <v>40</v>
      </c>
      <c r="C677" s="4" t="s">
        <v>10</v>
      </c>
      <c r="D677" s="5" t="s">
        <v>11</v>
      </c>
      <c r="E677" s="6">
        <v>3566</v>
      </c>
      <c r="F677" s="6">
        <v>5035.0300000000007</v>
      </c>
      <c r="G677" s="6">
        <v>5126.576</v>
      </c>
      <c r="H677" s="6">
        <v>1007.0060000000002</v>
      </c>
      <c r="I677" s="7" t="s">
        <v>33</v>
      </c>
    </row>
    <row r="678" spans="1:9" x14ac:dyDescent="0.35">
      <c r="A678" s="4">
        <v>2023</v>
      </c>
      <c r="B678" s="4" t="s">
        <v>40</v>
      </c>
      <c r="C678" s="4" t="s">
        <v>10</v>
      </c>
      <c r="D678" s="5" t="s">
        <v>13</v>
      </c>
      <c r="E678" s="6">
        <v>2498</v>
      </c>
      <c r="F678" s="6">
        <v>9200</v>
      </c>
      <c r="G678" s="6">
        <v>8960</v>
      </c>
      <c r="H678" s="6">
        <v>1840</v>
      </c>
      <c r="I678" s="7" t="s">
        <v>33</v>
      </c>
    </row>
    <row r="679" spans="1:9" x14ac:dyDescent="0.35">
      <c r="A679" s="4">
        <v>2023</v>
      </c>
      <c r="B679" s="4" t="s">
        <v>40</v>
      </c>
      <c r="C679" s="4" t="s">
        <v>14</v>
      </c>
      <c r="D679" s="5" t="s">
        <v>15</v>
      </c>
      <c r="E679" s="6">
        <v>1245</v>
      </c>
      <c r="F679" s="6">
        <v>5263.78</v>
      </c>
      <c r="G679" s="6">
        <v>5126.4639999999999</v>
      </c>
      <c r="H679" s="6">
        <v>1052.7560000000001</v>
      </c>
      <c r="I679" s="7" t="s">
        <v>33</v>
      </c>
    </row>
    <row r="680" spans="1:9" x14ac:dyDescent="0.35">
      <c r="A680" s="4">
        <v>2023</v>
      </c>
      <c r="B680" s="4" t="s">
        <v>40</v>
      </c>
      <c r="C680" s="4" t="s">
        <v>16</v>
      </c>
      <c r="D680" s="8" t="s">
        <v>17</v>
      </c>
      <c r="E680" s="9">
        <v>644</v>
      </c>
      <c r="F680" s="9">
        <v>6605.0249999999996</v>
      </c>
      <c r="G680" s="9">
        <v>6432.72</v>
      </c>
      <c r="H680" s="6">
        <v>1321.0050000000001</v>
      </c>
      <c r="I680" s="7" t="s">
        <v>33</v>
      </c>
    </row>
    <row r="681" spans="1:9" x14ac:dyDescent="0.35">
      <c r="A681" s="4">
        <v>2023</v>
      </c>
      <c r="B681" s="4" t="s">
        <v>40</v>
      </c>
      <c r="C681" s="4" t="s">
        <v>18</v>
      </c>
      <c r="D681" s="8" t="s">
        <v>19</v>
      </c>
      <c r="E681" s="9">
        <v>643</v>
      </c>
      <c r="F681" s="9">
        <v>8400</v>
      </c>
      <c r="G681" s="9">
        <v>7840</v>
      </c>
      <c r="H681" s="6">
        <v>1680</v>
      </c>
      <c r="I681" s="7" t="s">
        <v>33</v>
      </c>
    </row>
    <row r="682" spans="1:9" x14ac:dyDescent="0.35">
      <c r="A682" s="4">
        <v>2023</v>
      </c>
      <c r="B682" s="4" t="s">
        <v>40</v>
      </c>
      <c r="C682" s="4" t="s">
        <v>16</v>
      </c>
      <c r="D682" s="8" t="s">
        <v>20</v>
      </c>
      <c r="E682" s="9">
        <v>455</v>
      </c>
      <c r="F682" s="9">
        <v>5494.3200000000006</v>
      </c>
      <c r="G682" s="9">
        <v>5128.0320000000002</v>
      </c>
      <c r="H682" s="6">
        <v>1098.8640000000003</v>
      </c>
      <c r="I682" s="7" t="s">
        <v>33</v>
      </c>
    </row>
    <row r="683" spans="1:9" x14ac:dyDescent="0.35">
      <c r="A683" s="4">
        <v>2023</v>
      </c>
      <c r="B683" s="4" t="s">
        <v>40</v>
      </c>
      <c r="C683" s="4" t="s">
        <v>18</v>
      </c>
      <c r="D683" s="8" t="s">
        <v>21</v>
      </c>
      <c r="E683" s="10">
        <v>345</v>
      </c>
      <c r="F683" s="10">
        <v>8400</v>
      </c>
      <c r="G683" s="10">
        <v>7840</v>
      </c>
      <c r="H683" s="6">
        <v>1680</v>
      </c>
      <c r="I683" s="7" t="s">
        <v>33</v>
      </c>
    </row>
    <row r="684" spans="1:9" x14ac:dyDescent="0.35">
      <c r="A684" s="4">
        <v>2023</v>
      </c>
      <c r="B684" s="4" t="s">
        <v>40</v>
      </c>
      <c r="C684" s="4" t="s">
        <v>14</v>
      </c>
      <c r="D684" s="5" t="s">
        <v>22</v>
      </c>
      <c r="E684" s="6">
        <v>122</v>
      </c>
      <c r="F684" s="6">
        <v>120</v>
      </c>
      <c r="G684" s="6">
        <v>112</v>
      </c>
      <c r="H684" s="6">
        <v>24</v>
      </c>
      <c r="I684" s="7" t="s">
        <v>33</v>
      </c>
    </row>
    <row r="685" spans="1:9" x14ac:dyDescent="0.35">
      <c r="A685" s="4">
        <v>2023</v>
      </c>
      <c r="B685" s="4" t="s">
        <v>40</v>
      </c>
      <c r="C685" s="4" t="s">
        <v>23</v>
      </c>
      <c r="D685" s="8" t="s">
        <v>24</v>
      </c>
      <c r="E685" s="9">
        <v>78</v>
      </c>
      <c r="F685" s="9">
        <v>2517.46</v>
      </c>
      <c r="G685" s="9">
        <v>5126.4639999999999</v>
      </c>
      <c r="H685" s="6">
        <v>503.49200000000002</v>
      </c>
      <c r="I685" s="7" t="s">
        <v>33</v>
      </c>
    </row>
    <row r="686" spans="1:9" x14ac:dyDescent="0.35">
      <c r="A686" s="4">
        <v>2023</v>
      </c>
      <c r="B686" s="4" t="s">
        <v>40</v>
      </c>
      <c r="C686" s="4" t="s">
        <v>23</v>
      </c>
      <c r="D686" s="8" t="s">
        <v>25</v>
      </c>
      <c r="E686" s="9">
        <v>76</v>
      </c>
      <c r="F686" s="9">
        <v>2517.2949999999996</v>
      </c>
      <c r="G686" s="9">
        <v>5126.1279999999997</v>
      </c>
      <c r="H686" s="6">
        <v>503.45899999999995</v>
      </c>
      <c r="I686" s="7" t="s">
        <v>33</v>
      </c>
    </row>
    <row r="687" spans="1:9" x14ac:dyDescent="0.35">
      <c r="A687" s="4">
        <v>2023</v>
      </c>
      <c r="B687" s="4" t="s">
        <v>40</v>
      </c>
      <c r="C687" s="4" t="s">
        <v>23</v>
      </c>
      <c r="D687" s="8" t="s">
        <v>26</v>
      </c>
      <c r="E687" s="9">
        <v>46</v>
      </c>
      <c r="F687" s="9">
        <v>110</v>
      </c>
      <c r="G687" s="9">
        <v>224</v>
      </c>
      <c r="H687" s="6">
        <v>22</v>
      </c>
      <c r="I687" s="7" t="s">
        <v>33</v>
      </c>
    </row>
    <row r="688" spans="1:9" x14ac:dyDescent="0.35">
      <c r="A688" s="4">
        <v>2023</v>
      </c>
      <c r="B688" s="4" t="s">
        <v>40</v>
      </c>
      <c r="C688" s="4" t="s">
        <v>23</v>
      </c>
      <c r="D688" s="8" t="s">
        <v>27</v>
      </c>
      <c r="E688" s="9">
        <v>34</v>
      </c>
      <c r="F688" s="9">
        <v>2517.2400000000002</v>
      </c>
      <c r="G688" s="9">
        <v>5126.0160000000005</v>
      </c>
      <c r="H688" s="6">
        <v>503.44800000000009</v>
      </c>
      <c r="I688" s="7" t="s">
        <v>33</v>
      </c>
    </row>
    <row r="689" spans="1:9" x14ac:dyDescent="0.35">
      <c r="A689" s="4">
        <v>2023</v>
      </c>
      <c r="B689" s="4" t="s">
        <v>40</v>
      </c>
      <c r="C689" s="4" t="s">
        <v>14</v>
      </c>
      <c r="D689" s="5" t="s">
        <v>28</v>
      </c>
      <c r="E689" s="6">
        <v>7</v>
      </c>
      <c r="F689" s="6">
        <v>220</v>
      </c>
      <c r="G689" s="6">
        <v>224</v>
      </c>
      <c r="H689" s="6">
        <v>44</v>
      </c>
      <c r="I689" s="7" t="s">
        <v>33</v>
      </c>
    </row>
    <row r="690" spans="1:9" x14ac:dyDescent="0.35">
      <c r="A690" s="4">
        <v>2023</v>
      </c>
      <c r="B690" s="4" t="s">
        <v>40</v>
      </c>
      <c r="C690" s="4" t="s">
        <v>23</v>
      </c>
      <c r="D690" s="8" t="s">
        <v>30</v>
      </c>
      <c r="E690" s="9">
        <v>3</v>
      </c>
      <c r="F690" s="9">
        <v>2517.5150000000003</v>
      </c>
      <c r="G690" s="9">
        <v>5126.576</v>
      </c>
      <c r="H690" s="6">
        <v>503.5030000000001</v>
      </c>
      <c r="I690" s="7" t="s">
        <v>33</v>
      </c>
    </row>
    <row r="691" spans="1:9" x14ac:dyDescent="0.35">
      <c r="A691" s="4">
        <v>2023</v>
      </c>
      <c r="B691" s="4" t="s">
        <v>40</v>
      </c>
      <c r="C691" s="4" t="s">
        <v>29</v>
      </c>
      <c r="D691" s="8" t="s">
        <v>29</v>
      </c>
      <c r="E691" s="9">
        <v>2</v>
      </c>
      <c r="F691" s="9">
        <v>7260</v>
      </c>
      <c r="G691" s="9">
        <v>7392</v>
      </c>
      <c r="H691" s="6">
        <v>1452</v>
      </c>
      <c r="I691" s="7" t="s">
        <v>33</v>
      </c>
    </row>
    <row r="692" spans="1:9" x14ac:dyDescent="0.35">
      <c r="A692" s="4">
        <v>2023</v>
      </c>
      <c r="B692" s="4" t="s">
        <v>41</v>
      </c>
      <c r="C692" s="4" t="s">
        <v>10</v>
      </c>
      <c r="D692" s="5" t="s">
        <v>11</v>
      </c>
      <c r="E692" s="6">
        <v>3566</v>
      </c>
      <c r="F692" s="6">
        <v>5263.8950000000004</v>
      </c>
      <c r="G692" s="6">
        <v>5126.576</v>
      </c>
      <c r="H692" s="6">
        <v>1052.7790000000002</v>
      </c>
      <c r="I692" s="7" t="s">
        <v>33</v>
      </c>
    </row>
    <row r="693" spans="1:9" x14ac:dyDescent="0.35">
      <c r="A693" s="4">
        <v>2023</v>
      </c>
      <c r="B693" s="4" t="s">
        <v>41</v>
      </c>
      <c r="C693" s="4" t="s">
        <v>10</v>
      </c>
      <c r="D693" s="5" t="s">
        <v>13</v>
      </c>
      <c r="E693" s="6">
        <v>2498</v>
      </c>
      <c r="F693" s="6">
        <v>8800</v>
      </c>
      <c r="G693" s="6">
        <v>8960</v>
      </c>
      <c r="H693" s="6">
        <v>1760</v>
      </c>
      <c r="I693" s="7" t="s">
        <v>33</v>
      </c>
    </row>
    <row r="694" spans="1:9" x14ac:dyDescent="0.35">
      <c r="A694" s="4">
        <v>2023</v>
      </c>
      <c r="B694" s="4" t="s">
        <v>41</v>
      </c>
      <c r="C694" s="4" t="s">
        <v>14</v>
      </c>
      <c r="D694" s="5" t="s">
        <v>15</v>
      </c>
      <c r="E694" s="6">
        <v>1245</v>
      </c>
      <c r="F694" s="6">
        <v>5034.92</v>
      </c>
      <c r="G694" s="6">
        <v>5126.4639999999999</v>
      </c>
      <c r="H694" s="6">
        <v>1006.984</v>
      </c>
      <c r="I694" s="7" t="s">
        <v>33</v>
      </c>
    </row>
    <row r="695" spans="1:9" x14ac:dyDescent="0.35">
      <c r="A695" s="4">
        <v>2023</v>
      </c>
      <c r="B695" s="4" t="s">
        <v>41</v>
      </c>
      <c r="C695" s="4" t="s">
        <v>16</v>
      </c>
      <c r="D695" s="8" t="s">
        <v>17</v>
      </c>
      <c r="E695" s="9">
        <v>644</v>
      </c>
      <c r="F695" s="9">
        <v>22000</v>
      </c>
      <c r="G695" s="9">
        <v>6432.72</v>
      </c>
      <c r="H695" s="6">
        <v>4400</v>
      </c>
      <c r="I695" s="7" t="s">
        <v>33</v>
      </c>
    </row>
    <row r="696" spans="1:9" x14ac:dyDescent="0.35">
      <c r="A696" s="4">
        <v>2023</v>
      </c>
      <c r="B696" s="4" t="s">
        <v>41</v>
      </c>
      <c r="C696" s="4" t="s">
        <v>18</v>
      </c>
      <c r="D696" s="8" t="s">
        <v>19</v>
      </c>
      <c r="E696" s="9">
        <v>643</v>
      </c>
      <c r="F696" s="9">
        <v>7700</v>
      </c>
      <c r="G696" s="9">
        <v>7840</v>
      </c>
      <c r="H696" s="6">
        <v>1540</v>
      </c>
      <c r="I696" s="7" t="s">
        <v>33</v>
      </c>
    </row>
    <row r="697" spans="1:9" x14ac:dyDescent="0.35">
      <c r="A697" s="4">
        <v>2023</v>
      </c>
      <c r="B697" s="4" t="s">
        <v>41</v>
      </c>
      <c r="C697" s="4" t="s">
        <v>16</v>
      </c>
      <c r="D697" s="8" t="s">
        <v>20</v>
      </c>
      <c r="E697" s="9">
        <v>455</v>
      </c>
      <c r="F697" s="9">
        <v>11111</v>
      </c>
      <c r="G697" s="9">
        <v>5128.0320000000002</v>
      </c>
      <c r="H697" s="6">
        <v>2222.2000000000003</v>
      </c>
      <c r="I697" s="7" t="s">
        <v>33</v>
      </c>
    </row>
    <row r="698" spans="1:9" x14ac:dyDescent="0.35">
      <c r="A698" s="4">
        <v>2023</v>
      </c>
      <c r="B698" s="4" t="s">
        <v>41</v>
      </c>
      <c r="C698" s="4" t="s">
        <v>18</v>
      </c>
      <c r="D698" s="8" t="s">
        <v>21</v>
      </c>
      <c r="E698" s="10">
        <v>345</v>
      </c>
      <c r="F698" s="10">
        <v>7700</v>
      </c>
      <c r="G698" s="10">
        <v>7840</v>
      </c>
      <c r="H698" s="6">
        <v>1540</v>
      </c>
      <c r="I698" s="7" t="s">
        <v>33</v>
      </c>
    </row>
    <row r="699" spans="1:9" x14ac:dyDescent="0.35">
      <c r="A699" s="4">
        <v>2023</v>
      </c>
      <c r="B699" s="4" t="s">
        <v>41</v>
      </c>
      <c r="C699" s="4" t="s">
        <v>14</v>
      </c>
      <c r="D699" s="5" t="s">
        <v>22</v>
      </c>
      <c r="E699" s="6">
        <v>122</v>
      </c>
      <c r="F699" s="6">
        <v>110</v>
      </c>
      <c r="G699" s="6">
        <v>112</v>
      </c>
      <c r="H699" s="6">
        <v>22</v>
      </c>
      <c r="I699" s="7" t="s">
        <v>33</v>
      </c>
    </row>
    <row r="700" spans="1:9" x14ac:dyDescent="0.35">
      <c r="A700" s="4">
        <v>2023</v>
      </c>
      <c r="B700" s="4" t="s">
        <v>41</v>
      </c>
      <c r="C700" s="4" t="s">
        <v>23</v>
      </c>
      <c r="D700" s="8" t="s">
        <v>24</v>
      </c>
      <c r="E700" s="9">
        <v>78</v>
      </c>
      <c r="F700" s="9">
        <v>2517.46</v>
      </c>
      <c r="G700" s="9">
        <v>5126.4639999999999</v>
      </c>
      <c r="H700" s="6">
        <v>503.49200000000002</v>
      </c>
      <c r="I700" s="7" t="s">
        <v>33</v>
      </c>
    </row>
    <row r="701" spans="1:9" x14ac:dyDescent="0.35">
      <c r="A701" s="4">
        <v>2023</v>
      </c>
      <c r="B701" s="4" t="s">
        <v>41</v>
      </c>
      <c r="C701" s="4" t="s">
        <v>23</v>
      </c>
      <c r="D701" s="8" t="s">
        <v>25</v>
      </c>
      <c r="E701" s="9">
        <v>76</v>
      </c>
      <c r="F701" s="9">
        <v>2288.4499999999998</v>
      </c>
      <c r="G701" s="9">
        <v>5126.1279999999997</v>
      </c>
      <c r="H701" s="6">
        <v>457.69</v>
      </c>
      <c r="I701" s="7" t="s">
        <v>33</v>
      </c>
    </row>
    <row r="702" spans="1:9" x14ac:dyDescent="0.35">
      <c r="A702" s="4">
        <v>2023</v>
      </c>
      <c r="B702" s="4" t="s">
        <v>41</v>
      </c>
      <c r="C702" s="4" t="s">
        <v>23</v>
      </c>
      <c r="D702" s="8" t="s">
        <v>26</v>
      </c>
      <c r="E702" s="9">
        <v>46</v>
      </c>
      <c r="F702" s="9">
        <v>100</v>
      </c>
      <c r="G702" s="9">
        <v>224</v>
      </c>
      <c r="H702" s="6">
        <v>20</v>
      </c>
      <c r="I702" s="7" t="s">
        <v>33</v>
      </c>
    </row>
    <row r="703" spans="1:9" x14ac:dyDescent="0.35">
      <c r="A703" s="4">
        <v>2023</v>
      </c>
      <c r="B703" s="4" t="s">
        <v>41</v>
      </c>
      <c r="C703" s="4" t="s">
        <v>23</v>
      </c>
      <c r="D703" s="8" t="s">
        <v>27</v>
      </c>
      <c r="E703" s="9">
        <v>34</v>
      </c>
      <c r="F703" s="9">
        <v>2288.4</v>
      </c>
      <c r="G703" s="9">
        <v>5126.0160000000005</v>
      </c>
      <c r="H703" s="6">
        <v>457.68000000000006</v>
      </c>
      <c r="I703" s="7" t="s">
        <v>33</v>
      </c>
    </row>
    <row r="704" spans="1:9" x14ac:dyDescent="0.35">
      <c r="A704" s="4">
        <v>2023</v>
      </c>
      <c r="B704" s="4" t="s">
        <v>41</v>
      </c>
      <c r="C704" s="4" t="s">
        <v>14</v>
      </c>
      <c r="D704" s="5" t="s">
        <v>28</v>
      </c>
      <c r="E704" s="6">
        <v>7</v>
      </c>
      <c r="F704" s="6">
        <v>200</v>
      </c>
      <c r="G704" s="6">
        <v>224</v>
      </c>
      <c r="H704" s="6">
        <v>40</v>
      </c>
      <c r="I704" s="7" t="s">
        <v>33</v>
      </c>
    </row>
    <row r="705" spans="1:9" x14ac:dyDescent="0.35">
      <c r="A705" s="4">
        <v>2023</v>
      </c>
      <c r="B705" s="4" t="s">
        <v>41</v>
      </c>
      <c r="C705" s="4" t="s">
        <v>23</v>
      </c>
      <c r="D705" s="8" t="s">
        <v>30</v>
      </c>
      <c r="E705" s="9">
        <v>3</v>
      </c>
      <c r="F705" s="9">
        <v>2288.65</v>
      </c>
      <c r="G705" s="9">
        <v>5126.576</v>
      </c>
      <c r="H705" s="6">
        <v>457.73</v>
      </c>
      <c r="I705" s="7" t="s">
        <v>33</v>
      </c>
    </row>
    <row r="706" spans="1:9" x14ac:dyDescent="0.35">
      <c r="A706" s="4">
        <v>2023</v>
      </c>
      <c r="B706" s="4" t="s">
        <v>41</v>
      </c>
      <c r="C706" s="4" t="s">
        <v>29</v>
      </c>
      <c r="D706" s="8" t="s">
        <v>29</v>
      </c>
      <c r="E706" s="9">
        <v>2</v>
      </c>
      <c r="F706" s="9">
        <v>6600</v>
      </c>
      <c r="G706" s="9">
        <v>7392</v>
      </c>
      <c r="H706" s="6">
        <v>1320</v>
      </c>
      <c r="I706" s="7" t="s">
        <v>33</v>
      </c>
    </row>
    <row r="707" spans="1:9" x14ac:dyDescent="0.35">
      <c r="A707" s="4">
        <v>2023</v>
      </c>
      <c r="B707" s="4" t="s">
        <v>42</v>
      </c>
      <c r="C707" s="4" t="s">
        <v>10</v>
      </c>
      <c r="D707" s="5" t="s">
        <v>11</v>
      </c>
      <c r="E707" s="6">
        <v>3566</v>
      </c>
      <c r="F707" s="6">
        <v>4577.3</v>
      </c>
      <c r="G707" s="6">
        <v>5126.576</v>
      </c>
      <c r="H707" s="6">
        <v>915.46</v>
      </c>
      <c r="I707" s="7" t="s">
        <v>33</v>
      </c>
    </row>
    <row r="708" spans="1:9" x14ac:dyDescent="0.35">
      <c r="A708" s="4">
        <v>2023</v>
      </c>
      <c r="B708" s="4" t="s">
        <v>42</v>
      </c>
      <c r="C708" s="4" t="s">
        <v>10</v>
      </c>
      <c r="D708" s="5" t="s">
        <v>13</v>
      </c>
      <c r="E708" s="6">
        <v>2498</v>
      </c>
      <c r="F708" s="6">
        <v>8000</v>
      </c>
      <c r="G708" s="6">
        <v>8960</v>
      </c>
      <c r="H708" s="6">
        <v>1600</v>
      </c>
      <c r="I708" s="7" t="s">
        <v>33</v>
      </c>
    </row>
    <row r="709" spans="1:9" x14ac:dyDescent="0.35">
      <c r="A709" s="4">
        <v>2023</v>
      </c>
      <c r="B709" s="4" t="s">
        <v>42</v>
      </c>
      <c r="C709" s="4" t="s">
        <v>14</v>
      </c>
      <c r="D709" s="5" t="s">
        <v>15</v>
      </c>
      <c r="E709" s="6">
        <v>1245</v>
      </c>
      <c r="F709" s="6">
        <v>4577.2</v>
      </c>
      <c r="G709" s="6">
        <v>5126.4639999999999</v>
      </c>
      <c r="H709" s="6">
        <v>915.44</v>
      </c>
      <c r="I709" s="7" t="s">
        <v>33</v>
      </c>
    </row>
    <row r="710" spans="1:9" x14ac:dyDescent="0.35">
      <c r="A710" s="4">
        <v>2023</v>
      </c>
      <c r="B710" s="4" t="s">
        <v>42</v>
      </c>
      <c r="C710" s="4" t="s">
        <v>16</v>
      </c>
      <c r="D710" s="8" t="s">
        <v>17</v>
      </c>
      <c r="E710" s="9">
        <v>644</v>
      </c>
      <c r="F710" s="9">
        <v>5743.5</v>
      </c>
      <c r="G710" s="9">
        <v>6432.72</v>
      </c>
      <c r="H710" s="6">
        <v>1148.7</v>
      </c>
      <c r="I710" s="7" t="s">
        <v>33</v>
      </c>
    </row>
    <row r="711" spans="1:9" x14ac:dyDescent="0.35">
      <c r="A711" s="4">
        <v>2023</v>
      </c>
      <c r="B711" s="4" t="s">
        <v>42</v>
      </c>
      <c r="C711" s="4" t="s">
        <v>18</v>
      </c>
      <c r="D711" s="8" t="s">
        <v>19</v>
      </c>
      <c r="E711" s="9">
        <v>643</v>
      </c>
      <c r="F711" s="9">
        <v>7000</v>
      </c>
      <c r="G711" s="9">
        <v>7840</v>
      </c>
      <c r="H711" s="6">
        <v>1400</v>
      </c>
      <c r="I711" s="7" t="s">
        <v>33</v>
      </c>
    </row>
    <row r="712" spans="1:9" x14ac:dyDescent="0.35">
      <c r="A712" s="4">
        <v>2023</v>
      </c>
      <c r="B712" s="4" t="s">
        <v>42</v>
      </c>
      <c r="C712" s="4" t="s">
        <v>16</v>
      </c>
      <c r="D712" s="8" t="s">
        <v>20</v>
      </c>
      <c r="E712" s="9">
        <v>455</v>
      </c>
      <c r="F712" s="9">
        <v>4578.6000000000004</v>
      </c>
      <c r="G712" s="9">
        <v>5128.0320000000002</v>
      </c>
      <c r="H712" s="6">
        <v>915.72000000000014</v>
      </c>
      <c r="I712" s="7" t="s">
        <v>33</v>
      </c>
    </row>
    <row r="713" spans="1:9" x14ac:dyDescent="0.35">
      <c r="A713" s="4">
        <v>2023</v>
      </c>
      <c r="B713" s="4" t="s">
        <v>42</v>
      </c>
      <c r="C713" s="4" t="s">
        <v>18</v>
      </c>
      <c r="D713" s="8" t="s">
        <v>21</v>
      </c>
      <c r="E713" s="10">
        <v>345</v>
      </c>
      <c r="F713" s="10">
        <v>7000</v>
      </c>
      <c r="G713" s="10">
        <v>7840</v>
      </c>
      <c r="H713" s="6">
        <v>1400</v>
      </c>
      <c r="I713" s="7" t="s">
        <v>33</v>
      </c>
    </row>
    <row r="714" spans="1:9" x14ac:dyDescent="0.35">
      <c r="A714" s="4">
        <v>2023</v>
      </c>
      <c r="B714" s="4" t="s">
        <v>42</v>
      </c>
      <c r="C714" s="4" t="s">
        <v>14</v>
      </c>
      <c r="D714" s="5" t="s">
        <v>22</v>
      </c>
      <c r="E714" s="6">
        <v>122</v>
      </c>
      <c r="F714" s="6">
        <v>100</v>
      </c>
      <c r="G714" s="6">
        <v>112</v>
      </c>
      <c r="H714" s="6">
        <v>20</v>
      </c>
      <c r="I714" s="7" t="s">
        <v>33</v>
      </c>
    </row>
    <row r="715" spans="1:9" x14ac:dyDescent="0.35">
      <c r="A715" s="4">
        <v>2023</v>
      </c>
      <c r="B715" s="4" t="s">
        <v>42</v>
      </c>
      <c r="C715" s="4" t="s">
        <v>23</v>
      </c>
      <c r="D715" s="8" t="s">
        <v>24</v>
      </c>
      <c r="E715" s="9">
        <v>78</v>
      </c>
      <c r="F715" s="9">
        <v>2288.6</v>
      </c>
      <c r="G715" s="9">
        <v>5126.4639999999999</v>
      </c>
      <c r="H715" s="6">
        <v>457.72</v>
      </c>
      <c r="I715" s="7" t="s">
        <v>33</v>
      </c>
    </row>
    <row r="716" spans="1:9" x14ac:dyDescent="0.35">
      <c r="A716" s="4">
        <v>2023</v>
      </c>
      <c r="B716" s="4" t="s">
        <v>42</v>
      </c>
      <c r="C716" s="4" t="s">
        <v>23</v>
      </c>
      <c r="D716" s="8" t="s">
        <v>25</v>
      </c>
      <c r="E716" s="9">
        <v>76</v>
      </c>
      <c r="F716" s="9">
        <v>2288.4499999999998</v>
      </c>
      <c r="G716" s="9">
        <v>5126.1279999999997</v>
      </c>
      <c r="H716" s="6">
        <v>457.69</v>
      </c>
      <c r="I716" s="7" t="s">
        <v>33</v>
      </c>
    </row>
    <row r="717" spans="1:9" x14ac:dyDescent="0.35">
      <c r="A717" s="4">
        <v>2023</v>
      </c>
      <c r="B717" s="4" t="s">
        <v>42</v>
      </c>
      <c r="C717" s="4" t="s">
        <v>23</v>
      </c>
      <c r="D717" s="8" t="s">
        <v>26</v>
      </c>
      <c r="E717" s="9">
        <v>46</v>
      </c>
      <c r="F717" s="9">
        <v>100</v>
      </c>
      <c r="G717" s="9">
        <v>224</v>
      </c>
      <c r="H717" s="6">
        <v>20</v>
      </c>
      <c r="I717" s="7" t="s">
        <v>33</v>
      </c>
    </row>
    <row r="718" spans="1:9" x14ac:dyDescent="0.35">
      <c r="A718" s="4">
        <v>2023</v>
      </c>
      <c r="B718" s="4" t="s">
        <v>42</v>
      </c>
      <c r="C718" s="4" t="s">
        <v>23</v>
      </c>
      <c r="D718" s="8" t="s">
        <v>27</v>
      </c>
      <c r="E718" s="9">
        <v>34</v>
      </c>
      <c r="F718" s="9">
        <v>2288.4</v>
      </c>
      <c r="G718" s="9">
        <v>5126.0160000000005</v>
      </c>
      <c r="H718" s="6">
        <v>457.68000000000006</v>
      </c>
      <c r="I718" s="7" t="s">
        <v>33</v>
      </c>
    </row>
    <row r="719" spans="1:9" x14ac:dyDescent="0.35">
      <c r="A719" s="4">
        <v>2023</v>
      </c>
      <c r="B719" s="4" t="s">
        <v>42</v>
      </c>
      <c r="C719" s="4" t="s">
        <v>14</v>
      </c>
      <c r="D719" s="5" t="s">
        <v>28</v>
      </c>
      <c r="E719" s="6">
        <v>7</v>
      </c>
      <c r="F719" s="6">
        <v>200</v>
      </c>
      <c r="G719" s="6">
        <v>224</v>
      </c>
      <c r="H719" s="6">
        <v>40</v>
      </c>
      <c r="I719" s="7" t="s">
        <v>33</v>
      </c>
    </row>
    <row r="720" spans="1:9" x14ac:dyDescent="0.35">
      <c r="A720" s="4">
        <v>2023</v>
      </c>
      <c r="B720" s="4" t="s">
        <v>42</v>
      </c>
      <c r="C720" s="4" t="s">
        <v>23</v>
      </c>
      <c r="D720" s="8" t="s">
        <v>30</v>
      </c>
      <c r="E720" s="9">
        <v>3</v>
      </c>
      <c r="F720" s="9">
        <v>2288.65</v>
      </c>
      <c r="G720" s="9">
        <v>5126.576</v>
      </c>
      <c r="H720" s="6">
        <v>457.73</v>
      </c>
      <c r="I720" s="7" t="s">
        <v>33</v>
      </c>
    </row>
    <row r="721" spans="1:9" x14ac:dyDescent="0.35">
      <c r="A721" s="4">
        <v>2023</v>
      </c>
      <c r="B721" s="4" t="s">
        <v>42</v>
      </c>
      <c r="C721" s="4" t="s">
        <v>29</v>
      </c>
      <c r="D721" s="8" t="s">
        <v>29</v>
      </c>
      <c r="E721" s="9">
        <v>2</v>
      </c>
      <c r="F721" s="9">
        <v>6600</v>
      </c>
      <c r="G721" s="9">
        <v>7392</v>
      </c>
      <c r="H721" s="6">
        <v>1320</v>
      </c>
      <c r="I721" s="7" t="s">
        <v>33</v>
      </c>
    </row>
    <row r="722" spans="1:9" x14ac:dyDescent="0.35">
      <c r="A722" s="4">
        <v>2024</v>
      </c>
      <c r="B722" s="4" t="s">
        <v>9</v>
      </c>
      <c r="C722" s="4" t="s">
        <v>10</v>
      </c>
      <c r="D722" s="5" t="s">
        <v>11</v>
      </c>
      <c r="E722" s="6">
        <v>3566</v>
      </c>
      <c r="F722" s="6">
        <v>4577.3</v>
      </c>
      <c r="G722" s="6">
        <v>5126.576</v>
      </c>
      <c r="H722" s="6">
        <v>915.46</v>
      </c>
      <c r="I722" s="7" t="s">
        <v>33</v>
      </c>
    </row>
    <row r="723" spans="1:9" x14ac:dyDescent="0.35">
      <c r="A723" s="4">
        <v>2024</v>
      </c>
      <c r="B723" s="4" t="s">
        <v>9</v>
      </c>
      <c r="C723" s="4" t="s">
        <v>10</v>
      </c>
      <c r="D723" s="5" t="s">
        <v>13</v>
      </c>
      <c r="E723" s="6">
        <v>2498</v>
      </c>
      <c r="F723" s="6">
        <v>8000</v>
      </c>
      <c r="G723" s="6">
        <v>8960</v>
      </c>
      <c r="H723" s="6">
        <v>1600</v>
      </c>
      <c r="I723" s="7" t="s">
        <v>33</v>
      </c>
    </row>
    <row r="724" spans="1:9" x14ac:dyDescent="0.35">
      <c r="A724" s="4">
        <v>2024</v>
      </c>
      <c r="B724" s="4" t="s">
        <v>9</v>
      </c>
      <c r="C724" s="4" t="s">
        <v>14</v>
      </c>
      <c r="D724" s="5" t="s">
        <v>15</v>
      </c>
      <c r="E724" s="6">
        <v>1245</v>
      </c>
      <c r="F724" s="6">
        <v>4577.2</v>
      </c>
      <c r="G724" s="6">
        <v>5126.4639999999999</v>
      </c>
      <c r="H724" s="6">
        <v>915.44</v>
      </c>
      <c r="I724" s="7" t="s">
        <v>33</v>
      </c>
    </row>
    <row r="725" spans="1:9" x14ac:dyDescent="0.35">
      <c r="A725" s="4">
        <v>2024</v>
      </c>
      <c r="B725" s="4" t="s">
        <v>9</v>
      </c>
      <c r="C725" s="4" t="s">
        <v>16</v>
      </c>
      <c r="D725" s="8" t="s">
        <v>17</v>
      </c>
      <c r="E725" s="9">
        <v>644</v>
      </c>
      <c r="F725" s="9">
        <v>5743.5</v>
      </c>
      <c r="G725" s="9">
        <v>6432.72</v>
      </c>
      <c r="H725" s="6">
        <v>1148.7</v>
      </c>
      <c r="I725" s="7" t="s">
        <v>33</v>
      </c>
    </row>
    <row r="726" spans="1:9" x14ac:dyDescent="0.35">
      <c r="A726" s="4">
        <v>2024</v>
      </c>
      <c r="B726" s="4" t="s">
        <v>9</v>
      </c>
      <c r="C726" s="4" t="s">
        <v>18</v>
      </c>
      <c r="D726" s="8" t="s">
        <v>19</v>
      </c>
      <c r="E726" s="9">
        <v>643</v>
      </c>
      <c r="F726" s="9">
        <v>7000</v>
      </c>
      <c r="G726" s="9">
        <v>7840</v>
      </c>
      <c r="H726" s="6">
        <v>1400</v>
      </c>
      <c r="I726" s="7" t="s">
        <v>33</v>
      </c>
    </row>
    <row r="727" spans="1:9" x14ac:dyDescent="0.35">
      <c r="A727" s="4">
        <v>2024</v>
      </c>
      <c r="B727" s="4" t="s">
        <v>9</v>
      </c>
      <c r="C727" s="4" t="s">
        <v>16</v>
      </c>
      <c r="D727" s="8" t="s">
        <v>20</v>
      </c>
      <c r="E727" s="9">
        <v>455</v>
      </c>
      <c r="F727" s="9">
        <v>4578.6000000000004</v>
      </c>
      <c r="G727" s="9">
        <v>5128.0320000000002</v>
      </c>
      <c r="H727" s="6">
        <v>915.72000000000014</v>
      </c>
      <c r="I727" s="7" t="s">
        <v>33</v>
      </c>
    </row>
    <row r="728" spans="1:9" x14ac:dyDescent="0.35">
      <c r="A728" s="4">
        <v>2024</v>
      </c>
      <c r="B728" s="4" t="s">
        <v>9</v>
      </c>
      <c r="C728" s="4" t="s">
        <v>18</v>
      </c>
      <c r="D728" s="8" t="s">
        <v>21</v>
      </c>
      <c r="E728" s="10">
        <v>345</v>
      </c>
      <c r="F728" s="10">
        <v>7000</v>
      </c>
      <c r="G728" s="10">
        <v>7840</v>
      </c>
      <c r="H728" s="6">
        <v>1400</v>
      </c>
      <c r="I728" s="7" t="s">
        <v>33</v>
      </c>
    </row>
    <row r="729" spans="1:9" x14ac:dyDescent="0.35">
      <c r="A729" s="4">
        <v>2024</v>
      </c>
      <c r="B729" s="4" t="s">
        <v>9</v>
      </c>
      <c r="C729" s="4" t="s">
        <v>14</v>
      </c>
      <c r="D729" s="5" t="s">
        <v>22</v>
      </c>
      <c r="E729" s="6">
        <v>122</v>
      </c>
      <c r="F729" s="6">
        <v>100</v>
      </c>
      <c r="G729" s="6">
        <v>112</v>
      </c>
      <c r="H729" s="6">
        <v>20</v>
      </c>
      <c r="I729" s="7" t="s">
        <v>33</v>
      </c>
    </row>
    <row r="730" spans="1:9" x14ac:dyDescent="0.35">
      <c r="A730" s="4">
        <v>2024</v>
      </c>
      <c r="B730" s="4" t="s">
        <v>9</v>
      </c>
      <c r="C730" s="4" t="s">
        <v>23</v>
      </c>
      <c r="D730" s="8" t="s">
        <v>24</v>
      </c>
      <c r="E730" s="9">
        <v>78</v>
      </c>
      <c r="F730" s="9">
        <v>4577.2</v>
      </c>
      <c r="G730" s="9">
        <v>5126.4639999999999</v>
      </c>
      <c r="H730" s="6">
        <v>915.44</v>
      </c>
      <c r="I730" s="7" t="s">
        <v>33</v>
      </c>
    </row>
    <row r="731" spans="1:9" x14ac:dyDescent="0.35">
      <c r="A731" s="4">
        <v>2024</v>
      </c>
      <c r="B731" s="4" t="s">
        <v>9</v>
      </c>
      <c r="C731" s="4" t="s">
        <v>23</v>
      </c>
      <c r="D731" s="8" t="s">
        <v>25</v>
      </c>
      <c r="E731" s="9">
        <v>76</v>
      </c>
      <c r="F731" s="9">
        <v>4576.8999999999996</v>
      </c>
      <c r="G731" s="9">
        <v>5126.1279999999997</v>
      </c>
      <c r="H731" s="6">
        <v>915.38</v>
      </c>
      <c r="I731" s="7" t="s">
        <v>33</v>
      </c>
    </row>
    <row r="732" spans="1:9" x14ac:dyDescent="0.35">
      <c r="A732" s="4">
        <v>2024</v>
      </c>
      <c r="B732" s="4" t="s">
        <v>9</v>
      </c>
      <c r="C732" s="4" t="s">
        <v>23</v>
      </c>
      <c r="D732" s="8" t="s">
        <v>26</v>
      </c>
      <c r="E732" s="9">
        <v>46</v>
      </c>
      <c r="F732" s="9">
        <v>200</v>
      </c>
      <c r="G732" s="9">
        <v>224</v>
      </c>
      <c r="H732" s="6">
        <v>40</v>
      </c>
      <c r="I732" s="7" t="s">
        <v>33</v>
      </c>
    </row>
    <row r="733" spans="1:9" x14ac:dyDescent="0.35">
      <c r="A733" s="4">
        <v>2024</v>
      </c>
      <c r="B733" s="4" t="s">
        <v>9</v>
      </c>
      <c r="C733" s="4" t="s">
        <v>23</v>
      </c>
      <c r="D733" s="8" t="s">
        <v>27</v>
      </c>
      <c r="E733" s="9">
        <v>34</v>
      </c>
      <c r="F733" s="9">
        <v>4576.8</v>
      </c>
      <c r="G733" s="9">
        <v>5126.0160000000005</v>
      </c>
      <c r="H733" s="6">
        <v>915.36000000000013</v>
      </c>
      <c r="I733" s="7" t="s">
        <v>33</v>
      </c>
    </row>
    <row r="734" spans="1:9" x14ac:dyDescent="0.35">
      <c r="A734" s="4">
        <v>2024</v>
      </c>
      <c r="B734" s="4" t="s">
        <v>9</v>
      </c>
      <c r="C734" s="4" t="s">
        <v>14</v>
      </c>
      <c r="D734" s="5" t="s">
        <v>28</v>
      </c>
      <c r="E734" s="6">
        <v>7</v>
      </c>
      <c r="F734" s="6">
        <v>200</v>
      </c>
      <c r="G734" s="6">
        <v>224</v>
      </c>
      <c r="H734" s="6">
        <v>40</v>
      </c>
      <c r="I734" s="7" t="s">
        <v>33</v>
      </c>
    </row>
    <row r="735" spans="1:9" x14ac:dyDescent="0.35">
      <c r="A735" s="4">
        <v>2024</v>
      </c>
      <c r="B735" s="4" t="s">
        <v>9</v>
      </c>
      <c r="C735" s="4" t="s">
        <v>29</v>
      </c>
      <c r="D735" s="8" t="s">
        <v>29</v>
      </c>
      <c r="E735" s="9">
        <v>3</v>
      </c>
      <c r="F735" s="9">
        <v>6600</v>
      </c>
      <c r="G735" s="9">
        <v>7392</v>
      </c>
      <c r="H735" s="6">
        <v>1320</v>
      </c>
      <c r="I735" s="7" t="s">
        <v>33</v>
      </c>
    </row>
    <row r="736" spans="1:9" x14ac:dyDescent="0.35">
      <c r="A736" s="4">
        <v>2024</v>
      </c>
      <c r="B736" s="4" t="s">
        <v>9</v>
      </c>
      <c r="C736" s="4" t="s">
        <v>23</v>
      </c>
      <c r="D736" s="8" t="s">
        <v>30</v>
      </c>
      <c r="E736" s="9">
        <v>3</v>
      </c>
      <c r="F736" s="9">
        <v>4577.3</v>
      </c>
      <c r="G736" s="9">
        <v>5126.576</v>
      </c>
      <c r="H736" s="6">
        <v>915.46</v>
      </c>
      <c r="I736" s="7" t="s">
        <v>33</v>
      </c>
    </row>
    <row r="737" spans="1:9" x14ac:dyDescent="0.35">
      <c r="A737" s="4">
        <v>2024</v>
      </c>
      <c r="B737" s="4" t="s">
        <v>31</v>
      </c>
      <c r="C737" s="4" t="s">
        <v>10</v>
      </c>
      <c r="D737" s="5" t="s">
        <v>11</v>
      </c>
      <c r="E737" s="6">
        <v>3566</v>
      </c>
      <c r="F737" s="6">
        <v>4577.3</v>
      </c>
      <c r="G737" s="6">
        <v>5126.576</v>
      </c>
      <c r="H737" s="6">
        <v>915.46</v>
      </c>
      <c r="I737" s="7" t="s">
        <v>33</v>
      </c>
    </row>
    <row r="738" spans="1:9" x14ac:dyDescent="0.35">
      <c r="A738" s="4">
        <v>2024</v>
      </c>
      <c r="B738" s="4" t="s">
        <v>31</v>
      </c>
      <c r="C738" s="4" t="s">
        <v>10</v>
      </c>
      <c r="D738" s="5" t="s">
        <v>13</v>
      </c>
      <c r="E738" s="6">
        <v>2498</v>
      </c>
      <c r="F738" s="6">
        <v>8000</v>
      </c>
      <c r="G738" s="6">
        <v>8960</v>
      </c>
      <c r="H738" s="6">
        <v>1600</v>
      </c>
      <c r="I738" s="7" t="s">
        <v>33</v>
      </c>
    </row>
    <row r="739" spans="1:9" x14ac:dyDescent="0.35">
      <c r="A739" s="4">
        <v>2024</v>
      </c>
      <c r="B739" s="4" t="s">
        <v>31</v>
      </c>
      <c r="C739" s="4" t="s">
        <v>14</v>
      </c>
      <c r="D739" s="5" t="s">
        <v>15</v>
      </c>
      <c r="E739" s="6">
        <v>1245</v>
      </c>
      <c r="F739" s="6">
        <v>4577.2</v>
      </c>
      <c r="G739" s="6">
        <v>5126.4639999999999</v>
      </c>
      <c r="H739" s="6">
        <v>915.44</v>
      </c>
      <c r="I739" s="7" t="s">
        <v>33</v>
      </c>
    </row>
    <row r="740" spans="1:9" x14ac:dyDescent="0.35">
      <c r="A740" s="4">
        <v>2024</v>
      </c>
      <c r="B740" s="4" t="s">
        <v>31</v>
      </c>
      <c r="C740" s="4" t="s">
        <v>16</v>
      </c>
      <c r="D740" s="8" t="s">
        <v>17</v>
      </c>
      <c r="E740" s="9">
        <v>644</v>
      </c>
      <c r="F740" s="9">
        <v>5743.5</v>
      </c>
      <c r="G740" s="9">
        <v>6432.72</v>
      </c>
      <c r="H740" s="6">
        <v>1148.7</v>
      </c>
      <c r="I740" s="7" t="s">
        <v>33</v>
      </c>
    </row>
    <row r="741" spans="1:9" x14ac:dyDescent="0.35">
      <c r="A741" s="4">
        <v>2024</v>
      </c>
      <c r="B741" s="4" t="s">
        <v>31</v>
      </c>
      <c r="C741" s="4" t="s">
        <v>18</v>
      </c>
      <c r="D741" s="8" t="s">
        <v>19</v>
      </c>
      <c r="E741" s="9">
        <v>643</v>
      </c>
      <c r="F741" s="9">
        <v>7000</v>
      </c>
      <c r="G741" s="9">
        <v>7840</v>
      </c>
      <c r="H741" s="6">
        <v>1400</v>
      </c>
      <c r="I741" s="7" t="s">
        <v>33</v>
      </c>
    </row>
    <row r="742" spans="1:9" x14ac:dyDescent="0.35">
      <c r="A742" s="4">
        <v>2024</v>
      </c>
      <c r="B742" s="4" t="s">
        <v>31</v>
      </c>
      <c r="C742" s="4" t="s">
        <v>16</v>
      </c>
      <c r="D742" s="8" t="s">
        <v>20</v>
      </c>
      <c r="E742" s="9">
        <v>455</v>
      </c>
      <c r="F742" s="9">
        <v>4578.6000000000004</v>
      </c>
      <c r="G742" s="9">
        <v>5128.0320000000002</v>
      </c>
      <c r="H742" s="6">
        <v>915.72000000000014</v>
      </c>
      <c r="I742" s="7" t="s">
        <v>33</v>
      </c>
    </row>
    <row r="743" spans="1:9" x14ac:dyDescent="0.35">
      <c r="A743" s="4">
        <v>2024</v>
      </c>
      <c r="B743" s="4" t="s">
        <v>31</v>
      </c>
      <c r="C743" s="4" t="s">
        <v>18</v>
      </c>
      <c r="D743" s="8" t="s">
        <v>21</v>
      </c>
      <c r="E743" s="10">
        <v>345</v>
      </c>
      <c r="F743" s="10">
        <v>7000</v>
      </c>
      <c r="G743" s="10">
        <v>7840</v>
      </c>
      <c r="H743" s="6">
        <v>1400</v>
      </c>
      <c r="I743" s="7" t="s">
        <v>33</v>
      </c>
    </row>
    <row r="744" spans="1:9" x14ac:dyDescent="0.35">
      <c r="A744" s="4">
        <v>2024</v>
      </c>
      <c r="B744" s="4" t="s">
        <v>31</v>
      </c>
      <c r="C744" s="4" t="s">
        <v>14</v>
      </c>
      <c r="D744" s="5" t="s">
        <v>22</v>
      </c>
      <c r="E744" s="6">
        <v>122</v>
      </c>
      <c r="F744" s="6">
        <v>100</v>
      </c>
      <c r="G744" s="6">
        <v>112</v>
      </c>
      <c r="H744" s="6">
        <v>20</v>
      </c>
      <c r="I744" s="7" t="s">
        <v>33</v>
      </c>
    </row>
    <row r="745" spans="1:9" x14ac:dyDescent="0.35">
      <c r="A745" s="4">
        <v>2024</v>
      </c>
      <c r="B745" s="4" t="s">
        <v>31</v>
      </c>
      <c r="C745" s="4" t="s">
        <v>23</v>
      </c>
      <c r="D745" s="8" t="s">
        <v>24</v>
      </c>
      <c r="E745" s="9">
        <v>78</v>
      </c>
      <c r="F745" s="9">
        <v>4577.2</v>
      </c>
      <c r="G745" s="9">
        <v>5126.4639999999999</v>
      </c>
      <c r="H745" s="6">
        <v>915.44</v>
      </c>
      <c r="I745" s="7" t="s">
        <v>33</v>
      </c>
    </row>
    <row r="746" spans="1:9" x14ac:dyDescent="0.35">
      <c r="A746" s="4">
        <v>2024</v>
      </c>
      <c r="B746" s="4" t="s">
        <v>31</v>
      </c>
      <c r="C746" s="4" t="s">
        <v>23</v>
      </c>
      <c r="D746" s="8" t="s">
        <v>25</v>
      </c>
      <c r="E746" s="9">
        <v>76</v>
      </c>
      <c r="F746" s="9">
        <v>4576.8999999999996</v>
      </c>
      <c r="G746" s="9">
        <v>5126.1279999999997</v>
      </c>
      <c r="H746" s="6">
        <v>915.38</v>
      </c>
      <c r="I746" s="7" t="s">
        <v>33</v>
      </c>
    </row>
    <row r="747" spans="1:9" x14ac:dyDescent="0.35">
      <c r="A747" s="4">
        <v>2024</v>
      </c>
      <c r="B747" s="4" t="s">
        <v>31</v>
      </c>
      <c r="C747" s="4" t="s">
        <v>23</v>
      </c>
      <c r="D747" s="8" t="s">
        <v>26</v>
      </c>
      <c r="E747" s="9">
        <v>46</v>
      </c>
      <c r="F747" s="9">
        <v>200</v>
      </c>
      <c r="G747" s="9">
        <v>224</v>
      </c>
      <c r="H747" s="6">
        <v>40</v>
      </c>
      <c r="I747" s="7" t="s">
        <v>33</v>
      </c>
    </row>
    <row r="748" spans="1:9" x14ac:dyDescent="0.35">
      <c r="A748" s="4">
        <v>2024</v>
      </c>
      <c r="B748" s="4" t="s">
        <v>31</v>
      </c>
      <c r="C748" s="4" t="s">
        <v>23</v>
      </c>
      <c r="D748" s="8" t="s">
        <v>27</v>
      </c>
      <c r="E748" s="9">
        <v>34</v>
      </c>
      <c r="F748" s="9">
        <v>4576.8</v>
      </c>
      <c r="G748" s="9">
        <v>5126.0160000000005</v>
      </c>
      <c r="H748" s="6">
        <v>915.36000000000013</v>
      </c>
      <c r="I748" s="7" t="s">
        <v>33</v>
      </c>
    </row>
    <row r="749" spans="1:9" x14ac:dyDescent="0.35">
      <c r="A749" s="4">
        <v>2024</v>
      </c>
      <c r="B749" s="4" t="s">
        <v>31</v>
      </c>
      <c r="C749" s="4" t="s">
        <v>14</v>
      </c>
      <c r="D749" s="5" t="s">
        <v>28</v>
      </c>
      <c r="E749" s="6">
        <v>7</v>
      </c>
      <c r="F749" s="6">
        <v>200</v>
      </c>
      <c r="G749" s="6">
        <v>224</v>
      </c>
      <c r="H749" s="6">
        <v>40</v>
      </c>
      <c r="I749" s="7" t="s">
        <v>33</v>
      </c>
    </row>
    <row r="750" spans="1:9" x14ac:dyDescent="0.35">
      <c r="A750" s="4">
        <v>2024</v>
      </c>
      <c r="B750" s="4" t="s">
        <v>31</v>
      </c>
      <c r="C750" s="4" t="s">
        <v>23</v>
      </c>
      <c r="D750" s="8" t="s">
        <v>30</v>
      </c>
      <c r="E750" s="9">
        <v>3</v>
      </c>
      <c r="F750" s="9">
        <v>4577.3</v>
      </c>
      <c r="G750" s="9">
        <v>5126.576</v>
      </c>
      <c r="H750" s="6">
        <v>915.46</v>
      </c>
      <c r="I750" s="7" t="s">
        <v>33</v>
      </c>
    </row>
    <row r="751" spans="1:9" x14ac:dyDescent="0.35">
      <c r="A751" s="4">
        <v>2024</v>
      </c>
      <c r="B751" s="4" t="s">
        <v>31</v>
      </c>
      <c r="C751" s="4" t="s">
        <v>29</v>
      </c>
      <c r="D751" s="8" t="s">
        <v>29</v>
      </c>
      <c r="E751" s="9">
        <v>2</v>
      </c>
      <c r="F751" s="9">
        <v>6600</v>
      </c>
      <c r="G751" s="9">
        <v>7392</v>
      </c>
      <c r="H751" s="6">
        <v>1320</v>
      </c>
      <c r="I751" s="7" t="s">
        <v>33</v>
      </c>
    </row>
    <row r="752" spans="1:9" x14ac:dyDescent="0.35">
      <c r="A752" s="4">
        <v>2024</v>
      </c>
      <c r="B752" s="4" t="s">
        <v>32</v>
      </c>
      <c r="C752" s="4" t="s">
        <v>10</v>
      </c>
      <c r="D752" s="5" t="s">
        <v>11</v>
      </c>
      <c r="E752" s="6">
        <v>3566</v>
      </c>
      <c r="F752" s="6">
        <v>4577.3</v>
      </c>
      <c r="G752" s="6">
        <v>5126.576</v>
      </c>
      <c r="H752" s="6">
        <v>915.46</v>
      </c>
      <c r="I752" s="7" t="s">
        <v>33</v>
      </c>
    </row>
    <row r="753" spans="1:9" x14ac:dyDescent="0.35">
      <c r="A753" s="4">
        <v>2024</v>
      </c>
      <c r="B753" s="4" t="s">
        <v>32</v>
      </c>
      <c r="C753" s="4" t="s">
        <v>10</v>
      </c>
      <c r="D753" s="5" t="s">
        <v>13</v>
      </c>
      <c r="E753" s="6">
        <v>2498</v>
      </c>
      <c r="F753" s="6">
        <v>8000</v>
      </c>
      <c r="G753" s="6">
        <v>8960</v>
      </c>
      <c r="H753" s="6">
        <v>1600</v>
      </c>
      <c r="I753" s="7" t="s">
        <v>33</v>
      </c>
    </row>
    <row r="754" spans="1:9" x14ac:dyDescent="0.35">
      <c r="A754" s="4">
        <v>2024</v>
      </c>
      <c r="B754" s="4" t="s">
        <v>32</v>
      </c>
      <c r="C754" s="4" t="s">
        <v>14</v>
      </c>
      <c r="D754" s="5" t="s">
        <v>15</v>
      </c>
      <c r="E754" s="6">
        <v>1245</v>
      </c>
      <c r="F754" s="6">
        <v>4577.2</v>
      </c>
      <c r="G754" s="6">
        <v>5126.4639999999999</v>
      </c>
      <c r="H754" s="6">
        <v>915.44</v>
      </c>
      <c r="I754" s="7" t="s">
        <v>33</v>
      </c>
    </row>
    <row r="755" spans="1:9" x14ac:dyDescent="0.35">
      <c r="A755" s="4">
        <v>2024</v>
      </c>
      <c r="B755" s="4" t="s">
        <v>32</v>
      </c>
      <c r="C755" s="4" t="s">
        <v>16</v>
      </c>
      <c r="D755" s="8" t="s">
        <v>17</v>
      </c>
      <c r="E755" s="9">
        <v>644</v>
      </c>
      <c r="F755" s="9">
        <v>5743.5</v>
      </c>
      <c r="G755" s="9">
        <v>6432.72</v>
      </c>
      <c r="H755" s="6">
        <v>1148.7</v>
      </c>
      <c r="I755" s="7" t="s">
        <v>12</v>
      </c>
    </row>
    <row r="756" spans="1:9" x14ac:dyDescent="0.35">
      <c r="A756" s="4">
        <v>2024</v>
      </c>
      <c r="B756" s="4" t="s">
        <v>32</v>
      </c>
      <c r="C756" s="4" t="s">
        <v>18</v>
      </c>
      <c r="D756" s="8" t="s">
        <v>19</v>
      </c>
      <c r="E756" s="9">
        <v>643</v>
      </c>
      <c r="F756" s="9">
        <v>7000</v>
      </c>
      <c r="G756" s="9">
        <v>7840</v>
      </c>
      <c r="H756" s="6">
        <v>1400</v>
      </c>
      <c r="I756" s="7" t="s">
        <v>12</v>
      </c>
    </row>
    <row r="757" spans="1:9" x14ac:dyDescent="0.35">
      <c r="A757" s="4">
        <v>2024</v>
      </c>
      <c r="B757" s="4" t="s">
        <v>32</v>
      </c>
      <c r="C757" s="4" t="s">
        <v>16</v>
      </c>
      <c r="D757" s="8" t="s">
        <v>20</v>
      </c>
      <c r="E757" s="9">
        <v>455</v>
      </c>
      <c r="F757" s="9">
        <v>4578.6000000000004</v>
      </c>
      <c r="G757" s="9">
        <v>5128.0320000000002</v>
      </c>
      <c r="H757" s="6">
        <v>915.72000000000014</v>
      </c>
      <c r="I757" s="7" t="s">
        <v>12</v>
      </c>
    </row>
    <row r="758" spans="1:9" x14ac:dyDescent="0.35">
      <c r="A758" s="4">
        <v>2024</v>
      </c>
      <c r="B758" s="4" t="s">
        <v>32</v>
      </c>
      <c r="C758" s="4" t="s">
        <v>18</v>
      </c>
      <c r="D758" s="8" t="s">
        <v>21</v>
      </c>
      <c r="E758" s="10">
        <v>345</v>
      </c>
      <c r="F758" s="10">
        <v>7000</v>
      </c>
      <c r="G758" s="10">
        <v>7840</v>
      </c>
      <c r="H758" s="6">
        <v>1400</v>
      </c>
      <c r="I758" s="7" t="s">
        <v>12</v>
      </c>
    </row>
    <row r="759" spans="1:9" x14ac:dyDescent="0.35">
      <c r="A759" s="4">
        <v>2024</v>
      </c>
      <c r="B759" s="4" t="s">
        <v>32</v>
      </c>
      <c r="C759" s="4" t="s">
        <v>14</v>
      </c>
      <c r="D759" s="5" t="s">
        <v>22</v>
      </c>
      <c r="E759" s="6">
        <v>122</v>
      </c>
      <c r="F759" s="6">
        <v>100</v>
      </c>
      <c r="G759" s="6">
        <v>112</v>
      </c>
      <c r="H759" s="6">
        <v>20</v>
      </c>
      <c r="I759" s="7" t="s">
        <v>12</v>
      </c>
    </row>
    <row r="760" spans="1:9" x14ac:dyDescent="0.35">
      <c r="A760" s="4">
        <v>2024</v>
      </c>
      <c r="B760" s="4" t="s">
        <v>32</v>
      </c>
      <c r="C760" s="4" t="s">
        <v>23</v>
      </c>
      <c r="D760" s="8" t="s">
        <v>24</v>
      </c>
      <c r="E760" s="9">
        <v>78</v>
      </c>
      <c r="F760" s="9">
        <v>4577.2</v>
      </c>
      <c r="G760" s="9">
        <v>5126.4639999999999</v>
      </c>
      <c r="H760" s="6">
        <v>915.44</v>
      </c>
      <c r="I760" s="7" t="s">
        <v>12</v>
      </c>
    </row>
    <row r="761" spans="1:9" x14ac:dyDescent="0.35">
      <c r="A761" s="4">
        <v>2024</v>
      </c>
      <c r="B761" s="4" t="s">
        <v>32</v>
      </c>
      <c r="C761" s="4" t="s">
        <v>23</v>
      </c>
      <c r="D761" s="8" t="s">
        <v>25</v>
      </c>
      <c r="E761" s="9">
        <v>76</v>
      </c>
      <c r="F761" s="9">
        <v>4576.8999999999996</v>
      </c>
      <c r="G761" s="9">
        <v>5126.1279999999997</v>
      </c>
      <c r="H761" s="6">
        <v>915.38</v>
      </c>
      <c r="I761" s="7" t="s">
        <v>12</v>
      </c>
    </row>
    <row r="762" spans="1:9" x14ac:dyDescent="0.35">
      <c r="A762" s="4">
        <v>2024</v>
      </c>
      <c r="B762" s="4" t="s">
        <v>32</v>
      </c>
      <c r="C762" s="4" t="s">
        <v>23</v>
      </c>
      <c r="D762" s="8" t="s">
        <v>26</v>
      </c>
      <c r="E762" s="9">
        <v>46</v>
      </c>
      <c r="F762" s="9">
        <v>200</v>
      </c>
      <c r="G762" s="9">
        <v>224</v>
      </c>
      <c r="H762" s="6">
        <v>40</v>
      </c>
      <c r="I762" s="7" t="s">
        <v>12</v>
      </c>
    </row>
    <row r="763" spans="1:9" x14ac:dyDescent="0.35">
      <c r="A763" s="4">
        <v>2024</v>
      </c>
      <c r="B763" s="4" t="s">
        <v>32</v>
      </c>
      <c r="C763" s="4" t="s">
        <v>23</v>
      </c>
      <c r="D763" s="8" t="s">
        <v>27</v>
      </c>
      <c r="E763" s="9">
        <v>34</v>
      </c>
      <c r="F763" s="9">
        <v>4576.8</v>
      </c>
      <c r="G763" s="9">
        <v>5126.0160000000005</v>
      </c>
      <c r="H763" s="6">
        <v>915.36000000000013</v>
      </c>
      <c r="I763" s="7" t="s">
        <v>12</v>
      </c>
    </row>
    <row r="764" spans="1:9" x14ac:dyDescent="0.35">
      <c r="A764" s="4">
        <v>2024</v>
      </c>
      <c r="B764" s="4" t="s">
        <v>32</v>
      </c>
      <c r="C764" s="4" t="s">
        <v>14</v>
      </c>
      <c r="D764" s="5" t="s">
        <v>28</v>
      </c>
      <c r="E764" s="6">
        <v>7</v>
      </c>
      <c r="F764" s="6">
        <v>200</v>
      </c>
      <c r="G764" s="6">
        <v>224</v>
      </c>
      <c r="H764" s="6">
        <v>40</v>
      </c>
      <c r="I764" s="7" t="s">
        <v>12</v>
      </c>
    </row>
    <row r="765" spans="1:9" x14ac:dyDescent="0.35">
      <c r="A765" s="4">
        <v>2024</v>
      </c>
      <c r="B765" s="4" t="s">
        <v>32</v>
      </c>
      <c r="C765" s="4" t="s">
        <v>23</v>
      </c>
      <c r="D765" s="8" t="s">
        <v>30</v>
      </c>
      <c r="E765" s="9">
        <v>3</v>
      </c>
      <c r="F765" s="9">
        <v>4577.3</v>
      </c>
      <c r="G765" s="9">
        <v>5126.576</v>
      </c>
      <c r="H765" s="6">
        <v>915.46</v>
      </c>
      <c r="I765" s="7" t="s">
        <v>12</v>
      </c>
    </row>
    <row r="766" spans="1:9" x14ac:dyDescent="0.35">
      <c r="A766" s="4">
        <v>2024</v>
      </c>
      <c r="B766" s="4" t="s">
        <v>32</v>
      </c>
      <c r="C766" s="4" t="s">
        <v>29</v>
      </c>
      <c r="D766" s="8" t="s">
        <v>29</v>
      </c>
      <c r="E766" s="9">
        <v>2</v>
      </c>
      <c r="F766" s="9">
        <v>6600</v>
      </c>
      <c r="G766" s="9">
        <v>7392</v>
      </c>
      <c r="H766" s="6">
        <v>1320</v>
      </c>
      <c r="I766" s="7" t="s">
        <v>12</v>
      </c>
    </row>
    <row r="767" spans="1:9" x14ac:dyDescent="0.35">
      <c r="A767" s="4">
        <v>2024</v>
      </c>
      <c r="B767" s="4" t="s">
        <v>34</v>
      </c>
      <c r="C767" s="4" t="s">
        <v>10</v>
      </c>
      <c r="D767" s="5" t="s">
        <v>11</v>
      </c>
      <c r="E767" s="6">
        <v>3566</v>
      </c>
      <c r="F767" s="6">
        <v>4577.3</v>
      </c>
      <c r="G767" s="6">
        <v>5126.576</v>
      </c>
      <c r="H767" s="6">
        <v>915.46</v>
      </c>
      <c r="I767" s="7" t="s">
        <v>12</v>
      </c>
    </row>
    <row r="768" spans="1:9" x14ac:dyDescent="0.35">
      <c r="A768" s="4">
        <v>2024</v>
      </c>
      <c r="B768" s="4" t="s">
        <v>34</v>
      </c>
      <c r="C768" s="4" t="s">
        <v>10</v>
      </c>
      <c r="D768" s="5" t="s">
        <v>13</v>
      </c>
      <c r="E768" s="6">
        <v>2498</v>
      </c>
      <c r="F768" s="6">
        <v>8000</v>
      </c>
      <c r="G768" s="6">
        <v>8960</v>
      </c>
      <c r="H768" s="6">
        <v>1600</v>
      </c>
      <c r="I768" s="7" t="s">
        <v>12</v>
      </c>
    </row>
    <row r="769" spans="1:9" x14ac:dyDescent="0.35">
      <c r="A769" s="4">
        <v>2024</v>
      </c>
      <c r="B769" s="4" t="s">
        <v>34</v>
      </c>
      <c r="C769" s="4" t="s">
        <v>14</v>
      </c>
      <c r="D769" s="5" t="s">
        <v>15</v>
      </c>
      <c r="E769" s="6">
        <v>1245</v>
      </c>
      <c r="F769" s="6">
        <v>4577.2</v>
      </c>
      <c r="G769" s="6">
        <v>5126.4639999999999</v>
      </c>
      <c r="H769" s="6">
        <v>915.44</v>
      </c>
      <c r="I769" s="7" t="s">
        <v>12</v>
      </c>
    </row>
    <row r="770" spans="1:9" x14ac:dyDescent="0.35">
      <c r="A770" s="4">
        <v>2024</v>
      </c>
      <c r="B770" s="4" t="s">
        <v>34</v>
      </c>
      <c r="C770" s="4" t="s">
        <v>16</v>
      </c>
      <c r="D770" s="8" t="s">
        <v>17</v>
      </c>
      <c r="E770" s="9">
        <v>644</v>
      </c>
      <c r="F770" s="9">
        <v>5743.5</v>
      </c>
      <c r="G770" s="9">
        <v>6432.72</v>
      </c>
      <c r="H770" s="6">
        <v>1148.7</v>
      </c>
      <c r="I770" s="7" t="s">
        <v>12</v>
      </c>
    </row>
    <row r="771" spans="1:9" x14ac:dyDescent="0.35">
      <c r="A771" s="4">
        <v>2024</v>
      </c>
      <c r="B771" s="4" t="s">
        <v>34</v>
      </c>
      <c r="C771" s="4" t="s">
        <v>18</v>
      </c>
      <c r="D771" s="8" t="s">
        <v>19</v>
      </c>
      <c r="E771" s="9">
        <v>643</v>
      </c>
      <c r="F771" s="9">
        <v>7000</v>
      </c>
      <c r="G771" s="9">
        <v>7840</v>
      </c>
      <c r="H771" s="6">
        <v>1400</v>
      </c>
      <c r="I771" s="7" t="s">
        <v>12</v>
      </c>
    </row>
    <row r="772" spans="1:9" x14ac:dyDescent="0.35">
      <c r="A772" s="4">
        <v>2024</v>
      </c>
      <c r="B772" s="4" t="s">
        <v>34</v>
      </c>
      <c r="C772" s="4" t="s">
        <v>16</v>
      </c>
      <c r="D772" s="8" t="s">
        <v>20</v>
      </c>
      <c r="E772" s="9">
        <v>455</v>
      </c>
      <c r="F772" s="9">
        <v>4578.6000000000004</v>
      </c>
      <c r="G772" s="9">
        <v>5128.0320000000002</v>
      </c>
      <c r="H772" s="6">
        <v>915.72000000000014</v>
      </c>
      <c r="I772" s="7" t="s">
        <v>12</v>
      </c>
    </row>
    <row r="773" spans="1:9" x14ac:dyDescent="0.35">
      <c r="A773" s="4">
        <v>2024</v>
      </c>
      <c r="B773" s="4" t="s">
        <v>34</v>
      </c>
      <c r="C773" s="4" t="s">
        <v>18</v>
      </c>
      <c r="D773" s="8" t="s">
        <v>21</v>
      </c>
      <c r="E773" s="10">
        <v>345</v>
      </c>
      <c r="F773" s="10">
        <v>7000</v>
      </c>
      <c r="G773" s="10">
        <v>7840</v>
      </c>
      <c r="H773" s="6">
        <v>1400</v>
      </c>
      <c r="I773" s="7" t="s">
        <v>12</v>
      </c>
    </row>
    <row r="774" spans="1:9" x14ac:dyDescent="0.35">
      <c r="A774" s="4">
        <v>2024</v>
      </c>
      <c r="B774" s="4" t="s">
        <v>34</v>
      </c>
      <c r="C774" s="4" t="s">
        <v>14</v>
      </c>
      <c r="D774" s="5" t="s">
        <v>22</v>
      </c>
      <c r="E774" s="6">
        <v>122</v>
      </c>
      <c r="F774" s="6">
        <v>100</v>
      </c>
      <c r="G774" s="6">
        <v>112</v>
      </c>
      <c r="H774" s="6">
        <v>20</v>
      </c>
      <c r="I774" s="7" t="s">
        <v>12</v>
      </c>
    </row>
    <row r="775" spans="1:9" x14ac:dyDescent="0.35">
      <c r="A775" s="4">
        <v>2024</v>
      </c>
      <c r="B775" s="4" t="s">
        <v>34</v>
      </c>
      <c r="C775" s="4" t="s">
        <v>23</v>
      </c>
      <c r="D775" s="8" t="s">
        <v>24</v>
      </c>
      <c r="E775" s="9">
        <v>78</v>
      </c>
      <c r="F775" s="9">
        <v>4577.2</v>
      </c>
      <c r="G775" s="9">
        <v>5126.4639999999999</v>
      </c>
      <c r="H775" s="6">
        <v>915.44</v>
      </c>
      <c r="I775" s="7" t="s">
        <v>12</v>
      </c>
    </row>
    <row r="776" spans="1:9" x14ac:dyDescent="0.35">
      <c r="A776" s="4">
        <v>2024</v>
      </c>
      <c r="B776" s="4" t="s">
        <v>34</v>
      </c>
      <c r="C776" s="4" t="s">
        <v>23</v>
      </c>
      <c r="D776" s="8" t="s">
        <v>25</v>
      </c>
      <c r="E776" s="9">
        <v>76</v>
      </c>
      <c r="F776" s="9">
        <v>4576.8999999999996</v>
      </c>
      <c r="G776" s="9">
        <v>5126.1279999999997</v>
      </c>
      <c r="H776" s="6">
        <v>915.38</v>
      </c>
      <c r="I776" s="7" t="s">
        <v>12</v>
      </c>
    </row>
    <row r="777" spans="1:9" x14ac:dyDescent="0.35">
      <c r="A777" s="4">
        <v>2024</v>
      </c>
      <c r="B777" s="4" t="s">
        <v>34</v>
      </c>
      <c r="C777" s="4" t="s">
        <v>23</v>
      </c>
      <c r="D777" s="8" t="s">
        <v>26</v>
      </c>
      <c r="E777" s="9">
        <v>46</v>
      </c>
      <c r="F777" s="9">
        <v>200</v>
      </c>
      <c r="G777" s="9">
        <v>224</v>
      </c>
      <c r="H777" s="6">
        <v>40</v>
      </c>
      <c r="I777" s="7" t="s">
        <v>12</v>
      </c>
    </row>
    <row r="778" spans="1:9" x14ac:dyDescent="0.35">
      <c r="A778" s="4">
        <v>2024</v>
      </c>
      <c r="B778" s="4" t="s">
        <v>34</v>
      </c>
      <c r="C778" s="4" t="s">
        <v>23</v>
      </c>
      <c r="D778" s="8" t="s">
        <v>27</v>
      </c>
      <c r="E778" s="9">
        <v>34</v>
      </c>
      <c r="F778" s="9">
        <v>4576.8</v>
      </c>
      <c r="G778" s="9">
        <v>5126.0160000000005</v>
      </c>
      <c r="H778" s="6">
        <v>915.36000000000013</v>
      </c>
      <c r="I778" s="7" t="s">
        <v>12</v>
      </c>
    </row>
    <row r="779" spans="1:9" x14ac:dyDescent="0.35">
      <c r="A779" s="4">
        <v>2024</v>
      </c>
      <c r="B779" s="4" t="s">
        <v>34</v>
      </c>
      <c r="C779" s="4" t="s">
        <v>14</v>
      </c>
      <c r="D779" s="5" t="s">
        <v>28</v>
      </c>
      <c r="E779" s="6">
        <v>7</v>
      </c>
      <c r="F779" s="6">
        <v>200</v>
      </c>
      <c r="G779" s="6">
        <v>224</v>
      </c>
      <c r="H779" s="6">
        <v>40</v>
      </c>
      <c r="I779" s="7" t="s">
        <v>12</v>
      </c>
    </row>
    <row r="780" spans="1:9" x14ac:dyDescent="0.35">
      <c r="A780" s="4">
        <v>2024</v>
      </c>
      <c r="B780" s="4" t="s">
        <v>34</v>
      </c>
      <c r="C780" s="4" t="s">
        <v>23</v>
      </c>
      <c r="D780" s="8" t="s">
        <v>30</v>
      </c>
      <c r="E780" s="9">
        <v>3</v>
      </c>
      <c r="F780" s="9">
        <v>4577.3</v>
      </c>
      <c r="G780" s="9">
        <v>5126.576</v>
      </c>
      <c r="H780" s="6">
        <v>915.46</v>
      </c>
      <c r="I780" s="7" t="s">
        <v>12</v>
      </c>
    </row>
    <row r="781" spans="1:9" x14ac:dyDescent="0.35">
      <c r="A781" s="4">
        <v>2024</v>
      </c>
      <c r="B781" s="4" t="s">
        <v>34</v>
      </c>
      <c r="C781" s="4" t="s">
        <v>29</v>
      </c>
      <c r="D781" s="8" t="s">
        <v>29</v>
      </c>
      <c r="E781" s="9">
        <v>2</v>
      </c>
      <c r="F781" s="9">
        <v>6600</v>
      </c>
      <c r="G781" s="9">
        <v>7392</v>
      </c>
      <c r="H781" s="6">
        <v>1320</v>
      </c>
      <c r="I781" s="7" t="s">
        <v>12</v>
      </c>
    </row>
    <row r="782" spans="1:9" x14ac:dyDescent="0.35">
      <c r="A782" s="4">
        <v>2024</v>
      </c>
      <c r="B782" s="4" t="s">
        <v>35</v>
      </c>
      <c r="C782" s="4" t="s">
        <v>10</v>
      </c>
      <c r="D782" s="5" t="s">
        <v>11</v>
      </c>
      <c r="E782" s="6">
        <v>3566</v>
      </c>
      <c r="F782" s="6">
        <v>4577.3</v>
      </c>
      <c r="G782" s="6">
        <v>5126.576</v>
      </c>
      <c r="H782" s="6">
        <v>915.46</v>
      </c>
      <c r="I782" s="7" t="s">
        <v>12</v>
      </c>
    </row>
    <row r="783" spans="1:9" x14ac:dyDescent="0.35">
      <c r="A783" s="4">
        <v>2024</v>
      </c>
      <c r="B783" s="4" t="s">
        <v>35</v>
      </c>
      <c r="C783" s="4" t="s">
        <v>10</v>
      </c>
      <c r="D783" s="5" t="s">
        <v>13</v>
      </c>
      <c r="E783" s="6">
        <v>2498</v>
      </c>
      <c r="F783" s="6">
        <v>8000</v>
      </c>
      <c r="G783" s="6">
        <v>8960</v>
      </c>
      <c r="H783" s="6">
        <v>1600</v>
      </c>
      <c r="I783" s="7" t="s">
        <v>12</v>
      </c>
    </row>
    <row r="784" spans="1:9" x14ac:dyDescent="0.35">
      <c r="A784" s="4">
        <v>2024</v>
      </c>
      <c r="B784" s="4" t="s">
        <v>35</v>
      </c>
      <c r="C784" s="4" t="s">
        <v>14</v>
      </c>
      <c r="D784" s="5" t="s">
        <v>15</v>
      </c>
      <c r="E784" s="6">
        <v>1245</v>
      </c>
      <c r="F784" s="6">
        <v>4577.2</v>
      </c>
      <c r="G784" s="6">
        <v>5126.4639999999999</v>
      </c>
      <c r="H784" s="6">
        <v>915.44</v>
      </c>
      <c r="I784" s="7" t="s">
        <v>12</v>
      </c>
    </row>
    <row r="785" spans="1:9" x14ac:dyDescent="0.35">
      <c r="A785" s="4">
        <v>2024</v>
      </c>
      <c r="B785" s="4" t="s">
        <v>35</v>
      </c>
      <c r="C785" s="4" t="s">
        <v>16</v>
      </c>
      <c r="D785" s="8" t="s">
        <v>17</v>
      </c>
      <c r="E785" s="9">
        <v>644</v>
      </c>
      <c r="F785" s="9">
        <v>5743.5</v>
      </c>
      <c r="G785" s="9">
        <v>6432.72</v>
      </c>
      <c r="H785" s="6">
        <v>1148.7</v>
      </c>
      <c r="I785" s="7" t="s">
        <v>12</v>
      </c>
    </row>
    <row r="786" spans="1:9" x14ac:dyDescent="0.35">
      <c r="A786" s="4">
        <v>2024</v>
      </c>
      <c r="B786" s="4" t="s">
        <v>35</v>
      </c>
      <c r="C786" s="4" t="s">
        <v>18</v>
      </c>
      <c r="D786" s="8" t="s">
        <v>19</v>
      </c>
      <c r="E786" s="9">
        <v>643</v>
      </c>
      <c r="F786" s="9">
        <v>7000</v>
      </c>
      <c r="G786" s="9">
        <v>7840</v>
      </c>
      <c r="H786" s="6">
        <v>1400</v>
      </c>
      <c r="I786" s="7" t="s">
        <v>12</v>
      </c>
    </row>
    <row r="787" spans="1:9" x14ac:dyDescent="0.35">
      <c r="A787" s="4">
        <v>2024</v>
      </c>
      <c r="B787" s="4" t="s">
        <v>35</v>
      </c>
      <c r="C787" s="4" t="s">
        <v>16</v>
      </c>
      <c r="D787" s="8" t="s">
        <v>20</v>
      </c>
      <c r="E787" s="9">
        <v>455</v>
      </c>
      <c r="F787" s="9">
        <v>4578.6000000000004</v>
      </c>
      <c r="G787" s="9">
        <v>5128.0320000000002</v>
      </c>
      <c r="H787" s="6">
        <v>915.72000000000014</v>
      </c>
      <c r="I787" s="7" t="s">
        <v>12</v>
      </c>
    </row>
    <row r="788" spans="1:9" x14ac:dyDescent="0.35">
      <c r="A788" s="4">
        <v>2024</v>
      </c>
      <c r="B788" s="4" t="s">
        <v>35</v>
      </c>
      <c r="C788" s="4" t="s">
        <v>18</v>
      </c>
      <c r="D788" s="8" t="s">
        <v>21</v>
      </c>
      <c r="E788" s="10">
        <v>345</v>
      </c>
      <c r="F788" s="10">
        <v>7000</v>
      </c>
      <c r="G788" s="10">
        <v>7840</v>
      </c>
      <c r="H788" s="6">
        <v>1400</v>
      </c>
      <c r="I788" s="7" t="s">
        <v>12</v>
      </c>
    </row>
    <row r="789" spans="1:9" x14ac:dyDescent="0.35">
      <c r="A789" s="4">
        <v>2024</v>
      </c>
      <c r="B789" s="4" t="s">
        <v>35</v>
      </c>
      <c r="C789" s="4" t="s">
        <v>14</v>
      </c>
      <c r="D789" s="5" t="s">
        <v>22</v>
      </c>
      <c r="E789" s="6">
        <v>122</v>
      </c>
      <c r="F789" s="6">
        <v>100</v>
      </c>
      <c r="G789" s="6">
        <v>112</v>
      </c>
      <c r="H789" s="6">
        <v>20</v>
      </c>
      <c r="I789" s="7" t="s">
        <v>12</v>
      </c>
    </row>
    <row r="790" spans="1:9" x14ac:dyDescent="0.35">
      <c r="A790" s="4">
        <v>2024</v>
      </c>
      <c r="B790" s="4" t="s">
        <v>35</v>
      </c>
      <c r="C790" s="4" t="s">
        <v>23</v>
      </c>
      <c r="D790" s="8" t="s">
        <v>24</v>
      </c>
      <c r="E790" s="9">
        <v>78</v>
      </c>
      <c r="F790" s="9">
        <v>4577.2</v>
      </c>
      <c r="G790" s="9">
        <v>5126.4639999999999</v>
      </c>
      <c r="H790" s="6">
        <v>915.44</v>
      </c>
      <c r="I790" s="7" t="s">
        <v>12</v>
      </c>
    </row>
    <row r="791" spans="1:9" x14ac:dyDescent="0.35">
      <c r="A791" s="4">
        <v>2024</v>
      </c>
      <c r="B791" s="4" t="s">
        <v>35</v>
      </c>
      <c r="C791" s="4" t="s">
        <v>23</v>
      </c>
      <c r="D791" s="8" t="s">
        <v>25</v>
      </c>
      <c r="E791" s="9">
        <v>76</v>
      </c>
      <c r="F791" s="9">
        <v>4576.8999999999996</v>
      </c>
      <c r="G791" s="9">
        <v>5126.1279999999997</v>
      </c>
      <c r="H791" s="6">
        <v>915.38</v>
      </c>
      <c r="I791" s="7" t="s">
        <v>12</v>
      </c>
    </row>
    <row r="792" spans="1:9" x14ac:dyDescent="0.35">
      <c r="A792" s="4">
        <v>2024</v>
      </c>
      <c r="B792" s="4" t="s">
        <v>35</v>
      </c>
      <c r="C792" s="4" t="s">
        <v>23</v>
      </c>
      <c r="D792" s="8" t="s">
        <v>26</v>
      </c>
      <c r="E792" s="9">
        <v>46</v>
      </c>
      <c r="F792" s="9">
        <v>200</v>
      </c>
      <c r="G792" s="9">
        <v>224</v>
      </c>
      <c r="H792" s="6">
        <v>40</v>
      </c>
      <c r="I792" s="7" t="s">
        <v>12</v>
      </c>
    </row>
    <row r="793" spans="1:9" x14ac:dyDescent="0.35">
      <c r="A793" s="4">
        <v>2024</v>
      </c>
      <c r="B793" s="4" t="s">
        <v>35</v>
      </c>
      <c r="C793" s="4" t="s">
        <v>23</v>
      </c>
      <c r="D793" s="8" t="s">
        <v>27</v>
      </c>
      <c r="E793" s="9">
        <v>34</v>
      </c>
      <c r="F793" s="9">
        <v>4576.8</v>
      </c>
      <c r="G793" s="9">
        <v>5126.0160000000005</v>
      </c>
      <c r="H793" s="6">
        <v>915.36000000000013</v>
      </c>
      <c r="I793" s="7" t="s">
        <v>12</v>
      </c>
    </row>
    <row r="794" spans="1:9" x14ac:dyDescent="0.35">
      <c r="A794" s="4">
        <v>2024</v>
      </c>
      <c r="B794" s="4" t="s">
        <v>35</v>
      </c>
      <c r="C794" s="4" t="s">
        <v>14</v>
      </c>
      <c r="D794" s="5" t="s">
        <v>28</v>
      </c>
      <c r="E794" s="6">
        <v>7</v>
      </c>
      <c r="F794" s="6">
        <v>200</v>
      </c>
      <c r="G794" s="6">
        <v>224</v>
      </c>
      <c r="H794" s="6">
        <v>40</v>
      </c>
      <c r="I794" s="7" t="s">
        <v>12</v>
      </c>
    </row>
    <row r="795" spans="1:9" x14ac:dyDescent="0.35">
      <c r="A795" s="4">
        <v>2024</v>
      </c>
      <c r="B795" s="4" t="s">
        <v>35</v>
      </c>
      <c r="C795" s="4" t="s">
        <v>23</v>
      </c>
      <c r="D795" s="8" t="s">
        <v>30</v>
      </c>
      <c r="E795" s="9">
        <v>3</v>
      </c>
      <c r="F795" s="9">
        <v>4577.3</v>
      </c>
      <c r="G795" s="9">
        <v>5126.576</v>
      </c>
      <c r="H795" s="6">
        <v>915.46</v>
      </c>
      <c r="I795" s="7" t="s">
        <v>12</v>
      </c>
    </row>
    <row r="796" spans="1:9" x14ac:dyDescent="0.35">
      <c r="A796" s="4">
        <v>2024</v>
      </c>
      <c r="B796" s="4" t="s">
        <v>35</v>
      </c>
      <c r="C796" s="4" t="s">
        <v>29</v>
      </c>
      <c r="D796" s="8" t="s">
        <v>29</v>
      </c>
      <c r="E796" s="9">
        <v>2</v>
      </c>
      <c r="F796" s="9">
        <v>6600</v>
      </c>
      <c r="G796" s="9">
        <v>7392</v>
      </c>
      <c r="H796" s="6">
        <v>1320</v>
      </c>
      <c r="I796" s="7" t="s">
        <v>33</v>
      </c>
    </row>
    <row r="797" spans="1:9" x14ac:dyDescent="0.35">
      <c r="A797" s="4">
        <v>2024</v>
      </c>
      <c r="B797" s="4" t="s">
        <v>36</v>
      </c>
      <c r="C797" s="4" t="s">
        <v>10</v>
      </c>
      <c r="D797" s="5" t="s">
        <v>11</v>
      </c>
      <c r="E797" s="6">
        <v>3566</v>
      </c>
      <c r="F797" s="6">
        <v>4577.3</v>
      </c>
      <c r="G797" s="6">
        <v>5126.576</v>
      </c>
      <c r="H797" s="6">
        <v>915.46</v>
      </c>
      <c r="I797" s="7" t="s">
        <v>33</v>
      </c>
    </row>
    <row r="798" spans="1:9" x14ac:dyDescent="0.35">
      <c r="A798" s="4">
        <v>2024</v>
      </c>
      <c r="B798" s="4" t="s">
        <v>36</v>
      </c>
      <c r="C798" s="4" t="s">
        <v>10</v>
      </c>
      <c r="D798" s="5" t="s">
        <v>13</v>
      </c>
      <c r="E798" s="6">
        <v>2498</v>
      </c>
      <c r="F798" s="6">
        <v>8000</v>
      </c>
      <c r="G798" s="6">
        <v>8960</v>
      </c>
      <c r="H798" s="6">
        <v>1600</v>
      </c>
      <c r="I798" s="7" t="s">
        <v>33</v>
      </c>
    </row>
    <row r="799" spans="1:9" x14ac:dyDescent="0.35">
      <c r="A799" s="4">
        <v>2024</v>
      </c>
      <c r="B799" s="4" t="s">
        <v>36</v>
      </c>
      <c r="C799" s="4" t="s">
        <v>14</v>
      </c>
      <c r="D799" s="5" t="s">
        <v>15</v>
      </c>
      <c r="E799" s="6">
        <v>1245</v>
      </c>
      <c r="F799" s="6">
        <v>4577.2</v>
      </c>
      <c r="G799" s="6">
        <v>5126.4639999999999</v>
      </c>
      <c r="H799" s="6">
        <v>915.44</v>
      </c>
      <c r="I799" s="7" t="s">
        <v>33</v>
      </c>
    </row>
    <row r="800" spans="1:9" x14ac:dyDescent="0.35">
      <c r="A800" s="4">
        <v>2024</v>
      </c>
      <c r="B800" s="4" t="s">
        <v>36</v>
      </c>
      <c r="C800" s="4" t="s">
        <v>16</v>
      </c>
      <c r="D800" s="8" t="s">
        <v>17</v>
      </c>
      <c r="E800" s="9">
        <v>644</v>
      </c>
      <c r="F800" s="9">
        <v>5743.5</v>
      </c>
      <c r="G800" s="9">
        <v>6432.72</v>
      </c>
      <c r="H800" s="6">
        <v>1148.7</v>
      </c>
      <c r="I800" s="7" t="s">
        <v>33</v>
      </c>
    </row>
    <row r="801" spans="1:9" x14ac:dyDescent="0.35">
      <c r="A801" s="4">
        <v>2024</v>
      </c>
      <c r="B801" s="4" t="s">
        <v>36</v>
      </c>
      <c r="C801" s="4" t="s">
        <v>18</v>
      </c>
      <c r="D801" s="8" t="s">
        <v>19</v>
      </c>
      <c r="E801" s="9">
        <v>643</v>
      </c>
      <c r="F801" s="9">
        <v>7000</v>
      </c>
      <c r="G801" s="9">
        <v>7840</v>
      </c>
      <c r="H801" s="6">
        <v>1400</v>
      </c>
      <c r="I801" s="7" t="s">
        <v>33</v>
      </c>
    </row>
    <row r="802" spans="1:9" x14ac:dyDescent="0.35">
      <c r="A802" s="4">
        <v>2024</v>
      </c>
      <c r="B802" s="4" t="s">
        <v>36</v>
      </c>
      <c r="C802" s="4" t="s">
        <v>16</v>
      </c>
      <c r="D802" s="8" t="s">
        <v>20</v>
      </c>
      <c r="E802" s="9">
        <v>455</v>
      </c>
      <c r="F802" s="9">
        <v>4578.6000000000004</v>
      </c>
      <c r="G802" s="9">
        <v>5128.0320000000002</v>
      </c>
      <c r="H802" s="6">
        <v>915.72000000000014</v>
      </c>
      <c r="I802" s="7" t="s">
        <v>33</v>
      </c>
    </row>
    <row r="803" spans="1:9" x14ac:dyDescent="0.35">
      <c r="A803" s="4">
        <v>2024</v>
      </c>
      <c r="B803" s="4" t="s">
        <v>36</v>
      </c>
      <c r="C803" s="4" t="s">
        <v>18</v>
      </c>
      <c r="D803" s="8" t="s">
        <v>21</v>
      </c>
      <c r="E803" s="10">
        <v>345</v>
      </c>
      <c r="F803" s="10">
        <v>7000</v>
      </c>
      <c r="G803" s="10">
        <v>7840</v>
      </c>
      <c r="H803" s="6">
        <v>1400</v>
      </c>
      <c r="I803" s="7" t="s">
        <v>33</v>
      </c>
    </row>
    <row r="804" spans="1:9" x14ac:dyDescent="0.35">
      <c r="A804" s="4">
        <v>2024</v>
      </c>
      <c r="B804" s="4" t="s">
        <v>36</v>
      </c>
      <c r="C804" s="4" t="s">
        <v>14</v>
      </c>
      <c r="D804" s="5" t="s">
        <v>22</v>
      </c>
      <c r="E804" s="6">
        <v>122</v>
      </c>
      <c r="F804" s="6">
        <v>100</v>
      </c>
      <c r="G804" s="6">
        <v>112</v>
      </c>
      <c r="H804" s="6">
        <v>20</v>
      </c>
      <c r="I804" s="7" t="s">
        <v>33</v>
      </c>
    </row>
    <row r="805" spans="1:9" x14ac:dyDescent="0.35">
      <c r="A805" s="4">
        <v>2024</v>
      </c>
      <c r="B805" s="4" t="s">
        <v>36</v>
      </c>
      <c r="C805" s="4" t="s">
        <v>23</v>
      </c>
      <c r="D805" s="8" t="s">
        <v>24</v>
      </c>
      <c r="E805" s="9">
        <v>78</v>
      </c>
      <c r="F805" s="9">
        <v>4577.2</v>
      </c>
      <c r="G805" s="9">
        <v>5126.4639999999999</v>
      </c>
      <c r="H805" s="6">
        <v>915.44</v>
      </c>
      <c r="I805" s="7" t="s">
        <v>33</v>
      </c>
    </row>
    <row r="806" spans="1:9" x14ac:dyDescent="0.35">
      <c r="A806" s="4">
        <v>2024</v>
      </c>
      <c r="B806" s="4" t="s">
        <v>36</v>
      </c>
      <c r="C806" s="4" t="s">
        <v>23</v>
      </c>
      <c r="D806" s="8" t="s">
        <v>25</v>
      </c>
      <c r="E806" s="9">
        <v>76</v>
      </c>
      <c r="F806" s="9">
        <v>4576.8999999999996</v>
      </c>
      <c r="G806" s="9">
        <v>5126.1279999999997</v>
      </c>
      <c r="H806" s="6">
        <v>915.38</v>
      </c>
      <c r="I806" s="7" t="s">
        <v>33</v>
      </c>
    </row>
    <row r="807" spans="1:9" x14ac:dyDescent="0.35">
      <c r="A807" s="4">
        <v>2024</v>
      </c>
      <c r="B807" s="4" t="s">
        <v>36</v>
      </c>
      <c r="C807" s="4" t="s">
        <v>23</v>
      </c>
      <c r="D807" s="8" t="s">
        <v>26</v>
      </c>
      <c r="E807" s="9">
        <v>46</v>
      </c>
      <c r="F807" s="9">
        <v>200</v>
      </c>
      <c r="G807" s="9">
        <v>224</v>
      </c>
      <c r="H807" s="6">
        <v>40</v>
      </c>
      <c r="I807" s="7" t="s">
        <v>33</v>
      </c>
    </row>
    <row r="808" spans="1:9" x14ac:dyDescent="0.35">
      <c r="A808" s="4">
        <v>2024</v>
      </c>
      <c r="B808" s="4" t="s">
        <v>36</v>
      </c>
      <c r="C808" s="4" t="s">
        <v>23</v>
      </c>
      <c r="D808" s="8" t="s">
        <v>27</v>
      </c>
      <c r="E808" s="9">
        <v>34</v>
      </c>
      <c r="F808" s="9">
        <v>4576.8</v>
      </c>
      <c r="G808" s="9">
        <v>5126.0160000000005</v>
      </c>
      <c r="H808" s="6">
        <v>915.36000000000013</v>
      </c>
      <c r="I808" s="7" t="s">
        <v>33</v>
      </c>
    </row>
    <row r="809" spans="1:9" x14ac:dyDescent="0.35">
      <c r="A809" s="4">
        <v>2024</v>
      </c>
      <c r="B809" s="4" t="s">
        <v>36</v>
      </c>
      <c r="C809" s="4" t="s">
        <v>14</v>
      </c>
      <c r="D809" s="5" t="s">
        <v>28</v>
      </c>
      <c r="E809" s="6">
        <v>7</v>
      </c>
      <c r="F809" s="6">
        <v>200</v>
      </c>
      <c r="G809" s="6">
        <v>224</v>
      </c>
      <c r="H809" s="6">
        <v>40</v>
      </c>
      <c r="I809" s="7" t="s">
        <v>33</v>
      </c>
    </row>
    <row r="810" spans="1:9" x14ac:dyDescent="0.35">
      <c r="A810" s="4">
        <v>2024</v>
      </c>
      <c r="B810" s="4" t="s">
        <v>36</v>
      </c>
      <c r="C810" s="4" t="s">
        <v>29</v>
      </c>
      <c r="D810" s="8" t="s">
        <v>29</v>
      </c>
      <c r="E810" s="9">
        <v>3</v>
      </c>
      <c r="F810" s="9">
        <v>6600</v>
      </c>
      <c r="G810" s="9">
        <v>7392</v>
      </c>
      <c r="H810" s="6">
        <v>1320</v>
      </c>
      <c r="I810" s="7" t="s">
        <v>33</v>
      </c>
    </row>
    <row r="811" spans="1:9" x14ac:dyDescent="0.35">
      <c r="A811" s="4">
        <v>2024</v>
      </c>
      <c r="B811" s="4" t="s">
        <v>36</v>
      </c>
      <c r="C811" s="4" t="s">
        <v>23</v>
      </c>
      <c r="D811" s="8" t="s">
        <v>30</v>
      </c>
      <c r="E811" s="9">
        <v>3</v>
      </c>
      <c r="F811" s="9">
        <v>4577.3</v>
      </c>
      <c r="G811" s="9">
        <v>5126.576</v>
      </c>
      <c r="H811" s="6">
        <v>915.46</v>
      </c>
      <c r="I811" s="7" t="s">
        <v>33</v>
      </c>
    </row>
    <row r="812" spans="1:9" x14ac:dyDescent="0.35">
      <c r="A812" s="4">
        <v>2024</v>
      </c>
      <c r="B812" s="4" t="s">
        <v>37</v>
      </c>
      <c r="C812" s="4" t="s">
        <v>10</v>
      </c>
      <c r="D812" s="5" t="s">
        <v>11</v>
      </c>
      <c r="E812" s="6">
        <v>3566</v>
      </c>
      <c r="F812" s="6">
        <v>4577.3</v>
      </c>
      <c r="G812" s="6">
        <v>5126.576</v>
      </c>
      <c r="H812" s="6">
        <v>915.46</v>
      </c>
      <c r="I812" s="7" t="s">
        <v>33</v>
      </c>
    </row>
    <row r="813" spans="1:9" x14ac:dyDescent="0.35">
      <c r="A813" s="4">
        <v>2024</v>
      </c>
      <c r="B813" s="4" t="s">
        <v>37</v>
      </c>
      <c r="C813" s="4" t="s">
        <v>10</v>
      </c>
      <c r="D813" s="5" t="s">
        <v>13</v>
      </c>
      <c r="E813" s="6">
        <v>2498</v>
      </c>
      <c r="F813" s="6">
        <v>8000</v>
      </c>
      <c r="G813" s="6">
        <v>8960</v>
      </c>
      <c r="H813" s="6">
        <v>1600</v>
      </c>
      <c r="I813" s="7" t="s">
        <v>33</v>
      </c>
    </row>
    <row r="814" spans="1:9" x14ac:dyDescent="0.35">
      <c r="A814" s="4">
        <v>2024</v>
      </c>
      <c r="B814" s="4" t="s">
        <v>37</v>
      </c>
      <c r="C814" s="4" t="s">
        <v>14</v>
      </c>
      <c r="D814" s="5" t="s">
        <v>15</v>
      </c>
      <c r="E814" s="6">
        <v>1245</v>
      </c>
      <c r="F814" s="6">
        <v>4577.2</v>
      </c>
      <c r="G814" s="6">
        <v>5126.4639999999999</v>
      </c>
      <c r="H814" s="6">
        <v>915.44</v>
      </c>
      <c r="I814" s="7" t="s">
        <v>33</v>
      </c>
    </row>
    <row r="815" spans="1:9" x14ac:dyDescent="0.35">
      <c r="A815" s="4">
        <v>2024</v>
      </c>
      <c r="B815" s="4" t="s">
        <v>37</v>
      </c>
      <c r="C815" s="4" t="s">
        <v>16</v>
      </c>
      <c r="D815" s="8" t="s">
        <v>17</v>
      </c>
      <c r="E815" s="9">
        <v>644</v>
      </c>
      <c r="F815" s="9">
        <v>5743.5</v>
      </c>
      <c r="G815" s="9">
        <v>6432.72</v>
      </c>
      <c r="H815" s="6">
        <v>1148.7</v>
      </c>
      <c r="I815" s="7" t="s">
        <v>33</v>
      </c>
    </row>
    <row r="816" spans="1:9" x14ac:dyDescent="0.35">
      <c r="A816" s="4">
        <v>2024</v>
      </c>
      <c r="B816" s="4" t="s">
        <v>37</v>
      </c>
      <c r="C816" s="4" t="s">
        <v>18</v>
      </c>
      <c r="D816" s="8" t="s">
        <v>19</v>
      </c>
      <c r="E816" s="9">
        <v>643</v>
      </c>
      <c r="F816" s="9">
        <v>7000</v>
      </c>
      <c r="G816" s="9">
        <v>7840</v>
      </c>
      <c r="H816" s="6">
        <v>1400</v>
      </c>
      <c r="I816" s="7" t="s">
        <v>33</v>
      </c>
    </row>
    <row r="817" spans="1:9" x14ac:dyDescent="0.35">
      <c r="A817" s="4">
        <v>2024</v>
      </c>
      <c r="B817" s="4" t="s">
        <v>37</v>
      </c>
      <c r="C817" s="4" t="s">
        <v>16</v>
      </c>
      <c r="D817" s="8" t="s">
        <v>20</v>
      </c>
      <c r="E817" s="9">
        <v>455</v>
      </c>
      <c r="F817" s="9">
        <v>4578.6000000000004</v>
      </c>
      <c r="G817" s="9">
        <v>5128.0320000000002</v>
      </c>
      <c r="H817" s="6">
        <v>915.72000000000014</v>
      </c>
      <c r="I817" s="7" t="s">
        <v>33</v>
      </c>
    </row>
    <row r="818" spans="1:9" x14ac:dyDescent="0.35">
      <c r="A818" s="4">
        <v>2024</v>
      </c>
      <c r="B818" s="4" t="s">
        <v>37</v>
      </c>
      <c r="C818" s="4" t="s">
        <v>18</v>
      </c>
      <c r="D818" s="8" t="s">
        <v>21</v>
      </c>
      <c r="E818" s="10">
        <v>345</v>
      </c>
      <c r="F818" s="10">
        <v>7000</v>
      </c>
      <c r="G818" s="10">
        <v>7840</v>
      </c>
      <c r="H818" s="6">
        <v>1400</v>
      </c>
      <c r="I818" s="7" t="s">
        <v>33</v>
      </c>
    </row>
    <row r="819" spans="1:9" x14ac:dyDescent="0.35">
      <c r="A819" s="4">
        <v>2024</v>
      </c>
      <c r="B819" s="4" t="s">
        <v>37</v>
      </c>
      <c r="C819" s="4" t="s">
        <v>14</v>
      </c>
      <c r="D819" s="5" t="s">
        <v>22</v>
      </c>
      <c r="E819" s="6">
        <v>122</v>
      </c>
      <c r="F819" s="6">
        <v>100</v>
      </c>
      <c r="G819" s="6">
        <v>112</v>
      </c>
      <c r="H819" s="6">
        <v>20</v>
      </c>
      <c r="I819" s="7" t="s">
        <v>12</v>
      </c>
    </row>
    <row r="820" spans="1:9" x14ac:dyDescent="0.35">
      <c r="A820" s="4">
        <v>2024</v>
      </c>
      <c r="B820" s="4" t="s">
        <v>37</v>
      </c>
      <c r="C820" s="4" t="s">
        <v>23</v>
      </c>
      <c r="D820" s="8" t="s">
        <v>24</v>
      </c>
      <c r="E820" s="9">
        <v>78</v>
      </c>
      <c r="F820" s="9">
        <v>4577.2</v>
      </c>
      <c r="G820" s="9">
        <v>5126.4639999999999</v>
      </c>
      <c r="H820" s="6">
        <v>915.44</v>
      </c>
      <c r="I820" s="7" t="s">
        <v>12</v>
      </c>
    </row>
    <row r="821" spans="1:9" x14ac:dyDescent="0.35">
      <c r="A821" s="4">
        <v>2024</v>
      </c>
      <c r="B821" s="4" t="s">
        <v>37</v>
      </c>
      <c r="C821" s="4" t="s">
        <v>23</v>
      </c>
      <c r="D821" s="8" t="s">
        <v>25</v>
      </c>
      <c r="E821" s="9">
        <v>76</v>
      </c>
      <c r="F821" s="9">
        <v>4576.8999999999996</v>
      </c>
      <c r="G821" s="9">
        <v>5126.1279999999997</v>
      </c>
      <c r="H821" s="6">
        <v>915.38</v>
      </c>
      <c r="I821" s="7" t="s">
        <v>12</v>
      </c>
    </row>
    <row r="822" spans="1:9" x14ac:dyDescent="0.35">
      <c r="A822" s="4">
        <v>2024</v>
      </c>
      <c r="B822" s="4" t="s">
        <v>37</v>
      </c>
      <c r="C822" s="4" t="s">
        <v>23</v>
      </c>
      <c r="D822" s="8" t="s">
        <v>26</v>
      </c>
      <c r="E822" s="9">
        <v>46</v>
      </c>
      <c r="F822" s="9">
        <v>200</v>
      </c>
      <c r="G822" s="9">
        <v>224</v>
      </c>
      <c r="H822" s="6">
        <v>40</v>
      </c>
      <c r="I822" s="7" t="s">
        <v>12</v>
      </c>
    </row>
    <row r="823" spans="1:9" x14ac:dyDescent="0.35">
      <c r="A823" s="4">
        <v>2024</v>
      </c>
      <c r="B823" s="4" t="s">
        <v>37</v>
      </c>
      <c r="C823" s="4" t="s">
        <v>23</v>
      </c>
      <c r="D823" s="8" t="s">
        <v>27</v>
      </c>
      <c r="E823" s="9">
        <v>34</v>
      </c>
      <c r="F823" s="9">
        <v>4576.8</v>
      </c>
      <c r="G823" s="9">
        <v>5126.0160000000005</v>
      </c>
      <c r="H823" s="6">
        <v>915.36000000000013</v>
      </c>
      <c r="I823" s="7" t="s">
        <v>12</v>
      </c>
    </row>
    <row r="824" spans="1:9" x14ac:dyDescent="0.35">
      <c r="A824" s="4">
        <v>2024</v>
      </c>
      <c r="B824" s="4" t="s">
        <v>37</v>
      </c>
      <c r="C824" s="4" t="s">
        <v>14</v>
      </c>
      <c r="D824" s="5" t="s">
        <v>28</v>
      </c>
      <c r="E824" s="6">
        <v>7</v>
      </c>
      <c r="F824" s="6">
        <v>200</v>
      </c>
      <c r="G824" s="6">
        <v>224</v>
      </c>
      <c r="H824" s="6">
        <v>40</v>
      </c>
      <c r="I824" s="7" t="s">
        <v>12</v>
      </c>
    </row>
    <row r="825" spans="1:9" x14ac:dyDescent="0.35">
      <c r="A825" s="4">
        <v>2024</v>
      </c>
      <c r="B825" s="4" t="s">
        <v>37</v>
      </c>
      <c r="C825" s="4" t="s">
        <v>23</v>
      </c>
      <c r="D825" s="8" t="s">
        <v>30</v>
      </c>
      <c r="E825" s="9">
        <v>3</v>
      </c>
      <c r="F825" s="9">
        <v>4577.3</v>
      </c>
      <c r="G825" s="9">
        <v>5126.576</v>
      </c>
      <c r="H825" s="6">
        <v>915.46</v>
      </c>
      <c r="I825" s="7" t="s">
        <v>12</v>
      </c>
    </row>
    <row r="826" spans="1:9" x14ac:dyDescent="0.35">
      <c r="A826" s="4">
        <v>2024</v>
      </c>
      <c r="B826" s="4" t="s">
        <v>37</v>
      </c>
      <c r="C826" s="4" t="s">
        <v>29</v>
      </c>
      <c r="D826" s="8" t="s">
        <v>29</v>
      </c>
      <c r="E826" s="9">
        <v>2</v>
      </c>
      <c r="F826" s="9">
        <v>6600</v>
      </c>
      <c r="G826" s="9">
        <v>7392</v>
      </c>
      <c r="H826" s="6">
        <v>1320</v>
      </c>
      <c r="I826" s="7" t="s">
        <v>12</v>
      </c>
    </row>
    <row r="827" spans="1:9" x14ac:dyDescent="0.35">
      <c r="A827" s="4">
        <v>2024</v>
      </c>
      <c r="B827" s="4" t="s">
        <v>38</v>
      </c>
      <c r="C827" s="4" t="s">
        <v>10</v>
      </c>
      <c r="D827" s="5" t="s">
        <v>11</v>
      </c>
      <c r="E827" s="6">
        <v>3566</v>
      </c>
      <c r="F827" s="6">
        <v>4577.3</v>
      </c>
      <c r="G827" s="6">
        <v>5126.576</v>
      </c>
      <c r="H827" s="6">
        <v>915.46</v>
      </c>
      <c r="I827" s="7" t="s">
        <v>12</v>
      </c>
    </row>
    <row r="828" spans="1:9" x14ac:dyDescent="0.35">
      <c r="A828" s="4">
        <v>2024</v>
      </c>
      <c r="B828" s="4" t="s">
        <v>38</v>
      </c>
      <c r="C828" s="4" t="s">
        <v>10</v>
      </c>
      <c r="D828" s="5" t="s">
        <v>13</v>
      </c>
      <c r="E828" s="6">
        <v>2498</v>
      </c>
      <c r="F828" s="6">
        <v>8000</v>
      </c>
      <c r="G828" s="6">
        <v>8960</v>
      </c>
      <c r="H828" s="6">
        <v>1600</v>
      </c>
      <c r="I828" s="7" t="s">
        <v>12</v>
      </c>
    </row>
    <row r="829" spans="1:9" x14ac:dyDescent="0.35">
      <c r="A829" s="4">
        <v>2024</v>
      </c>
      <c r="B829" s="4" t="s">
        <v>38</v>
      </c>
      <c r="C829" s="4" t="s">
        <v>14</v>
      </c>
      <c r="D829" s="5" t="s">
        <v>15</v>
      </c>
      <c r="E829" s="6">
        <v>1245</v>
      </c>
      <c r="F829" s="6">
        <v>4577.2</v>
      </c>
      <c r="G829" s="6">
        <v>5126.4639999999999</v>
      </c>
      <c r="H829" s="6">
        <v>915.44</v>
      </c>
      <c r="I829" s="7" t="s">
        <v>12</v>
      </c>
    </row>
    <row r="830" spans="1:9" x14ac:dyDescent="0.35">
      <c r="A830" s="4">
        <v>2024</v>
      </c>
      <c r="B830" s="4" t="s">
        <v>38</v>
      </c>
      <c r="C830" s="4" t="s">
        <v>16</v>
      </c>
      <c r="D830" s="8" t="s">
        <v>17</v>
      </c>
      <c r="E830" s="9">
        <v>644</v>
      </c>
      <c r="F830" s="9">
        <v>5743.5</v>
      </c>
      <c r="G830" s="9">
        <v>6432.72</v>
      </c>
      <c r="H830" s="6">
        <v>1148.7</v>
      </c>
      <c r="I830" s="7" t="s">
        <v>12</v>
      </c>
    </row>
    <row r="831" spans="1:9" x14ac:dyDescent="0.35">
      <c r="A831" s="4">
        <v>2024</v>
      </c>
      <c r="B831" s="4" t="s">
        <v>38</v>
      </c>
      <c r="C831" s="4" t="s">
        <v>18</v>
      </c>
      <c r="D831" s="8" t="s">
        <v>19</v>
      </c>
      <c r="E831" s="9">
        <v>643</v>
      </c>
      <c r="F831" s="9">
        <v>7000</v>
      </c>
      <c r="G831" s="9">
        <v>7840</v>
      </c>
      <c r="H831" s="6">
        <v>1400</v>
      </c>
      <c r="I831" s="7" t="s">
        <v>12</v>
      </c>
    </row>
    <row r="832" spans="1:9" x14ac:dyDescent="0.35">
      <c r="A832" s="4">
        <v>2024</v>
      </c>
      <c r="B832" s="4" t="s">
        <v>38</v>
      </c>
      <c r="C832" s="4" t="s">
        <v>16</v>
      </c>
      <c r="D832" s="8" t="s">
        <v>20</v>
      </c>
      <c r="E832" s="9">
        <v>455</v>
      </c>
      <c r="F832" s="9">
        <v>4578.6000000000004</v>
      </c>
      <c r="G832" s="9">
        <v>5128.0320000000002</v>
      </c>
      <c r="H832" s="6">
        <v>915.72000000000014</v>
      </c>
      <c r="I832" s="7" t="s">
        <v>12</v>
      </c>
    </row>
    <row r="833" spans="1:9" x14ac:dyDescent="0.35">
      <c r="A833" s="4">
        <v>2024</v>
      </c>
      <c r="B833" s="4" t="s">
        <v>38</v>
      </c>
      <c r="C833" s="4" t="s">
        <v>18</v>
      </c>
      <c r="D833" s="8" t="s">
        <v>21</v>
      </c>
      <c r="E833" s="10">
        <v>345</v>
      </c>
      <c r="F833" s="10">
        <v>7000</v>
      </c>
      <c r="G833" s="10">
        <v>7840</v>
      </c>
      <c r="H833" s="6">
        <v>1400</v>
      </c>
      <c r="I833" s="7" t="s">
        <v>12</v>
      </c>
    </row>
    <row r="834" spans="1:9" x14ac:dyDescent="0.35">
      <c r="A834" s="4">
        <v>2024</v>
      </c>
      <c r="B834" s="4" t="s">
        <v>38</v>
      </c>
      <c r="C834" s="4" t="s">
        <v>14</v>
      </c>
      <c r="D834" s="5" t="s">
        <v>22</v>
      </c>
      <c r="E834" s="6">
        <v>122</v>
      </c>
      <c r="F834" s="6">
        <v>100</v>
      </c>
      <c r="G834" s="6">
        <v>112</v>
      </c>
      <c r="H834" s="6">
        <v>20</v>
      </c>
      <c r="I834" s="7" t="s">
        <v>12</v>
      </c>
    </row>
    <row r="835" spans="1:9" x14ac:dyDescent="0.35">
      <c r="A835" s="4">
        <v>2024</v>
      </c>
      <c r="B835" s="4" t="s">
        <v>38</v>
      </c>
      <c r="C835" s="4" t="s">
        <v>23</v>
      </c>
      <c r="D835" s="8" t="s">
        <v>24</v>
      </c>
      <c r="E835" s="9">
        <v>78</v>
      </c>
      <c r="F835" s="9">
        <v>4577.2</v>
      </c>
      <c r="G835" s="9">
        <v>5126.4639999999999</v>
      </c>
      <c r="H835" s="6">
        <v>915.44</v>
      </c>
      <c r="I835" s="7" t="s">
        <v>12</v>
      </c>
    </row>
    <row r="836" spans="1:9" x14ac:dyDescent="0.35">
      <c r="A836" s="4">
        <v>2024</v>
      </c>
      <c r="B836" s="4" t="s">
        <v>38</v>
      </c>
      <c r="C836" s="4" t="s">
        <v>23</v>
      </c>
      <c r="D836" s="8" t="s">
        <v>25</v>
      </c>
      <c r="E836" s="9">
        <v>76</v>
      </c>
      <c r="F836" s="9">
        <v>4576.8999999999996</v>
      </c>
      <c r="G836" s="9">
        <v>5126.1279999999997</v>
      </c>
      <c r="H836" s="6">
        <v>915.38</v>
      </c>
      <c r="I836" s="7" t="s">
        <v>12</v>
      </c>
    </row>
    <row r="837" spans="1:9" x14ac:dyDescent="0.35">
      <c r="A837" s="4">
        <v>2024</v>
      </c>
      <c r="B837" s="4" t="s">
        <v>38</v>
      </c>
      <c r="C837" s="4" t="s">
        <v>23</v>
      </c>
      <c r="D837" s="8" t="s">
        <v>26</v>
      </c>
      <c r="E837" s="9">
        <v>46</v>
      </c>
      <c r="F837" s="9">
        <v>200</v>
      </c>
      <c r="G837" s="9">
        <v>224</v>
      </c>
      <c r="H837" s="6">
        <v>40</v>
      </c>
      <c r="I837" s="7" t="s">
        <v>12</v>
      </c>
    </row>
    <row r="838" spans="1:9" x14ac:dyDescent="0.35">
      <c r="A838" s="4">
        <v>2024</v>
      </c>
      <c r="B838" s="4" t="s">
        <v>38</v>
      </c>
      <c r="C838" s="4" t="s">
        <v>23</v>
      </c>
      <c r="D838" s="8" t="s">
        <v>27</v>
      </c>
      <c r="E838" s="9">
        <v>34</v>
      </c>
      <c r="F838" s="9">
        <v>4576.8</v>
      </c>
      <c r="G838" s="9">
        <v>5126.0160000000005</v>
      </c>
      <c r="H838" s="6">
        <v>915.36000000000013</v>
      </c>
      <c r="I838" s="7" t="s">
        <v>12</v>
      </c>
    </row>
    <row r="839" spans="1:9" x14ac:dyDescent="0.35">
      <c r="A839" s="4">
        <v>2024</v>
      </c>
      <c r="B839" s="4" t="s">
        <v>38</v>
      </c>
      <c r="C839" s="4" t="s">
        <v>14</v>
      </c>
      <c r="D839" s="5" t="s">
        <v>28</v>
      </c>
      <c r="E839" s="6">
        <v>7</v>
      </c>
      <c r="F839" s="6">
        <v>200</v>
      </c>
      <c r="G839" s="6">
        <v>224</v>
      </c>
      <c r="H839" s="6">
        <v>40</v>
      </c>
      <c r="I839" s="7" t="s">
        <v>12</v>
      </c>
    </row>
    <row r="840" spans="1:9" x14ac:dyDescent="0.35">
      <c r="A840" s="4">
        <v>2024</v>
      </c>
      <c r="B840" s="4" t="s">
        <v>38</v>
      </c>
      <c r="C840" s="4" t="s">
        <v>23</v>
      </c>
      <c r="D840" s="8" t="s">
        <v>30</v>
      </c>
      <c r="E840" s="9">
        <v>3</v>
      </c>
      <c r="F840" s="9">
        <v>4577.3</v>
      </c>
      <c r="G840" s="9">
        <v>5126.576</v>
      </c>
      <c r="H840" s="6">
        <v>915.46</v>
      </c>
      <c r="I840" s="7" t="s">
        <v>12</v>
      </c>
    </row>
    <row r="841" spans="1:9" x14ac:dyDescent="0.35">
      <c r="A841" s="4">
        <v>2024</v>
      </c>
      <c r="B841" s="4" t="s">
        <v>38</v>
      </c>
      <c r="C841" s="4" t="s">
        <v>29</v>
      </c>
      <c r="D841" s="8" t="s">
        <v>29</v>
      </c>
      <c r="E841" s="9">
        <v>2</v>
      </c>
      <c r="F841" s="9">
        <v>6600</v>
      </c>
      <c r="G841" s="9">
        <v>7392</v>
      </c>
      <c r="H841" s="6">
        <v>1320</v>
      </c>
      <c r="I841" s="7" t="s">
        <v>12</v>
      </c>
    </row>
    <row r="842" spans="1:9" x14ac:dyDescent="0.35">
      <c r="A842" s="4">
        <v>2024</v>
      </c>
      <c r="B842" s="4" t="s">
        <v>39</v>
      </c>
      <c r="C842" s="4" t="s">
        <v>10</v>
      </c>
      <c r="D842" s="5" t="s">
        <v>11</v>
      </c>
      <c r="E842" s="6">
        <v>3566</v>
      </c>
      <c r="F842" s="6">
        <v>4577.3</v>
      </c>
      <c r="G842" s="6">
        <v>5126.576</v>
      </c>
      <c r="H842" s="6">
        <v>915.46</v>
      </c>
      <c r="I842" s="7" t="s">
        <v>12</v>
      </c>
    </row>
    <row r="843" spans="1:9" x14ac:dyDescent="0.35">
      <c r="A843" s="4">
        <v>2024</v>
      </c>
      <c r="B843" s="4" t="s">
        <v>39</v>
      </c>
      <c r="C843" s="4" t="s">
        <v>10</v>
      </c>
      <c r="D843" s="5" t="s">
        <v>13</v>
      </c>
      <c r="E843" s="6">
        <v>2498</v>
      </c>
      <c r="F843" s="6">
        <v>8000</v>
      </c>
      <c r="G843" s="6">
        <v>8960</v>
      </c>
      <c r="H843" s="6">
        <v>1600</v>
      </c>
      <c r="I843" s="7" t="s">
        <v>12</v>
      </c>
    </row>
    <row r="844" spans="1:9" x14ac:dyDescent="0.35">
      <c r="A844" s="4">
        <v>2024</v>
      </c>
      <c r="B844" s="4" t="s">
        <v>39</v>
      </c>
      <c r="C844" s="4" t="s">
        <v>14</v>
      </c>
      <c r="D844" s="5" t="s">
        <v>15</v>
      </c>
      <c r="E844" s="6">
        <v>1245</v>
      </c>
      <c r="F844" s="6">
        <v>4577.2</v>
      </c>
      <c r="G844" s="6">
        <v>5126.4639999999999</v>
      </c>
      <c r="H844" s="6">
        <v>915.44</v>
      </c>
      <c r="I844" s="7" t="s">
        <v>12</v>
      </c>
    </row>
    <row r="845" spans="1:9" x14ac:dyDescent="0.35">
      <c r="A845" s="4">
        <v>2024</v>
      </c>
      <c r="B845" s="4" t="s">
        <v>39</v>
      </c>
      <c r="C845" s="4" t="s">
        <v>16</v>
      </c>
      <c r="D845" s="8" t="s">
        <v>17</v>
      </c>
      <c r="E845" s="9">
        <v>644</v>
      </c>
      <c r="F845" s="9">
        <v>5743.5</v>
      </c>
      <c r="G845" s="9">
        <v>6432.72</v>
      </c>
      <c r="H845" s="6">
        <v>1148.7</v>
      </c>
      <c r="I845" s="7" t="s">
        <v>12</v>
      </c>
    </row>
    <row r="846" spans="1:9" x14ac:dyDescent="0.35">
      <c r="A846" s="4">
        <v>2024</v>
      </c>
      <c r="B846" s="4" t="s">
        <v>39</v>
      </c>
      <c r="C846" s="4" t="s">
        <v>18</v>
      </c>
      <c r="D846" s="8" t="s">
        <v>19</v>
      </c>
      <c r="E846" s="9">
        <v>643</v>
      </c>
      <c r="F846" s="9">
        <v>7000</v>
      </c>
      <c r="G846" s="9">
        <v>7840</v>
      </c>
      <c r="H846" s="6">
        <v>1400</v>
      </c>
      <c r="I846" s="7" t="s">
        <v>12</v>
      </c>
    </row>
    <row r="847" spans="1:9" x14ac:dyDescent="0.35">
      <c r="A847" s="4">
        <v>2024</v>
      </c>
      <c r="B847" s="4" t="s">
        <v>39</v>
      </c>
      <c r="C847" s="4" t="s">
        <v>16</v>
      </c>
      <c r="D847" s="8" t="s">
        <v>20</v>
      </c>
      <c r="E847" s="9">
        <v>455</v>
      </c>
      <c r="F847" s="9">
        <v>4578.6000000000004</v>
      </c>
      <c r="G847" s="9">
        <v>5128.0320000000002</v>
      </c>
      <c r="H847" s="6">
        <v>915.72000000000014</v>
      </c>
      <c r="I847" s="7" t="s">
        <v>12</v>
      </c>
    </row>
    <row r="848" spans="1:9" x14ac:dyDescent="0.35">
      <c r="A848" s="4">
        <v>2024</v>
      </c>
      <c r="B848" s="4" t="s">
        <v>39</v>
      </c>
      <c r="C848" s="4" t="s">
        <v>18</v>
      </c>
      <c r="D848" s="8" t="s">
        <v>21</v>
      </c>
      <c r="E848" s="10">
        <v>345</v>
      </c>
      <c r="F848" s="10">
        <v>7000</v>
      </c>
      <c r="G848" s="10">
        <v>7840</v>
      </c>
      <c r="H848" s="6">
        <v>1400</v>
      </c>
      <c r="I848" s="7" t="s">
        <v>12</v>
      </c>
    </row>
    <row r="849" spans="1:9" x14ac:dyDescent="0.35">
      <c r="A849" s="4">
        <v>2024</v>
      </c>
      <c r="B849" s="4" t="s">
        <v>39</v>
      </c>
      <c r="C849" s="4" t="s">
        <v>14</v>
      </c>
      <c r="D849" s="5" t="s">
        <v>22</v>
      </c>
      <c r="E849" s="6">
        <v>122</v>
      </c>
      <c r="F849" s="6">
        <v>100</v>
      </c>
      <c r="G849" s="6">
        <v>112</v>
      </c>
      <c r="H849" s="6">
        <v>20</v>
      </c>
      <c r="I849" s="7" t="s">
        <v>12</v>
      </c>
    </row>
    <row r="850" spans="1:9" x14ac:dyDescent="0.35">
      <c r="A850" s="4">
        <v>2024</v>
      </c>
      <c r="B850" s="4" t="s">
        <v>39</v>
      </c>
      <c r="C850" s="4" t="s">
        <v>23</v>
      </c>
      <c r="D850" s="8" t="s">
        <v>24</v>
      </c>
      <c r="E850" s="9">
        <v>78</v>
      </c>
      <c r="F850" s="9">
        <v>4577.2</v>
      </c>
      <c r="G850" s="9">
        <v>5126.4639999999999</v>
      </c>
      <c r="H850" s="6">
        <v>915.44</v>
      </c>
      <c r="I850" s="7" t="s">
        <v>12</v>
      </c>
    </row>
    <row r="851" spans="1:9" x14ac:dyDescent="0.35">
      <c r="A851" s="4">
        <v>2024</v>
      </c>
      <c r="B851" s="4" t="s">
        <v>39</v>
      </c>
      <c r="C851" s="4" t="s">
        <v>23</v>
      </c>
      <c r="D851" s="8" t="s">
        <v>25</v>
      </c>
      <c r="E851" s="9">
        <v>76</v>
      </c>
      <c r="F851" s="9">
        <v>4576.8999999999996</v>
      </c>
      <c r="G851" s="9">
        <v>5126.1279999999997</v>
      </c>
      <c r="H851" s="6">
        <v>915.38</v>
      </c>
      <c r="I851" s="7" t="s">
        <v>12</v>
      </c>
    </row>
    <row r="852" spans="1:9" x14ac:dyDescent="0.35">
      <c r="A852" s="4">
        <v>2024</v>
      </c>
      <c r="B852" s="4" t="s">
        <v>39</v>
      </c>
      <c r="C852" s="4" t="s">
        <v>23</v>
      </c>
      <c r="D852" s="8" t="s">
        <v>26</v>
      </c>
      <c r="E852" s="9">
        <v>46</v>
      </c>
      <c r="F852" s="9">
        <v>200</v>
      </c>
      <c r="G852" s="9">
        <v>224</v>
      </c>
      <c r="H852" s="6">
        <v>40</v>
      </c>
      <c r="I852" s="7" t="s">
        <v>12</v>
      </c>
    </row>
    <row r="853" spans="1:9" x14ac:dyDescent="0.35">
      <c r="A853" s="4">
        <v>2024</v>
      </c>
      <c r="B853" s="4" t="s">
        <v>39</v>
      </c>
      <c r="C853" s="4" t="s">
        <v>23</v>
      </c>
      <c r="D853" s="8" t="s">
        <v>27</v>
      </c>
      <c r="E853" s="9">
        <v>34</v>
      </c>
      <c r="F853" s="9">
        <v>4576.8</v>
      </c>
      <c r="G853" s="9">
        <v>5126.0160000000005</v>
      </c>
      <c r="H853" s="6">
        <v>915.36000000000013</v>
      </c>
      <c r="I853" s="7" t="s">
        <v>12</v>
      </c>
    </row>
    <row r="854" spans="1:9" x14ac:dyDescent="0.35">
      <c r="A854" s="4">
        <v>2024</v>
      </c>
      <c r="B854" s="4" t="s">
        <v>39</v>
      </c>
      <c r="C854" s="4" t="s">
        <v>14</v>
      </c>
      <c r="D854" s="5" t="s">
        <v>28</v>
      </c>
      <c r="E854" s="6">
        <v>7</v>
      </c>
      <c r="F854" s="6">
        <v>200</v>
      </c>
      <c r="G854" s="6">
        <v>224</v>
      </c>
      <c r="H854" s="6">
        <v>40</v>
      </c>
      <c r="I854" s="7" t="s">
        <v>12</v>
      </c>
    </row>
    <row r="855" spans="1:9" x14ac:dyDescent="0.35">
      <c r="A855" s="4">
        <v>2024</v>
      </c>
      <c r="B855" s="4" t="s">
        <v>39</v>
      </c>
      <c r="C855" s="4" t="s">
        <v>23</v>
      </c>
      <c r="D855" s="8" t="s">
        <v>30</v>
      </c>
      <c r="E855" s="9">
        <v>3</v>
      </c>
      <c r="F855" s="9">
        <v>4577.3</v>
      </c>
      <c r="G855" s="9">
        <v>5126.576</v>
      </c>
      <c r="H855" s="6">
        <v>915.46</v>
      </c>
      <c r="I855" s="7" t="s">
        <v>12</v>
      </c>
    </row>
    <row r="856" spans="1:9" x14ac:dyDescent="0.35">
      <c r="A856" s="4">
        <v>2024</v>
      </c>
      <c r="B856" s="4" t="s">
        <v>39</v>
      </c>
      <c r="C856" s="4" t="s">
        <v>29</v>
      </c>
      <c r="D856" s="8" t="s">
        <v>29</v>
      </c>
      <c r="E856" s="9">
        <v>2</v>
      </c>
      <c r="F856" s="9">
        <v>6600</v>
      </c>
      <c r="G856" s="9">
        <v>7392</v>
      </c>
      <c r="H856" s="6">
        <v>1320</v>
      </c>
      <c r="I856" s="7" t="s">
        <v>12</v>
      </c>
    </row>
    <row r="857" spans="1:9" x14ac:dyDescent="0.35">
      <c r="A857" s="4">
        <v>2024</v>
      </c>
      <c r="B857" s="4" t="s">
        <v>40</v>
      </c>
      <c r="C857" s="4" t="s">
        <v>10</v>
      </c>
      <c r="D857" s="5" t="s">
        <v>11</v>
      </c>
      <c r="E857" s="6">
        <v>3566</v>
      </c>
      <c r="F857" s="6">
        <v>4577.3</v>
      </c>
      <c r="G857" s="6">
        <v>5126.576</v>
      </c>
      <c r="H857" s="6">
        <v>915.46</v>
      </c>
      <c r="I857" s="7" t="s">
        <v>12</v>
      </c>
    </row>
    <row r="858" spans="1:9" x14ac:dyDescent="0.35">
      <c r="A858" s="4">
        <v>2024</v>
      </c>
      <c r="B858" s="4" t="s">
        <v>40</v>
      </c>
      <c r="C858" s="4" t="s">
        <v>10</v>
      </c>
      <c r="D858" s="5" t="s">
        <v>13</v>
      </c>
      <c r="E858" s="6">
        <v>2498</v>
      </c>
      <c r="F858" s="6">
        <v>8000</v>
      </c>
      <c r="G858" s="6">
        <v>8960</v>
      </c>
      <c r="H858" s="6">
        <v>1600</v>
      </c>
      <c r="I858" s="7" t="s">
        <v>12</v>
      </c>
    </row>
    <row r="859" spans="1:9" x14ac:dyDescent="0.35">
      <c r="A859" s="4">
        <v>2024</v>
      </c>
      <c r="B859" s="4" t="s">
        <v>40</v>
      </c>
      <c r="C859" s="4" t="s">
        <v>14</v>
      </c>
      <c r="D859" s="5" t="s">
        <v>15</v>
      </c>
      <c r="E859" s="6">
        <v>1245</v>
      </c>
      <c r="F859" s="6">
        <v>4577.2</v>
      </c>
      <c r="G859" s="6">
        <v>5126.4639999999999</v>
      </c>
      <c r="H859" s="6">
        <v>915.44</v>
      </c>
      <c r="I859" s="7" t="s">
        <v>12</v>
      </c>
    </row>
    <row r="860" spans="1:9" x14ac:dyDescent="0.35">
      <c r="A860" s="4">
        <v>2024</v>
      </c>
      <c r="B860" s="4" t="s">
        <v>40</v>
      </c>
      <c r="C860" s="4" t="s">
        <v>16</v>
      </c>
      <c r="D860" s="8" t="s">
        <v>17</v>
      </c>
      <c r="E860" s="9">
        <v>644</v>
      </c>
      <c r="F860" s="9">
        <v>5743.5</v>
      </c>
      <c r="G860" s="9">
        <v>6432.72</v>
      </c>
      <c r="H860" s="6">
        <v>1148.7</v>
      </c>
      <c r="I860" s="7" t="s">
        <v>12</v>
      </c>
    </row>
    <row r="861" spans="1:9" x14ac:dyDescent="0.35">
      <c r="A861" s="4">
        <v>2024</v>
      </c>
      <c r="B861" s="4" t="s">
        <v>40</v>
      </c>
      <c r="C861" s="4" t="s">
        <v>18</v>
      </c>
      <c r="D861" s="8" t="s">
        <v>19</v>
      </c>
      <c r="E861" s="9">
        <v>643</v>
      </c>
      <c r="F861" s="9">
        <v>7000</v>
      </c>
      <c r="G861" s="9">
        <v>7840</v>
      </c>
      <c r="H861" s="6">
        <v>1400</v>
      </c>
      <c r="I861" s="7" t="s">
        <v>33</v>
      </c>
    </row>
    <row r="862" spans="1:9" x14ac:dyDescent="0.35">
      <c r="A862" s="4">
        <v>2024</v>
      </c>
      <c r="B862" s="4" t="s">
        <v>40</v>
      </c>
      <c r="C862" s="4" t="s">
        <v>16</v>
      </c>
      <c r="D862" s="8" t="s">
        <v>20</v>
      </c>
      <c r="E862" s="9">
        <v>455</v>
      </c>
      <c r="F862" s="9">
        <v>4578.6000000000004</v>
      </c>
      <c r="G862" s="9">
        <v>5128.0320000000002</v>
      </c>
      <c r="H862" s="6">
        <v>915.72000000000014</v>
      </c>
      <c r="I862" s="7" t="s">
        <v>33</v>
      </c>
    </row>
    <row r="863" spans="1:9" x14ac:dyDescent="0.35">
      <c r="A863" s="4">
        <v>2024</v>
      </c>
      <c r="B863" s="4" t="s">
        <v>40</v>
      </c>
      <c r="C863" s="4" t="s">
        <v>18</v>
      </c>
      <c r="D863" s="8" t="s">
        <v>21</v>
      </c>
      <c r="E863" s="10">
        <v>345</v>
      </c>
      <c r="F863" s="10">
        <v>7000</v>
      </c>
      <c r="G863" s="10">
        <v>7840</v>
      </c>
      <c r="H863" s="6">
        <v>1400</v>
      </c>
      <c r="I863" s="7" t="s">
        <v>33</v>
      </c>
    </row>
    <row r="864" spans="1:9" x14ac:dyDescent="0.35">
      <c r="A864" s="4">
        <v>2024</v>
      </c>
      <c r="B864" s="4" t="s">
        <v>40</v>
      </c>
      <c r="C864" s="4" t="s">
        <v>14</v>
      </c>
      <c r="D864" s="5" t="s">
        <v>22</v>
      </c>
      <c r="E864" s="6">
        <v>122</v>
      </c>
      <c r="F864" s="6">
        <v>100</v>
      </c>
      <c r="G864" s="6">
        <v>112</v>
      </c>
      <c r="H864" s="6">
        <v>20</v>
      </c>
      <c r="I864" s="7" t="s">
        <v>33</v>
      </c>
    </row>
    <row r="865" spans="1:9" x14ac:dyDescent="0.35">
      <c r="A865" s="4">
        <v>2024</v>
      </c>
      <c r="B865" s="4" t="s">
        <v>40</v>
      </c>
      <c r="C865" s="4" t="s">
        <v>23</v>
      </c>
      <c r="D865" s="8" t="s">
        <v>24</v>
      </c>
      <c r="E865" s="9">
        <v>78</v>
      </c>
      <c r="F865" s="9">
        <v>4577.2</v>
      </c>
      <c r="G865" s="9">
        <v>5126.4639999999999</v>
      </c>
      <c r="H865" s="6">
        <v>915.44</v>
      </c>
      <c r="I865" s="7" t="s">
        <v>33</v>
      </c>
    </row>
    <row r="866" spans="1:9" x14ac:dyDescent="0.35">
      <c r="A866" s="4">
        <v>2024</v>
      </c>
      <c r="B866" s="4" t="s">
        <v>40</v>
      </c>
      <c r="C866" s="4" t="s">
        <v>23</v>
      </c>
      <c r="D866" s="8" t="s">
        <v>25</v>
      </c>
      <c r="E866" s="9">
        <v>76</v>
      </c>
      <c r="F866" s="9">
        <v>4576.8999999999996</v>
      </c>
      <c r="G866" s="9">
        <v>5126.1279999999997</v>
      </c>
      <c r="H866" s="6">
        <v>915.38</v>
      </c>
      <c r="I866" s="7" t="s">
        <v>33</v>
      </c>
    </row>
    <row r="867" spans="1:9" x14ac:dyDescent="0.35">
      <c r="A867" s="4">
        <v>2024</v>
      </c>
      <c r="B867" s="4" t="s">
        <v>40</v>
      </c>
      <c r="C867" s="4" t="s">
        <v>23</v>
      </c>
      <c r="D867" s="8" t="s">
        <v>26</v>
      </c>
      <c r="E867" s="9">
        <v>46</v>
      </c>
      <c r="F867" s="9">
        <v>200</v>
      </c>
      <c r="G867" s="9">
        <v>224</v>
      </c>
      <c r="H867" s="6">
        <v>40</v>
      </c>
      <c r="I867" s="7" t="s">
        <v>33</v>
      </c>
    </row>
    <row r="868" spans="1:9" x14ac:dyDescent="0.35">
      <c r="A868" s="4">
        <v>2024</v>
      </c>
      <c r="B868" s="4" t="s">
        <v>40</v>
      </c>
      <c r="C868" s="4" t="s">
        <v>23</v>
      </c>
      <c r="D868" s="8" t="s">
        <v>27</v>
      </c>
      <c r="E868" s="9">
        <v>34</v>
      </c>
      <c r="F868" s="9">
        <v>4576.8</v>
      </c>
      <c r="G868" s="9">
        <v>5126.0160000000005</v>
      </c>
      <c r="H868" s="6">
        <v>915.36000000000013</v>
      </c>
      <c r="I868" s="7" t="s">
        <v>33</v>
      </c>
    </row>
    <row r="869" spans="1:9" x14ac:dyDescent="0.35">
      <c r="A869" s="4">
        <v>2024</v>
      </c>
      <c r="B869" s="4" t="s">
        <v>40</v>
      </c>
      <c r="C869" s="4" t="s">
        <v>14</v>
      </c>
      <c r="D869" s="5" t="s">
        <v>28</v>
      </c>
      <c r="E869" s="6">
        <v>7</v>
      </c>
      <c r="F869" s="6">
        <v>200</v>
      </c>
      <c r="G869" s="6">
        <v>224</v>
      </c>
      <c r="H869" s="6">
        <v>40</v>
      </c>
      <c r="I869" s="7" t="s">
        <v>33</v>
      </c>
    </row>
    <row r="870" spans="1:9" x14ac:dyDescent="0.35">
      <c r="A870" s="4">
        <v>2024</v>
      </c>
      <c r="B870" s="4" t="s">
        <v>40</v>
      </c>
      <c r="C870" s="4" t="s">
        <v>23</v>
      </c>
      <c r="D870" s="8" t="s">
        <v>30</v>
      </c>
      <c r="E870" s="9">
        <v>3</v>
      </c>
      <c r="F870" s="9">
        <v>4577.3</v>
      </c>
      <c r="G870" s="9">
        <v>5126.576</v>
      </c>
      <c r="H870" s="6">
        <v>915.46</v>
      </c>
      <c r="I870" s="7" t="s">
        <v>33</v>
      </c>
    </row>
    <row r="871" spans="1:9" x14ac:dyDescent="0.35">
      <c r="A871" s="4">
        <v>2024</v>
      </c>
      <c r="B871" s="4" t="s">
        <v>40</v>
      </c>
      <c r="C871" s="4" t="s">
        <v>29</v>
      </c>
      <c r="D871" s="8" t="s">
        <v>29</v>
      </c>
      <c r="E871" s="9">
        <v>2</v>
      </c>
      <c r="F871" s="9">
        <v>6600</v>
      </c>
      <c r="G871" s="9">
        <v>7392</v>
      </c>
      <c r="H871" s="6">
        <v>1320</v>
      </c>
      <c r="I871" s="7" t="s">
        <v>33</v>
      </c>
    </row>
    <row r="872" spans="1:9" x14ac:dyDescent="0.35">
      <c r="A872" s="4">
        <v>2024</v>
      </c>
      <c r="B872" s="4" t="s">
        <v>41</v>
      </c>
      <c r="C872" s="4" t="s">
        <v>10</v>
      </c>
      <c r="D872" s="5" t="s">
        <v>11</v>
      </c>
      <c r="E872" s="6">
        <v>3566</v>
      </c>
      <c r="F872" s="6">
        <v>4577.3</v>
      </c>
      <c r="G872" s="6">
        <v>5126.576</v>
      </c>
      <c r="H872" s="6">
        <v>915.46</v>
      </c>
      <c r="I872" s="7" t="s">
        <v>33</v>
      </c>
    </row>
    <row r="873" spans="1:9" x14ac:dyDescent="0.35">
      <c r="A873" s="4">
        <v>2024</v>
      </c>
      <c r="B873" s="4" t="s">
        <v>41</v>
      </c>
      <c r="C873" s="4" t="s">
        <v>10</v>
      </c>
      <c r="D873" s="5" t="s">
        <v>13</v>
      </c>
      <c r="E873" s="6">
        <v>2498</v>
      </c>
      <c r="F873" s="6">
        <v>8000</v>
      </c>
      <c r="G873" s="6">
        <v>8960</v>
      </c>
      <c r="H873" s="6">
        <v>1600</v>
      </c>
      <c r="I873" s="7" t="s">
        <v>33</v>
      </c>
    </row>
    <row r="874" spans="1:9" x14ac:dyDescent="0.35">
      <c r="A874" s="4">
        <v>2024</v>
      </c>
      <c r="B874" s="4" t="s">
        <v>41</v>
      </c>
      <c r="C874" s="4" t="s">
        <v>14</v>
      </c>
      <c r="D874" s="5" t="s">
        <v>15</v>
      </c>
      <c r="E874" s="6">
        <v>1245</v>
      </c>
      <c r="F874" s="6">
        <v>4577.2</v>
      </c>
      <c r="G874" s="6">
        <v>5126.4639999999999</v>
      </c>
      <c r="H874" s="6">
        <v>915.44</v>
      </c>
      <c r="I874" s="7" t="s">
        <v>33</v>
      </c>
    </row>
    <row r="875" spans="1:9" x14ac:dyDescent="0.35">
      <c r="A875" s="4">
        <v>2024</v>
      </c>
      <c r="B875" s="4" t="s">
        <v>41</v>
      </c>
      <c r="C875" s="4" t="s">
        <v>16</v>
      </c>
      <c r="D875" s="8" t="s">
        <v>17</v>
      </c>
      <c r="E875" s="9">
        <v>644</v>
      </c>
      <c r="F875" s="9">
        <v>5743.5</v>
      </c>
      <c r="G875" s="9">
        <v>6432.72</v>
      </c>
      <c r="H875" s="6">
        <v>1148.7</v>
      </c>
      <c r="I875" s="7" t="s">
        <v>33</v>
      </c>
    </row>
    <row r="876" spans="1:9" x14ac:dyDescent="0.35">
      <c r="A876" s="4">
        <v>2024</v>
      </c>
      <c r="B876" s="4" t="s">
        <v>41</v>
      </c>
      <c r="C876" s="4" t="s">
        <v>18</v>
      </c>
      <c r="D876" s="8" t="s">
        <v>19</v>
      </c>
      <c r="E876" s="9">
        <v>643</v>
      </c>
      <c r="F876" s="9">
        <v>7000</v>
      </c>
      <c r="G876" s="9">
        <v>7840</v>
      </c>
      <c r="H876" s="6">
        <v>1400</v>
      </c>
      <c r="I876" s="7" t="s">
        <v>33</v>
      </c>
    </row>
    <row r="877" spans="1:9" x14ac:dyDescent="0.35">
      <c r="A877" s="4">
        <v>2024</v>
      </c>
      <c r="B877" s="4" t="s">
        <v>41</v>
      </c>
      <c r="C877" s="4" t="s">
        <v>16</v>
      </c>
      <c r="D877" s="8" t="s">
        <v>20</v>
      </c>
      <c r="E877" s="9">
        <v>455</v>
      </c>
      <c r="F877" s="9">
        <v>4578.6000000000004</v>
      </c>
      <c r="G877" s="9">
        <v>5128.0320000000002</v>
      </c>
      <c r="H877" s="6">
        <v>915.72000000000014</v>
      </c>
      <c r="I877" s="7" t="s">
        <v>33</v>
      </c>
    </row>
    <row r="878" spans="1:9" x14ac:dyDescent="0.35">
      <c r="A878" s="4">
        <v>2024</v>
      </c>
      <c r="B878" s="4" t="s">
        <v>41</v>
      </c>
      <c r="C878" s="4" t="s">
        <v>18</v>
      </c>
      <c r="D878" s="8" t="s">
        <v>21</v>
      </c>
      <c r="E878" s="10">
        <v>345</v>
      </c>
      <c r="F878" s="10">
        <v>7000</v>
      </c>
      <c r="G878" s="10">
        <v>7840</v>
      </c>
      <c r="H878" s="6">
        <v>1400</v>
      </c>
      <c r="I878" s="7" t="s">
        <v>33</v>
      </c>
    </row>
    <row r="879" spans="1:9" x14ac:dyDescent="0.35">
      <c r="A879" s="4">
        <v>2024</v>
      </c>
      <c r="B879" s="4" t="s">
        <v>41</v>
      </c>
      <c r="C879" s="4" t="s">
        <v>14</v>
      </c>
      <c r="D879" s="5" t="s">
        <v>22</v>
      </c>
      <c r="E879" s="6">
        <v>122</v>
      </c>
      <c r="F879" s="6">
        <v>100</v>
      </c>
      <c r="G879" s="6">
        <v>112</v>
      </c>
      <c r="H879" s="6">
        <v>20</v>
      </c>
      <c r="I879" s="7" t="s">
        <v>33</v>
      </c>
    </row>
    <row r="880" spans="1:9" x14ac:dyDescent="0.35">
      <c r="A880" s="4">
        <v>2024</v>
      </c>
      <c r="B880" s="4" t="s">
        <v>41</v>
      </c>
      <c r="C880" s="4" t="s">
        <v>23</v>
      </c>
      <c r="D880" s="8" t="s">
        <v>24</v>
      </c>
      <c r="E880" s="9">
        <v>78</v>
      </c>
      <c r="F880" s="9">
        <v>4577.2</v>
      </c>
      <c r="G880" s="9">
        <v>5126.4639999999999</v>
      </c>
      <c r="H880" s="6">
        <v>915.44</v>
      </c>
      <c r="I880" s="7" t="s">
        <v>33</v>
      </c>
    </row>
    <row r="881" spans="1:9" x14ac:dyDescent="0.35">
      <c r="A881" s="4">
        <v>2024</v>
      </c>
      <c r="B881" s="4" t="s">
        <v>41</v>
      </c>
      <c r="C881" s="4" t="s">
        <v>23</v>
      </c>
      <c r="D881" s="8" t="s">
        <v>25</v>
      </c>
      <c r="E881" s="9">
        <v>76</v>
      </c>
      <c r="F881" s="9">
        <v>4576.8999999999996</v>
      </c>
      <c r="G881" s="9">
        <v>5126.1279999999997</v>
      </c>
      <c r="H881" s="6">
        <v>915.38</v>
      </c>
      <c r="I881" s="7" t="s">
        <v>33</v>
      </c>
    </row>
    <row r="882" spans="1:9" x14ac:dyDescent="0.35">
      <c r="A882" s="4">
        <v>2024</v>
      </c>
      <c r="B882" s="4" t="s">
        <v>41</v>
      </c>
      <c r="C882" s="4" t="s">
        <v>23</v>
      </c>
      <c r="D882" s="8" t="s">
        <v>26</v>
      </c>
      <c r="E882" s="9">
        <v>46</v>
      </c>
      <c r="F882" s="9">
        <v>200</v>
      </c>
      <c r="G882" s="9">
        <v>224</v>
      </c>
      <c r="H882" s="6">
        <v>40</v>
      </c>
      <c r="I882" s="7" t="s">
        <v>33</v>
      </c>
    </row>
    <row r="883" spans="1:9" x14ac:dyDescent="0.35">
      <c r="A883" s="4">
        <v>2024</v>
      </c>
      <c r="B883" s="4" t="s">
        <v>41</v>
      </c>
      <c r="C883" s="4" t="s">
        <v>23</v>
      </c>
      <c r="D883" s="8" t="s">
        <v>27</v>
      </c>
      <c r="E883" s="9">
        <v>34</v>
      </c>
      <c r="F883" s="9">
        <v>4576.8</v>
      </c>
      <c r="G883" s="9">
        <v>5126.0160000000005</v>
      </c>
      <c r="H883" s="6">
        <v>915.36000000000013</v>
      </c>
      <c r="I883" s="7" t="s">
        <v>33</v>
      </c>
    </row>
    <row r="884" spans="1:9" x14ac:dyDescent="0.35">
      <c r="A884" s="4">
        <v>2024</v>
      </c>
      <c r="B884" s="4" t="s">
        <v>41</v>
      </c>
      <c r="C884" s="4" t="s">
        <v>14</v>
      </c>
      <c r="D884" s="5" t="s">
        <v>28</v>
      </c>
      <c r="E884" s="6">
        <v>7</v>
      </c>
      <c r="F884" s="6">
        <v>200</v>
      </c>
      <c r="G884" s="6">
        <v>224</v>
      </c>
      <c r="H884" s="6">
        <v>40</v>
      </c>
      <c r="I884" s="7" t="s">
        <v>33</v>
      </c>
    </row>
    <row r="885" spans="1:9" x14ac:dyDescent="0.35">
      <c r="A885" s="4">
        <v>2024</v>
      </c>
      <c r="B885" s="4" t="s">
        <v>41</v>
      </c>
      <c r="C885" s="4" t="s">
        <v>23</v>
      </c>
      <c r="D885" s="8" t="s">
        <v>30</v>
      </c>
      <c r="E885" s="9">
        <v>3</v>
      </c>
      <c r="F885" s="9">
        <v>4577.3</v>
      </c>
      <c r="G885" s="9">
        <v>5126.576</v>
      </c>
      <c r="H885" s="6">
        <v>915.46</v>
      </c>
      <c r="I885" s="7" t="s">
        <v>33</v>
      </c>
    </row>
    <row r="886" spans="1:9" x14ac:dyDescent="0.35">
      <c r="A886" s="4">
        <v>2024</v>
      </c>
      <c r="B886" s="4" t="s">
        <v>41</v>
      </c>
      <c r="C886" s="4" t="s">
        <v>29</v>
      </c>
      <c r="D886" s="8" t="s">
        <v>29</v>
      </c>
      <c r="E886" s="9">
        <v>2</v>
      </c>
      <c r="F886" s="9">
        <v>6600</v>
      </c>
      <c r="G886" s="9">
        <v>7392</v>
      </c>
      <c r="H886" s="6">
        <v>1320</v>
      </c>
      <c r="I886" s="7" t="s">
        <v>12</v>
      </c>
    </row>
    <row r="887" spans="1:9" x14ac:dyDescent="0.35">
      <c r="A887" s="4">
        <v>2024</v>
      </c>
      <c r="B887" s="4" t="s">
        <v>42</v>
      </c>
      <c r="C887" s="4" t="s">
        <v>10</v>
      </c>
      <c r="D887" s="5" t="s">
        <v>11</v>
      </c>
      <c r="E887" s="6">
        <v>3566</v>
      </c>
      <c r="F887" s="6">
        <v>4577.3</v>
      </c>
      <c r="G887" s="6">
        <v>5126.576</v>
      </c>
      <c r="H887" s="6">
        <v>915.46</v>
      </c>
      <c r="I887" s="7" t="s">
        <v>12</v>
      </c>
    </row>
    <row r="888" spans="1:9" x14ac:dyDescent="0.35">
      <c r="A888" s="4">
        <v>2024</v>
      </c>
      <c r="B888" s="4" t="s">
        <v>42</v>
      </c>
      <c r="C888" s="4" t="s">
        <v>10</v>
      </c>
      <c r="D888" s="5" t="s">
        <v>13</v>
      </c>
      <c r="E888" s="6">
        <v>2498</v>
      </c>
      <c r="F888" s="6">
        <v>8000</v>
      </c>
      <c r="G888" s="6">
        <v>8960</v>
      </c>
      <c r="H888" s="6">
        <v>1600</v>
      </c>
      <c r="I888" s="7" t="s">
        <v>12</v>
      </c>
    </row>
    <row r="889" spans="1:9" x14ac:dyDescent="0.35">
      <c r="A889" s="4">
        <v>2024</v>
      </c>
      <c r="B889" s="4" t="s">
        <v>42</v>
      </c>
      <c r="C889" s="4" t="s">
        <v>14</v>
      </c>
      <c r="D889" s="5" t="s">
        <v>15</v>
      </c>
      <c r="E889" s="6">
        <v>1245</v>
      </c>
      <c r="F889" s="6">
        <v>4577.2</v>
      </c>
      <c r="G889" s="6">
        <v>5126.4639999999999</v>
      </c>
      <c r="H889" s="6">
        <v>915.44</v>
      </c>
      <c r="I889" s="7" t="s">
        <v>12</v>
      </c>
    </row>
    <row r="890" spans="1:9" x14ac:dyDescent="0.35">
      <c r="A890" s="4">
        <v>2024</v>
      </c>
      <c r="B890" s="4" t="s">
        <v>42</v>
      </c>
      <c r="C890" s="4" t="s">
        <v>16</v>
      </c>
      <c r="D890" s="8" t="s">
        <v>17</v>
      </c>
      <c r="E890" s="9">
        <v>644</v>
      </c>
      <c r="F890" s="9">
        <v>5743.5</v>
      </c>
      <c r="G890" s="9">
        <v>6432.72</v>
      </c>
      <c r="H890" s="6">
        <v>1148.7</v>
      </c>
      <c r="I890" s="7" t="s">
        <v>12</v>
      </c>
    </row>
    <row r="891" spans="1:9" x14ac:dyDescent="0.35">
      <c r="A891" s="4">
        <v>2024</v>
      </c>
      <c r="B891" s="4" t="s">
        <v>42</v>
      </c>
      <c r="C891" s="4" t="s">
        <v>18</v>
      </c>
      <c r="D891" s="8" t="s">
        <v>19</v>
      </c>
      <c r="E891" s="9">
        <v>643</v>
      </c>
      <c r="F891" s="9">
        <v>7000</v>
      </c>
      <c r="G891" s="9">
        <v>7840</v>
      </c>
      <c r="H891" s="6">
        <v>1400</v>
      </c>
      <c r="I891" s="7" t="s">
        <v>12</v>
      </c>
    </row>
    <row r="892" spans="1:9" x14ac:dyDescent="0.35">
      <c r="A892" s="4">
        <v>2024</v>
      </c>
      <c r="B892" s="4" t="s">
        <v>42</v>
      </c>
      <c r="C892" s="4" t="s">
        <v>16</v>
      </c>
      <c r="D892" s="8" t="s">
        <v>20</v>
      </c>
      <c r="E892" s="9">
        <v>455</v>
      </c>
      <c r="F892" s="9">
        <v>4578.6000000000004</v>
      </c>
      <c r="G892" s="9">
        <v>5128.0320000000002</v>
      </c>
      <c r="H892" s="6">
        <v>915.72000000000014</v>
      </c>
      <c r="I892" s="7" t="s">
        <v>12</v>
      </c>
    </row>
    <row r="893" spans="1:9" x14ac:dyDescent="0.35">
      <c r="A893" s="4">
        <v>2024</v>
      </c>
      <c r="B893" s="4" t="s">
        <v>42</v>
      </c>
      <c r="C893" s="4" t="s">
        <v>18</v>
      </c>
      <c r="D893" s="8" t="s">
        <v>21</v>
      </c>
      <c r="E893" s="10">
        <v>345</v>
      </c>
      <c r="F893" s="10">
        <v>7000</v>
      </c>
      <c r="G893" s="10">
        <v>7840</v>
      </c>
      <c r="H893" s="6">
        <v>1400</v>
      </c>
      <c r="I893" s="7" t="s">
        <v>12</v>
      </c>
    </row>
    <row r="894" spans="1:9" x14ac:dyDescent="0.35">
      <c r="A894" s="4">
        <v>2024</v>
      </c>
      <c r="B894" s="4" t="s">
        <v>42</v>
      </c>
      <c r="C894" s="4" t="s">
        <v>14</v>
      </c>
      <c r="D894" s="5" t="s">
        <v>22</v>
      </c>
      <c r="E894" s="6">
        <v>122</v>
      </c>
      <c r="F894" s="6">
        <v>100</v>
      </c>
      <c r="G894" s="6">
        <v>112</v>
      </c>
      <c r="H894" s="6">
        <v>20</v>
      </c>
      <c r="I894" s="7" t="s">
        <v>12</v>
      </c>
    </row>
    <row r="895" spans="1:9" x14ac:dyDescent="0.35">
      <c r="A895" s="4">
        <v>2024</v>
      </c>
      <c r="B895" s="4" t="s">
        <v>42</v>
      </c>
      <c r="C895" s="4" t="s">
        <v>23</v>
      </c>
      <c r="D895" s="8" t="s">
        <v>24</v>
      </c>
      <c r="E895" s="9">
        <v>78</v>
      </c>
      <c r="F895" s="9">
        <v>4577.2</v>
      </c>
      <c r="G895" s="9">
        <v>5126.4639999999999</v>
      </c>
      <c r="H895" s="6">
        <v>915.44</v>
      </c>
      <c r="I895" s="7" t="s">
        <v>12</v>
      </c>
    </row>
    <row r="896" spans="1:9" x14ac:dyDescent="0.35">
      <c r="A896" s="4">
        <v>2024</v>
      </c>
      <c r="B896" s="4" t="s">
        <v>42</v>
      </c>
      <c r="C896" s="4" t="s">
        <v>23</v>
      </c>
      <c r="D896" s="8" t="s">
        <v>25</v>
      </c>
      <c r="E896" s="9">
        <v>76</v>
      </c>
      <c r="F896" s="9">
        <v>4576.8999999999996</v>
      </c>
      <c r="G896" s="9">
        <v>5126.1279999999997</v>
      </c>
      <c r="H896" s="6">
        <v>915.38</v>
      </c>
      <c r="I896" s="7" t="s">
        <v>12</v>
      </c>
    </row>
    <row r="897" spans="1:9" x14ac:dyDescent="0.35">
      <c r="A897" s="4">
        <v>2024</v>
      </c>
      <c r="B897" s="4" t="s">
        <v>42</v>
      </c>
      <c r="C897" s="4" t="s">
        <v>23</v>
      </c>
      <c r="D897" s="8" t="s">
        <v>26</v>
      </c>
      <c r="E897" s="9">
        <v>46</v>
      </c>
      <c r="F897" s="9">
        <v>200</v>
      </c>
      <c r="G897" s="9">
        <v>224</v>
      </c>
      <c r="H897" s="6">
        <v>40</v>
      </c>
      <c r="I897" s="7" t="s">
        <v>12</v>
      </c>
    </row>
    <row r="898" spans="1:9" x14ac:dyDescent="0.35">
      <c r="A898" s="4">
        <v>2024</v>
      </c>
      <c r="B898" s="4" t="s">
        <v>42</v>
      </c>
      <c r="C898" s="4" t="s">
        <v>23</v>
      </c>
      <c r="D898" s="8" t="s">
        <v>27</v>
      </c>
      <c r="E898" s="9">
        <v>34</v>
      </c>
      <c r="F898" s="9">
        <v>4576.8</v>
      </c>
      <c r="G898" s="9">
        <v>5126.0160000000005</v>
      </c>
      <c r="H898" s="6">
        <v>915.36000000000013</v>
      </c>
      <c r="I898" s="7" t="s">
        <v>12</v>
      </c>
    </row>
    <row r="899" spans="1:9" x14ac:dyDescent="0.35">
      <c r="A899" s="4">
        <v>2024</v>
      </c>
      <c r="B899" s="4" t="s">
        <v>42</v>
      </c>
      <c r="C899" s="4" t="s">
        <v>14</v>
      </c>
      <c r="D899" s="5" t="s">
        <v>28</v>
      </c>
      <c r="E899" s="6">
        <v>7</v>
      </c>
      <c r="F899" s="6">
        <v>200</v>
      </c>
      <c r="G899" s="6">
        <v>224</v>
      </c>
      <c r="H899" s="6">
        <v>40</v>
      </c>
      <c r="I899" s="7" t="s">
        <v>12</v>
      </c>
    </row>
    <row r="900" spans="1:9" x14ac:dyDescent="0.35">
      <c r="A900" s="4">
        <v>2024</v>
      </c>
      <c r="B900" s="4" t="s">
        <v>42</v>
      </c>
      <c r="C900" s="4" t="s">
        <v>23</v>
      </c>
      <c r="D900" s="8" t="s">
        <v>30</v>
      </c>
      <c r="E900" s="9">
        <v>3</v>
      </c>
      <c r="F900" s="9">
        <v>4577.3</v>
      </c>
      <c r="G900" s="9">
        <v>5126.576</v>
      </c>
      <c r="H900" s="6">
        <v>915.46</v>
      </c>
      <c r="I900" s="7" t="s">
        <v>12</v>
      </c>
    </row>
    <row r="901" spans="1:9" x14ac:dyDescent="0.35">
      <c r="A901" s="4">
        <v>2024</v>
      </c>
      <c r="B901" s="4" t="s">
        <v>42</v>
      </c>
      <c r="C901" s="4" t="s">
        <v>29</v>
      </c>
      <c r="D901" s="8" t="s">
        <v>29</v>
      </c>
      <c r="E901" s="9">
        <v>2</v>
      </c>
      <c r="F901" s="9">
        <v>6600</v>
      </c>
      <c r="G901" s="9">
        <v>7392</v>
      </c>
      <c r="H901" s="6">
        <v>1320</v>
      </c>
      <c r="I901" s="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30B9-12B6-4603-A370-5DD4A4CD1993}">
  <sheetPr>
    <tabColor rgb="FFFF0000"/>
  </sheetPr>
  <dimension ref="A6:AT28"/>
  <sheetViews>
    <sheetView showGridLines="0" topLeftCell="AO1" zoomScale="80" workbookViewId="0">
      <selection activeCell="AS12" sqref="AS12"/>
    </sheetView>
  </sheetViews>
  <sheetFormatPr defaultRowHeight="14.5" x14ac:dyDescent="0.35"/>
  <cols>
    <col min="1" max="1" width="13.36328125" style="11" bestFit="1" customWidth="1"/>
    <col min="2" max="2" width="14.1796875" style="11" bestFit="1" customWidth="1"/>
    <col min="3" max="3" width="13.7265625" style="11" bestFit="1" customWidth="1"/>
    <col min="4" max="4" width="14.7265625" style="11" bestFit="1" customWidth="1"/>
    <col min="5" max="5" width="14.08984375" style="11" customWidth="1"/>
    <col min="6" max="6" width="14.36328125" style="11" bestFit="1" customWidth="1"/>
    <col min="7" max="7" width="8.7265625" style="11"/>
    <col min="8" max="8" width="11.08984375" style="11" bestFit="1" customWidth="1"/>
    <col min="9" max="10" width="11.1796875" style="11" bestFit="1" customWidth="1"/>
    <col min="11" max="12" width="13.1796875" style="11" bestFit="1" customWidth="1"/>
    <col min="13" max="14" width="8.7265625" style="11"/>
    <col min="15" max="15" width="14.1796875" style="11" bestFit="1" customWidth="1"/>
    <col min="16" max="16" width="20.1796875" style="11" bestFit="1" customWidth="1"/>
    <col min="17" max="17" width="14.36328125" style="11" bestFit="1" customWidth="1"/>
    <col min="18" max="18" width="13.453125" style="11" customWidth="1"/>
    <col min="19" max="19" width="14.1796875" style="11" customWidth="1"/>
    <col min="20" max="20" width="8.7265625" style="11"/>
    <col min="21" max="21" width="13.36328125" style="11" bestFit="1" customWidth="1"/>
    <col min="22" max="22" width="14.1796875" style="11" bestFit="1" customWidth="1"/>
    <col min="23" max="23" width="15.1796875" style="11" bestFit="1" customWidth="1"/>
    <col min="24" max="24" width="8.7265625" style="11"/>
    <col min="25" max="25" width="19.7265625" style="11" bestFit="1" customWidth="1"/>
    <col min="26" max="26" width="8.7265625" style="11"/>
    <col min="27" max="27" width="13.36328125" style="11" bestFit="1" customWidth="1"/>
    <col min="28" max="28" width="21.36328125" style="11" bestFit="1" customWidth="1"/>
    <col min="29" max="29" width="10.36328125" style="11" customWidth="1"/>
    <col min="30" max="30" width="19.7265625" style="11" bestFit="1" customWidth="1"/>
    <col min="31" max="31" width="8.7265625" style="11"/>
    <col min="32" max="32" width="16.26953125" style="11" bestFit="1" customWidth="1"/>
    <col min="33" max="33" width="14.1796875" style="11" bestFit="1" customWidth="1"/>
    <col min="34" max="34" width="15.1796875" style="11" bestFit="1" customWidth="1"/>
    <col min="35" max="35" width="8.7265625" style="11"/>
    <col min="36" max="36" width="15" style="11" bestFit="1" customWidth="1"/>
    <col min="37" max="37" width="10" style="11" bestFit="1" customWidth="1"/>
    <col min="38" max="39" width="8.7265625" style="11"/>
    <col min="40" max="40" width="28" style="11" bestFit="1" customWidth="1"/>
    <col min="41" max="41" width="14.1796875" style="11" bestFit="1" customWidth="1"/>
    <col min="42" max="42" width="15.1796875" style="11" bestFit="1" customWidth="1"/>
    <col min="43" max="43" width="8.7265625" style="11"/>
    <col min="44" max="44" width="26" style="11" bestFit="1" customWidth="1"/>
    <col min="45" max="45" width="11.54296875" style="11" bestFit="1" customWidth="1"/>
    <col min="46" max="46" width="9.7265625" style="11" bestFit="1" customWidth="1"/>
    <col min="47" max="16384" width="8.7265625" style="11"/>
  </cols>
  <sheetData>
    <row r="6" spans="1:46" ht="15.5" x14ac:dyDescent="0.35">
      <c r="O6" s="20" t="s">
        <v>45</v>
      </c>
      <c r="P6" s="20" t="s">
        <v>52</v>
      </c>
      <c r="Q6"/>
      <c r="R6" s="15" t="s">
        <v>5</v>
      </c>
      <c r="S6" s="15" t="s">
        <v>53</v>
      </c>
      <c r="U6" s="20" t="s">
        <v>43</v>
      </c>
      <c r="V6" s="20" t="s">
        <v>45</v>
      </c>
      <c r="W6" s="20" t="s">
        <v>46</v>
      </c>
      <c r="Y6" s="20" t="s">
        <v>58</v>
      </c>
      <c r="AA6" s="20" t="s">
        <v>43</v>
      </c>
      <c r="AB6" s="20" t="s">
        <v>60</v>
      </c>
      <c r="AC6"/>
      <c r="AD6" s="23" t="s">
        <v>61</v>
      </c>
      <c r="AF6" s="21" t="s">
        <v>43</v>
      </c>
      <c r="AG6" s="21" t="s">
        <v>45</v>
      </c>
      <c r="AH6" s="21" t="s">
        <v>46</v>
      </c>
      <c r="AN6" s="28" t="s">
        <v>43</v>
      </c>
      <c r="AO6" s="21" t="s">
        <v>45</v>
      </c>
      <c r="AP6" s="21" t="s">
        <v>46</v>
      </c>
      <c r="AR6" s="30" t="s">
        <v>23</v>
      </c>
      <c r="AS6" s="16">
        <f>VLOOKUP(AR6,$AN$7:$AP$27,2,FALSE)</f>
        <v>908441.7</v>
      </c>
      <c r="AT6" s="25">
        <f>VLOOKUP(AR6,$AN$7:$AP$27,3,FALSE)</f>
        <v>0.23014151854147227</v>
      </c>
    </row>
    <row r="7" spans="1:46" ht="18.5" x14ac:dyDescent="0.35">
      <c r="A7" s="20" t="s">
        <v>43</v>
      </c>
      <c r="B7" s="20" t="s">
        <v>45</v>
      </c>
      <c r="C7" s="20" t="s">
        <v>54</v>
      </c>
      <c r="D7" s="20" t="s">
        <v>55</v>
      </c>
      <c r="F7" s="1"/>
      <c r="G7" s="14" t="s">
        <v>47</v>
      </c>
      <c r="H7" s="14" t="s">
        <v>48</v>
      </c>
      <c r="I7" s="15" t="s">
        <v>49</v>
      </c>
      <c r="J7" s="15" t="s">
        <v>50</v>
      </c>
      <c r="K7" s="15" t="s">
        <v>51</v>
      </c>
      <c r="L7" s="15" t="s">
        <v>56</v>
      </c>
      <c r="M7" s="15" t="s">
        <v>57</v>
      </c>
      <c r="O7" s="18">
        <v>3947317.7449999978</v>
      </c>
      <c r="P7" s="18">
        <v>4515856.2639999967</v>
      </c>
      <c r="Q7"/>
      <c r="R7" s="17">
        <f>GETPIVOTDATA("Sum of Income",$O$6)/GETPIVOTDATA("Sum of Target Income",$O$6)</f>
        <v>0.87410172384530105</v>
      </c>
      <c r="S7" s="17">
        <f>100% - R7</f>
        <v>0.12589827615469895</v>
      </c>
      <c r="U7" s="12" t="s">
        <v>9</v>
      </c>
      <c r="V7" s="18">
        <v>352630.74000000005</v>
      </c>
      <c r="W7" s="18">
        <v>352630.74000000005</v>
      </c>
      <c r="Y7" s="18">
        <f>IFERROR(AVERAGE(V7:V18),"")</f>
        <v>328943.1454166667</v>
      </c>
      <c r="AA7" s="12" t="s">
        <v>9</v>
      </c>
      <c r="AB7" s="18">
        <v>70526.14800000003</v>
      </c>
      <c r="AC7"/>
      <c r="AD7" s="16">
        <f>IFERROR(GETPIVOTDATA("operating profit",$AA$6),"")</f>
        <v>789463.54900000012</v>
      </c>
      <c r="AF7" s="28" t="s">
        <v>12</v>
      </c>
      <c r="AG7" s="24">
        <v>2361013.7099999986</v>
      </c>
      <c r="AH7" s="27">
        <v>0.59813115196785349</v>
      </c>
      <c r="AJ7" s="23" t="s">
        <v>12</v>
      </c>
      <c r="AK7" s="24">
        <f>IFERROR(GETPIVOTDATA("Sum of Income",$AF$6,"Marketing Strategies","B2B"),"")</f>
        <v>2361013.7099999986</v>
      </c>
      <c r="AL7" s="26">
        <f>IFERROR(GETPIVOTDATA("Sum of Income2",$AF$6,"Marketing Strategies","B2B"),"")</f>
        <v>0.59813115196785349</v>
      </c>
      <c r="AN7" s="28" t="s">
        <v>23</v>
      </c>
      <c r="AO7" s="24">
        <v>908441.7</v>
      </c>
      <c r="AP7" s="27">
        <v>0.23014151854147227</v>
      </c>
      <c r="AR7" s="29" t="s">
        <v>26</v>
      </c>
      <c r="AS7" s="16">
        <f>VLOOKUP(AR7,$AN$7:$AP$27,2,FALSE)</f>
        <v>9720</v>
      </c>
      <c r="AT7" s="25">
        <f t="shared" ref="AT7:AT26" si="0">VLOOKUP(AR7,$AN$7:$AP$27,3,FALSE)</f>
        <v>2.4624316125328796E-3</v>
      </c>
    </row>
    <row r="8" spans="1:46" x14ac:dyDescent="0.35">
      <c r="A8" s="12" t="s">
        <v>23</v>
      </c>
      <c r="B8" s="52">
        <v>908441.70000000054</v>
      </c>
      <c r="C8" s="52">
        <v>61781.781999999999</v>
      </c>
      <c r="D8" s="13">
        <v>8.4615516116792661E-2</v>
      </c>
      <c r="F8" s="12" t="s">
        <v>23</v>
      </c>
      <c r="G8" s="11">
        <v>1</v>
      </c>
      <c r="H8" s="11">
        <v>3</v>
      </c>
      <c r="I8" s="16">
        <f>VLOOKUP(F8,A8:B13,2,FALSE)</f>
        <v>908441.70000000054</v>
      </c>
      <c r="J8" s="16">
        <f>IF(I8=MAX($I$8:$I$13),I8,"")</f>
        <v>908441.70000000054</v>
      </c>
      <c r="K8" s="11" t="str">
        <f>IF(I8=MAX($I$8:$I$13),"",ROUND(I8,0))</f>
        <v/>
      </c>
      <c r="L8" s="11">
        <f>VLOOKUP(F8,$A$8:$D$13,3,0)</f>
        <v>61781.781999999999</v>
      </c>
      <c r="M8" s="17">
        <f>VLOOKUP(F8,$A$8:$D$13,4,0)</f>
        <v>8.4615516116792661E-2</v>
      </c>
      <c r="O8"/>
      <c r="P8"/>
      <c r="Q8"/>
      <c r="U8" s="12" t="s">
        <v>31</v>
      </c>
      <c r="V8" s="18">
        <v>320228.30000000005</v>
      </c>
      <c r="W8" s="18">
        <v>320228.30000000005</v>
      </c>
      <c r="AA8" s="12" t="s">
        <v>31</v>
      </c>
      <c r="AB8" s="18">
        <v>64045.66</v>
      </c>
      <c r="AC8"/>
      <c r="AF8" s="28" t="s">
        <v>33</v>
      </c>
      <c r="AG8" s="24">
        <v>1586304.0349999995</v>
      </c>
      <c r="AH8" s="27">
        <v>0.40186884803214651</v>
      </c>
      <c r="AJ8" s="23" t="s">
        <v>33</v>
      </c>
      <c r="AK8" s="24">
        <f>IFERROR(GETPIVOTDATA("Sum of Income",$AF$6,"Marketing Strategies","B2C"),"")</f>
        <v>1586304.0349999995</v>
      </c>
      <c r="AL8" s="26">
        <f>IFERROR(GETPIVOTDATA("Sum of Income2",$AF$6,"Marketing Strategies","B2C"),"")</f>
        <v>0.40186884803214651</v>
      </c>
      <c r="AN8" s="29" t="s">
        <v>26</v>
      </c>
      <c r="AO8" s="24">
        <v>9720</v>
      </c>
      <c r="AP8" s="27">
        <v>2.4624316125328796E-3</v>
      </c>
      <c r="AR8" s="29" t="s">
        <v>24</v>
      </c>
      <c r="AS8" s="16">
        <f t="shared" ref="AS8:AS26" si="1">VLOOKUP(AR8,$AN$7:$AP$27,2,FALSE)</f>
        <v>223825.08000000016</v>
      </c>
      <c r="AT8" s="25">
        <f t="shared" si="0"/>
        <v>5.6703081550380785E-2</v>
      </c>
    </row>
    <row r="9" spans="1:46" x14ac:dyDescent="0.35">
      <c r="A9" s="12" t="s">
        <v>29</v>
      </c>
      <c r="B9" s="52">
        <v>396733.79999999993</v>
      </c>
      <c r="C9" s="52">
        <v>12877.76</v>
      </c>
      <c r="D9" s="13">
        <v>1.7637210736786257E-2</v>
      </c>
      <c r="F9" s="12" t="s">
        <v>29</v>
      </c>
      <c r="G9" s="11">
        <v>7</v>
      </c>
      <c r="H9" s="11">
        <v>2</v>
      </c>
      <c r="I9" s="16">
        <f t="shared" ref="I9:I13" si="2">VLOOKUP(F9,A9:B14,2,FALSE)</f>
        <v>396733.79999999993</v>
      </c>
      <c r="J9" s="18" t="str">
        <f t="shared" ref="J9:J13" si="3">IF(I9=MAX($I$8:$I$13),I9,"")</f>
        <v/>
      </c>
      <c r="K9" s="11">
        <f t="shared" ref="K9:K13" si="4">IF(I9=MAX($I$8:$I$13),"",ROUND(I9,0))</f>
        <v>396734</v>
      </c>
      <c r="L9" s="11">
        <f t="shared" ref="L9:L13" si="5">VLOOKUP(F9,$A$8:$D$13,3,0)</f>
        <v>12877.76</v>
      </c>
      <c r="M9" s="17">
        <f t="shared" ref="M9:M13" si="6">VLOOKUP(F9,$A$8:$D$13,4,0)</f>
        <v>1.7637210736786257E-2</v>
      </c>
      <c r="O9"/>
      <c r="P9"/>
      <c r="Q9"/>
      <c r="U9" s="12" t="s">
        <v>32</v>
      </c>
      <c r="V9" s="18">
        <v>318928</v>
      </c>
      <c r="W9" s="18">
        <v>318928</v>
      </c>
      <c r="AA9" s="12" t="s">
        <v>32</v>
      </c>
      <c r="AB9" s="18">
        <v>63785.600000000013</v>
      </c>
      <c r="AC9"/>
      <c r="AF9" s="28" t="s">
        <v>44</v>
      </c>
      <c r="AG9" s="24">
        <v>3947317.7449999982</v>
      </c>
      <c r="AH9" s="27">
        <v>1</v>
      </c>
      <c r="AN9" s="29" t="s">
        <v>24</v>
      </c>
      <c r="AO9" s="24">
        <v>223825.08000000016</v>
      </c>
      <c r="AP9" s="27">
        <v>5.6703081550380785E-2</v>
      </c>
      <c r="AR9" s="29" t="s">
        <v>25</v>
      </c>
      <c r="AS9" s="16">
        <f t="shared" si="1"/>
        <v>221979.65000000005</v>
      </c>
      <c r="AT9" s="25">
        <f t="shared" si="0"/>
        <v>5.623556661512185E-2</v>
      </c>
    </row>
    <row r="10" spans="1:46" x14ac:dyDescent="0.35">
      <c r="A10" s="12" t="s">
        <v>10</v>
      </c>
      <c r="B10" s="52">
        <v>776132.81500000064</v>
      </c>
      <c r="C10" s="52">
        <v>389437.478</v>
      </c>
      <c r="D10" s="13">
        <v>0.53336844826185315</v>
      </c>
      <c r="F10" s="12" t="s">
        <v>10</v>
      </c>
      <c r="G10" s="11">
        <v>4</v>
      </c>
      <c r="H10" s="11">
        <v>1</v>
      </c>
      <c r="I10" s="16">
        <f t="shared" si="2"/>
        <v>776132.81500000064</v>
      </c>
      <c r="J10" s="18" t="str">
        <f t="shared" si="3"/>
        <v/>
      </c>
      <c r="K10" s="11">
        <f t="shared" si="4"/>
        <v>776133</v>
      </c>
      <c r="L10" s="11">
        <f t="shared" si="5"/>
        <v>389437.478</v>
      </c>
      <c r="M10" s="17">
        <f>VLOOKUP(F10,$A$8:$D$13,4,0)</f>
        <v>0.53336844826185315</v>
      </c>
      <c r="O10"/>
      <c r="P10"/>
      <c r="Q10"/>
      <c r="U10" s="12" t="s">
        <v>34</v>
      </c>
      <c r="V10" s="18">
        <v>338553.7</v>
      </c>
      <c r="W10" s="18">
        <v>338553.7</v>
      </c>
      <c r="AA10" s="12" t="s">
        <v>34</v>
      </c>
      <c r="AB10" s="18">
        <v>67710.74000000002</v>
      </c>
      <c r="AC10"/>
      <c r="AF10"/>
      <c r="AG10"/>
      <c r="AH10"/>
      <c r="AN10" s="29" t="s">
        <v>25</v>
      </c>
      <c r="AO10" s="24">
        <v>221979.65000000005</v>
      </c>
      <c r="AP10" s="27">
        <v>5.623556661512185E-2</v>
      </c>
      <c r="AR10" s="29" t="s">
        <v>30</v>
      </c>
      <c r="AS10" s="16">
        <f t="shared" si="1"/>
        <v>228653.76999999987</v>
      </c>
      <c r="AT10" s="25">
        <f t="shared" si="0"/>
        <v>5.7926365388150401E-2</v>
      </c>
    </row>
    <row r="11" spans="1:46" x14ac:dyDescent="0.35">
      <c r="A11" s="12" t="s">
        <v>14</v>
      </c>
      <c r="B11" s="52">
        <v>307374.0100000003</v>
      </c>
      <c r="C11" s="52">
        <v>116801.149</v>
      </c>
      <c r="D11" s="13">
        <v>0.15996931758409624</v>
      </c>
      <c r="F11" s="12" t="s">
        <v>14</v>
      </c>
      <c r="G11" s="11">
        <v>2</v>
      </c>
      <c r="H11" s="11">
        <v>8</v>
      </c>
      <c r="I11" s="16">
        <f t="shared" si="2"/>
        <v>307374.0100000003</v>
      </c>
      <c r="J11" s="18" t="str">
        <f t="shared" si="3"/>
        <v/>
      </c>
      <c r="K11" s="11">
        <f t="shared" si="4"/>
        <v>307374</v>
      </c>
      <c r="L11" s="11">
        <f t="shared" si="5"/>
        <v>116801.149</v>
      </c>
      <c r="M11" s="17">
        <f t="shared" si="6"/>
        <v>0.15996931758409624</v>
      </c>
      <c r="O11"/>
      <c r="P11"/>
      <c r="Q11"/>
      <c r="U11" s="12" t="s">
        <v>35</v>
      </c>
      <c r="V11" s="18">
        <v>330065.99999999994</v>
      </c>
      <c r="W11" s="18">
        <v>330065.99999999994</v>
      </c>
      <c r="AA11" s="12" t="s">
        <v>35</v>
      </c>
      <c r="AB11" s="18">
        <v>66013.2</v>
      </c>
      <c r="AC11"/>
      <c r="AF11"/>
      <c r="AG11"/>
      <c r="AH11"/>
      <c r="AN11" s="29" t="s">
        <v>30</v>
      </c>
      <c r="AO11" s="24">
        <v>228653.76999999987</v>
      </c>
      <c r="AP11" s="27">
        <v>5.7926365388150401E-2</v>
      </c>
      <c r="AR11" s="29" t="s">
        <v>27</v>
      </c>
      <c r="AS11" s="16">
        <f>VLOOKUP(AR11,$AN$7:$AP$27,2,FALSE)</f>
        <v>224263.19999999978</v>
      </c>
      <c r="AT11" s="25">
        <f t="shared" si="0"/>
        <v>5.6814073375286336E-2</v>
      </c>
    </row>
    <row r="12" spans="1:46" x14ac:dyDescent="0.35">
      <c r="A12" s="12" t="s">
        <v>16</v>
      </c>
      <c r="B12" s="52">
        <v>691419.41999999958</v>
      </c>
      <c r="C12" s="52">
        <v>73997.460999999996</v>
      </c>
      <c r="D12" s="13">
        <v>0.1013459494232011</v>
      </c>
      <c r="F12" s="12" t="s">
        <v>16</v>
      </c>
      <c r="G12" s="11">
        <v>6</v>
      </c>
      <c r="H12" s="11">
        <v>6</v>
      </c>
      <c r="I12" s="16">
        <f t="shared" si="2"/>
        <v>691419.41999999958</v>
      </c>
      <c r="J12" s="18" t="str">
        <f t="shared" si="3"/>
        <v/>
      </c>
      <c r="K12" s="11">
        <f t="shared" si="4"/>
        <v>691419</v>
      </c>
      <c r="L12" s="11">
        <f t="shared" si="5"/>
        <v>73997.460999999996</v>
      </c>
      <c r="M12" s="17">
        <f t="shared" si="6"/>
        <v>0.1013459494232011</v>
      </c>
      <c r="O12"/>
      <c r="P12"/>
      <c r="Q12"/>
      <c r="U12" s="12" t="s">
        <v>36</v>
      </c>
      <c r="V12" s="18">
        <v>319548.3</v>
      </c>
      <c r="W12" s="18">
        <v>319548.3</v>
      </c>
      <c r="AA12" s="12" t="s">
        <v>36</v>
      </c>
      <c r="AB12" s="18">
        <v>63909.660000000011</v>
      </c>
      <c r="AC12"/>
      <c r="AF12"/>
      <c r="AG12"/>
      <c r="AH12"/>
      <c r="AN12" s="29" t="s">
        <v>27</v>
      </c>
      <c r="AO12" s="24">
        <v>224263.19999999978</v>
      </c>
      <c r="AP12" s="27">
        <v>5.6814073375286336E-2</v>
      </c>
      <c r="AR12" s="30" t="s">
        <v>29</v>
      </c>
      <c r="AS12" s="16">
        <f t="shared" si="1"/>
        <v>396733.79999999993</v>
      </c>
      <c r="AT12" s="25">
        <f t="shared" si="0"/>
        <v>0.10050718630455729</v>
      </c>
    </row>
    <row r="13" spans="1:46" x14ac:dyDescent="0.35">
      <c r="A13" s="12" t="s">
        <v>18</v>
      </c>
      <c r="B13" s="52">
        <v>867216</v>
      </c>
      <c r="C13" s="52">
        <v>75251.567999999999</v>
      </c>
      <c r="D13" s="13">
        <v>0.10306355787727066</v>
      </c>
      <c r="F13" s="12" t="s">
        <v>18</v>
      </c>
      <c r="G13" s="11">
        <v>5</v>
      </c>
      <c r="H13" s="11">
        <v>9</v>
      </c>
      <c r="I13" s="16">
        <f t="shared" si="2"/>
        <v>867216</v>
      </c>
      <c r="J13" s="18" t="str">
        <f t="shared" si="3"/>
        <v/>
      </c>
      <c r="K13" s="11">
        <f t="shared" si="4"/>
        <v>867216</v>
      </c>
      <c r="L13" s="11">
        <f t="shared" si="5"/>
        <v>75251.567999999999</v>
      </c>
      <c r="M13" s="17">
        <f t="shared" si="6"/>
        <v>0.10306355787727066</v>
      </c>
      <c r="O13"/>
      <c r="P13"/>
      <c r="Q13"/>
      <c r="U13" s="12" t="s">
        <v>37</v>
      </c>
      <c r="V13" s="18">
        <v>315915.8</v>
      </c>
      <c r="W13" s="18">
        <v>315915.8</v>
      </c>
      <c r="AA13" s="12" t="s">
        <v>37</v>
      </c>
      <c r="AB13" s="18">
        <v>63183.160000000011</v>
      </c>
      <c r="AC13"/>
      <c r="AF13"/>
      <c r="AG13"/>
      <c r="AH13"/>
      <c r="AN13" s="28" t="s">
        <v>29</v>
      </c>
      <c r="AO13" s="24">
        <v>396733.79999999993</v>
      </c>
      <c r="AP13" s="27">
        <v>0.10050718630455729</v>
      </c>
      <c r="AR13" s="29" t="s">
        <v>29</v>
      </c>
      <c r="AS13" s="16">
        <f t="shared" si="1"/>
        <v>396733.79999999993</v>
      </c>
      <c r="AT13" s="25">
        <f t="shared" si="0"/>
        <v>0.10050718630455729</v>
      </c>
    </row>
    <row r="14" spans="1:46" x14ac:dyDescent="0.35">
      <c r="A14" s="12" t="s">
        <v>44</v>
      </c>
      <c r="B14" s="52">
        <v>3947317.745000001</v>
      </c>
      <c r="C14" s="52">
        <v>730147.19799999997</v>
      </c>
      <c r="D14" s="13">
        <v>1</v>
      </c>
      <c r="U14" s="12" t="s">
        <v>38</v>
      </c>
      <c r="V14" s="18">
        <v>327116.43</v>
      </c>
      <c r="W14" s="18">
        <v>327116.43</v>
      </c>
      <c r="AA14" s="12" t="s">
        <v>38</v>
      </c>
      <c r="AB14" s="18">
        <v>65423.286</v>
      </c>
      <c r="AC14"/>
      <c r="AF14"/>
      <c r="AG14"/>
      <c r="AH14"/>
      <c r="AN14" s="29" t="s">
        <v>29</v>
      </c>
      <c r="AO14" s="24">
        <v>396733.79999999993</v>
      </c>
      <c r="AP14" s="27">
        <v>0.10050718630455729</v>
      </c>
      <c r="AR14" s="30" t="s">
        <v>10</v>
      </c>
      <c r="AS14" s="16">
        <f t="shared" si="1"/>
        <v>776132.81499999971</v>
      </c>
      <c r="AT14" s="25">
        <f t="shared" si="0"/>
        <v>0.19662283736421118</v>
      </c>
    </row>
    <row r="15" spans="1:46" x14ac:dyDescent="0.35">
      <c r="U15" s="12" t="s">
        <v>39</v>
      </c>
      <c r="V15" s="18">
        <v>325310.86500000005</v>
      </c>
      <c r="W15" s="18">
        <v>325310.86500000005</v>
      </c>
      <c r="AA15" s="12" t="s">
        <v>39</v>
      </c>
      <c r="AB15" s="18">
        <v>65062.173000000003</v>
      </c>
      <c r="AC15"/>
      <c r="AF15"/>
      <c r="AG15"/>
      <c r="AH15"/>
      <c r="AN15" s="28" t="s">
        <v>10</v>
      </c>
      <c r="AO15" s="24">
        <v>776132.81499999971</v>
      </c>
      <c r="AP15" s="27">
        <v>0.19662283736421118</v>
      </c>
      <c r="AR15" s="29" t="s">
        <v>13</v>
      </c>
      <c r="AS15" s="16">
        <f t="shared" si="1"/>
        <v>494400</v>
      </c>
      <c r="AT15" s="25">
        <f t="shared" si="0"/>
        <v>0.12524960794611684</v>
      </c>
    </row>
    <row r="16" spans="1:46" x14ac:dyDescent="0.35">
      <c r="U16" s="12" t="s">
        <v>40</v>
      </c>
      <c r="V16" s="18">
        <v>333009.73000000004</v>
      </c>
      <c r="W16" s="18">
        <v>333009.73000000004</v>
      </c>
      <c r="AA16" s="12" t="s">
        <v>40</v>
      </c>
      <c r="AB16" s="18">
        <v>66601.945999999996</v>
      </c>
      <c r="AC16"/>
      <c r="AF16"/>
      <c r="AG16"/>
      <c r="AH16"/>
      <c r="AN16" s="29" t="s">
        <v>13</v>
      </c>
      <c r="AO16" s="24">
        <v>494400</v>
      </c>
      <c r="AP16" s="27">
        <v>0.12524960794611684</v>
      </c>
      <c r="AR16" s="29" t="s">
        <v>11</v>
      </c>
      <c r="AS16" s="16">
        <f t="shared" si="1"/>
        <v>281732.81499999971</v>
      </c>
      <c r="AT16" s="25">
        <f t="shared" si="0"/>
        <v>7.1373229418094319E-2</v>
      </c>
    </row>
    <row r="17" spans="21:46" x14ac:dyDescent="0.35">
      <c r="U17" s="12" t="s">
        <v>41</v>
      </c>
      <c r="V17" s="18">
        <v>350094.08000000002</v>
      </c>
      <c r="W17" s="18">
        <v>350094.08000000002</v>
      </c>
      <c r="AA17" s="12" t="s">
        <v>41</v>
      </c>
      <c r="AB17" s="18">
        <v>70018.816000000021</v>
      </c>
      <c r="AC17"/>
      <c r="AF17"/>
      <c r="AG17"/>
      <c r="AH17"/>
      <c r="AN17" s="29" t="s">
        <v>11</v>
      </c>
      <c r="AO17" s="24">
        <v>281732.81499999971</v>
      </c>
      <c r="AP17" s="27">
        <v>7.1373229418094319E-2</v>
      </c>
      <c r="AR17" s="30" t="s">
        <v>14</v>
      </c>
      <c r="AS17" s="16">
        <f t="shared" si="1"/>
        <v>307374.01000000024</v>
      </c>
      <c r="AT17" s="25">
        <f t="shared" si="0"/>
        <v>7.7869082211419555E-2</v>
      </c>
    </row>
    <row r="18" spans="21:46" x14ac:dyDescent="0.35">
      <c r="U18" s="12" t="s">
        <v>42</v>
      </c>
      <c r="V18" s="18">
        <v>315915.8</v>
      </c>
      <c r="W18" s="18">
        <v>315915.8</v>
      </c>
      <c r="AA18" s="12" t="s">
        <v>42</v>
      </c>
      <c r="AB18" s="18">
        <v>63183.160000000011</v>
      </c>
      <c r="AC18"/>
      <c r="AF18"/>
      <c r="AG18"/>
      <c r="AH18"/>
      <c r="AN18" s="28" t="s">
        <v>14</v>
      </c>
      <c r="AO18" s="24">
        <v>307374.01000000024</v>
      </c>
      <c r="AP18" s="27">
        <v>7.7869082211419555E-2</v>
      </c>
      <c r="AR18" s="29" t="s">
        <v>15</v>
      </c>
      <c r="AS18" s="16">
        <f t="shared" si="1"/>
        <v>282870.96000000025</v>
      </c>
      <c r="AT18" s="25">
        <f t="shared" si="0"/>
        <v>7.1661563186370819E-2</v>
      </c>
    </row>
    <row r="19" spans="21:46" x14ac:dyDescent="0.35">
      <c r="U19" s="12" t="s">
        <v>44</v>
      </c>
      <c r="V19" s="18">
        <v>3947317.7450000001</v>
      </c>
      <c r="W19" s="18">
        <v>3947317.7450000001</v>
      </c>
      <c r="AA19" s="12" t="s">
        <v>44</v>
      </c>
      <c r="AB19" s="18">
        <v>789463.54900000012</v>
      </c>
      <c r="AC19"/>
      <c r="AF19"/>
      <c r="AG19"/>
      <c r="AH19"/>
      <c r="AN19" s="29" t="s">
        <v>15</v>
      </c>
      <c r="AO19" s="24">
        <v>282870.96000000025</v>
      </c>
      <c r="AP19" s="27">
        <v>7.1661563186370819E-2</v>
      </c>
      <c r="AR19" s="29" t="s">
        <v>28</v>
      </c>
      <c r="AS19" s="16">
        <f t="shared" si="1"/>
        <v>15716.3</v>
      </c>
      <c r="AT19" s="25">
        <f t="shared" si="0"/>
        <v>3.9815137810751541E-3</v>
      </c>
    </row>
    <row r="20" spans="21:46" x14ac:dyDescent="0.35">
      <c r="AF20"/>
      <c r="AG20"/>
      <c r="AH20"/>
      <c r="AN20" s="29" t="s">
        <v>28</v>
      </c>
      <c r="AO20" s="24">
        <v>15716.3</v>
      </c>
      <c r="AP20" s="27">
        <v>3.9815137810751541E-3</v>
      </c>
      <c r="AR20" s="29" t="s">
        <v>22</v>
      </c>
      <c r="AS20" s="16">
        <f t="shared" si="1"/>
        <v>8786.75</v>
      </c>
      <c r="AT20" s="25">
        <f t="shared" si="0"/>
        <v>2.2260052439735888E-3</v>
      </c>
    </row>
    <row r="21" spans="21:46" x14ac:dyDescent="0.35">
      <c r="AF21"/>
      <c r="AG21"/>
      <c r="AH21"/>
      <c r="AN21" s="29" t="s">
        <v>22</v>
      </c>
      <c r="AO21" s="24">
        <v>8786.75</v>
      </c>
      <c r="AP21" s="27">
        <v>2.2260052439735888E-3</v>
      </c>
      <c r="AR21" s="30" t="s">
        <v>16</v>
      </c>
      <c r="AS21" s="16">
        <f t="shared" si="1"/>
        <v>691419.41999999993</v>
      </c>
      <c r="AT21" s="25">
        <f t="shared" si="0"/>
        <v>0.17516183511596176</v>
      </c>
    </row>
    <row r="22" spans="21:46" x14ac:dyDescent="0.35">
      <c r="AF22"/>
      <c r="AG22"/>
      <c r="AH22"/>
      <c r="AN22" s="28" t="s">
        <v>16</v>
      </c>
      <c r="AO22" s="24">
        <v>691419.41999999993</v>
      </c>
      <c r="AP22" s="27">
        <v>0.17516183511596176</v>
      </c>
      <c r="AR22" s="29" t="s">
        <v>20</v>
      </c>
      <c r="AS22" s="16">
        <f t="shared" si="1"/>
        <v>303019.46999999991</v>
      </c>
      <c r="AT22" s="25">
        <f t="shared" si="0"/>
        <v>7.6765917915736462E-2</v>
      </c>
    </row>
    <row r="23" spans="21:46" x14ac:dyDescent="0.35">
      <c r="AF23"/>
      <c r="AG23"/>
      <c r="AH23"/>
      <c r="AN23" s="29" t="s">
        <v>20</v>
      </c>
      <c r="AO23" s="24">
        <v>303019.46999999991</v>
      </c>
      <c r="AP23" s="27">
        <v>7.6765917915736462E-2</v>
      </c>
      <c r="AR23" s="29" t="s">
        <v>17</v>
      </c>
      <c r="AS23" s="16">
        <f t="shared" si="1"/>
        <v>388399.95000000007</v>
      </c>
      <c r="AT23" s="25">
        <f t="shared" si="0"/>
        <v>9.8395917200225322E-2</v>
      </c>
    </row>
    <row r="24" spans="21:46" x14ac:dyDescent="0.35">
      <c r="AN24" s="29" t="s">
        <v>17</v>
      </c>
      <c r="AO24" s="24">
        <v>388399.95000000007</v>
      </c>
      <c r="AP24" s="27">
        <v>9.8395917200225322E-2</v>
      </c>
      <c r="AR24" s="30" t="s">
        <v>18</v>
      </c>
      <c r="AS24" s="16">
        <f t="shared" si="1"/>
        <v>867216</v>
      </c>
      <c r="AT24" s="25">
        <f t="shared" si="0"/>
        <v>0.21969754046237797</v>
      </c>
    </row>
    <row r="25" spans="21:46" x14ac:dyDescent="0.35">
      <c r="AN25" s="28" t="s">
        <v>18</v>
      </c>
      <c r="AO25" s="24">
        <v>867216</v>
      </c>
      <c r="AP25" s="27">
        <v>0.21969754046237797</v>
      </c>
      <c r="AR25" s="29" t="s">
        <v>21</v>
      </c>
      <c r="AS25" s="16">
        <f t="shared" si="1"/>
        <v>435316</v>
      </c>
      <c r="AT25" s="25">
        <f t="shared" si="0"/>
        <v>0.11028146911948181</v>
      </c>
    </row>
    <row r="26" spans="21:46" x14ac:dyDescent="0.35">
      <c r="AN26" s="29" t="s">
        <v>21</v>
      </c>
      <c r="AO26" s="24">
        <v>435316</v>
      </c>
      <c r="AP26" s="27">
        <v>0.11028146911948181</v>
      </c>
      <c r="AR26" s="29" t="s">
        <v>19</v>
      </c>
      <c r="AS26" s="16">
        <f t="shared" si="1"/>
        <v>431900</v>
      </c>
      <c r="AT26" s="25">
        <f t="shared" si="0"/>
        <v>0.10941607134289617</v>
      </c>
    </row>
    <row r="27" spans="21:46" x14ac:dyDescent="0.35">
      <c r="AN27" s="29" t="s">
        <v>19</v>
      </c>
      <c r="AO27" s="24">
        <v>431900</v>
      </c>
      <c r="AP27" s="27">
        <v>0.10941607134289617</v>
      </c>
    </row>
    <row r="28" spans="21:46" x14ac:dyDescent="0.35">
      <c r="AN28" s="28" t="s">
        <v>44</v>
      </c>
      <c r="AO28" s="24">
        <v>3947317.7449999996</v>
      </c>
      <c r="AP28" s="2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E36D9-6FAE-4A7F-82E2-228843D10DC4}">
  <sheetPr>
    <tabColor rgb="FF44D4D1"/>
  </sheetPr>
  <dimension ref="B4:T36"/>
  <sheetViews>
    <sheetView showGridLines="0" showRowColHeaders="0" tabSelected="1" zoomScale="90" zoomScaleNormal="90" workbookViewId="0"/>
  </sheetViews>
  <sheetFormatPr defaultRowHeight="14.5" x14ac:dyDescent="0.35"/>
  <cols>
    <col min="1" max="16384" width="8.7265625" style="2"/>
  </cols>
  <sheetData>
    <row r="4" spans="20:20" ht="18.5" x14ac:dyDescent="0.45">
      <c r="T4" s="22" t="s">
        <v>59</v>
      </c>
    </row>
    <row r="20" spans="6:6" x14ac:dyDescent="0.35">
      <c r="F20" s="19"/>
    </row>
    <row r="36" spans="2:2" x14ac:dyDescent="0.35">
      <c r="B36" s="2" t="s">
        <v>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93969-07FE-40D1-9B4D-4744CCB8FDA0}">
  <sheetPr>
    <tabColor rgb="FF44D4D1"/>
  </sheetPr>
  <dimension ref="K1:N31"/>
  <sheetViews>
    <sheetView topLeftCell="K1" workbookViewId="0">
      <selection activeCell="R18" sqref="R18"/>
    </sheetView>
  </sheetViews>
  <sheetFormatPr defaultRowHeight="14.5" x14ac:dyDescent="0.35"/>
  <cols>
    <col min="11" max="11" width="9.6328125" bestFit="1" customWidth="1"/>
    <col min="12" max="12" width="14.90625" bestFit="1" customWidth="1"/>
    <col min="13" max="13" width="12.6328125" bestFit="1" customWidth="1"/>
    <col min="14" max="14" width="11.453125" bestFit="1" customWidth="1"/>
  </cols>
  <sheetData>
    <row r="1" spans="11:14" x14ac:dyDescent="0.35">
      <c r="K1" s="34" t="s">
        <v>0</v>
      </c>
      <c r="L1" s="35" t="s">
        <v>68</v>
      </c>
      <c r="M1" s="34" t="s">
        <v>49</v>
      </c>
      <c r="N1" s="34" t="s">
        <v>53</v>
      </c>
    </row>
    <row r="2" spans="11:14" x14ac:dyDescent="0.35">
      <c r="K2" s="33">
        <v>2020</v>
      </c>
      <c r="L2" s="33" t="s">
        <v>67</v>
      </c>
      <c r="M2" s="32">
        <v>364236</v>
      </c>
      <c r="N2" s="31">
        <v>501558.1999999999</v>
      </c>
    </row>
    <row r="3" spans="11:14" x14ac:dyDescent="0.35">
      <c r="K3" s="33">
        <v>2020</v>
      </c>
      <c r="L3" s="33" t="s">
        <v>65</v>
      </c>
      <c r="M3" s="32">
        <v>197480</v>
      </c>
      <c r="N3" s="31">
        <v>360897.68000000005</v>
      </c>
    </row>
    <row r="4" spans="11:14" x14ac:dyDescent="0.35">
      <c r="K4" s="33">
        <v>2020</v>
      </c>
      <c r="L4" s="33" t="s">
        <v>66</v>
      </c>
      <c r="M4" s="32">
        <v>187412</v>
      </c>
      <c r="N4" s="31">
        <v>227490.12000000002</v>
      </c>
    </row>
    <row r="5" spans="11:14" x14ac:dyDescent="0.35">
      <c r="K5" s="33">
        <v>2020</v>
      </c>
      <c r="L5" s="33" t="s">
        <v>64</v>
      </c>
      <c r="M5" s="32">
        <v>167840</v>
      </c>
      <c r="N5" s="31">
        <v>281795.8000000001</v>
      </c>
    </row>
    <row r="6" spans="11:14" x14ac:dyDescent="0.35">
      <c r="K6" s="33">
        <v>2020</v>
      </c>
      <c r="L6" s="33" t="s">
        <v>62</v>
      </c>
      <c r="M6" s="32">
        <v>126472</v>
      </c>
      <c r="N6" s="31">
        <v>206264.59999999995</v>
      </c>
    </row>
    <row r="7" spans="11:14" x14ac:dyDescent="0.35">
      <c r="K7" s="33">
        <v>2020</v>
      </c>
      <c r="L7" s="33" t="s">
        <v>63</v>
      </c>
      <c r="M7" s="32">
        <v>125960</v>
      </c>
      <c r="N7" s="31">
        <v>202419.35999999975</v>
      </c>
    </row>
    <row r="8" spans="11:14" x14ac:dyDescent="0.35">
      <c r="K8" s="33">
        <v>2021</v>
      </c>
      <c r="L8" s="33" t="s">
        <v>67</v>
      </c>
      <c r="M8" s="32">
        <v>342724</v>
      </c>
      <c r="N8" s="31">
        <v>509978.03999999992</v>
      </c>
    </row>
    <row r="9" spans="11:14" x14ac:dyDescent="0.35">
      <c r="K9" s="33">
        <v>2021</v>
      </c>
      <c r="L9" s="33" t="s">
        <v>65</v>
      </c>
      <c r="M9" s="32">
        <v>238460</v>
      </c>
      <c r="N9" s="31">
        <v>280188.47999999992</v>
      </c>
    </row>
    <row r="10" spans="11:14" x14ac:dyDescent="0.35">
      <c r="K10" s="33">
        <v>2021</v>
      </c>
      <c r="L10" s="33" t="s">
        <v>66</v>
      </c>
      <c r="M10" s="32">
        <v>231288</v>
      </c>
      <c r="N10" s="31">
        <v>209586.52000000019</v>
      </c>
    </row>
    <row r="11" spans="11:14" x14ac:dyDescent="0.35">
      <c r="K11" s="33">
        <v>2021</v>
      </c>
      <c r="L11" s="33" t="s">
        <v>64</v>
      </c>
      <c r="M11" s="32">
        <v>210228</v>
      </c>
      <c r="N11" s="31">
        <v>273633.36</v>
      </c>
    </row>
    <row r="12" spans="11:14" x14ac:dyDescent="0.35">
      <c r="K12" s="33">
        <v>2021</v>
      </c>
      <c r="L12" s="33" t="s">
        <v>63</v>
      </c>
      <c r="M12" s="32">
        <v>135984</v>
      </c>
      <c r="N12" s="31">
        <v>204158.23999999973</v>
      </c>
    </row>
    <row r="13" spans="11:14" x14ac:dyDescent="0.35">
      <c r="K13" s="33">
        <v>2021</v>
      </c>
      <c r="L13" s="33" t="s">
        <v>62</v>
      </c>
      <c r="M13" s="32">
        <v>128888</v>
      </c>
      <c r="N13" s="31">
        <v>275347.0400000001</v>
      </c>
    </row>
    <row r="14" spans="11:14" x14ac:dyDescent="0.35">
      <c r="K14" s="33">
        <v>2022</v>
      </c>
      <c r="L14" s="33" t="s">
        <v>67</v>
      </c>
      <c r="M14" s="32">
        <v>365892</v>
      </c>
      <c r="N14" s="31">
        <v>524449.6399999999</v>
      </c>
    </row>
    <row r="15" spans="11:14" x14ac:dyDescent="0.35">
      <c r="K15" s="33">
        <v>2022</v>
      </c>
      <c r="L15" s="33" t="s">
        <v>66</v>
      </c>
      <c r="M15" s="32">
        <v>188312</v>
      </c>
      <c r="N15" s="31">
        <v>201424.08000000007</v>
      </c>
    </row>
    <row r="16" spans="11:14" x14ac:dyDescent="0.35">
      <c r="K16" s="33">
        <v>2022</v>
      </c>
      <c r="L16" s="33" t="s">
        <v>65</v>
      </c>
      <c r="M16" s="32">
        <v>387584</v>
      </c>
      <c r="N16" s="31">
        <v>700000</v>
      </c>
    </row>
    <row r="17" spans="11:14" x14ac:dyDescent="0.35">
      <c r="K17" s="33">
        <v>2022</v>
      </c>
      <c r="L17" s="33" t="s">
        <v>64</v>
      </c>
      <c r="M17" s="32">
        <v>178572</v>
      </c>
      <c r="N17" s="31">
        <v>255357.95999999996</v>
      </c>
    </row>
    <row r="18" spans="11:14" x14ac:dyDescent="0.35">
      <c r="K18" s="33">
        <v>2022</v>
      </c>
      <c r="L18" s="33" t="s">
        <v>62</v>
      </c>
      <c r="M18" s="32">
        <v>127296</v>
      </c>
      <c r="N18" s="31">
        <v>181256.00000000003</v>
      </c>
    </row>
    <row r="19" spans="11:14" x14ac:dyDescent="0.35">
      <c r="K19" s="33">
        <v>2022</v>
      </c>
      <c r="L19" s="33" t="s">
        <v>63</v>
      </c>
      <c r="M19" s="32">
        <v>125136</v>
      </c>
      <c r="N19" s="31">
        <v>199811.0399999998</v>
      </c>
    </row>
    <row r="20" spans="11:14" x14ac:dyDescent="0.35">
      <c r="K20" s="33">
        <v>2023</v>
      </c>
      <c r="L20" s="33" t="s">
        <v>67</v>
      </c>
      <c r="M20" s="32">
        <v>204528</v>
      </c>
      <c r="N20" s="31">
        <v>292475.04000000004</v>
      </c>
    </row>
    <row r="21" spans="11:14" x14ac:dyDescent="0.35">
      <c r="K21" s="33">
        <v>2023</v>
      </c>
      <c r="L21" s="33" t="s">
        <v>64</v>
      </c>
      <c r="M21" s="32">
        <v>129304</v>
      </c>
      <c r="N21" s="31">
        <v>184904.72</v>
      </c>
    </row>
    <row r="22" spans="11:14" x14ac:dyDescent="0.35">
      <c r="K22" s="33">
        <v>2023</v>
      </c>
      <c r="L22" s="33" t="s">
        <v>65</v>
      </c>
      <c r="M22" s="32">
        <v>127904</v>
      </c>
      <c r="N22" s="31">
        <v>182902.72000000003</v>
      </c>
    </row>
    <row r="23" spans="11:14" x14ac:dyDescent="0.35">
      <c r="K23" s="33">
        <v>2023</v>
      </c>
      <c r="L23" s="33" t="s">
        <v>66</v>
      </c>
      <c r="M23" s="32">
        <v>219404</v>
      </c>
      <c r="N23" s="31">
        <v>212626.8</v>
      </c>
    </row>
    <row r="24" spans="11:14" x14ac:dyDescent="0.35">
      <c r="K24" s="33">
        <v>2023</v>
      </c>
      <c r="L24" s="33" t="s">
        <v>63</v>
      </c>
      <c r="M24" s="32">
        <v>73912</v>
      </c>
      <c r="N24" s="31">
        <v>130072.80000000012</v>
      </c>
    </row>
    <row r="25" spans="11:14" x14ac:dyDescent="0.35">
      <c r="K25" s="33">
        <v>2023</v>
      </c>
      <c r="L25" s="33" t="s">
        <v>62</v>
      </c>
      <c r="M25" s="32">
        <v>71992</v>
      </c>
      <c r="N25" s="31">
        <v>104238.15999999999</v>
      </c>
    </row>
    <row r="26" spans="11:14" x14ac:dyDescent="0.35">
      <c r="K26" s="33">
        <v>2024</v>
      </c>
      <c r="L26" s="33" t="s">
        <v>67</v>
      </c>
      <c r="M26" s="32">
        <v>190380</v>
      </c>
      <c r="N26" s="31">
        <v>272243.39999999997</v>
      </c>
    </row>
    <row r="27" spans="11:14" x14ac:dyDescent="0.35">
      <c r="K27" s="33">
        <v>2024</v>
      </c>
      <c r="L27" s="33" t="s">
        <v>66</v>
      </c>
      <c r="M27" s="32">
        <v>112620</v>
      </c>
      <c r="N27" s="31">
        <v>107044.07999999994</v>
      </c>
    </row>
    <row r="28" spans="11:14" x14ac:dyDescent="0.35">
      <c r="K28" s="33">
        <v>2024</v>
      </c>
      <c r="L28" s="33" t="s">
        <v>65</v>
      </c>
      <c r="M28" s="32">
        <v>109940</v>
      </c>
      <c r="N28" s="31">
        <v>157214.20000000007</v>
      </c>
    </row>
    <row r="29" spans="11:14" x14ac:dyDescent="0.35">
      <c r="K29" s="33">
        <v>2024</v>
      </c>
      <c r="L29" s="33" t="s">
        <v>64</v>
      </c>
      <c r="M29" s="32">
        <v>106948</v>
      </c>
      <c r="N29" s="31">
        <v>152935.63999999998</v>
      </c>
    </row>
    <row r="30" spans="11:14" x14ac:dyDescent="0.35">
      <c r="K30" s="33">
        <v>2024</v>
      </c>
      <c r="L30" s="33" t="s">
        <v>63</v>
      </c>
      <c r="M30" s="32">
        <v>62256</v>
      </c>
      <c r="N30" s="31">
        <v>100660.56000000013</v>
      </c>
    </row>
    <row r="31" spans="11:14" x14ac:dyDescent="0.35">
      <c r="K31" s="33">
        <v>2024</v>
      </c>
      <c r="L31" s="33" t="s">
        <v>62</v>
      </c>
      <c r="M31" s="32">
        <v>62240</v>
      </c>
      <c r="N31" s="31">
        <v>90151.200000000041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2394-F4D7-4464-A9DA-DD4D0D01E154}">
  <sheetPr>
    <tabColor rgb="FF44D4D1"/>
  </sheetPr>
  <dimension ref="A3:R10"/>
  <sheetViews>
    <sheetView topLeftCell="G1" workbookViewId="0">
      <selection activeCell="Q15" sqref="Q15"/>
    </sheetView>
  </sheetViews>
  <sheetFormatPr defaultRowHeight="14.5" x14ac:dyDescent="0.35"/>
  <cols>
    <col min="1" max="1" width="14.1796875" bestFit="1" customWidth="1"/>
    <col min="2" max="2" width="14" bestFit="1" customWidth="1"/>
    <col min="3" max="3" width="15" bestFit="1" customWidth="1"/>
    <col min="4" max="4" width="15" customWidth="1"/>
    <col min="5" max="5" width="11.08984375" bestFit="1" customWidth="1"/>
    <col min="6" max="6" width="13.7265625" bestFit="1" customWidth="1"/>
    <col min="8" max="8" width="14.1796875" bestFit="1" customWidth="1"/>
    <col min="10" max="10" width="13.453125" bestFit="1" customWidth="1"/>
    <col min="11" max="11" width="14" bestFit="1" customWidth="1"/>
    <col min="12" max="12" width="12.453125" bestFit="1" customWidth="1"/>
    <col min="14" max="14" width="19.54296875" bestFit="1" customWidth="1"/>
    <col min="15" max="15" width="13.453125" bestFit="1" customWidth="1"/>
    <col min="16" max="16" width="12.36328125" bestFit="1" customWidth="1"/>
    <col min="17" max="17" width="13.453125" bestFit="1" customWidth="1"/>
    <col min="18" max="18" width="12.453125" bestFit="1" customWidth="1"/>
  </cols>
  <sheetData>
    <row r="3" spans="1:18" x14ac:dyDescent="0.35">
      <c r="A3" s="36" t="s">
        <v>43</v>
      </c>
      <c r="B3" t="s">
        <v>69</v>
      </c>
      <c r="C3" t="s">
        <v>70</v>
      </c>
      <c r="K3" t="s">
        <v>69</v>
      </c>
      <c r="L3" t="s">
        <v>72</v>
      </c>
      <c r="N3" s="40" t="s">
        <v>73</v>
      </c>
      <c r="O3" s="40" t="s">
        <v>74</v>
      </c>
      <c r="Q3" s="40" t="s">
        <v>47</v>
      </c>
      <c r="R3" s="40" t="s">
        <v>48</v>
      </c>
    </row>
    <row r="4" spans="1:18" x14ac:dyDescent="0.35">
      <c r="A4" s="38" t="s">
        <v>67</v>
      </c>
      <c r="B4" s="47">
        <v>1467760</v>
      </c>
      <c r="C4" s="39">
        <v>0.27687357862156287</v>
      </c>
      <c r="D4" s="39"/>
      <c r="F4" s="40" t="s">
        <v>71</v>
      </c>
      <c r="H4" s="38" t="s">
        <v>67</v>
      </c>
      <c r="I4" s="44">
        <f>IFERROR(VLOOKUP(H4,$A$4:$C$9,3,FALSE),"")</f>
        <v>0.27687357862156287</v>
      </c>
      <c r="J4" s="45">
        <f>VLOOKUP(H4,$A$4:$C$9,2,FALSE)</f>
        <v>1467760</v>
      </c>
      <c r="K4" s="46">
        <v>5301192</v>
      </c>
      <c r="L4" s="46">
        <v>7583085.4799999995</v>
      </c>
      <c r="N4" s="43">
        <f>100%-O4</f>
        <v>0.30091886554864467</v>
      </c>
      <c r="O4" s="42">
        <f>GETPIVOTDATA("Sum of Amount",$K$3)/GETPIVOTDATA("Sum of Target",$K$3)</f>
        <v>0.69908113445135533</v>
      </c>
      <c r="Q4" s="4">
        <v>0</v>
      </c>
      <c r="R4" s="4">
        <v>1</v>
      </c>
    </row>
    <row r="5" spans="1:18" x14ac:dyDescent="0.35">
      <c r="A5" s="38" t="s">
        <v>65</v>
      </c>
      <c r="B5" s="47">
        <v>1061368</v>
      </c>
      <c r="C5" s="39">
        <v>0.20021308415163985</v>
      </c>
      <c r="D5" s="39"/>
      <c r="F5" s="41">
        <f>GETPIVOTDATA("Sum of Amount",$A$3)</f>
        <v>5301192</v>
      </c>
      <c r="H5" s="38" t="s">
        <v>65</v>
      </c>
      <c r="I5" s="44">
        <f t="shared" ref="I5:I8" si="0">IFERROR(VLOOKUP(H5,$A$4:$C$9,3,FALSE),"")</f>
        <v>0.20021308415163985</v>
      </c>
      <c r="J5" s="45">
        <f>VLOOKUP(H5,A4:B9,2,FALSE)</f>
        <v>1061368</v>
      </c>
      <c r="Q5" s="4">
        <f>SIN(N4*2*PI())</f>
        <v>0.94925659636614379</v>
      </c>
      <c r="R5" s="4">
        <f>COS(O4*2*PI())</f>
        <v>-0.31450264586385251</v>
      </c>
    </row>
    <row r="6" spans="1:18" x14ac:dyDescent="0.35">
      <c r="A6" s="38" t="s">
        <v>66</v>
      </c>
      <c r="B6" s="47">
        <v>939036</v>
      </c>
      <c r="C6" s="39">
        <v>0.17713676471254011</v>
      </c>
      <c r="D6" s="39"/>
      <c r="H6" s="38" t="s">
        <v>66</v>
      </c>
      <c r="I6" s="44">
        <f t="shared" si="0"/>
        <v>0.17713676471254011</v>
      </c>
      <c r="J6" s="45">
        <f>VLOOKUP(H6,A4:B9,2,FALSE)</f>
        <v>939036</v>
      </c>
    </row>
    <row r="7" spans="1:18" x14ac:dyDescent="0.35">
      <c r="A7" s="38" t="s">
        <v>64</v>
      </c>
      <c r="B7" s="47">
        <v>792892</v>
      </c>
      <c r="C7" s="39">
        <v>0.14956862532049395</v>
      </c>
      <c r="D7" s="39"/>
      <c r="H7" s="38" t="s">
        <v>64</v>
      </c>
      <c r="I7" s="44">
        <f t="shared" si="0"/>
        <v>0.14956862532049395</v>
      </c>
      <c r="J7" s="45">
        <f>VLOOKUP(H7,A4:B9,2,FALSE)</f>
        <v>792892</v>
      </c>
    </row>
    <row r="8" spans="1:18" x14ac:dyDescent="0.35">
      <c r="A8" s="38" t="s">
        <v>63</v>
      </c>
      <c r="B8" s="47">
        <v>523248</v>
      </c>
      <c r="C8" s="39">
        <v>9.8703838683828093E-2</v>
      </c>
      <c r="D8" s="39"/>
      <c r="H8" s="38" t="s">
        <v>63</v>
      </c>
      <c r="I8" s="44">
        <f t="shared" si="0"/>
        <v>9.8703838683828093E-2</v>
      </c>
      <c r="J8" s="45">
        <f t="shared" ref="J8" si="1">VLOOKUP(H8,A8:B13,2,FALSE)</f>
        <v>523248</v>
      </c>
      <c r="N8" s="40" t="s">
        <v>75</v>
      </c>
      <c r="O8" s="40" t="s">
        <v>76</v>
      </c>
      <c r="P8" s="40" t="s">
        <v>77</v>
      </c>
      <c r="Q8" s="40" t="s">
        <v>78</v>
      </c>
      <c r="R8" s="50">
        <v>1</v>
      </c>
    </row>
    <row r="9" spans="1:18" x14ac:dyDescent="0.35">
      <c r="A9" s="38" t="s">
        <v>62</v>
      </c>
      <c r="B9" s="47">
        <v>516888</v>
      </c>
      <c r="C9" s="39">
        <v>9.7504108509935128E-2</v>
      </c>
      <c r="D9" s="39"/>
      <c r="H9" s="38" t="s">
        <v>62</v>
      </c>
      <c r="I9" s="44">
        <f>IFERROR(VLOOKUP(H9,$A$4:$C$9,3,FALSE),"")</f>
        <v>9.7504108509935128E-2</v>
      </c>
      <c r="J9" s="45">
        <f>IFERROR(VLOOKUP(H9,A8:C9,2,FALSE),"")</f>
        <v>516888</v>
      </c>
      <c r="N9" s="48">
        <v>9.1999999999999998E-2</v>
      </c>
      <c r="O9" s="48">
        <v>7.3999999999999996E-2</v>
      </c>
      <c r="P9" s="48">
        <v>6.2E-2</v>
      </c>
      <c r="Q9" s="48">
        <f>SUM(N9:P9)</f>
        <v>0.22799999999999998</v>
      </c>
      <c r="R9" s="51">
        <f>100% - Q9</f>
        <v>0.77200000000000002</v>
      </c>
    </row>
    <row r="10" spans="1:18" x14ac:dyDescent="0.35">
      <c r="A10" s="5" t="s">
        <v>44</v>
      </c>
      <c r="B10" s="46">
        <v>5301192</v>
      </c>
      <c r="C10" s="37">
        <v>1</v>
      </c>
      <c r="D10" s="37"/>
      <c r="N10" s="49">
        <f>N9*$F$5</f>
        <v>487709.66399999999</v>
      </c>
      <c r="O10" s="49">
        <f t="shared" ref="O10:Q10" si="2">O9*$F$5</f>
        <v>392288.20799999998</v>
      </c>
      <c r="P10" s="49">
        <f t="shared" si="2"/>
        <v>328673.90399999998</v>
      </c>
      <c r="Q10" s="49">
        <f t="shared" si="2"/>
        <v>1208671.7759999998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010DF-114D-4173-99E3-311E481BC7DC}">
  <sheetPr>
    <tabColor rgb="FF44D4D1"/>
  </sheetPr>
  <dimension ref="A1"/>
  <sheetViews>
    <sheetView showGridLines="0" showRowColHeaders="0" zoomScale="90" zoomScaleNormal="90" workbookViewId="0"/>
  </sheetViews>
  <sheetFormatPr defaultRowHeight="14.5" x14ac:dyDescent="0.35"/>
  <cols>
    <col min="1" max="16384" width="8.7265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3DE1-AD89-4F59-8AC8-0CBFBABE088F}">
  <sheetPr>
    <tabColor rgb="FF44D4D1"/>
  </sheetPr>
  <dimension ref="A1"/>
  <sheetViews>
    <sheetView showGridLines="0" showRowColHeaders="0" zoomScale="90" zoomScaleNormal="90" workbookViewId="0"/>
  </sheetViews>
  <sheetFormatPr defaultRowHeight="14.5" x14ac:dyDescent="0.35"/>
  <cols>
    <col min="1" max="16384" width="8.7265625" style="2"/>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12DA-8DD4-410E-BF5E-FA5D8E65E723}">
  <sheetPr>
    <tabColor rgb="FF44D4D1"/>
  </sheetPr>
  <dimension ref="A1"/>
  <sheetViews>
    <sheetView showGridLines="0" showRowColHeaders="0" workbookViewId="0"/>
  </sheetViews>
  <sheetFormatPr defaultRowHeight="14.5" x14ac:dyDescent="0.35"/>
  <cols>
    <col min="1" max="16384" width="8.7265625" style="2"/>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Datasets - Income Sources</vt:lpstr>
      <vt:lpstr>Pivottables</vt:lpstr>
      <vt:lpstr>Income Sources</vt:lpstr>
      <vt:lpstr>Dataset - Map</vt:lpstr>
      <vt:lpstr>Pivottables - Geographically</vt:lpstr>
      <vt:lpstr>Geographically</vt:lpstr>
      <vt:lpstr>Sales Process</vt:lpstr>
      <vt:lpstr>Projects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Anindya Chatterjee</dc:creator>
  <cp:lastModifiedBy>Anindya Chatterjee</cp:lastModifiedBy>
  <dcterms:created xsi:type="dcterms:W3CDTF">2024-10-26T21:37:29Z</dcterms:created>
  <dcterms:modified xsi:type="dcterms:W3CDTF">2024-10-29T18:25:25Z</dcterms:modified>
</cp:coreProperties>
</file>