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G:\My Drive\External Reporting\2019\Q4\Earnings\"/>
    </mc:Choice>
  </mc:AlternateContent>
  <xr:revisionPtr revIDLastSave="0" documentId="13_ncr:1_{8624B725-B9CE-4BAD-86FA-C2DA2F63C7AE}" xr6:coauthVersionLast="41" xr6:coauthVersionMax="41" xr10:uidLastSave="{00000000-0000-0000-0000-000000000000}"/>
  <bookViews>
    <workbookView xWindow="1065" yWindow="-120" windowWidth="50655" windowHeight="21840" activeTab="2" xr2:uid="{00000000-000D-0000-FFFF-FFFF00000000}"/>
  </bookViews>
  <sheets>
    <sheet name="Balance Sheet" sheetId="1" r:id="rId1"/>
    <sheet name="Income Statement" sheetId="3" r:id="rId2"/>
    <sheet name="Cashflow" sheetId="4" r:id="rId3"/>
    <sheet name="Regional Information" sheetId="7" r:id="rId4"/>
    <sheet name="Historical Segment Information" sheetId="6" r:id="rId5"/>
  </sheets>
  <externalReferences>
    <externalReference r:id="rId6"/>
    <externalReference r:id="rId7"/>
    <externalReference r:id="rId8"/>
    <externalReference r:id="rId9"/>
    <externalReference r:id="rId10"/>
    <externalReference r:id="rId11"/>
  </externalReferences>
  <definedNames>
    <definedName name="_Col1" localSheetId="2">#REF!</definedName>
    <definedName name="_Col1" localSheetId="4">#REF!</definedName>
    <definedName name="_Col1" localSheetId="1">#REF!</definedName>
    <definedName name="_Col1" localSheetId="3">#REF!</definedName>
    <definedName name="_Col2" localSheetId="2">#REF!</definedName>
    <definedName name="_Col2" localSheetId="4">#REF!</definedName>
    <definedName name="_Col2" localSheetId="1">#REF!</definedName>
    <definedName name="_Col2" localSheetId="3">#REF!</definedName>
    <definedName name="A" localSheetId="2">#REF!</definedName>
    <definedName name="A" localSheetId="4">#REF!</definedName>
    <definedName name="A" localSheetId="1">#REF!</definedName>
    <definedName name="A" localSheetId="3">#REF!</definedName>
    <definedName name="Adj" localSheetId="2">'[1]Revsum - trend'!#REF!</definedName>
    <definedName name="Adj" localSheetId="4">'[1]Revsum - trend'!#REF!</definedName>
    <definedName name="Adj" localSheetId="1">'[1]Revsum - trend'!#REF!</definedName>
    <definedName name="Adj" localSheetId="3">'[1]Revsum - trend'!#REF!</definedName>
    <definedName name="Adjustments" localSheetId="2">'[1]Revsum - trend'!#REF!</definedName>
    <definedName name="Adjustments" localSheetId="4">'[1]Revsum - trend'!#REF!</definedName>
    <definedName name="Adjustments" localSheetId="1">'[1]Revsum - trend'!#REF!</definedName>
    <definedName name="Adjustments" localSheetId="3">'[1]Revsum - trend'!#REF!</definedName>
    <definedName name="AdjustmentsQ" localSheetId="2">#REF!</definedName>
    <definedName name="AdjustmentsQ" localSheetId="4">#REF!</definedName>
    <definedName name="AdjustmentsQ" localSheetId="1">#REF!</definedName>
    <definedName name="AdjustmentsQ" localSheetId="3">#REF!</definedName>
    <definedName name="Area" localSheetId="2">'[1]Revsum - trend'!#REF!</definedName>
    <definedName name="Area" localSheetId="4">'[1]Revsum - trend'!#REF!</definedName>
    <definedName name="Area" localSheetId="1">'[1]Revsum - trend'!#REF!</definedName>
    <definedName name="Area" localSheetId="3">'[1]Revsum - trend'!#REF!</definedName>
    <definedName name="AreaQ" localSheetId="2">#REF!</definedName>
    <definedName name="AreaQ" localSheetId="4">#REF!</definedName>
    <definedName name="AreaQ" localSheetId="1">#REF!</definedName>
    <definedName name="AreaQ" localSheetId="3">#REF!</definedName>
    <definedName name="AS2DocOpenMode" hidden="1">"AS2DocumentEdit"</definedName>
    <definedName name="AuditLI" localSheetId="4">#REF!</definedName>
    <definedName name="AuditLI" localSheetId="1">#REF!</definedName>
    <definedName name="AuditLI" localSheetId="3">#REF!</definedName>
    <definedName name="AuditSP" localSheetId="4">#REF!</definedName>
    <definedName name="AuditSP" localSheetId="1">#REF!</definedName>
    <definedName name="AuditSP" localSheetId="3">#REF!</definedName>
    <definedName name="BAKER" localSheetId="2">'[2]May 96'!#REF!</definedName>
    <definedName name="BAKER" localSheetId="4">'[2]May 96'!#REF!</definedName>
    <definedName name="BAKER" localSheetId="1">'[2]May 96'!#REF!</definedName>
    <definedName name="BAKER" localSheetId="3">'[2]May 96'!#REF!</definedName>
    <definedName name="BAL" localSheetId="2">'[2]May 96'!#REF!</definedName>
    <definedName name="BAL" localSheetId="4">'[2]May 96'!#REF!</definedName>
    <definedName name="BAL" localSheetId="1">'[2]May 96'!#REF!</definedName>
    <definedName name="BAL" localSheetId="3">'[2]May 96'!#REF!</definedName>
    <definedName name="BalSheet" localSheetId="2" hidden="1">{"closed",#N/A,FALSE,"Consolidated Products - Budget";"expanded",#N/A,FALSE,"Consolidated Products - Budget"}</definedName>
    <definedName name="BalSheet" localSheetId="4" hidden="1">{"closed",#N/A,FALSE,"Consolidated Products - Budget";"expanded",#N/A,FALSE,"Consolidated Products - Budget"}</definedName>
    <definedName name="BalSheet" localSheetId="1"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4" hidden="1">{"closed",#N/A,FALSE,"Consolidated Products - Budget";"expanded",#N/A,FALSE,"Consolidated Products - Budget"}</definedName>
    <definedName name="BS" localSheetId="1"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4">'[1]Revsum - trend'!#REF!</definedName>
    <definedName name="BusinessName" localSheetId="1">'[1]Revsum - trend'!#REF!</definedName>
    <definedName name="BusinessName" localSheetId="3">'[1]Revsum - trend'!#REF!</definedName>
    <definedName name="BusinessNameQ" localSheetId="4">#REF!</definedName>
    <definedName name="BusinessNameQ" localSheetId="1">#REF!</definedName>
    <definedName name="BusinessNameQ" localSheetId="3">#REF!</definedName>
    <definedName name="BusinessSummaryName" localSheetId="2">'[1]Revsum - trend'!#REF!</definedName>
    <definedName name="BusinessSummaryName" localSheetId="4">'[1]Revsum - trend'!#REF!</definedName>
    <definedName name="BusinessSummaryName" localSheetId="1">'[1]Revsum - trend'!#REF!</definedName>
    <definedName name="BusinessSummaryName" localSheetId="3">'[1]Revsum - trend'!#REF!</definedName>
    <definedName name="BusinessSummaryNameQ" localSheetId="4">#REF!</definedName>
    <definedName name="BusinessSummaryNameQ" localSheetId="1">#REF!</definedName>
    <definedName name="BusinessSummaryNameQ" localSheetId="3">#REF!</definedName>
    <definedName name="BusSysEA" localSheetId="2">MATCH("Business Systems Enterprise Agreements", Cashflow!Categories,0)</definedName>
    <definedName name="BusSysEA" localSheetId="4">MATCH("Business Systems Enterprise Agreements", 'Historical Segment Information'!Categories,0)</definedName>
    <definedName name="BusSysEA" localSheetId="1">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4">OFFSET('[1]Revsum - trend'!#REF!,'Historical Segment Information'!BusSysEA,1,'Historical Segment Information'!BusSysEATotal-'Historical Segment Information'!BusSysEA,1)</definedName>
    <definedName name="BusSysEALookup" localSheetId="1">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4">MATCH("Business Systems Enterprise Agreements *", 'Historical Segment Information'!Categories,0)</definedName>
    <definedName name="BusSysEATotal" localSheetId="1">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4">'[2]May 96'!#REF!</definedName>
    <definedName name="carter" localSheetId="1">'[2]May 96'!#REF!</definedName>
    <definedName name="carter" localSheetId="3">'[2]May 96'!#REF!</definedName>
    <definedName name="Cash" localSheetId="2" hidden="1">{"closed",#N/A,FALSE,"Consolidated Products - Budget";"expanded",#N/A,FALSE,"Consolidated Products - Budget"}</definedName>
    <definedName name="Cash" localSheetId="4" hidden="1">{"closed",#N/A,FALSE,"Consolidated Products - Budget";"expanded",#N/A,FALSE,"Consolidated Products - Budget"}</definedName>
    <definedName name="Cash" localSheetId="1"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4">'[1]Revsum - trend'!#REF!</definedName>
    <definedName name="Categories" localSheetId="1">'[1]Revsum - trend'!#REF!</definedName>
    <definedName name="Categories" localSheetId="3">'[1]Revsum - trend'!#REF!</definedName>
    <definedName name="Categories">'[1]Revsum - trend'!#REF!</definedName>
    <definedName name="Channel" localSheetId="2">'[1]Revsum - trend'!#REF!</definedName>
    <definedName name="Channel" localSheetId="4">'[1]Revsum - trend'!#REF!</definedName>
    <definedName name="Channel" localSheetId="1">'[1]Revsum - trend'!#REF!</definedName>
    <definedName name="Channel" localSheetId="3">'[1]Revsum - trend'!#REF!</definedName>
    <definedName name="ChannelAggregate" localSheetId="2">'[1]Revsum - trend'!#REF!</definedName>
    <definedName name="ChannelAggregate" localSheetId="4">'[1]Revsum - trend'!#REF!</definedName>
    <definedName name="ChannelAggregate" localSheetId="1">'[1]Revsum - trend'!#REF!</definedName>
    <definedName name="ChannelAggregate" localSheetId="3">'[1]Revsum - trend'!#REF!</definedName>
    <definedName name="ChannelAggregateQ" localSheetId="4">#REF!</definedName>
    <definedName name="ChannelAggregateQ" localSheetId="1">#REF!</definedName>
    <definedName name="ChannelAggregateQ" localSheetId="3">#REF!</definedName>
    <definedName name="ChannelQ" localSheetId="4">#REF!</definedName>
    <definedName name="ChannelQ" localSheetId="1">#REF!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4">'[3]Data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lumns" localSheetId="1">'[3]Data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4">'[1]Revsum - trend'!#REF!</definedName>
    <definedName name="ConstantDollars" localSheetId="1">'[1]Revsum - trend'!#REF!</definedName>
    <definedName name="ConstantDollars" localSheetId="3">'[1]Revsum - trend'!#REF!</definedName>
    <definedName name="CurrencyType" localSheetId="2">'[1]Revsum - trend'!#REF!</definedName>
    <definedName name="CurrencyType" localSheetId="4">'[1]Revsum - trend'!#REF!</definedName>
    <definedName name="CurrencyType" localSheetId="1">'[1]Revsum - trend'!#REF!</definedName>
    <definedName name="CurrencyType" localSheetId="3">'[1]Revsum - trend'!#REF!</definedName>
    <definedName name="Divisions" localSheetId="2">OFFSET([4]!Categories,0,-1)</definedName>
    <definedName name="Divisions" localSheetId="4">OFFSET([4]!Categories,0,-1)</definedName>
    <definedName name="Divisions" localSheetId="1">OFFSET([4]!Categories,0,-1)</definedName>
    <definedName name="Divisions" localSheetId="3">OFFSET([4]!Categories,0,-1)</definedName>
    <definedName name="FiscalPeriod" localSheetId="2">'[1]Revsum - trend'!#REF!</definedName>
    <definedName name="FiscalPeriod" localSheetId="4">'[1]Revsum - trend'!#REF!</definedName>
    <definedName name="FiscalPeriod" localSheetId="1">'[1]Revsum - trend'!#REF!</definedName>
    <definedName name="FiscalPeriod" localSheetId="3">'[1]Revsum - trend'!#REF!</definedName>
    <definedName name="FY00OthAvg" localSheetId="2">#REF!</definedName>
    <definedName name="FY00OthAvg" localSheetId="4">#REF!</definedName>
    <definedName name="FY00OthAvg" localSheetId="1">#REF!</definedName>
    <definedName name="FY00OthAvg" localSheetId="3">#REF!</definedName>
    <definedName name="FY00RegAvg" localSheetId="2">#REF!</definedName>
    <definedName name="FY00RegAvg" localSheetId="4">#REF!</definedName>
    <definedName name="FY00RegAvg" localSheetId="1">#REF!</definedName>
    <definedName name="FY00RegAvg" localSheetId="3">#REF!</definedName>
    <definedName name="FY01OthAvg" localSheetId="4">#REF!</definedName>
    <definedName name="FY01OthAvg" localSheetId="1">#REF!</definedName>
    <definedName name="FY01OthAvg" localSheetId="3">#REF!</definedName>
    <definedName name="FY01RegAvg" localSheetId="4">#REF!</definedName>
    <definedName name="FY01RegAvg" localSheetId="1">#REF!</definedName>
    <definedName name="FY01RegAvg" localSheetId="3">#REF!</definedName>
    <definedName name="gaudette" localSheetId="2">'[2]May 96'!#REF!</definedName>
    <definedName name="gaudette" localSheetId="4">'[2]May 96'!#REF!</definedName>
    <definedName name="gaudette" localSheetId="1">'[2]May 96'!#REF!</definedName>
    <definedName name="gaudette" localSheetId="3">'[2]May 96'!#REF!</definedName>
    <definedName name="Greetings" localSheetId="2">MATCH("Grtgs WS, PictureIt, Other DAD", Cashflow!Categories,0)</definedName>
    <definedName name="Greetings" localSheetId="4">MATCH("Grtgs WS, PictureIt, Other DAD", 'Historical Segment Information'!Categories,0)</definedName>
    <definedName name="Greetings" localSheetId="1">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4">OFFSET('[1]Revsum - trend'!#REF!,'Historical Segment Information'!Greetings,1,'Historical Segment Information'!GreetingsTotal-'Historical Segment Information'!Greetings,1)</definedName>
    <definedName name="GreetingsLookup" localSheetId="1">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4">MATCH("Grtgs WS, PictureIt, Other DAD *", 'Historical Segment Information'!Categories,0)</definedName>
    <definedName name="GreetingsTotal" localSheetId="1">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4">'[2]May 96'!#REF!</definedName>
    <definedName name="hansen" localSheetId="1">'[2]May 96'!#REF!</definedName>
    <definedName name="hansen" localSheetId="3">'[2]May 96'!#REF!</definedName>
    <definedName name="hanson" localSheetId="2">'[2]May 96'!#REF!</definedName>
    <definedName name="hanson" localSheetId="4">'[2]May 96'!#REF!</definedName>
    <definedName name="hanson" localSheetId="1">'[2]May 96'!#REF!</definedName>
    <definedName name="hanson" localSheetId="3">'[2]May 96'!#REF!</definedName>
    <definedName name="heading" localSheetId="2">#REF!</definedName>
    <definedName name="heading" localSheetId="4">#REF!</definedName>
    <definedName name="heading" localSheetId="1">#REF!</definedName>
    <definedName name="heading" localSheetId="3">#REF!</definedName>
    <definedName name="INTEREST" localSheetId="2">'[2]May 96'!#REF!</definedName>
    <definedName name="INTEREST" localSheetId="4">'[2]May 96'!#REF!</definedName>
    <definedName name="INTEREST" localSheetId="1">'[2]May 96'!#REF!</definedName>
    <definedName name="INTEREST" localSheetId="3">'[2]May 96'!#REF!</definedName>
    <definedName name="JAW" localSheetId="2">'[2]May 96'!#REF!</definedName>
    <definedName name="JAW" localSheetId="4">'[2]May 96'!#REF!</definedName>
    <definedName name="JAW" localSheetId="1">'[2]May 96'!#REF!</definedName>
    <definedName name="JAW" localSheetId="3">'[2]May 96'!#REF!</definedName>
    <definedName name="JAWORSKI" localSheetId="2">'[2]May 96'!#REF!</definedName>
    <definedName name="JAWORSKI" localSheetId="4">'[2]May 96'!#REF!</definedName>
    <definedName name="JAWORSKI" localSheetId="1">'[2]May 96'!#REF!</definedName>
    <definedName name="JAWORSKI" localSheetId="3">'[2]May 96'!#REF!</definedName>
    <definedName name="JustifyColumn" localSheetId="2">'[3]Data Sheet'!#REF!</definedName>
    <definedName name="JustifyColumn" localSheetId="4">'[3]Data Sheet'!#REF!</definedName>
    <definedName name="JustifyColumn" localSheetId="1">'[3]Data Sheet'!#REF!</definedName>
    <definedName name="JustifyColumn" localSheetId="3">'[3]Data Sheet'!#REF!</definedName>
    <definedName name="LastPivotRow" localSheetId="2">COUNTA([4]!SalesLocations)+ROW([4]!PTtop)-1</definedName>
    <definedName name="LastPivotRow" localSheetId="4">COUNTA([4]!SalesLocations)+ROW([4]!PTtop)-1</definedName>
    <definedName name="LastPivotRow" localSheetId="1">COUNTA([4]!SalesLocations)+ROW([4]!PTtop)-1</definedName>
    <definedName name="LastPivotRow" localSheetId="3">COUNTA([4]!SalesLocations)+ROW([4]!PTtop)-1</definedName>
    <definedName name="LI" localSheetId="2">#REF!</definedName>
    <definedName name="LI" localSheetId="4">#REF!</definedName>
    <definedName name="LI" localSheetId="1">#REF!</definedName>
    <definedName name="LI" localSheetId="3">#REF!</definedName>
    <definedName name="LOAN" localSheetId="2">'[2]May 96'!#REF!</definedName>
    <definedName name="LOAN" localSheetId="4">'[2]May 96'!#REF!</definedName>
    <definedName name="LOAN" localSheetId="1">'[2]May 96'!#REF!</definedName>
    <definedName name="LOAN" localSheetId="3">'[2]May 96'!#REF!</definedName>
    <definedName name="LOAN.DAN" localSheetId="2">'[2]May 96'!#REF!</definedName>
    <definedName name="LOAN.DAN" localSheetId="4">'[2]May 96'!#REF!</definedName>
    <definedName name="LOAN.DAN" localSheetId="1">'[2]May 96'!#REF!</definedName>
    <definedName name="LOAN.DAN" localSheetId="3">'[2]May 96'!#REF!</definedName>
    <definedName name="LOAN.FRANK" localSheetId="2">'[2]May 96'!#REF!</definedName>
    <definedName name="LOAN.FRANK" localSheetId="4">'[2]May 96'!#REF!</definedName>
    <definedName name="LOAN.FRANK" localSheetId="1">'[2]May 96'!#REF!</definedName>
    <definedName name="LOAN.FRANK" localSheetId="3">'[2]May 96'!#REF!</definedName>
    <definedName name="LOAN.HANSEN" localSheetId="2">'[2]May 96'!#REF!</definedName>
    <definedName name="LOAN.HANSEN" localSheetId="4">'[2]May 96'!#REF!</definedName>
    <definedName name="LOAN.HANSEN" localSheetId="1">'[2]May 96'!#REF!</definedName>
    <definedName name="LOAN.HANSEN" localSheetId="3">'[2]May 96'!#REF!</definedName>
    <definedName name="LOAN.HANSON" localSheetId="2">'[2]May 96'!#REF!</definedName>
    <definedName name="LOAN.HANSON" localSheetId="4">'[2]May 96'!#REF!</definedName>
    <definedName name="LOAN.HANSON" localSheetId="1">'[2]May 96'!#REF!</definedName>
    <definedName name="LOAN.HANSON" localSheetId="3">'[2]May 96'!#REF!</definedName>
    <definedName name="macintosh" localSheetId="2">'[2]May 96'!#REF!</definedName>
    <definedName name="macintosh" localSheetId="4">'[2]May 96'!#REF!</definedName>
    <definedName name="macintosh" localSheetId="1">'[2]May 96'!#REF!</definedName>
    <definedName name="macintosh" localSheetId="3">'[2]May 96'!#REF!</definedName>
    <definedName name="MBV" localSheetId="2" hidden="1">{"closed",#N/A,FALSE,"Consolidated Products - Budget";"expanded",#N/A,FALSE,"Consolidated Products - Budget"}</definedName>
    <definedName name="MBV" localSheetId="4" hidden="1">{"closed",#N/A,FALSE,"Consolidated Products - Budget";"expanded",#N/A,FALSE,"Consolidated Products - Budget"}</definedName>
    <definedName name="MBV" localSheetId="1"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4">'[2]May 96'!#REF!</definedName>
    <definedName name="MITCHELL" localSheetId="1">'[2]May 96'!#REF!</definedName>
    <definedName name="MITCHELL" localSheetId="3">'[2]May 96'!#REF!</definedName>
    <definedName name="mntrange" localSheetId="2">'[1]Revsum - trend'!#REF!</definedName>
    <definedName name="mntrange" localSheetId="4">'[1]Revsum - trend'!#REF!</definedName>
    <definedName name="mntrange" localSheetId="1">'[1]Revsum - trend'!#REF!</definedName>
    <definedName name="mntrange" localSheetId="3">'[1]Revsum - trend'!#REF!</definedName>
    <definedName name="Months" localSheetId="2">{"January","February","March","April","May","June","July","August","September","October","November","December"}</definedName>
    <definedName name="Months" localSheetId="4">{"January","February","March","April","May","June","July","August","September","October","November","December"}</definedName>
    <definedName name="Months" localSheetId="1">{"January","February","March","April","May","June","July","August","September","October","November","December"}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4">'[2]May 96'!#REF!</definedName>
    <definedName name="MYHRVOLD" localSheetId="1">'[2]May 96'!#REF!</definedName>
    <definedName name="MYHRVOLD" localSheetId="3">'[2]May 96'!#REF!</definedName>
    <definedName name="oki" localSheetId="2">'[2]May 96'!#REF!</definedName>
    <definedName name="oki" localSheetId="4">'[2]May 96'!#REF!</definedName>
    <definedName name="oki" localSheetId="1">'[2]May 96'!#REF!</definedName>
    <definedName name="oki" localSheetId="3">'[2]May 96'!#REF!</definedName>
    <definedName name="OLDBAL" localSheetId="2">'[2]May 96'!#REF!</definedName>
    <definedName name="OLDBAL" localSheetId="4">'[2]May 96'!#REF!</definedName>
    <definedName name="OLDBAL" localSheetId="1">'[2]May 96'!#REF!</definedName>
    <definedName name="OLDBAL" localSheetId="3">'[2]May 96'!#REF!</definedName>
    <definedName name="PAID.INT" localSheetId="2">'[2]May 96'!#REF!</definedName>
    <definedName name="PAID.INT" localSheetId="4">'[2]May 96'!#REF!</definedName>
    <definedName name="PAID.INT" localSheetId="1">'[2]May 96'!#REF!</definedName>
    <definedName name="PAID.INT" localSheetId="3">'[2]May 96'!#REF!</definedName>
    <definedName name="PAID.PRN" localSheetId="2">'[2]May 96'!#REF!</definedName>
    <definedName name="PAID.PRN" localSheetId="4">'[2]May 96'!#REF!</definedName>
    <definedName name="PAID.PRN" localSheetId="1">'[2]May 96'!#REF!</definedName>
    <definedName name="PAID.PRN" localSheetId="3">'[2]May 96'!#REF!</definedName>
    <definedName name="PFamily" localSheetId="2">'[1]Revsum - trend'!#REF!</definedName>
    <definedName name="PFamily" localSheetId="4">'[1]Revsum - trend'!#REF!</definedName>
    <definedName name="PFamily" localSheetId="1">'[1]Revsum - trend'!#REF!</definedName>
    <definedName name="PFamily" localSheetId="3">'[1]Revsum - trend'!#REF!</definedName>
    <definedName name="Pivot2" localSheetId="2" hidden="1">{"closed",#N/A,FALSE,"Consolidated Products - Budget";"expanded",#N/A,FALSE,"Consolidated Products - Budget"}</definedName>
    <definedName name="Pivot2" localSheetId="4" hidden="1">{"closed",#N/A,FALSE,"Consolidated Products - Budget";"expanded",#N/A,FALSE,"Consolidated Products - Budget"}</definedName>
    <definedName name="Pivot2" localSheetId="1"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4">COUNT(OFFSET('Historical Segment Information'!PivotTop,1,2,250))</definedName>
    <definedName name="PivotRows" localSheetId="1">COUNT(OFFSET('Income Statement'!PivotTop,1,2,250))</definedName>
    <definedName name="PivotRows" localSheetId="3">COUNT(OFFSET('Regional Information'!PivotTop,1,2,250))</definedName>
    <definedName name="PivotTable5.doc" localSheetId="2" hidden="1">#REF!</definedName>
    <definedName name="PivotTable5.doc" localSheetId="4" hidden="1">#REF!</definedName>
    <definedName name="PivotTable5.doc" localSheetId="1" hidden="1">#REF!</definedName>
    <definedName name="PivotTable5.doc" localSheetId="3" hidden="1">#REF!</definedName>
    <definedName name="PivotTable5.doc" hidden="1">#REF!</definedName>
    <definedName name="PivotTable8.doc" localSheetId="2" hidden="1">#REF!</definedName>
    <definedName name="PivotTable8.doc" localSheetId="4" hidden="1">#REF!</definedName>
    <definedName name="PivotTable8.doc" localSheetId="1" hidden="1">#REF!</definedName>
    <definedName name="PivotTable8.doc" localSheetId="3" hidden="1">#REF!</definedName>
    <definedName name="PivotTable8.doc" hidden="1">#REF!</definedName>
    <definedName name="PivotTop" localSheetId="2">'[1]Revsum - trend'!#REF!</definedName>
    <definedName name="PivotTop" localSheetId="4">'[1]Revsum - trend'!#REF!</definedName>
    <definedName name="PivotTop" localSheetId="1">'[1]Revsum - trend'!#REF!</definedName>
    <definedName name="PivotTop" localSheetId="3">'[1]Revsum - trend'!#REF!</definedName>
    <definedName name="_xlnm.Print_Area" localSheetId="0">'Balance Sheet'!$A$1:$R$38</definedName>
    <definedName name="_xlnm.Print_Area" localSheetId="2">Cashflow!$A$1:$V$53</definedName>
    <definedName name="_xlnm.Print_Area" localSheetId="4">'Historical Segment Information'!$A$1:$U$63</definedName>
    <definedName name="_xlnm.Print_Area" localSheetId="1">'Income Statement'!$A$1:$T$28</definedName>
    <definedName name="_xlnm.Print_Area" localSheetId="3">'Regional Information'!$A$1:$U$48</definedName>
    <definedName name="_xlnm.Print_Titles" localSheetId="2">#REF!,#REF!</definedName>
    <definedName name="_xlnm.Print_Titles" localSheetId="4">#REF!,#REF!</definedName>
    <definedName name="_xlnm.Print_Titles" localSheetId="1">#REF!,#REF!</definedName>
    <definedName name="_xlnm.Print_Titles" localSheetId="3">#REF!,#REF!</definedName>
    <definedName name="Product_Pricing" localSheetId="2">[5]Data!#REF!</definedName>
    <definedName name="Product_Pricing" localSheetId="4">[5]Data!#REF!</definedName>
    <definedName name="Product_Pricing" localSheetId="1">[5]Data!#REF!</definedName>
    <definedName name="Product_Pricing" localSheetId="3">[5]Data!#REF!</definedName>
    <definedName name="RecordType" localSheetId="2">'[1]Revsum - trend'!#REF!</definedName>
    <definedName name="RecordType" localSheetId="4">'[1]Revsum - trend'!#REF!</definedName>
    <definedName name="RecordType" localSheetId="1">'[1]Revsum - trend'!#REF!</definedName>
    <definedName name="RecordType" localSheetId="3">'[1]Revsum - trend'!#REF!</definedName>
    <definedName name="RecordTypeQ" localSheetId="4">#REF!</definedName>
    <definedName name="RecordTypeQ" localSheetId="1">#REF!</definedName>
    <definedName name="RecordTypeQ" localSheetId="3">#REF!</definedName>
    <definedName name="Region" localSheetId="2">'[1]Revsum - trend'!#REF!</definedName>
    <definedName name="Region" localSheetId="4">'[1]Revsum - trend'!#REF!</definedName>
    <definedName name="Region" localSheetId="1">'[1]Revsum - trend'!#REF!</definedName>
    <definedName name="Region" localSheetId="3">'[1]Revsum - trend'!#REF!</definedName>
    <definedName name="RegionQ" localSheetId="4">#REF!</definedName>
    <definedName name="RegionQ" localSheetId="1">#REF!</definedName>
    <definedName name="RegionQ" localSheetId="3">#REF!</definedName>
    <definedName name="REMALA" localSheetId="2">'[2]May 96'!#REF!</definedName>
    <definedName name="REMALA" localSheetId="4">'[2]May 96'!#REF!</definedName>
    <definedName name="REMALA" localSheetId="1">'[2]May 96'!#REF!</definedName>
    <definedName name="REMALA" localSheetId="3">'[2]May 96'!#REF!</definedName>
    <definedName name="ROEMSel" localSheetId="4">#REF!</definedName>
    <definedName name="ROEMSel" localSheetId="1">#REF!</definedName>
    <definedName name="ROEMSel" localSheetId="3">#REF!</definedName>
    <definedName name="SalesLocation" localSheetId="2">'[1]Revsum - trend'!#REF!</definedName>
    <definedName name="SalesLocation" localSheetId="4">'[1]Revsum - trend'!#REF!</definedName>
    <definedName name="SalesLocation" localSheetId="1">'[1]Revsum - trend'!#REF!</definedName>
    <definedName name="SalesLocation" localSheetId="3">'[1]Revsum - trend'!#REF!</definedName>
    <definedName name="SalesLocationQ" localSheetId="4">#REF!</definedName>
    <definedName name="SalesLocationQ" localSheetId="1">#REF!</definedName>
    <definedName name="SalesLocationQ" localSheetId="3">#REF!</definedName>
    <definedName name="SalesLocations" localSheetId="2">[4]!PTtop:'[6]BySub'!$A$97</definedName>
    <definedName name="SalesLocations" localSheetId="4">[4]!PTtop:'[6]BySub'!$A$97</definedName>
    <definedName name="SalesLocations" localSheetId="1">[4]!PTtop:'[6]BySub'!$A$97</definedName>
    <definedName name="SalesLocations" localSheetId="3">[4]!PTtop:'[6]BySub'!$A$97</definedName>
    <definedName name="SP" localSheetId="2">#REF!</definedName>
    <definedName name="SP" localSheetId="4">#REF!</definedName>
    <definedName name="SP" localSheetId="1">#REF!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4">'[3]Data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paceBetweenColumns" localSheetId="1">'[3]Data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4">MATCH("Standalone office apps - standard", 'Historical Segment Information'!Categories,0)</definedName>
    <definedName name="StandAloneStandard" localSheetId="1">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4">OFFSET('[1]Revsum - trend'!#REF!,'Historical Segment Information'!StandAloneStandard,1,'Historical Segment Information'!StandAloneStandardTotal-'Historical Segment Information'!StandAloneStandard,1)</definedName>
    <definedName name="StandAloneStandardLookup" localSheetId="1">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4">MATCH("Standalone Office Apps - Standard?*", 'Historical Segment Information'!Categories,0)</definedName>
    <definedName name="StandAloneStandardTotal" localSheetId="1">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4">MATCH("Standalone office apps - upgrade", 'Historical Segment Information'!Categories,0)</definedName>
    <definedName name="StandAloneUpgrade" localSheetId="1">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4">OFFSET('[1]Revsum - trend'!#REF!,'Historical Segment Information'!StandAloneUpgrade,1,'Historical Segment Information'!StandAloneUpgradeTotal-'Historical Segment Information'!StandAloneUpgrade,1)</definedName>
    <definedName name="StandAloneUpgradeLookup" localSheetId="1">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4">MATCH("Standalone Office Apps - Upgrade?*", 'Historical Segment Information'!Categories,0)</definedName>
    <definedName name="StandAloneUpgradeTotal" localSheetId="1">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4">'[1]Revsum - trend'!#REF!</definedName>
    <definedName name="Subregion" localSheetId="1">'[1]Revsum - trend'!#REF!</definedName>
    <definedName name="Subregion" localSheetId="3">'[1]Revsum - trend'!#REF!</definedName>
    <definedName name="SubregionQ" localSheetId="2">#REF!</definedName>
    <definedName name="SubregionQ" localSheetId="4">#REF!</definedName>
    <definedName name="SubregionQ" localSheetId="1">#REF!</definedName>
    <definedName name="SubregionQ" localSheetId="3">#REF!</definedName>
    <definedName name="summary" localSheetId="2" hidden="1">{"closed",#N/A,FALSE,"Consolidated Products - Budget";"expanded",#N/A,FALSE,"Consolidated Products - Budget"}</definedName>
    <definedName name="summary" localSheetId="4" hidden="1">{"closed",#N/A,FALSE,"Consolidated Products - Budget";"expanded",#N/A,FALSE,"Consolidated Products - Budget"}</definedName>
    <definedName name="summary" localSheetId="1"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4">'[1]Revsum - trend'!#REF!</definedName>
    <definedName name="Trend" localSheetId="1">'[1]Revsum - trend'!#REF!</definedName>
    <definedName name="Trend" localSheetId="3">'[1]Revsum - trend'!#REF!</definedName>
    <definedName name="TrendKind" localSheetId="2">'[1]Revsum - trend'!#REF!</definedName>
    <definedName name="TrendKind" localSheetId="4">'[1]Revsum - trend'!#REF!</definedName>
    <definedName name="TrendKind" localSheetId="1">'[1]Revsum - trend'!#REF!</definedName>
    <definedName name="TrendKind" localSheetId="3">'[1]Revsum - trend'!#REF!</definedName>
    <definedName name="verba" localSheetId="2">'[2]May 96'!#REF!</definedName>
    <definedName name="verba" localSheetId="4">'[2]May 96'!#REF!</definedName>
    <definedName name="verba" localSheetId="1">'[2]May 96'!#REF!</definedName>
    <definedName name="verba" localSheetId="3">'[2]May 96'!#REF!</definedName>
    <definedName name="View" localSheetId="2">'[1]Revsum - trend'!#REF!</definedName>
    <definedName name="View" localSheetId="4">'[1]Revsum - trend'!#REF!</definedName>
    <definedName name="View" localSheetId="1">'[1]Revsum - trend'!#REF!</definedName>
    <definedName name="View" localSheetId="3">'[1]Revsum - trend'!#REF!</definedName>
    <definedName name="WALTON" localSheetId="2">'[2]May 96'!#REF!</definedName>
    <definedName name="WALTON" localSheetId="4">'[2]May 96'!#REF!</definedName>
    <definedName name="WALTON" localSheetId="1">'[2]May 96'!#REF!</definedName>
    <definedName name="WALTON" localSheetId="3">'[2]May 96'!#REF!</definedName>
    <definedName name="wrn.prodcon." localSheetId="2" hidden="1">{"closed",#N/A,FALSE,"Consolidated Products - Budget";"expanded",#N/A,FALSE,"Consolidated Products - Budget"}</definedName>
    <definedName name="wrn.prodcon." localSheetId="4" hidden="1">{"closed",#N/A,FALSE,"Consolidated Products - Budget";"expanded",#N/A,FALSE,"Consolidated Products - Budget"}</definedName>
    <definedName name="wrn.prodcon." localSheetId="1"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4" hidden="1">#REF!</definedName>
    <definedName name="XRefCopy1" localSheetId="1" hidden="1">#REF!</definedName>
    <definedName name="XRefCopy1" localSheetId="3" hidden="1">#REF!</definedName>
    <definedName name="XRefCopy1" hidden="1">#REF!</definedName>
    <definedName name="XRefCopy2" localSheetId="2" hidden="1">#REF!</definedName>
    <definedName name="XRefCopy2" localSheetId="4" hidden="1">#REF!</definedName>
    <definedName name="XRefCopy2" localSheetId="1"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9" i="7" l="1"/>
  <c r="U38" i="7"/>
  <c r="U37" i="7"/>
  <c r="U30" i="7"/>
  <c r="U29" i="7"/>
  <c r="U28" i="7"/>
  <c r="U21" i="7"/>
  <c r="U20" i="7"/>
  <c r="U19" i="7"/>
  <c r="U11" i="7"/>
  <c r="U12" i="7"/>
  <c r="U10" i="7"/>
  <c r="P39" i="7"/>
  <c r="K39" i="7"/>
  <c r="P38" i="7"/>
  <c r="K38" i="7"/>
  <c r="P37" i="7"/>
  <c r="K37" i="7"/>
  <c r="P30" i="7"/>
  <c r="K30" i="7"/>
  <c r="P29" i="7"/>
  <c r="K29" i="7"/>
  <c r="P28" i="7"/>
  <c r="K28" i="7"/>
  <c r="P21" i="7"/>
  <c r="K21" i="7"/>
  <c r="P20" i="7"/>
  <c r="K20" i="7"/>
  <c r="P19" i="7"/>
  <c r="K19" i="7"/>
  <c r="P12" i="7"/>
  <c r="K12" i="7"/>
  <c r="P11" i="7"/>
  <c r="K11" i="7"/>
  <c r="P10" i="7"/>
  <c r="K10" i="7"/>
  <c r="S7" i="7"/>
  <c r="T7" i="7" s="1"/>
  <c r="R7" i="7"/>
  <c r="U44" i="6" l="1"/>
  <c r="U43" i="6"/>
  <c r="U23" i="6"/>
  <c r="U21" i="6"/>
  <c r="U12" i="6"/>
  <c r="U10" i="6"/>
  <c r="R7" i="6"/>
  <c r="S7" i="6" s="1"/>
  <c r="T7" i="6" s="1"/>
  <c r="U7" i="6" s="1"/>
  <c r="K10" i="6"/>
  <c r="P10" i="6"/>
  <c r="K11" i="6"/>
  <c r="P11" i="6"/>
  <c r="U11" i="6"/>
  <c r="K12" i="6"/>
  <c r="P12" i="6"/>
  <c r="K14" i="6"/>
  <c r="P14" i="6"/>
  <c r="P17" i="6" s="1"/>
  <c r="P18" i="6" s="1"/>
  <c r="U14" i="6"/>
  <c r="K15" i="6"/>
  <c r="P15" i="6"/>
  <c r="U15" i="6"/>
  <c r="K16" i="6"/>
  <c r="P16" i="6"/>
  <c r="U16" i="6"/>
  <c r="G17" i="6"/>
  <c r="G18" i="6" s="1"/>
  <c r="H17" i="6"/>
  <c r="I17" i="6"/>
  <c r="I18" i="6" s="1"/>
  <c r="J17" i="6"/>
  <c r="K17" i="6"/>
  <c r="K18" i="6" s="1"/>
  <c r="L17" i="6"/>
  <c r="M17" i="6"/>
  <c r="M18" i="6" s="1"/>
  <c r="N17" i="6"/>
  <c r="O17" i="6"/>
  <c r="O18" i="6" s="1"/>
  <c r="Q17" i="6"/>
  <c r="Q18" i="6" s="1"/>
  <c r="R17" i="6"/>
  <c r="S17" i="6"/>
  <c r="S18" i="6" s="1"/>
  <c r="T17" i="6"/>
  <c r="T18" i="6" s="1"/>
  <c r="H18" i="6"/>
  <c r="J18" i="6"/>
  <c r="L18" i="6"/>
  <c r="N18" i="6"/>
  <c r="R18" i="6"/>
  <c r="K21" i="6"/>
  <c r="P21" i="6"/>
  <c r="K22" i="6"/>
  <c r="P22" i="6"/>
  <c r="U22" i="6"/>
  <c r="K23" i="6"/>
  <c r="P23" i="6"/>
  <c r="K25" i="6"/>
  <c r="P25" i="6"/>
  <c r="P28" i="6" s="1"/>
  <c r="P29" i="6" s="1"/>
  <c r="U25" i="6"/>
  <c r="K26" i="6"/>
  <c r="P26" i="6"/>
  <c r="U26" i="6"/>
  <c r="K27" i="6"/>
  <c r="P27" i="6"/>
  <c r="U27" i="6"/>
  <c r="G28" i="6"/>
  <c r="G29" i="6" s="1"/>
  <c r="H28" i="6"/>
  <c r="I28" i="6"/>
  <c r="I29" i="6" s="1"/>
  <c r="J28" i="6"/>
  <c r="K28" i="6"/>
  <c r="K29" i="6" s="1"/>
  <c r="L28" i="6"/>
  <c r="M28" i="6"/>
  <c r="M29" i="6" s="1"/>
  <c r="N28" i="6"/>
  <c r="O28" i="6"/>
  <c r="O29" i="6" s="1"/>
  <c r="Q28" i="6"/>
  <c r="Q29" i="6" s="1"/>
  <c r="R28" i="6"/>
  <c r="S28" i="6"/>
  <c r="S29" i="6" s="1"/>
  <c r="T28" i="6"/>
  <c r="T29" i="6" s="1"/>
  <c r="H29" i="6"/>
  <c r="J29" i="6"/>
  <c r="L29" i="6"/>
  <c r="N29" i="6"/>
  <c r="R29" i="6"/>
  <c r="G32" i="6"/>
  <c r="H32" i="6"/>
  <c r="I32" i="6"/>
  <c r="J32" i="6"/>
  <c r="K32" i="6"/>
  <c r="L32" i="6"/>
  <c r="M32" i="6"/>
  <c r="N32" i="6"/>
  <c r="O32" i="6"/>
  <c r="P32" i="6" s="1"/>
  <c r="Q32" i="6"/>
  <c r="R32" i="6"/>
  <c r="S32" i="6"/>
  <c r="T32" i="6"/>
  <c r="U32" i="6" s="1"/>
  <c r="G33" i="6"/>
  <c r="K33" i="6" s="1"/>
  <c r="H33" i="6"/>
  <c r="I33" i="6"/>
  <c r="J33" i="6"/>
  <c r="L33" i="6"/>
  <c r="P33" i="6" s="1"/>
  <c r="M33" i="6"/>
  <c r="N33" i="6"/>
  <c r="O33" i="6"/>
  <c r="Q33" i="6"/>
  <c r="R33" i="6"/>
  <c r="S33" i="6"/>
  <c r="T33" i="6"/>
  <c r="G34" i="6"/>
  <c r="H34" i="6"/>
  <c r="I34" i="6"/>
  <c r="J34" i="6"/>
  <c r="K34" i="6"/>
  <c r="L34" i="6"/>
  <c r="M34" i="6"/>
  <c r="N34" i="6"/>
  <c r="O34" i="6"/>
  <c r="P34" i="6" s="1"/>
  <c r="Q34" i="6"/>
  <c r="R34" i="6"/>
  <c r="S34" i="6"/>
  <c r="T34" i="6"/>
  <c r="U34" i="6" s="1"/>
  <c r="G36" i="6"/>
  <c r="K36" i="6" s="1"/>
  <c r="H36" i="6"/>
  <c r="H39" i="6" s="1"/>
  <c r="H40" i="6" s="1"/>
  <c r="I36" i="6"/>
  <c r="J36" i="6"/>
  <c r="J39" i="6" s="1"/>
  <c r="J40" i="6" s="1"/>
  <c r="L36" i="6"/>
  <c r="L52" i="6" s="1"/>
  <c r="M36" i="6"/>
  <c r="N36" i="6"/>
  <c r="N52" i="6" s="1"/>
  <c r="O36" i="6"/>
  <c r="P36" i="6"/>
  <c r="P39" i="6" s="1"/>
  <c r="P40" i="6" s="1"/>
  <c r="Q36" i="6"/>
  <c r="R36" i="6"/>
  <c r="R39" i="6" s="1"/>
  <c r="R40" i="6" s="1"/>
  <c r="S36" i="6"/>
  <c r="T36" i="6"/>
  <c r="T52" i="6" s="1"/>
  <c r="G37" i="6"/>
  <c r="G53" i="6" s="1"/>
  <c r="H37" i="6"/>
  <c r="I37" i="6"/>
  <c r="I39" i="6" s="1"/>
  <c r="I40" i="6" s="1"/>
  <c r="J37" i="6"/>
  <c r="L37" i="6"/>
  <c r="M37" i="6"/>
  <c r="P37" i="6" s="1"/>
  <c r="N37" i="6"/>
  <c r="O37" i="6"/>
  <c r="O53" i="6" s="1"/>
  <c r="Q37" i="6"/>
  <c r="Q39" i="6" s="1"/>
  <c r="Q40" i="6" s="1"/>
  <c r="R37" i="6"/>
  <c r="S37" i="6"/>
  <c r="S53" i="6" s="1"/>
  <c r="T37" i="6"/>
  <c r="T53" i="6" s="1"/>
  <c r="G38" i="6"/>
  <c r="H38" i="6"/>
  <c r="K38" i="6" s="1"/>
  <c r="I38" i="6"/>
  <c r="J38" i="6"/>
  <c r="J54" i="6" s="1"/>
  <c r="J55" i="6" s="1"/>
  <c r="J57" i="6" s="1"/>
  <c r="J61" i="6" s="1"/>
  <c r="L38" i="6"/>
  <c r="L54" i="6" s="1"/>
  <c r="P54" i="6" s="1"/>
  <c r="M38" i="6"/>
  <c r="N38" i="6"/>
  <c r="N54" i="6" s="1"/>
  <c r="O38" i="6"/>
  <c r="P38" i="6"/>
  <c r="Q38" i="6"/>
  <c r="R38" i="6"/>
  <c r="R54" i="6" s="1"/>
  <c r="S38" i="6"/>
  <c r="T38" i="6"/>
  <c r="T54" i="6" s="1"/>
  <c r="S39" i="6"/>
  <c r="S40" i="6" s="1"/>
  <c r="K43" i="6"/>
  <c r="P43" i="6"/>
  <c r="K44" i="6"/>
  <c r="P44" i="6"/>
  <c r="K46" i="6"/>
  <c r="K48" i="6" s="1"/>
  <c r="K49" i="6" s="1"/>
  <c r="P46" i="6"/>
  <c r="U46" i="6"/>
  <c r="U48" i="6" s="1"/>
  <c r="U49" i="6" s="1"/>
  <c r="K47" i="6"/>
  <c r="P47" i="6"/>
  <c r="P48" i="6" s="1"/>
  <c r="P49" i="6" s="1"/>
  <c r="U47" i="6"/>
  <c r="G48" i="6"/>
  <c r="G49" i="6" s="1"/>
  <c r="H48" i="6"/>
  <c r="I48" i="6"/>
  <c r="I49" i="6" s="1"/>
  <c r="J48" i="6"/>
  <c r="L48" i="6"/>
  <c r="M48" i="6"/>
  <c r="M49" i="6" s="1"/>
  <c r="N48" i="6"/>
  <c r="O48" i="6"/>
  <c r="O49" i="6" s="1"/>
  <c r="Q48" i="6"/>
  <c r="Q49" i="6" s="1"/>
  <c r="R48" i="6"/>
  <c r="S48" i="6"/>
  <c r="S49" i="6" s="1"/>
  <c r="T48" i="6"/>
  <c r="T49" i="6" s="1"/>
  <c r="H49" i="6"/>
  <c r="J49" i="6"/>
  <c r="L49" i="6"/>
  <c r="N49" i="6"/>
  <c r="R49" i="6"/>
  <c r="G52" i="6"/>
  <c r="G55" i="6" s="1"/>
  <c r="M52" i="6"/>
  <c r="O52" i="6"/>
  <c r="O55" i="6" s="1"/>
  <c r="O57" i="6" s="1"/>
  <c r="O61" i="6" s="1"/>
  <c r="Q52" i="6"/>
  <c r="S52" i="6"/>
  <c r="S55" i="6" s="1"/>
  <c r="S57" i="6" s="1"/>
  <c r="S61" i="6" s="1"/>
  <c r="H53" i="6"/>
  <c r="J53" i="6"/>
  <c r="L53" i="6"/>
  <c r="N53" i="6"/>
  <c r="R53" i="6"/>
  <c r="G54" i="6"/>
  <c r="I54" i="6"/>
  <c r="M54" i="6"/>
  <c r="O54" i="6"/>
  <c r="Q54" i="6"/>
  <c r="S54" i="6"/>
  <c r="K56" i="6"/>
  <c r="P56" i="6"/>
  <c r="U56" i="6"/>
  <c r="K59" i="6"/>
  <c r="P59" i="6"/>
  <c r="U59" i="6"/>
  <c r="K60" i="6"/>
  <c r="P60" i="6"/>
  <c r="U60" i="6"/>
  <c r="U28" i="6" l="1"/>
  <c r="U29" i="6" s="1"/>
  <c r="U38" i="6"/>
  <c r="U17" i="6"/>
  <c r="U18" i="6" s="1"/>
  <c r="U36" i="6"/>
  <c r="U33" i="6"/>
  <c r="G57" i="6"/>
  <c r="N55" i="6"/>
  <c r="N57" i="6" s="1"/>
  <c r="N61" i="6" s="1"/>
  <c r="U54" i="6"/>
  <c r="T55" i="6"/>
  <c r="T57" i="6" s="1"/>
  <c r="T61" i="6" s="1"/>
  <c r="P52" i="6"/>
  <c r="L55" i="6"/>
  <c r="R52" i="6"/>
  <c r="H52" i="6"/>
  <c r="G39" i="6"/>
  <c r="G40" i="6" s="1"/>
  <c r="O39" i="6"/>
  <c r="O40" i="6" s="1"/>
  <c r="U37" i="6"/>
  <c r="Q53" i="6"/>
  <c r="U53" i="6" s="1"/>
  <c r="I53" i="6"/>
  <c r="I55" i="6" s="1"/>
  <c r="I57" i="6" s="1"/>
  <c r="I61" i="6" s="1"/>
  <c r="N39" i="6"/>
  <c r="N40" i="6" s="1"/>
  <c r="M39" i="6"/>
  <c r="M40" i="6" s="1"/>
  <c r="K37" i="6"/>
  <c r="K39" i="6" s="1"/>
  <c r="K40" i="6" s="1"/>
  <c r="H54" i="6"/>
  <c r="K54" i="6" s="1"/>
  <c r="T39" i="6"/>
  <c r="T40" i="6" s="1"/>
  <c r="L39" i="6"/>
  <c r="L40" i="6" s="1"/>
  <c r="M53" i="6"/>
  <c r="P53" i="6" s="1"/>
  <c r="U39" i="6" l="1"/>
  <c r="U40" i="6" s="1"/>
  <c r="L57" i="6"/>
  <c r="M55" i="6"/>
  <c r="M57" i="6" s="1"/>
  <c r="M61" i="6" s="1"/>
  <c r="U52" i="6"/>
  <c r="R55" i="6"/>
  <c r="R57" i="6" s="1"/>
  <c r="R61" i="6" s="1"/>
  <c r="K53" i="6"/>
  <c r="Q55" i="6"/>
  <c r="H55" i="6"/>
  <c r="K52" i="6"/>
  <c r="G61" i="6"/>
  <c r="H57" i="6" l="1"/>
  <c r="K55" i="6"/>
  <c r="Q57" i="6"/>
  <c r="U55" i="6"/>
  <c r="L61" i="6"/>
  <c r="P61" i="6" s="1"/>
  <c r="P57" i="6"/>
  <c r="P55" i="6"/>
  <c r="U57" i="6" l="1"/>
  <c r="Q61" i="6"/>
  <c r="U61" i="6" s="1"/>
  <c r="H61" i="6"/>
  <c r="K61" i="6" s="1"/>
  <c r="K57" i="6"/>
  <c r="V42" i="4" l="1"/>
  <c r="V41" i="4"/>
  <c r="V38" i="4"/>
  <c r="V37" i="4"/>
  <c r="V36" i="4"/>
  <c r="V35" i="4"/>
  <c r="V32" i="4"/>
  <c r="V31" i="4"/>
  <c r="V30" i="4"/>
  <c r="V29" i="4"/>
  <c r="V28" i="4"/>
  <c r="V25" i="4"/>
  <c r="V24" i="4"/>
  <c r="V23" i="4"/>
  <c r="V22" i="4"/>
  <c r="V21" i="4"/>
  <c r="V19" i="4"/>
  <c r="V18" i="4"/>
  <c r="V17" i="4"/>
  <c r="V16" i="4"/>
  <c r="V15" i="4"/>
  <c r="V14" i="4"/>
  <c r="V13" i="4"/>
  <c r="V12" i="4"/>
  <c r="V9" i="4"/>
  <c r="T23" i="3"/>
  <c r="T22" i="3"/>
  <c r="T19" i="3"/>
  <c r="T17" i="3"/>
  <c r="T16" i="3"/>
  <c r="T13" i="3"/>
  <c r="T12" i="3"/>
  <c r="T11" i="3"/>
  <c r="T10" i="3"/>
  <c r="T9" i="3"/>
  <c r="S14" i="3"/>
  <c r="T14" i="3" s="1"/>
  <c r="R34" i="1"/>
  <c r="R25" i="1"/>
  <c r="R29" i="1" s="1"/>
  <c r="R35" i="1" s="1"/>
  <c r="R14" i="1"/>
  <c r="R18" i="1" s="1"/>
  <c r="V39" i="4" l="1"/>
  <c r="V33" i="4"/>
  <c r="V26" i="4"/>
  <c r="S18" i="3"/>
  <c r="L15" i="4"/>
  <c r="Q15" i="4"/>
  <c r="T18" i="3" l="1"/>
  <c r="S20" i="3"/>
  <c r="T20" i="3" s="1"/>
  <c r="H50" i="4"/>
  <c r="L49" i="4"/>
  <c r="L48" i="4"/>
  <c r="L47" i="4"/>
  <c r="H26" i="4"/>
  <c r="L50" i="4" l="1"/>
  <c r="L43" i="4" l="1"/>
  <c r="R26" i="4" l="1"/>
  <c r="Q7" i="3"/>
  <c r="R7" i="3" s="1"/>
  <c r="N34" i="1"/>
  <c r="M34" i="1"/>
  <c r="L34" i="1"/>
  <c r="K34" i="1"/>
  <c r="J34" i="1"/>
  <c r="I34" i="1"/>
  <c r="H34" i="1"/>
  <c r="G34" i="1"/>
  <c r="N25" i="1"/>
  <c r="N29" i="1" s="1"/>
  <c r="N35" i="1" s="1"/>
  <c r="M25" i="1"/>
  <c r="M29" i="1" s="1"/>
  <c r="M35" i="1" s="1"/>
  <c r="L25" i="1"/>
  <c r="L29" i="1" s="1"/>
  <c r="L35" i="1" s="1"/>
  <c r="K25" i="1"/>
  <c r="K29" i="1" s="1"/>
  <c r="K35" i="1" s="1"/>
  <c r="J25" i="1"/>
  <c r="J29" i="1" s="1"/>
  <c r="J35" i="1" s="1"/>
  <c r="I25" i="1"/>
  <c r="I29" i="1" s="1"/>
  <c r="I35" i="1" s="1"/>
  <c r="H25" i="1"/>
  <c r="H29" i="1" s="1"/>
  <c r="H35" i="1" s="1"/>
  <c r="G25" i="1"/>
  <c r="G29" i="1" s="1"/>
  <c r="G35" i="1" s="1"/>
  <c r="N14" i="1"/>
  <c r="N18" i="1" s="1"/>
  <c r="M14" i="1"/>
  <c r="M18" i="1" s="1"/>
  <c r="L14" i="1"/>
  <c r="L18" i="1" s="1"/>
  <c r="K14" i="1"/>
  <c r="K18" i="1" s="1"/>
  <c r="J14" i="1"/>
  <c r="J18" i="1" s="1"/>
  <c r="I14" i="1"/>
  <c r="I18" i="1" s="1"/>
  <c r="H14" i="1"/>
  <c r="H18" i="1" s="1"/>
  <c r="G14" i="1"/>
  <c r="G18" i="1" s="1"/>
  <c r="O19" i="3"/>
  <c r="J19" i="3"/>
  <c r="O17" i="3"/>
  <c r="J17" i="3"/>
  <c r="O16" i="3"/>
  <c r="J16" i="3"/>
  <c r="N14" i="3"/>
  <c r="N18" i="3" s="1"/>
  <c r="N20" i="3" s="1"/>
  <c r="M14" i="3"/>
  <c r="M18" i="3" s="1"/>
  <c r="M20" i="3" s="1"/>
  <c r="L14" i="3"/>
  <c r="L18" i="3" s="1"/>
  <c r="L20" i="3" s="1"/>
  <c r="K14" i="3"/>
  <c r="K18" i="3" s="1"/>
  <c r="I14" i="3"/>
  <c r="I18" i="3" s="1"/>
  <c r="I20" i="3" s="1"/>
  <c r="H14" i="3"/>
  <c r="H18" i="3" s="1"/>
  <c r="H20" i="3" s="1"/>
  <c r="G14" i="3"/>
  <c r="G18" i="3" s="1"/>
  <c r="G20" i="3" s="1"/>
  <c r="F14" i="3"/>
  <c r="F18" i="3" s="1"/>
  <c r="O13" i="3"/>
  <c r="J13" i="3"/>
  <c r="O12" i="3"/>
  <c r="J12" i="3"/>
  <c r="O11" i="3"/>
  <c r="J11" i="3"/>
  <c r="O10" i="3"/>
  <c r="J10" i="3"/>
  <c r="O9" i="3"/>
  <c r="J9" i="3"/>
  <c r="K50" i="4"/>
  <c r="J50" i="4"/>
  <c r="N44" i="4"/>
  <c r="M44" i="4"/>
  <c r="K44" i="4"/>
  <c r="J44" i="4"/>
  <c r="O43" i="4"/>
  <c r="O44" i="4" s="1"/>
  <c r="P43" i="4" s="1"/>
  <c r="P44" i="4" s="1"/>
  <c r="Q42" i="4"/>
  <c r="Q41" i="4"/>
  <c r="L41" i="4"/>
  <c r="P39" i="4"/>
  <c r="O39" i="4"/>
  <c r="N39" i="4"/>
  <c r="M39" i="4"/>
  <c r="K39" i="4"/>
  <c r="J39" i="4"/>
  <c r="I39" i="4"/>
  <c r="H39" i="4"/>
  <c r="Q38" i="4"/>
  <c r="L38" i="4"/>
  <c r="Q37" i="4"/>
  <c r="L37" i="4"/>
  <c r="Q36" i="4"/>
  <c r="L36" i="4"/>
  <c r="Q35" i="4"/>
  <c r="L35" i="4"/>
  <c r="P33" i="4"/>
  <c r="O33" i="4"/>
  <c r="N33" i="4"/>
  <c r="M33" i="4"/>
  <c r="K33" i="4"/>
  <c r="J33" i="4"/>
  <c r="I33" i="4"/>
  <c r="H33" i="4"/>
  <c r="Q32" i="4"/>
  <c r="L32" i="4"/>
  <c r="Q31" i="4"/>
  <c r="L31" i="4"/>
  <c r="Q30" i="4"/>
  <c r="L30" i="4"/>
  <c r="Q29" i="4"/>
  <c r="L29" i="4"/>
  <c r="Q28" i="4"/>
  <c r="L28" i="4"/>
  <c r="P26" i="4"/>
  <c r="O26" i="4"/>
  <c r="N26" i="4"/>
  <c r="M26" i="4"/>
  <c r="K26" i="4"/>
  <c r="J26" i="4"/>
  <c r="I26" i="4"/>
  <c r="Q25" i="4"/>
  <c r="L25" i="4"/>
  <c r="Q24" i="4"/>
  <c r="L24" i="4"/>
  <c r="Q23" i="4"/>
  <c r="L23" i="4"/>
  <c r="Q22" i="4"/>
  <c r="L22" i="4"/>
  <c r="Q21" i="4"/>
  <c r="L21" i="4"/>
  <c r="Q19" i="4"/>
  <c r="L19" i="4"/>
  <c r="Q18" i="4"/>
  <c r="L18" i="4"/>
  <c r="Q17" i="4"/>
  <c r="L17" i="4"/>
  <c r="Q16" i="4"/>
  <c r="L16" i="4"/>
  <c r="Q14" i="4"/>
  <c r="L14" i="4"/>
  <c r="Q13" i="4"/>
  <c r="L13" i="4"/>
  <c r="Q12" i="4"/>
  <c r="L12" i="4"/>
  <c r="Q9" i="4"/>
  <c r="L9" i="4"/>
  <c r="H42" i="4" l="1"/>
  <c r="Q26" i="4"/>
  <c r="P50" i="4"/>
  <c r="L33" i="4"/>
  <c r="L39" i="4"/>
  <c r="Q33" i="4"/>
  <c r="I50" i="4"/>
  <c r="N50" i="4"/>
  <c r="I42" i="4"/>
  <c r="I44" i="4" s="1"/>
  <c r="L26" i="4"/>
  <c r="O50" i="4"/>
  <c r="Q49" i="4"/>
  <c r="Q39" i="4"/>
  <c r="Q48" i="4"/>
  <c r="F20" i="3"/>
  <c r="J20" i="3" s="1"/>
  <c r="J18" i="3"/>
  <c r="K20" i="3"/>
  <c r="O20" i="3" s="1"/>
  <c r="O18" i="3"/>
  <c r="J14" i="3"/>
  <c r="O14" i="3"/>
  <c r="L42" i="4"/>
  <c r="L44" i="4" s="1"/>
  <c r="Q43" i="4" s="1"/>
  <c r="Q44" i="4" s="1"/>
  <c r="V43" i="4" s="1"/>
  <c r="V44" i="4" s="1"/>
  <c r="H44" i="4"/>
  <c r="M50" i="4"/>
  <c r="Q47" i="4"/>
  <c r="U49" i="4"/>
  <c r="V49" i="4" s="1"/>
  <c r="U48" i="4"/>
  <c r="V48" i="4" s="1"/>
  <c r="U39" i="4"/>
  <c r="U33" i="4"/>
  <c r="U26" i="4"/>
  <c r="U47" i="4" s="1"/>
  <c r="V47" i="4" s="1"/>
  <c r="V50" i="4" l="1"/>
  <c r="U50" i="4"/>
  <c r="Q50" i="4"/>
  <c r="O23" i="3"/>
  <c r="O22" i="3"/>
  <c r="J23" i="3"/>
  <c r="J22" i="3"/>
  <c r="T33" i="4" l="1"/>
  <c r="T39" i="4" l="1"/>
  <c r="T26" i="4"/>
  <c r="T50" i="4" s="1"/>
  <c r="R14" i="3"/>
  <c r="R18" i="3" s="1"/>
  <c r="R20" i="3" s="1"/>
  <c r="Q34" i="1"/>
  <c r="Q25" i="1"/>
  <c r="Q29" i="1" s="1"/>
  <c r="Q14" i="1"/>
  <c r="Q18" i="1" s="1"/>
  <c r="Q35" i="1" l="1"/>
  <c r="S26" i="4"/>
  <c r="R33" i="4"/>
  <c r="S33" i="4"/>
  <c r="R39" i="4"/>
  <c r="S39" i="4"/>
  <c r="R44" i="4"/>
  <c r="S44" i="4"/>
  <c r="T44" i="4" s="1"/>
  <c r="U44" i="4" s="1"/>
  <c r="P14" i="3"/>
  <c r="Q14" i="3"/>
  <c r="Q18" i="3" s="1"/>
  <c r="Q20" i="3" s="1"/>
  <c r="P18" i="3" l="1"/>
  <c r="S50" i="4"/>
  <c r="R50" i="4"/>
  <c r="P20" i="3" l="1"/>
  <c r="P34" i="1" l="1"/>
  <c r="P25" i="1"/>
  <c r="P29" i="1" s="1"/>
  <c r="P14" i="1"/>
  <c r="P18" i="1" s="1"/>
  <c r="P35" i="1" l="1"/>
  <c r="O14" i="1"/>
  <c r="O18" i="1" s="1"/>
  <c r="O25" i="1"/>
  <c r="O29" i="1" s="1"/>
  <c r="O34" i="1"/>
  <c r="O35" i="1" l="1"/>
</calcChain>
</file>

<file path=xl/sharedStrings.xml><?xml version="1.0" encoding="utf-8"?>
<sst xmlns="http://schemas.openxmlformats.org/spreadsheetml/2006/main" count="284" uniqueCount="132">
  <si>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</si>
  <si>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</si>
  <si>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</si>
  <si>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</si>
  <si>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</si>
  <si>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</si>
  <si>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</si>
  <si>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</si>
  <si>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</si>
  <si>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</si>
  <si>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</si>
  <si>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</si>
  <si>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</si>
  <si>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</si>
  <si>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</si>
  <si>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</si>
  <si>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</si>
  <si>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</si>
  <si>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</si>
  <si>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Current content assets, net</t>
  </si>
  <si>
    <t>Short-term investments</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</si>
  <si>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</si>
  <si>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</si>
  <si>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</si>
  <si>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</si>
  <si>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</si>
  <si>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</si>
  <si>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</si>
  <si>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</si>
  <si>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</si>
  <si>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</si>
  <si>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</si>
  <si>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</si>
  <si>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Net Income</t>
  </si>
  <si>
    <t>Provision for (benefit from) income taxes</t>
  </si>
  <si>
    <t>Operating income</t>
  </si>
  <si>
    <t>Other operating expenses</t>
  </si>
  <si>
    <t>Contribution profit</t>
  </si>
  <si>
    <t>Marketing</t>
  </si>
  <si>
    <t>Cost of revenues</t>
  </si>
  <si>
    <t>Revenues</t>
  </si>
  <si>
    <t>Consolidated</t>
  </si>
  <si>
    <t>Paid memberships at end of period</t>
  </si>
  <si>
    <t>Total Streaming</t>
  </si>
  <si>
    <t>As of / Three Months Ended</t>
  </si>
  <si>
    <t>Twelve Months Ended</t>
  </si>
  <si>
    <t>Diluted</t>
  </si>
  <si>
    <t>Basic</t>
  </si>
  <si>
    <t>Weighted-average common shares outstanding:</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</si>
  <si>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</si>
  <si>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</si>
  <si>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</si>
  <si>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</si>
  <si>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</si>
  <si>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</si>
  <si>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</si>
  <si>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</si>
  <si>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</si>
  <si>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</si>
  <si>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</si>
  <si>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</si>
  <si>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</si>
  <si>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</si>
  <si>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Net cash used in operating activities</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</si>
  <si>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</si>
  <si>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</si>
  <si>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</si>
  <si>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</si>
  <si>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</si>
  <si>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Net cash provided by financing activities</t>
  </si>
  <si>
    <t>Other financing activities</t>
  </si>
  <si>
    <t>Issuance costs</t>
  </si>
  <si>
    <t>Proceeds from issuance of debt</t>
  </si>
  <si>
    <t>Proceeds from issuance of common stock</t>
  </si>
  <si>
    <t>Cash flows from financing activities:</t>
  </si>
  <si>
    <t>Net cash provided by (used in) investing activities</t>
  </si>
  <si>
    <t>Proceeds from maturities of short-term investments</t>
  </si>
  <si>
    <t>Proceeds from sale of short-term investments</t>
  </si>
  <si>
    <t>Purchases of short-term investments</t>
  </si>
  <si>
    <t>Cash flows from investing activities:</t>
  </si>
  <si>
    <t>Other non-current assets and liabilities</t>
  </si>
  <si>
    <t>Changes in operating assets and liabilities:</t>
  </si>
  <si>
    <t>Deferred taxes</t>
  </si>
  <si>
    <t>Foreign currency remeasurement loss (gain) on long-term debt</t>
  </si>
  <si>
    <t>Stock-based compensation expense</t>
  </si>
  <si>
    <t>Depreciation and amortization of property, equipment and intangibles</t>
  </si>
  <si>
    <t>Amortization of streaming content assets</t>
  </si>
  <si>
    <t>Change in streaming content liabilities</t>
  </si>
  <si>
    <t>Additions to streaming content assets</t>
  </si>
  <si>
    <t>used in operating activities:</t>
  </si>
  <si>
    <t>Adjustments to reconcile net income to net cash</t>
  </si>
  <si>
    <t>Cash flows from operating activities:</t>
  </si>
  <si>
    <t>Consolidated Statements of Cash Flows</t>
  </si>
  <si>
    <t>Accrued expenses and other liabilities</t>
  </si>
  <si>
    <t>Paid net membership additions (losses)</t>
  </si>
  <si>
    <t>Other income (expense)</t>
  </si>
  <si>
    <t xml:space="preserve"> </t>
  </si>
  <si>
    <t>Contribution margin</t>
  </si>
  <si>
    <t>Free trials</t>
  </si>
  <si>
    <t>Domestic DVD</t>
  </si>
  <si>
    <t xml:space="preserve">Contribution profit </t>
  </si>
  <si>
    <t>Revenue</t>
  </si>
  <si>
    <t>Paid net membership additions</t>
  </si>
  <si>
    <t>Contribution profit (loss)</t>
  </si>
  <si>
    <t>International Streaming</t>
  </si>
  <si>
    <t>Domestic Streaming</t>
  </si>
  <si>
    <t>Segment Information</t>
  </si>
  <si>
    <t>Streaming Revenue and Membership Information by Region</t>
  </si>
  <si>
    <t>(in thousands, except for average monthly revenue per paying membership and percentages)</t>
  </si>
  <si>
    <t>United States and Canada (UCAN)</t>
  </si>
  <si>
    <t>As of / Year Ended</t>
  </si>
  <si>
    <t>Revenues (1)</t>
  </si>
  <si>
    <t>Paid net streaming membership additions (losses)</t>
  </si>
  <si>
    <t>Paid streaming memberships at end of period</t>
  </si>
  <si>
    <t>Average paid streaming memberships during period</t>
  </si>
  <si>
    <t>Average monthly revenue per paying streaming membership</t>
  </si>
  <si>
    <t>% change as compared to prior-year period</t>
  </si>
  <si>
    <t>Constant currency % change as compared to prior-year period*</t>
  </si>
  <si>
    <t>Europe, Middle East and Africa (EMEA)</t>
  </si>
  <si>
    <t>Paid net streaming membership additions</t>
  </si>
  <si>
    <t>Latin America (LATAM)</t>
  </si>
  <si>
    <t>Asia-Pacific (APAC)</t>
  </si>
  <si>
    <t>* The company believes that constant currency information is useful in analyzing the underlying trends in average monthly revenue per paying membership.  In order to exclude the effect of foreign currency rate fluctuations in average monthly revenue per paying membership, the Company estimates the current period revenue assuming foreign exchange rates had remained constant with foreign exchange rates from the prior-year period.</t>
  </si>
  <si>
    <t xml:space="preserve">(1) Excludes DVD revenues of $450 million, $366 million and $297 million for the years ended December 31, 2017, 2018 and 2019, respectively.  Total US revenues for the years ended December 31, 2017, 2018 and 2019 were $6.6 billion, $8.0 billion and $9.5 billion, respectively.  </t>
  </si>
  <si>
    <t>Accrued expenses and other liabilities*</t>
  </si>
  <si>
    <t>Non-current content assets, net*</t>
  </si>
  <si>
    <t>Other non-current assets*</t>
  </si>
  <si>
    <t>Current content liabilities*</t>
  </si>
  <si>
    <t>Other non-cash items*</t>
  </si>
  <si>
    <t>Change in other assets*</t>
  </si>
  <si>
    <t>*Certain prior period amounts have been reclassified to conform to the current period presentation. DVD content assets have been reclassified from "Non-current content assets, net" to "Other non-current assets" and DVD content liabilities have been reclassified from "Current content liabilities" to "Accrued expenses and other liabilities".</t>
  </si>
  <si>
    <t xml:space="preserve">*Certain prior period amounts have been reclassified to conform to the current period presentation. The amortization of DVD content assets has been reclassified into "Other non-cash items" within "Cash flows from operating activities". In addition, cash flows from the acquisition of DVD content assets have been reclassified into "Change in other assets" within "Cash flows from investing activities".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</si>
</sst>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 numFmtId="174" formatCode="0.0%"/>
  </numFmts>
  <fonts count="21" x14ac:knownFonts="1">
    <font>
      <sz val="10"/>
      <name val="Arial"/>
    </font>
    <font>
      <sz val="11"/>
      <color theme="1"/>
      <name val="Calibri"/>
      <family val="2"/>
      <scheme val="minor"/>
    </font>
    <font>
      <sz val="10"/>
      <name val="Calibri"/>
      <family val="2"/>
      <scheme val="minor"/>
    </font>
    <font>
      <sz val="10"/>
      <name val="Calibri"/>
      <family val="2"/>
    </font>
    <font>
      <sz val="13"/>
      <name val="Arial"/>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i/>
      <sz val="10"/>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7">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style="double">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7" fillId="0" borderId="0" applyFont="0" applyFill="0" applyBorder="0" applyAlignment="0" applyProtection="0"/>
    <xf numFmtId="44" fontId="7" fillId="0" borderId="0" applyFont="0" applyFill="0" applyBorder="0" applyAlignment="0" applyProtection="0"/>
    <xf numFmtId="0" fontId="5" fillId="0" borderId="0"/>
    <xf numFmtId="0" fontId="5" fillId="0" borderId="0"/>
    <xf numFmtId="0" fontId="7" fillId="0" borderId="0"/>
    <xf numFmtId="9" fontId="7" fillId="0" borderId="0" applyFont="0" applyFill="0" applyBorder="0" applyAlignment="0" applyProtection="0"/>
    <xf numFmtId="37" fontId="15" fillId="0" borderId="0"/>
    <xf numFmtId="9" fontId="1" fillId="0" borderId="0" applyFont="0" applyFill="0" applyBorder="0" applyAlignment="0" applyProtection="0"/>
  </cellStyleXfs>
  <cellXfs count="168">
    <xf numFmtId="0" fontId="0" fillId="0" borderId="0" xfId="0"/>
    <xf numFmtId="0" fontId="2" fillId="0" borderId="0" xfId="0" applyFont="1" applyFill="1"/>
    <xf numFmtId="6" fontId="3" fillId="0" borderId="0" xfId="0" applyNumberFormat="1" applyFont="1"/>
    <xf numFmtId="0" fontId="4" fillId="0" borderId="0" xfId="0" applyFont="1"/>
    <xf numFmtId="3" fontId="3" fillId="0" borderId="0" xfId="0" applyNumberFormat="1" applyFont="1"/>
    <xf numFmtId="0" fontId="2" fillId="0" borderId="0" xfId="3" applyFont="1" applyFill="1" applyBorder="1"/>
    <xf numFmtId="0" fontId="3" fillId="0" borderId="0" xfId="0" applyFont="1"/>
    <xf numFmtId="0" fontId="2" fillId="0" borderId="0" xfId="3" quotePrefix="1" applyFont="1" applyFill="1" applyBorder="1"/>
    <xf numFmtId="0" fontId="6" fillId="0" borderId="0" xfId="3" applyFont="1" applyFill="1" applyBorder="1"/>
    <xf numFmtId="164" fontId="2" fillId="0" borderId="0" xfId="0" applyNumberFormat="1" applyFont="1" applyFill="1" applyBorder="1"/>
    <xf numFmtId="165" fontId="2" fillId="0" borderId="0" xfId="0" applyNumberFormat="1" applyFont="1" applyFill="1"/>
    <xf numFmtId="166" fontId="2" fillId="0" borderId="0" xfId="0" applyNumberFormat="1" applyFont="1" applyFill="1" applyBorder="1"/>
    <xf numFmtId="164" fontId="2" fillId="0" borderId="0" xfId="0" applyNumberFormat="1" applyFont="1" applyFill="1"/>
    <xf numFmtId="164" fontId="8" fillId="0" borderId="0" xfId="1" applyNumberFormat="1" applyFont="1" applyFill="1" applyBorder="1"/>
    <xf numFmtId="0" fontId="6" fillId="0" borderId="0" xfId="0" applyFont="1" applyFill="1"/>
    <xf numFmtId="166" fontId="6" fillId="0" borderId="0" xfId="0" applyNumberFormat="1" applyFont="1" applyFill="1"/>
    <xf numFmtId="0" fontId="4" fillId="0" borderId="0" xfId="0" applyFont="1" applyFill="1"/>
    <xf numFmtId="164" fontId="8" fillId="0" borderId="1" xfId="1" applyNumberFormat="1" applyFont="1" applyFill="1" applyBorder="1"/>
    <xf numFmtId="166" fontId="2" fillId="0" borderId="0" xfId="0" applyNumberFormat="1" applyFont="1" applyFill="1"/>
    <xf numFmtId="166" fontId="9" fillId="0" borderId="0" xfId="1" applyNumberFormat="1" applyFont="1" applyFill="1" applyBorder="1"/>
    <xf numFmtId="166" fontId="8" fillId="2" borderId="0" xfId="1" applyNumberFormat="1" applyFont="1" applyFill="1" applyBorder="1"/>
    <xf numFmtId="166" fontId="9" fillId="0" borderId="2" xfId="1" applyNumberFormat="1" applyFont="1" applyFill="1" applyBorder="1"/>
    <xf numFmtId="166" fontId="8"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9" fillId="0" borderId="0" xfId="1" applyNumberFormat="1" applyFont="1" applyFill="1" applyBorder="1"/>
    <xf numFmtId="164" fontId="8" fillId="2" borderId="0" xfId="2" applyNumberFormat="1" applyFont="1" applyFill="1" applyBorder="1" applyProtection="1"/>
    <xf numFmtId="164" fontId="9" fillId="2" borderId="0" xfId="1" applyNumberFormat="1" applyFont="1" applyFill="1" applyBorder="1"/>
    <xf numFmtId="166" fontId="3" fillId="0" borderId="3" xfId="0" applyNumberFormat="1" applyFont="1" applyBorder="1" applyAlignment="1"/>
    <xf numFmtId="166" fontId="3" fillId="0" borderId="0" xfId="0" applyNumberFormat="1" applyFont="1" applyAlignment="1"/>
    <xf numFmtId="6" fontId="3" fillId="0" borderId="0" xfId="0" applyNumberFormat="1" applyFont="1" applyBorder="1" applyAlignment="1">
      <alignment horizontal="right"/>
    </xf>
    <xf numFmtId="0" fontId="6" fillId="2" borderId="0" xfId="0" applyFont="1" applyFill="1" applyBorder="1"/>
    <xf numFmtId="0" fontId="10" fillId="0" borderId="0" xfId="4" applyNumberFormat="1" applyFont="1" applyFill="1" applyBorder="1" applyAlignment="1">
      <alignment horizontal="center"/>
    </xf>
    <xf numFmtId="0" fontId="10"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6" fillId="0" borderId="0" xfId="4" applyNumberFormat="1" applyFont="1" applyFill="1" applyBorder="1" applyAlignment="1">
      <alignment horizontal="center"/>
    </xf>
    <xf numFmtId="0" fontId="6" fillId="2" borderId="0" xfId="4" applyNumberFormat="1" applyFont="1" applyFill="1" applyBorder="1" applyAlignment="1">
      <alignment horizontal="center"/>
    </xf>
    <xf numFmtId="0" fontId="6" fillId="0" borderId="0" xfId="4" applyNumberFormat="1" applyFont="1" applyFill="1" applyBorder="1"/>
    <xf numFmtId="0" fontId="11"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2" fillId="0" borderId="0" xfId="5" applyNumberFormat="1" applyFont="1" applyFill="1" applyBorder="1"/>
    <xf numFmtId="168" fontId="6" fillId="2" borderId="4" xfId="2" applyNumberFormat="1" applyFont="1" applyFill="1" applyBorder="1"/>
    <xf numFmtId="168" fontId="6" fillId="0" borderId="4" xfId="2" applyNumberFormat="1" applyFont="1" applyFill="1" applyBorder="1"/>
    <xf numFmtId="165" fontId="6" fillId="0" borderId="0" xfId="5" applyNumberFormat="1" applyFont="1" applyFill="1"/>
    <xf numFmtId="166" fontId="6" fillId="2" borderId="2" xfId="1" applyNumberFormat="1" applyFont="1" applyFill="1" applyBorder="1"/>
    <xf numFmtId="166" fontId="2" fillId="0" borderId="2" xfId="1" applyNumberFormat="1" applyFont="1" applyFill="1" applyBorder="1"/>
    <xf numFmtId="165" fontId="2" fillId="0" borderId="0" xfId="5" applyNumberFormat="1" applyFont="1" applyFill="1" applyAlignment="1">
      <alignment horizontal="left"/>
    </xf>
    <xf numFmtId="166" fontId="6"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6" fontId="6" fillId="2" borderId="5" xfId="1" applyNumberFormat="1" applyFont="1" applyFill="1" applyBorder="1"/>
    <xf numFmtId="166" fontId="2" fillId="0" borderId="5" xfId="1" applyNumberFormat="1" applyFont="1" applyFill="1" applyBorder="1"/>
    <xf numFmtId="43" fontId="2" fillId="0" borderId="0" xfId="1" applyFont="1" applyFill="1" applyBorder="1"/>
    <xf numFmtId="168" fontId="6" fillId="2" borderId="5" xfId="2" applyNumberFormat="1" applyFont="1" applyFill="1" applyBorder="1"/>
    <xf numFmtId="168" fontId="2" fillId="0" borderId="0" xfId="2" applyNumberFormat="1" applyFont="1" applyFill="1" applyBorder="1"/>
    <xf numFmtId="168" fontId="6" fillId="2" borderId="0" xfId="2" applyNumberFormat="1" applyFont="1" applyFill="1" applyBorder="1"/>
    <xf numFmtId="42" fontId="2" fillId="0" borderId="0" xfId="1" applyNumberFormat="1" applyFont="1" applyFill="1" applyBorder="1"/>
    <xf numFmtId="169" fontId="6" fillId="2" borderId="0" xfId="5" applyNumberFormat="1" applyFont="1" applyFill="1"/>
    <xf numFmtId="165" fontId="13" fillId="0" borderId="0" xfId="4" applyNumberFormat="1" applyFont="1" applyFill="1" applyBorder="1"/>
    <xf numFmtId="166" fontId="6" fillId="2" borderId="0" xfId="1" applyNumberFormat="1" applyFont="1" applyFill="1"/>
    <xf numFmtId="0" fontId="2" fillId="0" borderId="0" xfId="5" applyFont="1" applyFill="1" applyAlignment="1">
      <alignment horizontal="left"/>
    </xf>
    <xf numFmtId="0" fontId="2" fillId="0" borderId="0" xfId="5" applyFont="1" applyFill="1"/>
    <xf numFmtId="165" fontId="6" fillId="2" borderId="0" xfId="5" applyNumberFormat="1" applyFont="1" applyFill="1"/>
    <xf numFmtId="165" fontId="14" fillId="0" borderId="0" xfId="4" applyNumberFormat="1" applyFont="1" applyFill="1" applyBorder="1"/>
    <xf numFmtId="165" fontId="6" fillId="2" borderId="0" xfId="5" applyNumberFormat="1" applyFont="1" applyFill="1" applyBorder="1"/>
    <xf numFmtId="165" fontId="2" fillId="0" borderId="0" xfId="4" applyNumberFormat="1" applyFont="1" applyFill="1"/>
    <xf numFmtId="0" fontId="6" fillId="0" borderId="0" xfId="5" applyFont="1" applyFill="1"/>
    <xf numFmtId="167" fontId="6" fillId="2" borderId="0" xfId="5" applyNumberFormat="1" applyFont="1" applyFill="1"/>
    <xf numFmtId="37" fontId="2" fillId="0" borderId="0" xfId="7" applyFont="1" applyFill="1" applyBorder="1"/>
    <xf numFmtId="167" fontId="6" fillId="2" borderId="0" xfId="4" applyNumberFormat="1" applyFont="1" applyFill="1" applyBorder="1" applyAlignment="1">
      <alignment horizontal="center"/>
    </xf>
    <xf numFmtId="167" fontId="10"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2" fillId="0" borderId="0" xfId="5" applyFont="1" applyFill="1"/>
    <xf numFmtId="0" fontId="6" fillId="2" borderId="0" xfId="5" applyFont="1" applyFill="1"/>
    <xf numFmtId="170" fontId="6" fillId="2" borderId="0" xfId="5" applyNumberFormat="1" applyFont="1" applyFill="1" applyBorder="1"/>
    <xf numFmtId="170" fontId="2" fillId="0" borderId="0" xfId="5" applyNumberFormat="1" applyFont="1" applyFill="1" applyBorder="1"/>
    <xf numFmtId="171" fontId="6" fillId="2" borderId="0" xfId="5" applyNumberFormat="1" applyFont="1" applyFill="1" applyBorder="1"/>
    <xf numFmtId="171" fontId="2" fillId="0" borderId="0" xfId="5" applyNumberFormat="1" applyFont="1" applyFill="1" applyBorder="1"/>
    <xf numFmtId="164" fontId="2" fillId="0" borderId="1" xfId="5" applyNumberFormat="1" applyFont="1" applyFill="1" applyBorder="1"/>
    <xf numFmtId="164" fontId="2" fillId="0" borderId="0" xfId="5" applyNumberFormat="1" applyFont="1" applyFill="1" applyBorder="1"/>
    <xf numFmtId="166" fontId="17"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5" xfId="5" applyNumberFormat="1" applyFont="1" applyFill="1" applyBorder="1"/>
    <xf numFmtId="166" fontId="6" fillId="2" borderId="5" xfId="5" applyNumberFormat="1" applyFont="1" applyFill="1" applyBorder="1"/>
    <xf numFmtId="166" fontId="6" fillId="2" borderId="0" xfId="5" applyNumberFormat="1" applyFont="1" applyFill="1" applyBorder="1"/>
    <xf numFmtId="6" fontId="17" fillId="2" borderId="0" xfId="5" applyNumberFormat="1" applyFont="1" applyFill="1" applyBorder="1" applyAlignment="1">
      <alignment horizontal="right"/>
    </xf>
    <xf numFmtId="6" fontId="3" fillId="0" borderId="0" xfId="5" applyNumberFormat="1" applyFont="1" applyBorder="1" applyAlignment="1">
      <alignment horizontal="right"/>
    </xf>
    <xf numFmtId="172" fontId="2" fillId="0" borderId="0" xfId="5" applyNumberFormat="1" applyFont="1" applyFill="1" applyBorder="1"/>
    <xf numFmtId="167" fontId="10" fillId="0" borderId="0" xfId="4" applyNumberFormat="1" applyFont="1" applyFill="1" applyBorder="1" applyAlignment="1">
      <alignment horizontal="center"/>
    </xf>
    <xf numFmtId="167" fontId="10" fillId="2" borderId="0" xfId="4" applyNumberFormat="1" applyFont="1" applyFill="1" applyBorder="1" applyAlignment="1">
      <alignment horizontal="center"/>
    </xf>
    <xf numFmtId="0" fontId="16" fillId="0" borderId="0" xfId="4" applyNumberFormat="1" applyFont="1" applyFill="1" applyBorder="1"/>
    <xf numFmtId="164" fontId="6" fillId="2" borderId="1" xfId="3" applyNumberFormat="1" applyFont="1" applyFill="1" applyBorder="1"/>
    <xf numFmtId="164" fontId="2" fillId="0" borderId="1" xfId="3" applyNumberFormat="1" applyFont="1" applyFill="1" applyBorder="1"/>
    <xf numFmtId="0" fontId="6" fillId="0" borderId="0" xfId="4" applyFont="1" applyFill="1" applyBorder="1"/>
    <xf numFmtId="166" fontId="18" fillId="0" borderId="0" xfId="1" applyNumberFormat="1" applyFont="1" applyFill="1" applyBorder="1"/>
    <xf numFmtId="164" fontId="18" fillId="0" borderId="0" xfId="1" applyNumberFormat="1" applyFont="1" applyFill="1" applyBorder="1"/>
    <xf numFmtId="170" fontId="2" fillId="0" borderId="0" xfId="3" applyNumberFormat="1" applyFont="1" applyFill="1" applyBorder="1"/>
    <xf numFmtId="164" fontId="2" fillId="0" borderId="0" xfId="1" applyNumberFormat="1" applyFont="1" applyFill="1" applyBorder="1"/>
    <xf numFmtId="169" fontId="14" fillId="0" borderId="0" xfId="4" applyNumberFormat="1" applyFont="1" applyFill="1" applyBorder="1"/>
    <xf numFmtId="0" fontId="6" fillId="2" borderId="0" xfId="3" applyFont="1" applyFill="1" applyBorder="1"/>
    <xf numFmtId="169" fontId="6" fillId="0" borderId="0" xfId="4" applyNumberFormat="1" applyFont="1" applyFill="1" applyBorder="1"/>
    <xf numFmtId="169" fontId="19" fillId="0" borderId="0" xfId="6" applyNumberFormat="1" applyFont="1" applyFill="1" applyBorder="1"/>
    <xf numFmtId="164" fontId="6"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6" fillId="2" borderId="6" xfId="1" applyNumberFormat="1" applyFont="1" applyFill="1" applyBorder="1"/>
    <xf numFmtId="166" fontId="2" fillId="0" borderId="6" xfId="1" applyNumberFormat="1" applyFont="1" applyFill="1" applyBorder="1"/>
    <xf numFmtId="166" fontId="8" fillId="0" borderId="0" xfId="1" applyNumberFormat="1" applyFont="1" applyFill="1" applyBorder="1"/>
    <xf numFmtId="166" fontId="3" fillId="0" borderId="0" xfId="1" applyNumberFormat="1" applyFont="1"/>
    <xf numFmtId="166" fontId="20" fillId="0" borderId="0" xfId="1" applyNumberFormat="1" applyFont="1" applyFill="1" applyBorder="1"/>
    <xf numFmtId="0" fontId="2" fillId="0" borderId="0" xfId="3" applyFont="1" applyFill="1" applyBorder="1" applyAlignment="1"/>
    <xf numFmtId="0" fontId="6" fillId="2" borderId="0" xfId="5" applyFont="1" applyFill="1" applyBorder="1"/>
    <xf numFmtId="166" fontId="6" fillId="0" borderId="0" xfId="1" applyNumberFormat="1" applyFont="1" applyFill="1" applyBorder="1"/>
    <xf numFmtId="1" fontId="10"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6" fontId="17" fillId="2" borderId="2" xfId="5" applyNumberFormat="1" applyFont="1" applyFill="1" applyBorder="1"/>
    <xf numFmtId="173" fontId="8" fillId="0" borderId="1" xfId="1" applyNumberFormat="1" applyFont="1" applyFill="1" applyBorder="1"/>
    <xf numFmtId="173" fontId="8" fillId="2" borderId="1" xfId="1" applyNumberFormat="1" applyFont="1" applyFill="1" applyBorder="1"/>
    <xf numFmtId="173" fontId="9" fillId="0" borderId="0" xfId="1" applyNumberFormat="1" applyFont="1" applyFill="1" applyBorder="1"/>
    <xf numFmtId="173" fontId="8" fillId="2" borderId="0" xfId="2" applyNumberFormat="1" applyFont="1" applyFill="1" applyBorder="1" applyProtection="1"/>
    <xf numFmtId="166" fontId="3" fillId="0" borderId="0" xfId="1" applyNumberFormat="1" applyFont="1" applyAlignment="1"/>
    <xf numFmtId="166" fontId="3" fillId="0" borderId="2" xfId="1" applyNumberFormat="1" applyFont="1" applyBorder="1"/>
    <xf numFmtId="173" fontId="2" fillId="0" borderId="1" xfId="5" applyNumberFormat="1" applyFont="1" applyFill="1" applyBorder="1"/>
    <xf numFmtId="173" fontId="6" fillId="2" borderId="1" xfId="5" applyNumberFormat="1" applyFont="1" applyFill="1" applyBorder="1"/>
    <xf numFmtId="168" fontId="2" fillId="0" borderId="0" xfId="5" applyNumberFormat="1" applyFont="1" applyFill="1"/>
    <xf numFmtId="168" fontId="2" fillId="0" borderId="0" xfId="1" applyNumberFormat="1" applyFont="1" applyFill="1" applyBorder="1"/>
    <xf numFmtId="168" fontId="6"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10" fillId="0" borderId="0" xfId="4" applyNumberFormat="1" applyFont="1" applyFill="1" applyBorder="1" applyAlignment="1"/>
    <xf numFmtId="0" fontId="10" fillId="2" borderId="0" xfId="4" applyNumberFormat="1" applyFont="1" applyFill="1" applyBorder="1" applyAlignment="1">
      <alignment horizontal="center" wrapText="1"/>
    </xf>
    <xf numFmtId="0" fontId="6" fillId="0" borderId="0" xfId="4" applyNumberFormat="1" applyFont="1" applyFill="1" applyBorder="1" applyAlignment="1">
      <alignment horizontal="center"/>
    </xf>
    <xf numFmtId="173" fontId="2" fillId="0" borderId="0" xfId="0" applyNumberFormat="1" applyFont="1" applyFill="1"/>
    <xf numFmtId="0" fontId="12" fillId="0" borderId="0" xfId="5" applyFont="1"/>
    <xf numFmtId="174" fontId="6" fillId="2" borderId="0" xfId="6" applyNumberFormat="1" applyFont="1" applyFill="1"/>
    <xf numFmtId="174" fontId="2" fillId="0" borderId="0" xfId="6" applyNumberFormat="1" applyFont="1" applyFill="1"/>
    <xf numFmtId="42" fontId="6" fillId="2" borderId="0" xfId="1" applyNumberFormat="1" applyFont="1" applyFill="1"/>
    <xf numFmtId="6" fontId="2" fillId="0" borderId="0" xfId="1" applyNumberFormat="1" applyFont="1" applyFill="1" applyBorder="1"/>
    <xf numFmtId="165" fontId="2" fillId="0" borderId="0" xfId="4" applyNumberFormat="1" applyFont="1" applyFill="1" applyBorder="1"/>
    <xf numFmtId="167" fontId="10" fillId="0" borderId="0" xfId="4" applyNumberFormat="1" applyFont="1" applyFill="1" applyBorder="1" applyAlignment="1"/>
    <xf numFmtId="165" fontId="11" fillId="0" borderId="0" xfId="4" applyNumberFormat="1" applyFont="1" applyFill="1" applyBorder="1"/>
    <xf numFmtId="165" fontId="16" fillId="0" borderId="0" xfId="4" applyNumberFormat="1" applyFont="1" applyFill="1" applyBorder="1"/>
    <xf numFmtId="8" fontId="2" fillId="0" borderId="0" xfId="1" applyNumberFormat="1" applyFont="1" applyFill="1" applyBorder="1"/>
    <xf numFmtId="8" fontId="6" fillId="2" borderId="0" xfId="1" applyNumberFormat="1" applyFont="1" applyFill="1" applyBorder="1"/>
    <xf numFmtId="9" fontId="2" fillId="0" borderId="0" xfId="8" applyFont="1" applyFill="1" applyBorder="1"/>
    <xf numFmtId="9" fontId="6" fillId="2" borderId="0" xfId="8" applyFont="1" applyFill="1" applyBorder="1"/>
    <xf numFmtId="165" fontId="6" fillId="0" borderId="0" xfId="5" applyNumberFormat="1" applyFont="1" applyFill="1" applyBorder="1"/>
    <xf numFmtId="168" fontId="6" fillId="0" borderId="0" xfId="2" applyNumberFormat="1" applyFont="1" applyFill="1" applyBorder="1"/>
    <xf numFmtId="165" fontId="6" fillId="0" borderId="0" xfId="5" applyNumberFormat="1" applyFont="1" applyFill="1" applyAlignment="1">
      <alignment horizontal="left"/>
    </xf>
    <xf numFmtId="0" fontId="2" fillId="0" borderId="0" xfId="3" applyFont="1" applyFill="1" applyBorder="1" applyAlignment="1">
      <alignment horizontal="left" wrapText="1"/>
    </xf>
    <xf numFmtId="167" fontId="10" fillId="0" borderId="0" xfId="4" applyNumberFormat="1" applyFont="1" applyFill="1" applyBorder="1" applyAlignment="1">
      <alignment horizontal="center"/>
    </xf>
    <xf numFmtId="0" fontId="2" fillId="0" borderId="0" xfId="5" applyFont="1" applyFill="1" applyAlignment="1">
      <alignment horizontal="center"/>
    </xf>
    <xf numFmtId="167" fontId="10" fillId="0" borderId="0" xfId="4" applyNumberFormat="1" applyFont="1" applyFill="1" applyBorder="1" applyAlignment="1">
      <alignment horizontal="center" wrapText="1"/>
    </xf>
    <xf numFmtId="0" fontId="2" fillId="0" borderId="0" xfId="5" applyFont="1" applyFill="1" applyAlignment="1">
      <alignment horizontal="left" wrapText="1"/>
    </xf>
    <xf numFmtId="165" fontId="2" fillId="0" borderId="0" xfId="5" applyNumberFormat="1" applyFont="1" applyFill="1" applyAlignment="1">
      <alignment horizontal="left" wrapText="1"/>
    </xf>
    <xf numFmtId="0" fontId="2" fillId="0" borderId="0" xfId="4" applyNumberFormat="1" applyFont="1" applyFill="1" applyBorder="1" applyAlignment="1"/>
    <xf numFmtId="0" fontId="2" fillId="0" borderId="0" xfId="5" applyNumberFormat="1" applyFont="1" applyFill="1" applyAlignment="1"/>
    <xf numFmtId="0" fontId="10" fillId="0" borderId="0" xfId="4" applyNumberFormat="1" applyFont="1" applyFill="1" applyBorder="1" applyAlignment="1">
      <alignment horizontal="center" wrapText="1"/>
    </xf>
    <xf numFmtId="165" fontId="2" fillId="0" borderId="0" xfId="4" applyNumberFormat="1" applyFont="1" applyFill="1" applyBorder="1" applyAlignment="1">
      <alignment wrapText="1"/>
    </xf>
    <xf numFmtId="165" fontId="2" fillId="0" borderId="0" xfId="5" applyNumberFormat="1" applyFont="1" applyFill="1" applyAlignment="1">
      <alignmen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64"/>
  <sheetViews>
    <sheetView view="pageBreakPreview" zoomScaleNormal="190" zoomScaleSheetLayoutView="100" zoomScalePageLayoutView="190" workbookViewId="0">
      <selection activeCell="F37" sqref="F37:R37"/>
    </sheetView>
  </sheetViews>
  <sheetFormatPr defaultColWidth="9.140625" defaultRowHeight="12.75" x14ac:dyDescent="0.2"/>
  <cols>
    <col min="1" max="1" width="4.7109375" style="1" customWidth="1"/>
    <col min="2" max="5" width="1.42578125" style="1" customWidth="1"/>
    <col min="6" max="6" width="38.85546875" style="1" customWidth="1"/>
    <col min="7" max="8" width="12" style="1" customWidth="1"/>
    <col min="9" max="10" width="13.42578125" style="1" bestFit="1" customWidth="1"/>
    <col min="11" max="14" width="12" style="1" customWidth="1"/>
    <col min="15" max="15" width="13.42578125" style="1" bestFit="1" customWidth="1"/>
    <col min="16" max="16" width="11.28515625" style="1" customWidth="1"/>
    <col min="17" max="17" width="13.28515625" style="1" customWidth="1"/>
    <col min="18" max="18" width="12" style="1" bestFit="1" customWidth="1"/>
    <col min="19" max="16384" width="9.140625" style="1"/>
  </cols>
  <sheetData>
    <row r="1" spans="1:23" ht="15.75" x14ac:dyDescent="0.25">
      <c r="A1" s="40" t="s">
        <v>32</v>
      </c>
      <c r="B1" s="40"/>
      <c r="C1" s="39"/>
      <c r="D1" s="39"/>
      <c r="E1" s="39"/>
      <c r="F1" s="39"/>
    </row>
    <row r="2" spans="1:23" ht="15.75" x14ac:dyDescent="0.25">
      <c r="A2" s="40" t="s">
        <v>31</v>
      </c>
      <c r="B2" s="40"/>
      <c r="C2" s="39"/>
      <c r="D2" s="39"/>
      <c r="E2" s="39"/>
      <c r="F2" s="39"/>
    </row>
    <row r="3" spans="1:23" x14ac:dyDescent="0.2">
      <c r="A3" s="36" t="s">
        <v>30</v>
      </c>
      <c r="B3" s="36"/>
      <c r="C3" s="39"/>
      <c r="D3" s="39"/>
      <c r="E3" s="39"/>
      <c r="F3" s="39"/>
    </row>
    <row r="4" spans="1:23" x14ac:dyDescent="0.2">
      <c r="A4" s="36" t="s">
        <v>29</v>
      </c>
      <c r="B4" s="36"/>
      <c r="C4" s="35"/>
      <c r="D4" s="35"/>
      <c r="E4" s="35"/>
      <c r="F4" s="35"/>
      <c r="G4" s="140"/>
      <c r="H4" s="140"/>
      <c r="I4" s="140"/>
      <c r="J4" s="140"/>
      <c r="K4" s="140"/>
      <c r="L4" s="140"/>
      <c r="M4" s="140"/>
      <c r="N4" s="140"/>
      <c r="O4" s="140"/>
      <c r="P4" s="140"/>
      <c r="Q4" s="140"/>
    </row>
    <row r="5" spans="1:23" x14ac:dyDescent="0.2">
      <c r="A5" s="36"/>
      <c r="B5" s="36"/>
      <c r="C5" s="35"/>
      <c r="D5" s="35"/>
      <c r="E5" s="35"/>
      <c r="F5" s="35"/>
    </row>
    <row r="6" spans="1:23" x14ac:dyDescent="0.2">
      <c r="A6" s="36"/>
      <c r="B6" s="35"/>
      <c r="C6" s="35"/>
      <c r="D6" s="35"/>
      <c r="E6" s="35"/>
      <c r="F6" s="35"/>
      <c r="G6" s="37" t="s">
        <v>24</v>
      </c>
      <c r="H6" s="37" t="s">
        <v>27</v>
      </c>
      <c r="I6" s="37" t="s">
        <v>26</v>
      </c>
      <c r="J6" s="38" t="s">
        <v>25</v>
      </c>
      <c r="K6" s="37" t="s">
        <v>24</v>
      </c>
      <c r="L6" s="37" t="s">
        <v>27</v>
      </c>
      <c r="M6" s="37" t="s">
        <v>26</v>
      </c>
      <c r="N6" s="38" t="s">
        <v>25</v>
      </c>
      <c r="O6" s="37" t="s">
        <v>24</v>
      </c>
      <c r="P6" s="37" t="s">
        <v>27</v>
      </c>
      <c r="Q6" s="37" t="s">
        <v>26</v>
      </c>
      <c r="R6" s="38" t="s">
        <v>25</v>
      </c>
    </row>
    <row r="7" spans="1:23" x14ac:dyDescent="0.2">
      <c r="A7" s="36"/>
      <c r="B7" s="35"/>
      <c r="C7" s="35"/>
      <c r="D7" s="35"/>
      <c r="E7" s="35"/>
      <c r="F7" s="35"/>
      <c r="G7" s="33">
        <v>2017</v>
      </c>
      <c r="H7" s="33">
        <v>2017</v>
      </c>
      <c r="I7" s="33">
        <v>2017</v>
      </c>
      <c r="J7" s="34">
        <v>2017</v>
      </c>
      <c r="K7" s="33">
        <v>2018</v>
      </c>
      <c r="L7" s="33">
        <v>2018</v>
      </c>
      <c r="M7" s="33">
        <v>2018</v>
      </c>
      <c r="N7" s="34">
        <v>2018</v>
      </c>
      <c r="O7" s="33">
        <v>2019</v>
      </c>
      <c r="P7" s="33">
        <v>2019</v>
      </c>
      <c r="Q7" s="33">
        <v>2019</v>
      </c>
      <c r="R7" s="34">
        <v>2019</v>
      </c>
    </row>
    <row r="8" spans="1:23" x14ac:dyDescent="0.2">
      <c r="A8" s="8" t="s">
        <v>23</v>
      </c>
      <c r="B8" s="8"/>
      <c r="C8" s="5"/>
      <c r="D8" s="5"/>
      <c r="E8" s="5"/>
      <c r="F8" s="5"/>
      <c r="G8" s="25"/>
      <c r="H8" s="25"/>
      <c r="I8" s="25"/>
      <c r="J8" s="32"/>
      <c r="K8" s="25"/>
      <c r="N8" s="32"/>
      <c r="O8" s="25"/>
      <c r="R8" s="32"/>
    </row>
    <row r="9" spans="1:23" x14ac:dyDescent="0.2">
      <c r="A9" s="5" t="s">
        <v>22</v>
      </c>
      <c r="B9" s="5"/>
      <c r="C9" s="5"/>
      <c r="D9" s="5"/>
      <c r="E9" s="5"/>
      <c r="F9" s="5"/>
      <c r="G9" s="25"/>
      <c r="H9" s="25"/>
      <c r="I9" s="25"/>
      <c r="J9" s="32"/>
      <c r="K9" s="25"/>
      <c r="N9" s="32"/>
      <c r="O9" s="25"/>
      <c r="R9" s="32"/>
    </row>
    <row r="10" spans="1:23" x14ac:dyDescent="0.2">
      <c r="A10" s="5"/>
      <c r="B10" s="25"/>
      <c r="C10" s="5" t="s">
        <v>21</v>
      </c>
      <c r="D10" s="5"/>
      <c r="E10" s="5"/>
      <c r="F10" s="5"/>
      <c r="G10" s="31">
        <v>1077824</v>
      </c>
      <c r="H10" s="31">
        <v>1918777</v>
      </c>
      <c r="I10" s="31">
        <v>1746469</v>
      </c>
      <c r="J10" s="27">
        <v>2822795</v>
      </c>
      <c r="K10" s="31">
        <v>2593666</v>
      </c>
      <c r="L10" s="31">
        <v>3906357</v>
      </c>
      <c r="M10" s="2">
        <v>3067534</v>
      </c>
      <c r="N10" s="27">
        <v>3794483</v>
      </c>
      <c r="O10" s="2">
        <v>3348557</v>
      </c>
      <c r="P10" s="31">
        <v>5004247</v>
      </c>
      <c r="Q10" s="2">
        <v>4435018</v>
      </c>
      <c r="R10" s="27">
        <v>5018437</v>
      </c>
    </row>
    <row r="11" spans="1:23" x14ac:dyDescent="0.2">
      <c r="A11" s="5"/>
      <c r="B11" s="25"/>
      <c r="C11" s="5" t="s">
        <v>20</v>
      </c>
      <c r="D11" s="5"/>
      <c r="E11" s="5"/>
      <c r="F11" s="5"/>
      <c r="G11" s="30">
        <v>263405</v>
      </c>
      <c r="H11" s="30">
        <v>246125</v>
      </c>
      <c r="I11" s="30">
        <v>0</v>
      </c>
      <c r="J11" s="20">
        <v>0</v>
      </c>
      <c r="K11" s="30">
        <v>0</v>
      </c>
      <c r="L11" s="30">
        <v>0</v>
      </c>
      <c r="M11" s="30">
        <v>0</v>
      </c>
      <c r="N11" s="20">
        <v>0</v>
      </c>
      <c r="O11" s="127">
        <v>0</v>
      </c>
      <c r="P11" s="30">
        <v>0</v>
      </c>
      <c r="Q11" s="30">
        <v>0</v>
      </c>
      <c r="R11" s="20">
        <v>0</v>
      </c>
    </row>
    <row r="12" spans="1:23" x14ac:dyDescent="0.2">
      <c r="A12" s="5"/>
      <c r="B12" s="25"/>
      <c r="C12" s="5" t="s">
        <v>19</v>
      </c>
      <c r="D12" s="5"/>
      <c r="E12" s="5"/>
      <c r="F12" s="5"/>
      <c r="G12" s="30">
        <v>4026615</v>
      </c>
      <c r="H12" s="30">
        <v>4149111</v>
      </c>
      <c r="I12" s="30">
        <v>4223387</v>
      </c>
      <c r="J12" s="20">
        <v>4310934</v>
      </c>
      <c r="K12" s="30">
        <v>4626522</v>
      </c>
      <c r="L12" s="30">
        <v>4803663</v>
      </c>
      <c r="M12" s="30">
        <v>4987916</v>
      </c>
      <c r="N12" s="20">
        <v>5151186</v>
      </c>
      <c r="O12" s="127">
        <v>0</v>
      </c>
      <c r="P12" s="30">
        <v>0</v>
      </c>
      <c r="Q12" s="30">
        <v>0</v>
      </c>
      <c r="R12" s="20">
        <v>0</v>
      </c>
    </row>
    <row r="13" spans="1:23" x14ac:dyDescent="0.2">
      <c r="A13" s="5"/>
      <c r="B13" s="25"/>
      <c r="C13" s="5" t="s">
        <v>18</v>
      </c>
      <c r="D13" s="5"/>
      <c r="E13" s="5"/>
      <c r="F13" s="5"/>
      <c r="G13" s="29">
        <v>292486</v>
      </c>
      <c r="H13" s="29">
        <v>386772</v>
      </c>
      <c r="I13" s="29">
        <v>415492</v>
      </c>
      <c r="J13" s="22">
        <v>536245</v>
      </c>
      <c r="K13" s="29">
        <v>597388</v>
      </c>
      <c r="L13" s="29">
        <v>636869</v>
      </c>
      <c r="M13" s="29">
        <v>674531</v>
      </c>
      <c r="N13" s="22">
        <v>748466</v>
      </c>
      <c r="O13" s="128">
        <v>820350</v>
      </c>
      <c r="P13" s="29">
        <v>872910</v>
      </c>
      <c r="Q13" s="29">
        <v>892740</v>
      </c>
      <c r="R13" s="22">
        <v>1160067</v>
      </c>
    </row>
    <row r="14" spans="1:23" x14ac:dyDescent="0.2">
      <c r="A14" s="5"/>
      <c r="B14" s="5"/>
      <c r="C14" s="5"/>
      <c r="D14" s="5"/>
      <c r="E14" s="5"/>
      <c r="F14" s="5" t="s">
        <v>17</v>
      </c>
      <c r="G14" s="19">
        <f t="shared" ref="G14:L14" si="0">SUM(G10:G13)</f>
        <v>5660330</v>
      </c>
      <c r="H14" s="19">
        <f t="shared" si="0"/>
        <v>6700785</v>
      </c>
      <c r="I14" s="19">
        <f t="shared" si="0"/>
        <v>6385348</v>
      </c>
      <c r="J14" s="20">
        <f t="shared" si="0"/>
        <v>7669974</v>
      </c>
      <c r="K14" s="19">
        <f t="shared" si="0"/>
        <v>7817576</v>
      </c>
      <c r="L14" s="19">
        <f t="shared" si="0"/>
        <v>9346889</v>
      </c>
      <c r="M14" s="19">
        <f t="shared" ref="M14:N14" si="1">SUM(M10:M13)</f>
        <v>8729981</v>
      </c>
      <c r="N14" s="20">
        <f t="shared" si="1"/>
        <v>9694135</v>
      </c>
      <c r="O14" s="19">
        <f t="shared" ref="O14:P14" si="2">SUM(O10:O13)</f>
        <v>4168907</v>
      </c>
      <c r="P14" s="19">
        <f t="shared" si="2"/>
        <v>5877157</v>
      </c>
      <c r="Q14" s="19">
        <f t="shared" ref="Q14" si="3">SUM(Q10:Q13)</f>
        <v>5327758</v>
      </c>
      <c r="R14" s="20">
        <f t="shared" ref="R14" si="4">SUM(R10:R13)</f>
        <v>6178504</v>
      </c>
      <c r="S14" s="12"/>
      <c r="T14" s="12"/>
      <c r="U14" s="12"/>
      <c r="V14" s="12"/>
      <c r="W14" s="12"/>
    </row>
    <row r="15" spans="1:23" x14ac:dyDescent="0.2">
      <c r="A15" s="24" t="s">
        <v>125</v>
      </c>
      <c r="B15" s="5"/>
      <c r="C15" s="5"/>
      <c r="D15" s="5"/>
      <c r="E15" s="5"/>
      <c r="F15" s="5"/>
      <c r="G15" s="19">
        <v>8006706</v>
      </c>
      <c r="H15" s="19">
        <v>9060413</v>
      </c>
      <c r="I15" s="19">
        <v>9725376</v>
      </c>
      <c r="J15" s="20">
        <v>10357754</v>
      </c>
      <c r="K15" s="19">
        <v>11300469</v>
      </c>
      <c r="L15" s="19">
        <v>12279519</v>
      </c>
      <c r="M15" s="19">
        <v>13397672</v>
      </c>
      <c r="N15" s="20">
        <v>14951141</v>
      </c>
      <c r="O15" s="113">
        <v>20878317</v>
      </c>
      <c r="P15" s="19">
        <v>21937845</v>
      </c>
      <c r="Q15" s="19">
        <v>23227772</v>
      </c>
      <c r="R15" s="20">
        <v>24504567</v>
      </c>
    </row>
    <row r="16" spans="1:23" x14ac:dyDescent="0.2">
      <c r="A16" s="5" t="s">
        <v>16</v>
      </c>
      <c r="B16" s="5"/>
      <c r="C16" s="5"/>
      <c r="D16" s="5"/>
      <c r="E16" s="5"/>
      <c r="F16" s="5"/>
      <c r="G16" s="19">
        <v>275083</v>
      </c>
      <c r="H16" s="19">
        <v>309831</v>
      </c>
      <c r="I16" s="19">
        <v>322421</v>
      </c>
      <c r="J16" s="20">
        <v>319404</v>
      </c>
      <c r="K16" s="19">
        <v>341932</v>
      </c>
      <c r="L16" s="19">
        <v>349646</v>
      </c>
      <c r="M16" s="19">
        <v>371152</v>
      </c>
      <c r="N16" s="20">
        <v>418281</v>
      </c>
      <c r="O16" s="113">
        <v>434372</v>
      </c>
      <c r="P16" s="19">
        <v>452399</v>
      </c>
      <c r="Q16" s="19">
        <v>481992</v>
      </c>
      <c r="R16" s="20">
        <v>565221</v>
      </c>
    </row>
    <row r="17" spans="1:23" x14ac:dyDescent="0.2">
      <c r="A17" s="5" t="s">
        <v>126</v>
      </c>
      <c r="B17" s="5"/>
      <c r="C17" s="5"/>
      <c r="D17" s="5"/>
      <c r="E17" s="5"/>
      <c r="F17" s="5"/>
      <c r="G17" s="19">
        <v>416977</v>
      </c>
      <c r="H17" s="19">
        <v>446194</v>
      </c>
      <c r="I17" s="19">
        <v>518395</v>
      </c>
      <c r="J17" s="20">
        <v>665610</v>
      </c>
      <c r="K17" s="19">
        <v>692820</v>
      </c>
      <c r="L17" s="19">
        <v>687483</v>
      </c>
      <c r="M17" s="19">
        <v>867424</v>
      </c>
      <c r="N17" s="20">
        <v>910843</v>
      </c>
      <c r="O17" s="128">
        <v>1737036</v>
      </c>
      <c r="P17" s="19">
        <v>1903938</v>
      </c>
      <c r="Q17" s="19">
        <v>1904189</v>
      </c>
      <c r="R17" s="20">
        <v>2727420</v>
      </c>
    </row>
    <row r="18" spans="1:23" s="14" customFormat="1" ht="13.5" thickBot="1" x14ac:dyDescent="0.25">
      <c r="A18" s="8"/>
      <c r="B18" s="8"/>
      <c r="C18" s="8"/>
      <c r="D18" s="8"/>
      <c r="E18" s="8"/>
      <c r="F18" s="8" t="s">
        <v>15</v>
      </c>
      <c r="G18" s="123">
        <f t="shared" ref="G18:N18" si="5">SUM(G14:G17)</f>
        <v>14359096</v>
      </c>
      <c r="H18" s="123">
        <f t="shared" si="5"/>
        <v>16517223</v>
      </c>
      <c r="I18" s="123">
        <f t="shared" si="5"/>
        <v>16951540</v>
      </c>
      <c r="J18" s="124">
        <f t="shared" si="5"/>
        <v>19012742</v>
      </c>
      <c r="K18" s="123">
        <f t="shared" si="5"/>
        <v>20152797</v>
      </c>
      <c r="L18" s="123">
        <f t="shared" si="5"/>
        <v>22663537</v>
      </c>
      <c r="M18" s="123">
        <f t="shared" si="5"/>
        <v>23366229</v>
      </c>
      <c r="N18" s="124">
        <f t="shared" si="5"/>
        <v>25974400</v>
      </c>
      <c r="O18" s="123">
        <f t="shared" ref="O18:P18" si="6">SUM(O14:O17)</f>
        <v>27218632</v>
      </c>
      <c r="P18" s="17">
        <f t="shared" si="6"/>
        <v>30171339</v>
      </c>
      <c r="Q18" s="17">
        <f t="shared" ref="Q18" si="7">SUM(Q14:Q17)</f>
        <v>30941711</v>
      </c>
      <c r="R18" s="124">
        <f t="shared" ref="R18" si="8">SUM(R14:R17)</f>
        <v>33975712</v>
      </c>
      <c r="S18" s="15"/>
      <c r="T18" s="15"/>
      <c r="U18" s="15"/>
      <c r="V18" s="15"/>
      <c r="W18" s="15"/>
    </row>
    <row r="19" spans="1:23" x14ac:dyDescent="0.2">
      <c r="A19" s="8" t="s">
        <v>14</v>
      </c>
      <c r="B19" s="8"/>
      <c r="C19" s="5"/>
      <c r="D19" s="5"/>
      <c r="E19" s="5"/>
      <c r="F19" s="5"/>
      <c r="G19" s="26"/>
      <c r="H19" s="26"/>
      <c r="I19" s="26"/>
      <c r="J19" s="28"/>
      <c r="K19" s="26"/>
      <c r="L19" s="26"/>
      <c r="M19" s="26"/>
      <c r="N19" s="28"/>
      <c r="O19" s="26"/>
      <c r="P19" s="26"/>
      <c r="Q19" s="26"/>
      <c r="R19" s="28"/>
    </row>
    <row r="20" spans="1:23" x14ac:dyDescent="0.2">
      <c r="A20" s="5" t="s">
        <v>13</v>
      </c>
      <c r="B20" s="5"/>
      <c r="C20" s="5"/>
      <c r="D20" s="5"/>
      <c r="E20" s="5"/>
      <c r="F20" s="5"/>
      <c r="G20" s="19"/>
      <c r="H20" s="19"/>
      <c r="I20" s="19"/>
      <c r="J20" s="20"/>
      <c r="K20" s="19"/>
      <c r="L20" s="19"/>
      <c r="M20" s="19"/>
      <c r="N20" s="20"/>
      <c r="O20" s="19"/>
      <c r="P20" s="19"/>
      <c r="Q20" s="19"/>
      <c r="R20" s="20"/>
    </row>
    <row r="21" spans="1:23" x14ac:dyDescent="0.2">
      <c r="A21" s="5"/>
      <c r="B21" s="5"/>
      <c r="C21" s="5" t="s">
        <v>127</v>
      </c>
      <c r="D21" s="5"/>
      <c r="E21" s="5"/>
      <c r="F21" s="5"/>
      <c r="G21" s="125">
        <v>3860239</v>
      </c>
      <c r="H21" s="125">
        <v>4089750</v>
      </c>
      <c r="I21" s="125">
        <v>4137345</v>
      </c>
      <c r="J21" s="126">
        <v>4167724</v>
      </c>
      <c r="K21" s="125">
        <v>4459391</v>
      </c>
      <c r="L21" s="125">
        <v>4537578</v>
      </c>
      <c r="M21" s="125">
        <v>4609055</v>
      </c>
      <c r="N21" s="126">
        <v>4681562</v>
      </c>
      <c r="O21" s="125">
        <v>4858899</v>
      </c>
      <c r="P21" s="26">
        <v>4846525</v>
      </c>
      <c r="Q21" s="26">
        <v>4857520</v>
      </c>
      <c r="R21" s="126">
        <v>4413561</v>
      </c>
    </row>
    <row r="22" spans="1:23" x14ac:dyDescent="0.2">
      <c r="A22" s="5"/>
      <c r="B22" s="25"/>
      <c r="C22" s="5" t="s">
        <v>12</v>
      </c>
      <c r="D22" s="5"/>
      <c r="E22" s="5"/>
      <c r="F22" s="5"/>
      <c r="G22" s="19">
        <v>294831</v>
      </c>
      <c r="H22" s="19">
        <v>273398</v>
      </c>
      <c r="I22" s="19">
        <v>301443</v>
      </c>
      <c r="J22" s="20">
        <v>359555</v>
      </c>
      <c r="K22" s="19">
        <v>436183</v>
      </c>
      <c r="L22" s="19">
        <v>448219</v>
      </c>
      <c r="M22" s="19">
        <v>441427</v>
      </c>
      <c r="N22" s="20">
        <v>562985</v>
      </c>
      <c r="O22" s="113">
        <v>439496</v>
      </c>
      <c r="P22" s="19">
        <v>442194</v>
      </c>
      <c r="Q22" s="19">
        <v>444129</v>
      </c>
      <c r="R22" s="20">
        <v>674347</v>
      </c>
    </row>
    <row r="23" spans="1:23" x14ac:dyDescent="0.2">
      <c r="A23" s="5"/>
      <c r="B23" s="25"/>
      <c r="C23" s="5" t="s">
        <v>124</v>
      </c>
      <c r="D23" s="5"/>
      <c r="E23" s="5"/>
      <c r="F23" s="5"/>
      <c r="G23" s="19">
        <v>297466</v>
      </c>
      <c r="H23" s="19">
        <v>254495</v>
      </c>
      <c r="I23" s="19">
        <v>336464</v>
      </c>
      <c r="J23" s="20">
        <v>320411</v>
      </c>
      <c r="K23" s="19">
        <v>436121</v>
      </c>
      <c r="L23" s="19">
        <v>396104</v>
      </c>
      <c r="M23" s="19">
        <v>531035</v>
      </c>
      <c r="N23" s="20">
        <v>481874</v>
      </c>
      <c r="O23" s="113">
        <v>750720</v>
      </c>
      <c r="P23" s="19">
        <v>752488</v>
      </c>
      <c r="Q23" s="19">
        <v>1040745</v>
      </c>
      <c r="R23" s="20">
        <v>843043</v>
      </c>
    </row>
    <row r="24" spans="1:23" x14ac:dyDescent="0.2">
      <c r="A24" s="5"/>
      <c r="B24" s="25"/>
      <c r="C24" s="5" t="s">
        <v>11</v>
      </c>
      <c r="D24" s="5"/>
      <c r="E24" s="5"/>
      <c r="F24" s="5"/>
      <c r="G24" s="21">
        <v>458693</v>
      </c>
      <c r="H24" s="21">
        <v>505302</v>
      </c>
      <c r="I24" s="21">
        <v>535425</v>
      </c>
      <c r="J24" s="22">
        <v>618622</v>
      </c>
      <c r="K24" s="21">
        <v>673892</v>
      </c>
      <c r="L24" s="21">
        <v>697740</v>
      </c>
      <c r="M24" s="21">
        <v>716723</v>
      </c>
      <c r="N24" s="22">
        <v>760899</v>
      </c>
      <c r="O24" s="128">
        <v>808692</v>
      </c>
      <c r="P24" s="21">
        <v>892777</v>
      </c>
      <c r="Q24" s="21">
        <v>915506</v>
      </c>
      <c r="R24" s="22">
        <v>924745</v>
      </c>
    </row>
    <row r="25" spans="1:23" x14ac:dyDescent="0.2">
      <c r="A25" s="5"/>
      <c r="B25" s="5"/>
      <c r="C25" s="5"/>
      <c r="D25" s="5"/>
      <c r="E25" s="5"/>
      <c r="F25" s="5" t="s">
        <v>10</v>
      </c>
      <c r="G25" s="19">
        <f t="shared" ref="G25:N25" si="9">SUM(G21:G24)</f>
        <v>4911229</v>
      </c>
      <c r="H25" s="19">
        <f t="shared" si="9"/>
        <v>5122945</v>
      </c>
      <c r="I25" s="19">
        <f t="shared" si="9"/>
        <v>5310677</v>
      </c>
      <c r="J25" s="20">
        <f t="shared" si="9"/>
        <v>5466312</v>
      </c>
      <c r="K25" s="19">
        <f t="shared" si="9"/>
        <v>6005587</v>
      </c>
      <c r="L25" s="19">
        <f t="shared" si="9"/>
        <v>6079641</v>
      </c>
      <c r="M25" s="19">
        <f t="shared" si="9"/>
        <v>6298240</v>
      </c>
      <c r="N25" s="20">
        <f t="shared" si="9"/>
        <v>6487320</v>
      </c>
      <c r="O25" s="19">
        <f t="shared" ref="O25:P25" si="10">SUM(O21:O24)</f>
        <v>6857807</v>
      </c>
      <c r="P25" s="19">
        <f t="shared" si="10"/>
        <v>6933984</v>
      </c>
      <c r="Q25" s="19">
        <f t="shared" ref="Q25" si="11">SUM(Q21:Q24)</f>
        <v>7257900</v>
      </c>
      <c r="R25" s="20">
        <f t="shared" ref="R25" si="12">SUM(R21:R24)</f>
        <v>6855696</v>
      </c>
      <c r="S25" s="18"/>
      <c r="T25" s="18"/>
      <c r="U25" s="18"/>
      <c r="V25" s="18"/>
      <c r="W25" s="18"/>
    </row>
    <row r="26" spans="1:23" x14ac:dyDescent="0.2">
      <c r="A26" s="24" t="s">
        <v>9</v>
      </c>
      <c r="B26" s="5"/>
      <c r="C26" s="5"/>
      <c r="D26" s="5"/>
      <c r="E26" s="5"/>
      <c r="F26" s="5"/>
      <c r="G26" s="19">
        <v>3035430</v>
      </c>
      <c r="H26" s="19">
        <v>3356090</v>
      </c>
      <c r="I26" s="19">
        <v>3296504</v>
      </c>
      <c r="J26" s="20">
        <v>3329796</v>
      </c>
      <c r="K26" s="19">
        <v>3444476</v>
      </c>
      <c r="L26" s="19">
        <v>3604158</v>
      </c>
      <c r="M26" s="19">
        <v>3593823</v>
      </c>
      <c r="N26" s="20">
        <v>3759026</v>
      </c>
      <c r="O26" s="19">
        <v>3560364</v>
      </c>
      <c r="P26" s="19">
        <v>3564440</v>
      </c>
      <c r="Q26" s="19">
        <v>3419552</v>
      </c>
      <c r="R26" s="20">
        <v>3334323</v>
      </c>
    </row>
    <row r="27" spans="1:23" x14ac:dyDescent="0.2">
      <c r="A27" s="5" t="s">
        <v>8</v>
      </c>
      <c r="B27" s="5"/>
      <c r="C27" s="5"/>
      <c r="D27" s="5"/>
      <c r="E27" s="5"/>
      <c r="F27" s="5"/>
      <c r="G27" s="19">
        <v>3365431</v>
      </c>
      <c r="H27" s="19">
        <v>4836502</v>
      </c>
      <c r="I27" s="19">
        <v>4888783</v>
      </c>
      <c r="J27" s="20">
        <v>6499432</v>
      </c>
      <c r="K27" s="19">
        <v>6542373</v>
      </c>
      <c r="L27" s="19">
        <v>8342067</v>
      </c>
      <c r="M27" s="19">
        <v>8336586</v>
      </c>
      <c r="N27" s="20">
        <v>10360058</v>
      </c>
      <c r="O27" s="19">
        <v>10305023</v>
      </c>
      <c r="P27" s="19">
        <v>12594135</v>
      </c>
      <c r="Q27" s="19">
        <v>12425746</v>
      </c>
      <c r="R27" s="20">
        <v>14759260</v>
      </c>
    </row>
    <row r="28" spans="1:23" x14ac:dyDescent="0.2">
      <c r="A28" s="5" t="s">
        <v>7</v>
      </c>
      <c r="B28" s="5"/>
      <c r="C28" s="5"/>
      <c r="D28" s="5"/>
      <c r="E28" s="5"/>
      <c r="F28" s="5"/>
      <c r="G28" s="21">
        <v>73323</v>
      </c>
      <c r="H28" s="21">
        <v>89186</v>
      </c>
      <c r="I28" s="21">
        <v>128215</v>
      </c>
      <c r="J28" s="22">
        <v>135246</v>
      </c>
      <c r="K28" s="21">
        <v>139631</v>
      </c>
      <c r="L28" s="21">
        <v>141071</v>
      </c>
      <c r="M28" s="21">
        <v>127927</v>
      </c>
      <c r="N28" s="22">
        <v>129231</v>
      </c>
      <c r="O28" s="21">
        <v>792380</v>
      </c>
      <c r="P28" s="21">
        <v>973232</v>
      </c>
      <c r="Q28" s="21">
        <v>977008</v>
      </c>
      <c r="R28" s="22">
        <v>1444276</v>
      </c>
    </row>
    <row r="29" spans="1:23" x14ac:dyDescent="0.2">
      <c r="A29" s="5"/>
      <c r="B29" s="5"/>
      <c r="C29" s="5"/>
      <c r="D29" s="5"/>
      <c r="E29" s="5"/>
      <c r="F29" s="5" t="s">
        <v>6</v>
      </c>
      <c r="G29" s="19">
        <f t="shared" ref="G29:N29" si="13">SUM(G25:G28)</f>
        <v>11385413</v>
      </c>
      <c r="H29" s="19">
        <f t="shared" si="13"/>
        <v>13404723</v>
      </c>
      <c r="I29" s="19">
        <f t="shared" si="13"/>
        <v>13624179</v>
      </c>
      <c r="J29" s="20">
        <f t="shared" si="13"/>
        <v>15430786</v>
      </c>
      <c r="K29" s="19">
        <f t="shared" si="13"/>
        <v>16132067</v>
      </c>
      <c r="L29" s="19">
        <f t="shared" si="13"/>
        <v>18166937</v>
      </c>
      <c r="M29" s="19">
        <f t="shared" si="13"/>
        <v>18356576</v>
      </c>
      <c r="N29" s="20">
        <f t="shared" si="13"/>
        <v>20735635</v>
      </c>
      <c r="O29" s="19">
        <f t="shared" ref="O29:P29" si="14">SUM(O25:O28)</f>
        <v>21515574</v>
      </c>
      <c r="P29" s="19">
        <f t="shared" si="14"/>
        <v>24065791</v>
      </c>
      <c r="Q29" s="19">
        <f t="shared" ref="Q29" si="15">SUM(Q25:Q28)</f>
        <v>24080206</v>
      </c>
      <c r="R29" s="20">
        <f t="shared" ref="R29" si="16">SUM(R25:R28)</f>
        <v>26393555</v>
      </c>
      <c r="S29" s="18"/>
      <c r="T29" s="18"/>
      <c r="U29" s="18"/>
      <c r="V29" s="18"/>
      <c r="W29" s="18"/>
    </row>
    <row r="30" spans="1:23" x14ac:dyDescent="0.2">
      <c r="A30" s="5" t="s">
        <v>5</v>
      </c>
      <c r="B30" s="5"/>
      <c r="C30" s="5"/>
      <c r="D30" s="5"/>
      <c r="E30" s="5"/>
      <c r="F30" s="5"/>
      <c r="G30" s="19"/>
      <c r="H30" s="19"/>
      <c r="I30" s="19"/>
      <c r="J30" s="20"/>
      <c r="K30" s="19"/>
      <c r="L30" s="19"/>
      <c r="M30" s="19"/>
      <c r="N30" s="20"/>
      <c r="O30" s="19"/>
      <c r="P30" s="19"/>
      <c r="Q30" s="19"/>
      <c r="R30" s="20"/>
    </row>
    <row r="31" spans="1:23" ht="12.75" customHeight="1" x14ac:dyDescent="0.2">
      <c r="A31" s="5"/>
      <c r="B31" s="5" t="s">
        <v>4</v>
      </c>
      <c r="C31" s="23"/>
      <c r="D31" s="23"/>
      <c r="E31" s="23"/>
      <c r="F31" s="23"/>
      <c r="G31" s="19">
        <v>1669132</v>
      </c>
      <c r="H31" s="19">
        <v>1727858</v>
      </c>
      <c r="I31" s="19">
        <v>1807123</v>
      </c>
      <c r="J31" s="20">
        <v>1871396</v>
      </c>
      <c r="K31" s="19">
        <v>1995225</v>
      </c>
      <c r="L31" s="19">
        <v>2103437</v>
      </c>
      <c r="M31" s="19">
        <v>2215736</v>
      </c>
      <c r="N31" s="20">
        <v>2315988</v>
      </c>
      <c r="O31" s="19">
        <v>2439773</v>
      </c>
      <c r="P31" s="19">
        <v>2566365</v>
      </c>
      <c r="Q31" s="19">
        <v>2677972</v>
      </c>
      <c r="R31" s="20">
        <v>2793929</v>
      </c>
    </row>
    <row r="32" spans="1:23" x14ac:dyDescent="0.2">
      <c r="A32" s="5"/>
      <c r="B32" s="5" t="s">
        <v>3</v>
      </c>
      <c r="C32" s="5"/>
      <c r="D32" s="5"/>
      <c r="E32" s="5"/>
      <c r="F32" s="5"/>
      <c r="G32" s="19">
        <v>-45859</v>
      </c>
      <c r="H32" s="19">
        <v>-31368</v>
      </c>
      <c r="I32" s="19">
        <v>-25362</v>
      </c>
      <c r="J32" s="20">
        <v>-20557</v>
      </c>
      <c r="K32" s="19">
        <v>4264</v>
      </c>
      <c r="L32" s="19">
        <v>-12427</v>
      </c>
      <c r="M32" s="19">
        <v>-14508</v>
      </c>
      <c r="N32" s="20">
        <v>-19582</v>
      </c>
      <c r="O32" s="19">
        <v>-25600</v>
      </c>
      <c r="P32" s="19">
        <v>-20352</v>
      </c>
      <c r="Q32" s="19">
        <v>-41246</v>
      </c>
      <c r="R32" s="20">
        <v>-23521</v>
      </c>
    </row>
    <row r="33" spans="1:23" x14ac:dyDescent="0.2">
      <c r="A33" s="5"/>
      <c r="B33" s="5" t="s">
        <v>2</v>
      </c>
      <c r="C33" s="5"/>
      <c r="D33" s="5"/>
      <c r="E33" s="5"/>
      <c r="F33" s="5"/>
      <c r="G33" s="21">
        <v>1350410</v>
      </c>
      <c r="H33" s="21">
        <v>1416010</v>
      </c>
      <c r="I33" s="21">
        <v>1545600</v>
      </c>
      <c r="J33" s="22">
        <v>1731117</v>
      </c>
      <c r="K33" s="21">
        <v>2021241</v>
      </c>
      <c r="L33" s="21">
        <v>2405590</v>
      </c>
      <c r="M33" s="21">
        <v>2808425</v>
      </c>
      <c r="N33" s="22">
        <v>2942359</v>
      </c>
      <c r="O33" s="21">
        <v>3288885</v>
      </c>
      <c r="P33" s="21">
        <v>3559535</v>
      </c>
      <c r="Q33" s="21">
        <v>4224779</v>
      </c>
      <c r="R33" s="22">
        <v>4811749</v>
      </c>
    </row>
    <row r="34" spans="1:23" ht="13.5" customHeight="1" x14ac:dyDescent="0.2">
      <c r="A34" s="5"/>
      <c r="B34" s="5"/>
      <c r="C34" s="5"/>
      <c r="D34" s="5"/>
      <c r="E34" s="5"/>
      <c r="F34" s="5" t="s">
        <v>1</v>
      </c>
      <c r="G34" s="19">
        <f t="shared" ref="G34:N34" si="17">SUM(G31:G33)</f>
        <v>2973683</v>
      </c>
      <c r="H34" s="19">
        <f t="shared" si="17"/>
        <v>3112500</v>
      </c>
      <c r="I34" s="19">
        <f t="shared" si="17"/>
        <v>3327361</v>
      </c>
      <c r="J34" s="20">
        <f t="shared" si="17"/>
        <v>3581956</v>
      </c>
      <c r="K34" s="19">
        <f t="shared" si="17"/>
        <v>4020730</v>
      </c>
      <c r="L34" s="19">
        <f t="shared" si="17"/>
        <v>4496600</v>
      </c>
      <c r="M34" s="19">
        <f t="shared" si="17"/>
        <v>5009653</v>
      </c>
      <c r="N34" s="20">
        <f t="shared" si="17"/>
        <v>5238765</v>
      </c>
      <c r="O34" s="19">
        <f t="shared" ref="O34:P34" si="18">SUM(O31:O33)</f>
        <v>5703058</v>
      </c>
      <c r="P34" s="19">
        <f t="shared" si="18"/>
        <v>6105548</v>
      </c>
      <c r="Q34" s="19">
        <f t="shared" ref="Q34" si="19">SUM(Q31:Q33)</f>
        <v>6861505</v>
      </c>
      <c r="R34" s="20">
        <f t="shared" ref="R34" si="20">SUM(R31:R33)</f>
        <v>7582157</v>
      </c>
      <c r="S34" s="18"/>
      <c r="T34" s="18"/>
      <c r="U34" s="18"/>
      <c r="V34" s="18"/>
      <c r="W34" s="18"/>
    </row>
    <row r="35" spans="1:23" s="14" customFormat="1" ht="13.5" thickBot="1" x14ac:dyDescent="0.25">
      <c r="A35" s="8"/>
      <c r="B35" s="8"/>
      <c r="C35" s="8"/>
      <c r="D35" s="8"/>
      <c r="E35" s="8"/>
      <c r="F35" s="8" t="s">
        <v>0</v>
      </c>
      <c r="G35" s="123">
        <f t="shared" ref="G35:N35" si="21">G29+G34</f>
        <v>14359096</v>
      </c>
      <c r="H35" s="123">
        <f t="shared" si="21"/>
        <v>16517223</v>
      </c>
      <c r="I35" s="123">
        <f t="shared" si="21"/>
        <v>16951540</v>
      </c>
      <c r="J35" s="124">
        <f t="shared" si="21"/>
        <v>19012742</v>
      </c>
      <c r="K35" s="123">
        <f t="shared" si="21"/>
        <v>20152797</v>
      </c>
      <c r="L35" s="123">
        <f t="shared" si="21"/>
        <v>22663537</v>
      </c>
      <c r="M35" s="123">
        <f t="shared" si="21"/>
        <v>23366229</v>
      </c>
      <c r="N35" s="124">
        <f t="shared" si="21"/>
        <v>25974400</v>
      </c>
      <c r="O35" s="123">
        <f t="shared" ref="O35:P35" si="22">O29+O34</f>
        <v>27218632</v>
      </c>
      <c r="P35" s="17">
        <f t="shared" si="22"/>
        <v>30171339</v>
      </c>
      <c r="Q35" s="17">
        <f t="shared" ref="Q35" si="23">Q29+Q34</f>
        <v>30941711</v>
      </c>
      <c r="R35" s="124">
        <f t="shared" ref="R35" si="24">R29+R34</f>
        <v>33975712</v>
      </c>
      <c r="S35" s="15"/>
      <c r="T35" s="15"/>
      <c r="U35" s="15"/>
      <c r="V35" s="15"/>
      <c r="W35" s="15"/>
    </row>
    <row r="36" spans="1:23" s="14" customFormat="1" ht="16.5" x14ac:dyDescent="0.25">
      <c r="A36" s="8"/>
      <c r="B36" s="8"/>
      <c r="C36" s="8"/>
      <c r="D36" s="8"/>
      <c r="E36" s="8"/>
      <c r="F36" s="8"/>
      <c r="G36" s="15"/>
      <c r="H36" s="15"/>
      <c r="I36" s="16"/>
      <c r="J36" s="16"/>
      <c r="K36" s="13"/>
      <c r="L36" s="13"/>
      <c r="M36" s="13"/>
      <c r="N36" s="13"/>
      <c r="O36" s="15"/>
      <c r="P36" s="15"/>
      <c r="Q36" s="15"/>
      <c r="R36" s="15"/>
      <c r="S36" s="15"/>
      <c r="T36" s="15"/>
      <c r="U36" s="15"/>
      <c r="V36" s="15"/>
      <c r="W36" s="15"/>
    </row>
    <row r="37" spans="1:23" ht="25.5" customHeight="1" x14ac:dyDescent="0.2">
      <c r="A37" s="5"/>
      <c r="B37" s="5"/>
      <c r="C37" s="5"/>
      <c r="D37" s="5"/>
      <c r="E37" s="5"/>
      <c r="F37" s="157" t="s">
        <v>130</v>
      </c>
      <c r="G37" s="157"/>
      <c r="H37" s="157"/>
      <c r="I37" s="157"/>
      <c r="J37" s="157"/>
      <c r="K37" s="157"/>
      <c r="L37" s="157"/>
      <c r="M37" s="157"/>
      <c r="N37" s="157"/>
      <c r="O37" s="157"/>
      <c r="P37" s="157"/>
      <c r="Q37" s="157"/>
      <c r="R37" s="157"/>
      <c r="S37" s="12"/>
      <c r="T37" s="12"/>
      <c r="U37" s="12"/>
      <c r="V37" s="12"/>
      <c r="W37" s="12"/>
    </row>
    <row r="38" spans="1:23" x14ac:dyDescent="0.2">
      <c r="A38" s="5"/>
      <c r="B38" s="5"/>
      <c r="C38" s="5"/>
      <c r="D38" s="5"/>
      <c r="E38" s="5"/>
      <c r="F38" s="7"/>
      <c r="I38" s="2"/>
      <c r="J38" s="2"/>
      <c r="K38" s="11"/>
      <c r="L38" s="11"/>
      <c r="M38" s="11"/>
      <c r="N38" s="11"/>
    </row>
    <row r="39" spans="1:23" x14ac:dyDescent="0.2">
      <c r="A39" s="5"/>
      <c r="B39" s="5"/>
      <c r="C39" s="5"/>
      <c r="D39" s="5"/>
      <c r="E39" s="5"/>
      <c r="F39" s="10"/>
      <c r="I39" s="4"/>
      <c r="J39" s="4"/>
      <c r="K39" s="9"/>
      <c r="L39" s="9"/>
      <c r="M39" s="9"/>
      <c r="N39" s="9"/>
    </row>
    <row r="40" spans="1:23" x14ac:dyDescent="0.2">
      <c r="A40" s="5"/>
      <c r="B40" s="5"/>
      <c r="C40" s="5"/>
      <c r="D40" s="5"/>
      <c r="E40" s="5"/>
      <c r="F40" s="7"/>
      <c r="I40" s="4"/>
      <c r="J40" s="4"/>
      <c r="K40" s="9"/>
      <c r="L40" s="9"/>
      <c r="M40" s="9"/>
      <c r="N40" s="9"/>
    </row>
    <row r="41" spans="1:23" x14ac:dyDescent="0.2">
      <c r="A41" s="5"/>
      <c r="B41" s="5"/>
      <c r="C41" s="5"/>
      <c r="D41" s="5"/>
      <c r="E41" s="5"/>
      <c r="F41" s="7"/>
      <c r="I41" s="4"/>
      <c r="J41" s="4"/>
    </row>
    <row r="42" spans="1:23" x14ac:dyDescent="0.2">
      <c r="A42" s="5"/>
      <c r="B42" s="5"/>
      <c r="C42" s="5"/>
      <c r="D42" s="5"/>
      <c r="E42" s="5"/>
      <c r="F42" s="7"/>
      <c r="I42" s="4"/>
      <c r="J42" s="4"/>
    </row>
    <row r="43" spans="1:23" ht="16.5" x14ac:dyDescent="0.25">
      <c r="A43" s="5"/>
      <c r="B43" s="5"/>
      <c r="C43" s="5"/>
      <c r="D43" s="5"/>
      <c r="E43" s="5"/>
      <c r="F43" s="7"/>
      <c r="I43" s="3"/>
      <c r="J43" s="3"/>
    </row>
    <row r="44" spans="1:23" x14ac:dyDescent="0.2">
      <c r="A44" s="8"/>
      <c r="B44" s="8"/>
      <c r="C44" s="5"/>
      <c r="D44" s="5"/>
      <c r="E44" s="5"/>
      <c r="F44" s="7"/>
      <c r="I44" s="4"/>
      <c r="J44" s="4"/>
    </row>
    <row r="45" spans="1:23" x14ac:dyDescent="0.2">
      <c r="A45" s="5"/>
      <c r="B45" s="5"/>
      <c r="C45" s="5"/>
      <c r="D45" s="5"/>
      <c r="E45" s="5"/>
      <c r="F45" s="7"/>
      <c r="I45" s="4"/>
      <c r="J45" s="4"/>
    </row>
    <row r="46" spans="1:23" ht="16.5" x14ac:dyDescent="0.25">
      <c r="A46" s="8"/>
      <c r="B46" s="8"/>
      <c r="C46" s="5"/>
      <c r="D46" s="5"/>
      <c r="E46" s="5"/>
      <c r="F46" s="7"/>
      <c r="I46" s="3"/>
      <c r="J46" s="3"/>
    </row>
    <row r="47" spans="1:23" ht="16.5" x14ac:dyDescent="0.25">
      <c r="A47" s="5"/>
      <c r="B47" s="5"/>
      <c r="C47" s="5"/>
      <c r="D47" s="5"/>
      <c r="E47" s="5"/>
      <c r="F47" s="7"/>
      <c r="I47" s="3"/>
      <c r="J47" s="3"/>
    </row>
    <row r="48" spans="1:23" x14ac:dyDescent="0.2">
      <c r="A48" s="5"/>
      <c r="B48" s="5"/>
      <c r="C48" s="5"/>
      <c r="D48" s="5"/>
      <c r="E48" s="5"/>
      <c r="F48" s="7"/>
      <c r="I48" s="4"/>
      <c r="J48" s="4"/>
    </row>
    <row r="49" spans="1:10" x14ac:dyDescent="0.2">
      <c r="A49" s="5"/>
      <c r="B49" s="8"/>
      <c r="C49" s="5"/>
      <c r="D49" s="5"/>
      <c r="E49" s="5"/>
      <c r="F49" s="7"/>
      <c r="I49" s="4"/>
      <c r="J49" s="4"/>
    </row>
    <row r="50" spans="1:10" ht="16.5" x14ac:dyDescent="0.25">
      <c r="A50" s="5"/>
      <c r="B50" s="5"/>
      <c r="C50" s="5"/>
      <c r="D50" s="5"/>
      <c r="E50" s="5"/>
      <c r="F50" s="7"/>
      <c r="I50" s="3"/>
      <c r="J50" s="3"/>
    </row>
    <row r="51" spans="1:10" x14ac:dyDescent="0.2">
      <c r="A51" s="5"/>
      <c r="B51" s="5"/>
      <c r="C51" s="5"/>
      <c r="D51" s="5"/>
      <c r="E51" s="5"/>
      <c r="F51" s="7"/>
      <c r="I51" s="4"/>
      <c r="J51" s="4"/>
    </row>
    <row r="52" spans="1:10" x14ac:dyDescent="0.2">
      <c r="A52" s="5"/>
      <c r="B52" s="5"/>
      <c r="C52" s="5"/>
      <c r="D52" s="5"/>
      <c r="E52" s="5"/>
      <c r="F52" s="5"/>
      <c r="I52" s="4"/>
      <c r="J52" s="4"/>
    </row>
    <row r="53" spans="1:10" x14ac:dyDescent="0.2">
      <c r="A53" s="5"/>
      <c r="B53" s="5"/>
      <c r="C53" s="5"/>
      <c r="D53" s="5"/>
      <c r="E53" s="5"/>
      <c r="F53" s="5"/>
      <c r="I53" s="4"/>
      <c r="J53" s="4"/>
    </row>
    <row r="54" spans="1:10" x14ac:dyDescent="0.2">
      <c r="A54" s="5"/>
      <c r="B54" s="5"/>
      <c r="C54" s="5"/>
      <c r="D54" s="5"/>
      <c r="E54" s="5"/>
      <c r="F54" s="5"/>
      <c r="I54" s="4"/>
      <c r="J54" s="4"/>
    </row>
    <row r="55" spans="1:10" ht="16.5" x14ac:dyDescent="0.25">
      <c r="A55" s="5"/>
      <c r="B55" s="5"/>
      <c r="C55" s="5"/>
      <c r="D55" s="5"/>
      <c r="E55" s="5"/>
      <c r="F55" s="5"/>
      <c r="I55" s="3"/>
      <c r="J55" s="3"/>
    </row>
    <row r="56" spans="1:10" ht="16.5" x14ac:dyDescent="0.25">
      <c r="A56" s="5"/>
      <c r="B56" s="5"/>
      <c r="C56" s="5"/>
      <c r="D56" s="5"/>
      <c r="E56" s="5"/>
      <c r="F56" s="5"/>
      <c r="I56" s="3"/>
      <c r="J56" s="3"/>
    </row>
    <row r="57" spans="1:10" ht="16.5" x14ac:dyDescent="0.25">
      <c r="A57" s="5"/>
      <c r="B57" s="5"/>
      <c r="C57" s="5"/>
      <c r="D57" s="5"/>
      <c r="E57" s="5"/>
      <c r="F57" s="5"/>
      <c r="I57" s="3"/>
      <c r="J57" s="3"/>
    </row>
    <row r="58" spans="1:10" x14ac:dyDescent="0.2">
      <c r="A58" s="5"/>
      <c r="B58" s="5"/>
      <c r="C58" s="5"/>
      <c r="D58" s="5"/>
      <c r="E58" s="5"/>
      <c r="F58" s="5"/>
      <c r="I58" s="6"/>
      <c r="J58" s="6"/>
    </row>
    <row r="59" spans="1:10" x14ac:dyDescent="0.2">
      <c r="A59" s="5"/>
      <c r="B59" s="5"/>
      <c r="C59" s="5"/>
      <c r="D59" s="5"/>
      <c r="E59" s="5"/>
      <c r="F59" s="5"/>
      <c r="I59" s="4"/>
      <c r="J59" s="4"/>
    </row>
    <row r="60" spans="1:10" x14ac:dyDescent="0.2">
      <c r="I60" s="4"/>
      <c r="J60" s="4"/>
    </row>
    <row r="61" spans="1:10" x14ac:dyDescent="0.2">
      <c r="I61" s="4"/>
      <c r="J61" s="4"/>
    </row>
    <row r="62" spans="1:10" x14ac:dyDescent="0.2">
      <c r="I62" s="4"/>
      <c r="J62" s="4"/>
    </row>
    <row r="63" spans="1:10" ht="16.5" x14ac:dyDescent="0.25">
      <c r="I63" s="3"/>
      <c r="J63" s="3"/>
    </row>
    <row r="64" spans="1:10" x14ac:dyDescent="0.2">
      <c r="I64" s="2"/>
      <c r="J64" s="2"/>
    </row>
  </sheetData>
  <mergeCells count="1">
    <mergeCell ref="F37:R37"/>
  </mergeCells>
  <pageMargins left="0.2" right="0.17" top="0.5" bottom="0.75" header="0.5" footer="0.5"/>
  <pageSetup scale="70" orientation="landscape" r:id="rId1"/>
  <headerFooter alignWithMargins="0"/>
  <rowBreaks count="1" manualBreakCount="1">
    <brk id="34" max="16383" man="1"/>
  </rowBreaks>
  <colBreaks count="1" manualBreakCount="1">
    <brk id="1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29"/>
  <sheetViews>
    <sheetView view="pageBreakPreview" zoomScaleNormal="130" zoomScaleSheetLayoutView="100" zoomScalePageLayoutView="130" workbookViewId="0">
      <pane xSplit="4" topLeftCell="K1" activePane="topRight" state="frozen"/>
      <selection pane="topRight" activeCell="S19" sqref="S19"/>
    </sheetView>
  </sheetViews>
  <sheetFormatPr defaultColWidth="9.140625" defaultRowHeight="12.75" x14ac:dyDescent="0.2"/>
  <cols>
    <col min="1" max="1" width="4.42578125" style="64" customWidth="1"/>
    <col min="2" max="2" width="4.28515625" style="64" customWidth="1"/>
    <col min="3" max="3" width="9.140625" style="64"/>
    <col min="4" max="4" width="17" style="64" customWidth="1"/>
    <col min="5" max="5" width="2" style="64" customWidth="1"/>
    <col min="6" max="9" width="12.85546875" style="64" customWidth="1"/>
    <col min="10" max="10" width="17.42578125" style="64" bestFit="1" customWidth="1"/>
    <col min="11" max="14" width="16.42578125" style="64" bestFit="1" customWidth="1"/>
    <col min="15" max="15" width="17.42578125" style="64" bestFit="1" customWidth="1"/>
    <col min="16" max="16" width="13" style="64" customWidth="1"/>
    <col min="17" max="17" width="13.7109375" style="64" customWidth="1"/>
    <col min="18" max="19" width="13.28515625" style="64" customWidth="1"/>
    <col min="20" max="20" width="17.42578125" style="64" customWidth="1"/>
    <col min="21" max="16384" width="9.140625" style="64"/>
  </cols>
  <sheetData>
    <row r="1" spans="1:21" ht="15.75" x14ac:dyDescent="0.25">
      <c r="A1" s="40" t="s">
        <v>32</v>
      </c>
      <c r="B1" s="95"/>
      <c r="C1" s="95"/>
      <c r="D1" s="95"/>
      <c r="E1" s="74"/>
    </row>
    <row r="2" spans="1:21" ht="15.75" x14ac:dyDescent="0.25">
      <c r="A2" s="40" t="s">
        <v>59</v>
      </c>
      <c r="B2" s="95"/>
      <c r="C2" s="95"/>
      <c r="D2" s="95"/>
      <c r="E2" s="74"/>
    </row>
    <row r="3" spans="1:21" ht="15.75" x14ac:dyDescent="0.25">
      <c r="A3" s="36" t="s">
        <v>30</v>
      </c>
      <c r="B3" s="40"/>
      <c r="C3" s="40"/>
      <c r="D3" s="40"/>
      <c r="E3" s="74"/>
    </row>
    <row r="4" spans="1:21" x14ac:dyDescent="0.2">
      <c r="A4" s="36" t="s">
        <v>58</v>
      </c>
      <c r="B4" s="35"/>
      <c r="C4" s="35"/>
      <c r="D4" s="35"/>
      <c r="E4" s="74"/>
    </row>
    <row r="5" spans="1:21" ht="24.75" customHeight="1" x14ac:dyDescent="0.2">
      <c r="A5" s="36"/>
      <c r="B5" s="35"/>
      <c r="C5" s="35"/>
      <c r="D5" s="35"/>
      <c r="E5" s="93"/>
      <c r="F5" s="158" t="s">
        <v>57</v>
      </c>
      <c r="G5" s="158"/>
      <c r="H5" s="158"/>
      <c r="I5" s="158"/>
      <c r="J5" s="94" t="s">
        <v>45</v>
      </c>
      <c r="K5" s="158" t="s">
        <v>57</v>
      </c>
      <c r="L5" s="158"/>
      <c r="M5" s="158"/>
      <c r="N5" s="158"/>
      <c r="O5" s="94" t="s">
        <v>45</v>
      </c>
      <c r="P5" s="160" t="s">
        <v>57</v>
      </c>
      <c r="Q5" s="160"/>
      <c r="R5" s="160"/>
      <c r="S5" s="160"/>
      <c r="T5" s="94" t="s">
        <v>45</v>
      </c>
      <c r="U5" s="93"/>
    </row>
    <row r="6" spans="1:21" x14ac:dyDescent="0.2">
      <c r="A6" s="36"/>
      <c r="B6" s="35"/>
      <c r="C6" s="35"/>
      <c r="D6" s="35"/>
      <c r="E6" s="37"/>
      <c r="F6" s="37" t="s">
        <v>24</v>
      </c>
      <c r="G6" s="37" t="s">
        <v>27</v>
      </c>
      <c r="H6" s="37" t="s">
        <v>26</v>
      </c>
      <c r="I6" s="37" t="s">
        <v>25</v>
      </c>
      <c r="J6" s="72" t="s">
        <v>25</v>
      </c>
      <c r="K6" s="37" t="s">
        <v>24</v>
      </c>
      <c r="L6" s="37" t="s">
        <v>27</v>
      </c>
      <c r="M6" s="37" t="s">
        <v>26</v>
      </c>
      <c r="N6" s="37" t="s">
        <v>25</v>
      </c>
      <c r="O6" s="72" t="s">
        <v>25</v>
      </c>
      <c r="P6" s="37" t="s">
        <v>24</v>
      </c>
      <c r="Q6" s="37" t="s">
        <v>27</v>
      </c>
      <c r="R6" s="37" t="s">
        <v>26</v>
      </c>
      <c r="S6" s="37" t="s">
        <v>25</v>
      </c>
      <c r="T6" s="72" t="s">
        <v>25</v>
      </c>
    </row>
    <row r="7" spans="1:21" x14ac:dyDescent="0.2">
      <c r="A7" s="36"/>
      <c r="B7" s="35"/>
      <c r="C7" s="35"/>
      <c r="D7" s="35"/>
      <c r="E7" s="33"/>
      <c r="F7" s="33">
        <v>2017</v>
      </c>
      <c r="G7" s="33">
        <v>2017</v>
      </c>
      <c r="H7" s="33">
        <v>2017</v>
      </c>
      <c r="I7" s="33">
        <v>2017</v>
      </c>
      <c r="J7" s="34">
        <v>2017</v>
      </c>
      <c r="K7" s="33">
        <v>2018</v>
      </c>
      <c r="L7" s="33">
        <v>2018</v>
      </c>
      <c r="M7" s="33">
        <v>2018</v>
      </c>
      <c r="N7" s="33">
        <v>2018</v>
      </c>
      <c r="O7" s="34">
        <v>2018</v>
      </c>
      <c r="P7" s="33">
        <v>2019</v>
      </c>
      <c r="Q7" s="33">
        <f>P7</f>
        <v>2019</v>
      </c>
      <c r="R7" s="33">
        <f>Q7</f>
        <v>2019</v>
      </c>
      <c r="S7" s="33">
        <v>2019</v>
      </c>
      <c r="T7" s="34">
        <v>2019</v>
      </c>
    </row>
    <row r="8" spans="1:21" x14ac:dyDescent="0.2">
      <c r="A8" s="36"/>
      <c r="B8" s="35"/>
      <c r="C8" s="35"/>
      <c r="D8" s="35"/>
      <c r="E8" s="92"/>
      <c r="F8" s="74"/>
      <c r="G8" s="74"/>
      <c r="H8" s="74"/>
      <c r="I8" s="74"/>
      <c r="J8" s="77"/>
      <c r="K8" s="74"/>
      <c r="L8" s="74"/>
      <c r="M8" s="74"/>
      <c r="N8" s="74"/>
      <c r="O8" s="77"/>
      <c r="P8" s="74"/>
      <c r="Q8" s="74"/>
      <c r="R8" s="74"/>
      <c r="S8" s="74"/>
      <c r="T8" s="77"/>
    </row>
    <row r="9" spans="1:21" x14ac:dyDescent="0.2">
      <c r="A9" s="35" t="s">
        <v>40</v>
      </c>
      <c r="B9" s="35"/>
      <c r="C9" s="35"/>
      <c r="D9" s="35"/>
      <c r="E9" s="83"/>
      <c r="F9" s="91">
        <v>2636635</v>
      </c>
      <c r="G9" s="91">
        <v>2785464</v>
      </c>
      <c r="H9" s="91">
        <v>2984859</v>
      </c>
      <c r="I9" s="91">
        <v>3285755</v>
      </c>
      <c r="J9" s="90">
        <f t="shared" ref="J9:J14" si="0">SUM(F9:I9)</f>
        <v>11692713</v>
      </c>
      <c r="K9" s="91">
        <v>3700856</v>
      </c>
      <c r="L9" s="91">
        <v>3907270</v>
      </c>
      <c r="M9" s="91">
        <v>3999374</v>
      </c>
      <c r="N9" s="91">
        <v>4186841</v>
      </c>
      <c r="O9" s="90">
        <f t="shared" ref="O9:O14" si="1">SUM(K9:N9)</f>
        <v>15794341</v>
      </c>
      <c r="P9" s="91">
        <v>4520992</v>
      </c>
      <c r="Q9" s="91">
        <v>4923116</v>
      </c>
      <c r="R9" s="91">
        <v>5244905</v>
      </c>
      <c r="S9" s="91">
        <v>5467434</v>
      </c>
      <c r="T9" s="90">
        <f t="shared" ref="T9:T14" si="2">SUM(P9:S9)</f>
        <v>20156447</v>
      </c>
    </row>
    <row r="10" spans="1:21" x14ac:dyDescent="0.2">
      <c r="B10" s="36" t="s">
        <v>39</v>
      </c>
      <c r="C10" s="35"/>
      <c r="D10" s="35"/>
      <c r="E10" s="74"/>
      <c r="F10" s="120">
        <v>1740731</v>
      </c>
      <c r="G10" s="119">
        <v>1991696</v>
      </c>
      <c r="H10" s="119">
        <v>2086239</v>
      </c>
      <c r="I10" s="120">
        <v>2214334</v>
      </c>
      <c r="J10" s="84">
        <f t="shared" si="0"/>
        <v>8033000</v>
      </c>
      <c r="K10" s="120">
        <v>2300579</v>
      </c>
      <c r="L10" s="119">
        <v>2402431</v>
      </c>
      <c r="M10" s="119">
        <v>2531128</v>
      </c>
      <c r="N10" s="119">
        <v>2733400</v>
      </c>
      <c r="O10" s="84">
        <f t="shared" si="1"/>
        <v>9967538</v>
      </c>
      <c r="P10" s="120">
        <v>2870614</v>
      </c>
      <c r="Q10" s="119">
        <v>3005657</v>
      </c>
      <c r="R10" s="119">
        <v>3097919</v>
      </c>
      <c r="S10" s="119">
        <v>3466023</v>
      </c>
      <c r="T10" s="84">
        <f t="shared" si="2"/>
        <v>12440213</v>
      </c>
    </row>
    <row r="11" spans="1:21" x14ac:dyDescent="0.2">
      <c r="B11" s="36" t="s">
        <v>38</v>
      </c>
      <c r="C11" s="35"/>
      <c r="D11" s="35"/>
      <c r="E11" s="86"/>
      <c r="F11" s="120">
        <v>306148</v>
      </c>
      <c r="G11" s="119">
        <v>311160</v>
      </c>
      <c r="H11" s="119">
        <v>352446</v>
      </c>
      <c r="I11" s="120">
        <v>466527</v>
      </c>
      <c r="J11" s="84">
        <f t="shared" si="0"/>
        <v>1436281</v>
      </c>
      <c r="K11" s="120">
        <v>536777</v>
      </c>
      <c r="L11" s="119">
        <v>592007</v>
      </c>
      <c r="M11" s="119">
        <v>510330</v>
      </c>
      <c r="N11" s="119">
        <v>730355</v>
      </c>
      <c r="O11" s="84">
        <f t="shared" si="1"/>
        <v>2369469</v>
      </c>
      <c r="P11" s="120">
        <v>616578</v>
      </c>
      <c r="Q11" s="119">
        <v>603150</v>
      </c>
      <c r="R11" s="119">
        <v>553797</v>
      </c>
      <c r="S11" s="119">
        <v>878937</v>
      </c>
      <c r="T11" s="84">
        <f t="shared" si="2"/>
        <v>2652462</v>
      </c>
    </row>
    <row r="12" spans="1:21" x14ac:dyDescent="0.2">
      <c r="B12" s="36" t="s">
        <v>56</v>
      </c>
      <c r="C12" s="35"/>
      <c r="D12" s="35"/>
      <c r="E12" s="86"/>
      <c r="F12" s="120">
        <v>233871</v>
      </c>
      <c r="G12" s="119">
        <v>242484</v>
      </c>
      <c r="H12" s="119">
        <v>230223</v>
      </c>
      <c r="I12" s="120">
        <v>247132</v>
      </c>
      <c r="J12" s="84">
        <f t="shared" si="0"/>
        <v>953710</v>
      </c>
      <c r="K12" s="120">
        <v>282310</v>
      </c>
      <c r="L12" s="119">
        <v>299095</v>
      </c>
      <c r="M12" s="119">
        <v>308620</v>
      </c>
      <c r="N12" s="119">
        <v>331789</v>
      </c>
      <c r="O12" s="84">
        <f t="shared" si="1"/>
        <v>1221814</v>
      </c>
      <c r="P12" s="120">
        <v>372764</v>
      </c>
      <c r="Q12" s="119">
        <v>383233</v>
      </c>
      <c r="R12" s="119">
        <v>379776</v>
      </c>
      <c r="S12" s="119">
        <v>409376</v>
      </c>
      <c r="T12" s="84">
        <f t="shared" si="2"/>
        <v>1545149</v>
      </c>
    </row>
    <row r="13" spans="1:21" x14ac:dyDescent="0.2">
      <c r="B13" s="36" t="s">
        <v>55</v>
      </c>
      <c r="C13" s="35"/>
      <c r="D13" s="35"/>
      <c r="E13" s="86"/>
      <c r="F13" s="120">
        <v>98943</v>
      </c>
      <c r="G13" s="119">
        <v>112317</v>
      </c>
      <c r="H13" s="119">
        <v>107324</v>
      </c>
      <c r="I13" s="120">
        <v>112459</v>
      </c>
      <c r="J13" s="122">
        <f t="shared" si="0"/>
        <v>431043</v>
      </c>
      <c r="K13" s="121">
        <v>134612</v>
      </c>
      <c r="L13" s="119">
        <v>151524</v>
      </c>
      <c r="M13" s="119">
        <v>168628</v>
      </c>
      <c r="N13" s="119">
        <v>175530</v>
      </c>
      <c r="O13" s="84">
        <f t="shared" si="1"/>
        <v>630294</v>
      </c>
      <c r="P13" s="121">
        <v>201952</v>
      </c>
      <c r="Q13" s="119">
        <v>224657</v>
      </c>
      <c r="R13" s="119">
        <v>233174</v>
      </c>
      <c r="S13" s="119">
        <v>254586</v>
      </c>
      <c r="T13" s="84">
        <f t="shared" si="2"/>
        <v>914369</v>
      </c>
    </row>
    <row r="14" spans="1:21" x14ac:dyDescent="0.2">
      <c r="A14" s="36" t="s">
        <v>35</v>
      </c>
      <c r="B14" s="35"/>
      <c r="C14" s="35"/>
      <c r="D14" s="35"/>
      <c r="E14" s="86"/>
      <c r="F14" s="87">
        <f t="shared" ref="F14:I14" si="3">F9-SUM(F10:F13)</f>
        <v>256942</v>
      </c>
      <c r="G14" s="87">
        <f t="shared" si="3"/>
        <v>127807</v>
      </c>
      <c r="H14" s="87">
        <f t="shared" si="3"/>
        <v>208627</v>
      </c>
      <c r="I14" s="87">
        <f t="shared" si="3"/>
        <v>245303</v>
      </c>
      <c r="J14" s="89">
        <f t="shared" si="0"/>
        <v>838679</v>
      </c>
      <c r="K14" s="86">
        <f>K9-SUM(K10:K13)</f>
        <v>446578</v>
      </c>
      <c r="L14" s="87">
        <f>L9-SUM(L10:L13)</f>
        <v>462213</v>
      </c>
      <c r="M14" s="87">
        <f>M9-SUM(M10:M13)</f>
        <v>480668</v>
      </c>
      <c r="N14" s="87">
        <f>N9-SUM(N10:N13)</f>
        <v>215767</v>
      </c>
      <c r="O14" s="88">
        <f t="shared" si="1"/>
        <v>1605226</v>
      </c>
      <c r="P14" s="86">
        <f>P9-SUM(P10:P13)</f>
        <v>459084</v>
      </c>
      <c r="Q14" s="87">
        <f>Q9-SUM(Q10:Q13)</f>
        <v>706419</v>
      </c>
      <c r="R14" s="87">
        <f>R9-SUM(R10:R13)</f>
        <v>980239</v>
      </c>
      <c r="S14" s="87">
        <f>S9-SUM(S10:S13)</f>
        <v>458512</v>
      </c>
      <c r="T14" s="88">
        <f t="shared" si="2"/>
        <v>2604254</v>
      </c>
    </row>
    <row r="15" spans="1:21" x14ac:dyDescent="0.2">
      <c r="A15" s="36" t="s">
        <v>54</v>
      </c>
      <c r="B15" s="35"/>
      <c r="C15" s="35"/>
      <c r="D15" s="35"/>
      <c r="E15" s="74"/>
      <c r="F15" s="86"/>
      <c r="G15" s="86"/>
      <c r="H15" s="86"/>
      <c r="I15" s="86"/>
      <c r="J15" s="89"/>
      <c r="K15" s="86"/>
      <c r="L15" s="86"/>
      <c r="M15" s="86"/>
      <c r="N15" s="86"/>
      <c r="O15" s="89"/>
      <c r="P15" s="86"/>
      <c r="Q15" s="86"/>
      <c r="R15" s="86"/>
      <c r="S15" s="86"/>
      <c r="T15" s="89"/>
    </row>
    <row r="16" spans="1:21" x14ac:dyDescent="0.2">
      <c r="A16" s="36"/>
      <c r="B16" s="35" t="s">
        <v>53</v>
      </c>
      <c r="C16" s="35"/>
      <c r="D16" s="35"/>
      <c r="E16" s="74"/>
      <c r="F16" s="86">
        <v>-46742</v>
      </c>
      <c r="G16" s="86">
        <v>-55482</v>
      </c>
      <c r="H16" s="86">
        <v>-60688</v>
      </c>
      <c r="I16" s="86">
        <v>-75292</v>
      </c>
      <c r="J16" s="84">
        <f>SUM(F16:I16)</f>
        <v>-238204</v>
      </c>
      <c r="K16" s="86">
        <v>-81219</v>
      </c>
      <c r="L16" s="86">
        <v>-101605</v>
      </c>
      <c r="M16" s="86">
        <v>-108862</v>
      </c>
      <c r="N16" s="86">
        <v>-128807</v>
      </c>
      <c r="O16" s="84">
        <f>SUM(K16:N16)</f>
        <v>-420493</v>
      </c>
      <c r="P16" s="86">
        <v>-135529</v>
      </c>
      <c r="Q16" s="86">
        <v>-152033</v>
      </c>
      <c r="R16" s="86">
        <v>-160660</v>
      </c>
      <c r="S16" s="86">
        <v>-177801</v>
      </c>
      <c r="T16" s="84">
        <f>SUM(P16:S16)</f>
        <v>-626023</v>
      </c>
    </row>
    <row r="17" spans="1:20" s="74" customFormat="1" x14ac:dyDescent="0.2">
      <c r="A17" s="36"/>
      <c r="B17" s="35" t="s">
        <v>52</v>
      </c>
      <c r="C17" s="35"/>
      <c r="D17" s="35"/>
      <c r="E17" s="86"/>
      <c r="F17" s="86">
        <v>13592</v>
      </c>
      <c r="G17" s="86">
        <v>-58363</v>
      </c>
      <c r="H17" s="86">
        <v>-31702</v>
      </c>
      <c r="I17" s="86">
        <v>-38681</v>
      </c>
      <c r="J17" s="84">
        <f>SUM(F17:I17)</f>
        <v>-115154</v>
      </c>
      <c r="K17" s="86">
        <v>-65743</v>
      </c>
      <c r="L17" s="86">
        <v>68028</v>
      </c>
      <c r="M17" s="86">
        <v>7004</v>
      </c>
      <c r="N17" s="86">
        <v>32436</v>
      </c>
      <c r="O17" s="84">
        <f>SUM(K17:N17)</f>
        <v>41725</v>
      </c>
      <c r="P17" s="86">
        <v>76104</v>
      </c>
      <c r="Q17" s="86">
        <v>-53470</v>
      </c>
      <c r="R17" s="86">
        <v>192744</v>
      </c>
      <c r="S17" s="86">
        <v>-131378</v>
      </c>
      <c r="T17" s="84">
        <f>SUM(P17:S17)</f>
        <v>84000</v>
      </c>
    </row>
    <row r="18" spans="1:20" x14ac:dyDescent="0.2">
      <c r="A18" s="36" t="s">
        <v>51</v>
      </c>
      <c r="B18" s="36"/>
      <c r="C18" s="36"/>
      <c r="D18" s="36"/>
      <c r="E18" s="86"/>
      <c r="F18" s="87">
        <f t="shared" ref="F18:I18" si="4">SUM(F14:F17)</f>
        <v>223792</v>
      </c>
      <c r="G18" s="87">
        <f t="shared" si="4"/>
        <v>13962</v>
      </c>
      <c r="H18" s="87">
        <f t="shared" si="4"/>
        <v>116237</v>
      </c>
      <c r="I18" s="87">
        <f t="shared" si="4"/>
        <v>131330</v>
      </c>
      <c r="J18" s="88">
        <f>SUM(F18:I18)</f>
        <v>485321</v>
      </c>
      <c r="K18" s="87">
        <f>SUM(K14:K17)</f>
        <v>299616</v>
      </c>
      <c r="L18" s="87">
        <f>SUM(L14:L17)</f>
        <v>428636</v>
      </c>
      <c r="M18" s="87">
        <f>SUM(M14:M17)</f>
        <v>378810</v>
      </c>
      <c r="N18" s="87">
        <f>SUM(N14:N17)</f>
        <v>119396</v>
      </c>
      <c r="O18" s="88">
        <f>SUM(K18:N18)</f>
        <v>1226458</v>
      </c>
      <c r="P18" s="87">
        <f>SUM(P14:P17)</f>
        <v>399659</v>
      </c>
      <c r="Q18" s="87">
        <f>SUM(Q14:Q17)</f>
        <v>500916</v>
      </c>
      <c r="R18" s="87">
        <f>SUM(R14:R17)</f>
        <v>1012323</v>
      </c>
      <c r="S18" s="87">
        <f>SUM(S14:S17)</f>
        <v>149333</v>
      </c>
      <c r="T18" s="88">
        <f>SUM(P18:S18)</f>
        <v>2062231</v>
      </c>
    </row>
    <row r="19" spans="1:20" x14ac:dyDescent="0.2">
      <c r="A19" s="36" t="s">
        <v>34</v>
      </c>
      <c r="B19" s="35"/>
      <c r="C19" s="35"/>
      <c r="D19" s="35"/>
      <c r="E19" s="86"/>
      <c r="F19" s="85">
        <v>45570</v>
      </c>
      <c r="G19" s="85">
        <v>-51638</v>
      </c>
      <c r="H19" s="85">
        <v>-13353</v>
      </c>
      <c r="I19" s="85">
        <v>-54187</v>
      </c>
      <c r="J19" s="84">
        <f>SUM(F19:I19)</f>
        <v>-73608</v>
      </c>
      <c r="K19" s="85">
        <v>9492</v>
      </c>
      <c r="L19" s="85">
        <v>44287</v>
      </c>
      <c r="M19" s="86">
        <v>-24025</v>
      </c>
      <c r="N19" s="86">
        <v>-14538</v>
      </c>
      <c r="O19" s="84">
        <f>SUM(K19:N19)</f>
        <v>15216</v>
      </c>
      <c r="P19" s="85">
        <v>55607</v>
      </c>
      <c r="Q19" s="85">
        <v>230266</v>
      </c>
      <c r="R19" s="86">
        <v>347079</v>
      </c>
      <c r="S19" s="86">
        <v>-437637</v>
      </c>
      <c r="T19" s="84">
        <f>SUM(P19:S19)</f>
        <v>195315</v>
      </c>
    </row>
    <row r="20" spans="1:20" ht="13.5" thickBot="1" x14ac:dyDescent="0.25">
      <c r="A20" s="36" t="s">
        <v>50</v>
      </c>
      <c r="B20" s="36"/>
      <c r="C20" s="36"/>
      <c r="D20" s="36"/>
      <c r="E20" s="83"/>
      <c r="F20" s="82">
        <f t="shared" ref="F20:I20" si="5">F18-F19</f>
        <v>178222</v>
      </c>
      <c r="G20" s="82">
        <f t="shared" si="5"/>
        <v>65600</v>
      </c>
      <c r="H20" s="82">
        <f t="shared" si="5"/>
        <v>129590</v>
      </c>
      <c r="I20" s="129">
        <f t="shared" si="5"/>
        <v>185517</v>
      </c>
      <c r="J20" s="130">
        <f>SUM(F20:I20)</f>
        <v>558929</v>
      </c>
      <c r="K20" s="129">
        <f>K18-K19</f>
        <v>290124</v>
      </c>
      <c r="L20" s="129">
        <f>L18-L19</f>
        <v>384349</v>
      </c>
      <c r="M20" s="129">
        <f>M18-M19</f>
        <v>402835</v>
      </c>
      <c r="N20" s="129">
        <f>N18-N19</f>
        <v>133934</v>
      </c>
      <c r="O20" s="130">
        <f>SUM(K20:N20)</f>
        <v>1211242</v>
      </c>
      <c r="P20" s="129">
        <f>P18-P19</f>
        <v>344052</v>
      </c>
      <c r="Q20" s="82">
        <f>Q18-Q19</f>
        <v>270650</v>
      </c>
      <c r="R20" s="82">
        <f>R18-R19</f>
        <v>665244</v>
      </c>
      <c r="S20" s="82">
        <f>S18-S19</f>
        <v>586970</v>
      </c>
      <c r="T20" s="130">
        <f>SUM(P20:S20)</f>
        <v>1866916</v>
      </c>
    </row>
    <row r="21" spans="1:20" x14ac:dyDescent="0.2">
      <c r="A21" s="36" t="s">
        <v>49</v>
      </c>
      <c r="B21" s="36"/>
      <c r="C21" s="36"/>
      <c r="D21" s="36"/>
      <c r="E21" s="74"/>
      <c r="F21" s="81"/>
      <c r="G21" s="81"/>
      <c r="H21" s="81"/>
      <c r="I21" s="81"/>
      <c r="J21" s="80"/>
      <c r="K21" s="81"/>
      <c r="L21" s="81"/>
      <c r="M21" s="81"/>
      <c r="N21" s="81"/>
      <c r="O21" s="80"/>
      <c r="P21" s="81"/>
      <c r="Q21" s="81"/>
      <c r="R21" s="81"/>
      <c r="S21" s="81"/>
      <c r="T21" s="80"/>
    </row>
    <row r="22" spans="1:20" x14ac:dyDescent="0.2">
      <c r="A22" s="36"/>
      <c r="B22" s="36" t="s">
        <v>47</v>
      </c>
      <c r="C22" s="36"/>
      <c r="D22" s="36"/>
      <c r="E22" s="79"/>
      <c r="F22" s="79">
        <v>0.41</v>
      </c>
      <c r="G22" s="79">
        <v>0.15</v>
      </c>
      <c r="H22" s="79">
        <v>0.3</v>
      </c>
      <c r="I22" s="79">
        <v>0.43</v>
      </c>
      <c r="J22" s="78">
        <f>J20/J25</f>
        <v>1.2941616402514557</v>
      </c>
      <c r="K22" s="79">
        <v>0.67</v>
      </c>
      <c r="L22" s="79">
        <v>0.88</v>
      </c>
      <c r="M22" s="79">
        <v>0.92</v>
      </c>
      <c r="N22" s="79">
        <v>0.31</v>
      </c>
      <c r="O22" s="78">
        <f>O20/O25</f>
        <v>2.7820724250873963</v>
      </c>
      <c r="P22" s="79">
        <v>0.79</v>
      </c>
      <c r="Q22" s="79">
        <v>0.62</v>
      </c>
      <c r="R22" s="79">
        <v>1.52</v>
      </c>
      <c r="S22" s="79">
        <v>1.34</v>
      </c>
      <c r="T22" s="78">
        <f>T20/T25</f>
        <v>4.2643222117912556</v>
      </c>
    </row>
    <row r="23" spans="1:20" x14ac:dyDescent="0.2">
      <c r="A23" s="36"/>
      <c r="B23" s="36" t="s">
        <v>46</v>
      </c>
      <c r="C23" s="36"/>
      <c r="D23" s="36"/>
      <c r="E23" s="79"/>
      <c r="F23" s="79">
        <v>0.4</v>
      </c>
      <c r="G23" s="79">
        <v>0.15</v>
      </c>
      <c r="H23" s="79">
        <v>0.28999999999999998</v>
      </c>
      <c r="I23" s="79">
        <v>0.41</v>
      </c>
      <c r="J23" s="78">
        <f>J20/J26</f>
        <v>1.2509209648757649</v>
      </c>
      <c r="K23" s="79">
        <v>0.64</v>
      </c>
      <c r="L23" s="79">
        <v>0.85</v>
      </c>
      <c r="M23" s="79">
        <v>0.89</v>
      </c>
      <c r="N23" s="79">
        <v>0.3</v>
      </c>
      <c r="O23" s="78">
        <f>O20/O26</f>
        <v>2.6842284883566321</v>
      </c>
      <c r="P23" s="79">
        <v>0.76</v>
      </c>
      <c r="Q23" s="79">
        <v>0.6</v>
      </c>
      <c r="R23" s="79">
        <v>1.47</v>
      </c>
      <c r="S23" s="79">
        <v>1.3</v>
      </c>
      <c r="T23" s="78">
        <f>T20/T26</f>
        <v>4.1324936637411041</v>
      </c>
    </row>
    <row r="24" spans="1:20" x14ac:dyDescent="0.2">
      <c r="A24" s="36" t="s">
        <v>48</v>
      </c>
      <c r="B24" s="36"/>
      <c r="C24" s="36"/>
      <c r="D24" s="36"/>
      <c r="E24" s="74"/>
      <c r="F24" s="75"/>
      <c r="G24" s="75"/>
      <c r="H24" s="75"/>
      <c r="I24" s="75"/>
      <c r="J24" s="77"/>
      <c r="K24" s="75"/>
      <c r="L24" s="75"/>
      <c r="M24" s="75"/>
      <c r="N24" s="75"/>
      <c r="O24" s="77"/>
      <c r="P24" s="75"/>
      <c r="Q24" s="75"/>
      <c r="R24" s="75"/>
      <c r="S24" s="75"/>
      <c r="T24" s="77"/>
    </row>
    <row r="25" spans="1:20" x14ac:dyDescent="0.2">
      <c r="A25" s="36"/>
      <c r="B25" s="36" t="s">
        <v>47</v>
      </c>
      <c r="C25" s="36"/>
      <c r="D25" s="36"/>
      <c r="E25" s="75"/>
      <c r="F25" s="75">
        <v>430600</v>
      </c>
      <c r="G25" s="75">
        <v>431396</v>
      </c>
      <c r="H25" s="75">
        <v>432404</v>
      </c>
      <c r="I25" s="75">
        <v>433108</v>
      </c>
      <c r="J25" s="62">
        <v>431885</v>
      </c>
      <c r="K25" s="75">
        <v>434174</v>
      </c>
      <c r="L25" s="75">
        <v>435097</v>
      </c>
      <c r="M25" s="75">
        <v>435809</v>
      </c>
      <c r="N25" s="75">
        <v>436385</v>
      </c>
      <c r="O25" s="62">
        <v>435374</v>
      </c>
      <c r="P25" s="75">
        <v>436947</v>
      </c>
      <c r="Q25" s="75">
        <v>437587</v>
      </c>
      <c r="R25" s="75">
        <v>438090</v>
      </c>
      <c r="S25" s="75">
        <v>438547</v>
      </c>
      <c r="T25" s="62">
        <v>437799</v>
      </c>
    </row>
    <row r="26" spans="1:20" x14ac:dyDescent="0.2">
      <c r="A26" s="36"/>
      <c r="B26" s="36" t="s">
        <v>46</v>
      </c>
      <c r="C26" s="36"/>
      <c r="D26" s="36"/>
      <c r="E26" s="75"/>
      <c r="F26" s="75">
        <v>445458</v>
      </c>
      <c r="G26" s="75">
        <v>446262</v>
      </c>
      <c r="H26" s="75">
        <v>447362</v>
      </c>
      <c r="I26" s="75">
        <v>448142</v>
      </c>
      <c r="J26" s="62">
        <v>446814</v>
      </c>
      <c r="K26" s="75">
        <v>450359</v>
      </c>
      <c r="L26" s="75">
        <v>451552</v>
      </c>
      <c r="M26" s="75">
        <v>451919</v>
      </c>
      <c r="N26" s="75">
        <v>451116</v>
      </c>
      <c r="O26" s="62">
        <v>451244</v>
      </c>
      <c r="P26" s="75">
        <v>451922</v>
      </c>
      <c r="Q26" s="75">
        <v>452195</v>
      </c>
      <c r="R26" s="75">
        <v>451552</v>
      </c>
      <c r="S26" s="75">
        <v>451367</v>
      </c>
      <c r="T26" s="62">
        <v>451765</v>
      </c>
    </row>
    <row r="27" spans="1:20" x14ac:dyDescent="0.2">
      <c r="A27" s="36"/>
      <c r="B27" s="36"/>
      <c r="C27" s="36"/>
      <c r="D27" s="36"/>
      <c r="E27" s="75"/>
    </row>
    <row r="28" spans="1:20" x14ac:dyDescent="0.2">
      <c r="A28" s="42"/>
      <c r="B28" s="76"/>
      <c r="C28" s="36"/>
      <c r="D28" s="36"/>
      <c r="E28" s="75"/>
      <c r="F28" s="159"/>
      <c r="G28" s="159"/>
      <c r="H28" s="159"/>
      <c r="I28" s="159"/>
      <c r="J28" s="159"/>
      <c r="K28" s="159"/>
      <c r="L28" s="159"/>
      <c r="M28" s="159"/>
      <c r="N28" s="159"/>
      <c r="O28" s="159"/>
      <c r="P28" s="159"/>
      <c r="Q28" s="159"/>
      <c r="R28" s="159"/>
      <c r="S28" s="159"/>
      <c r="T28" s="159"/>
    </row>
    <row r="29" spans="1:20" x14ac:dyDescent="0.2">
      <c r="A29" s="74"/>
      <c r="B29" s="74"/>
      <c r="C29" s="74"/>
      <c r="D29" s="74"/>
      <c r="E29" s="74"/>
    </row>
  </sheetData>
  <mergeCells count="4">
    <mergeCell ref="F5:I5"/>
    <mergeCell ref="K5:N5"/>
    <mergeCell ref="F28:T28"/>
    <mergeCell ref="P5:S5"/>
  </mergeCells>
  <pageMargins left="0.35" right="0.24" top="0.27" bottom="0.75" header="0.17" footer="0.3"/>
  <pageSetup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52"/>
  <sheetViews>
    <sheetView tabSelected="1" view="pageBreakPreview" zoomScaleNormal="110" zoomScaleSheetLayoutView="100" zoomScalePageLayoutView="150" workbookViewId="0">
      <pane xSplit="7" ySplit="7" topLeftCell="M8" activePane="bottomRight" state="frozen"/>
      <selection pane="topRight" activeCell="H1" sqref="H1"/>
      <selection pane="bottomLeft" activeCell="A8" sqref="A8"/>
      <selection pane="bottomRight" activeCell="G49" sqref="G49"/>
    </sheetView>
  </sheetViews>
  <sheetFormatPr defaultColWidth="1.42578125" defaultRowHeight="12.75" x14ac:dyDescent="0.2"/>
  <cols>
    <col min="1" max="5" width="1.42578125" style="64" customWidth="1"/>
    <col min="6" max="6" width="1.28515625" style="64" customWidth="1"/>
    <col min="7" max="7" width="51.140625" style="64" customWidth="1"/>
    <col min="8" max="10" width="12.28515625" style="64" customWidth="1"/>
    <col min="11" max="11" width="12.7109375" style="64" customWidth="1"/>
    <col min="12" max="12" width="17.42578125" style="64" bestFit="1" customWidth="1"/>
    <col min="13" max="16" width="12.7109375" style="64" customWidth="1"/>
    <col min="17" max="17" width="18.85546875" style="64" bestFit="1" customWidth="1"/>
    <col min="18" max="21" width="17.5703125" style="64" customWidth="1"/>
    <col min="22" max="22" width="18.85546875" style="64" customWidth="1"/>
    <col min="23" max="221" width="9.140625" style="64" customWidth="1"/>
    <col min="222" max="16384" width="1.42578125" style="64"/>
  </cols>
  <sheetData>
    <row r="1" spans="1:22" ht="15.75" x14ac:dyDescent="0.25">
      <c r="A1" s="40" t="s">
        <v>32</v>
      </c>
      <c r="B1" s="39"/>
      <c r="C1" s="39"/>
      <c r="D1" s="39"/>
      <c r="E1" s="39"/>
      <c r="F1" s="39"/>
      <c r="G1" s="74"/>
    </row>
    <row r="2" spans="1:22" ht="15.75" x14ac:dyDescent="0.25">
      <c r="A2" s="40" t="s">
        <v>92</v>
      </c>
      <c r="B2" s="39"/>
      <c r="C2" s="39"/>
      <c r="D2" s="39"/>
      <c r="E2" s="39"/>
      <c r="F2" s="39"/>
      <c r="G2" s="74"/>
    </row>
    <row r="3" spans="1:22" x14ac:dyDescent="0.2">
      <c r="A3" s="19" t="s">
        <v>30</v>
      </c>
      <c r="B3" s="39"/>
      <c r="C3" s="39"/>
      <c r="D3" s="39"/>
      <c r="E3" s="39"/>
      <c r="F3" s="39"/>
      <c r="G3" s="74"/>
    </row>
    <row r="4" spans="1:22" x14ac:dyDescent="0.2">
      <c r="A4" s="52" t="s">
        <v>29</v>
      </c>
      <c r="B4" s="36"/>
      <c r="C4" s="36"/>
      <c r="D4" s="36"/>
      <c r="E4" s="35"/>
      <c r="F4" s="35"/>
      <c r="G4" s="74"/>
    </row>
    <row r="5" spans="1:22" ht="12.75" customHeight="1" x14ac:dyDescent="0.2">
      <c r="A5" s="52"/>
      <c r="B5" s="36"/>
      <c r="C5" s="36"/>
      <c r="D5" s="36"/>
      <c r="E5" s="35"/>
      <c r="F5" s="35"/>
      <c r="G5" s="74"/>
      <c r="H5" s="158" t="s">
        <v>57</v>
      </c>
      <c r="I5" s="158"/>
      <c r="J5" s="158"/>
      <c r="K5" s="158"/>
      <c r="L5" s="73" t="s">
        <v>45</v>
      </c>
      <c r="M5" s="158" t="s">
        <v>57</v>
      </c>
      <c r="N5" s="158"/>
      <c r="O5" s="158"/>
      <c r="P5" s="158"/>
      <c r="Q5" s="73" t="s">
        <v>45</v>
      </c>
      <c r="R5" s="158" t="s">
        <v>57</v>
      </c>
      <c r="S5" s="158"/>
      <c r="T5" s="158"/>
      <c r="U5" s="158"/>
      <c r="V5" s="73" t="s">
        <v>45</v>
      </c>
    </row>
    <row r="6" spans="1:22" x14ac:dyDescent="0.2">
      <c r="A6" s="114"/>
      <c r="B6" s="35"/>
      <c r="C6" s="35"/>
      <c r="D6" s="35"/>
      <c r="E6" s="35"/>
      <c r="F6" s="35"/>
      <c r="G6" s="74"/>
      <c r="H6" s="37" t="s">
        <v>24</v>
      </c>
      <c r="I6" s="37" t="s">
        <v>27</v>
      </c>
      <c r="J6" s="37" t="s">
        <v>28</v>
      </c>
      <c r="K6" s="37" t="s">
        <v>25</v>
      </c>
      <c r="L6" s="72" t="s">
        <v>25</v>
      </c>
      <c r="M6" s="37" t="s">
        <v>24</v>
      </c>
      <c r="N6" s="37" t="s">
        <v>27</v>
      </c>
      <c r="O6" s="37" t="s">
        <v>28</v>
      </c>
      <c r="P6" s="37" t="s">
        <v>25</v>
      </c>
      <c r="Q6" s="72" t="s">
        <v>25</v>
      </c>
      <c r="R6" s="37" t="s">
        <v>24</v>
      </c>
      <c r="S6" s="37" t="s">
        <v>27</v>
      </c>
      <c r="T6" s="37" t="s">
        <v>28</v>
      </c>
      <c r="U6" s="37" t="s">
        <v>25</v>
      </c>
      <c r="V6" s="72" t="s">
        <v>25</v>
      </c>
    </row>
    <row r="7" spans="1:22" x14ac:dyDescent="0.2">
      <c r="A7" s="114"/>
      <c r="B7" s="35"/>
      <c r="C7" s="35"/>
      <c r="D7" s="35"/>
      <c r="E7" s="35"/>
      <c r="F7" s="35"/>
      <c r="G7" s="74"/>
      <c r="H7" s="33">
        <v>2017</v>
      </c>
      <c r="I7" s="33">
        <v>2017</v>
      </c>
      <c r="J7" s="33">
        <v>2017</v>
      </c>
      <c r="K7" s="33">
        <v>2017</v>
      </c>
      <c r="L7" s="118">
        <v>2017</v>
      </c>
      <c r="M7" s="33">
        <v>2018</v>
      </c>
      <c r="N7" s="33">
        <v>2018</v>
      </c>
      <c r="O7" s="33">
        <v>2018</v>
      </c>
      <c r="P7" s="33">
        <v>2018</v>
      </c>
      <c r="Q7" s="118">
        <v>2018</v>
      </c>
      <c r="R7" s="33">
        <v>2019</v>
      </c>
      <c r="S7" s="33">
        <v>2019</v>
      </c>
      <c r="T7" s="33">
        <v>2019</v>
      </c>
      <c r="U7" s="33">
        <v>2019</v>
      </c>
      <c r="V7" s="118">
        <v>2019</v>
      </c>
    </row>
    <row r="8" spans="1:22" x14ac:dyDescent="0.2">
      <c r="A8" s="117" t="s">
        <v>91</v>
      </c>
      <c r="B8" s="8"/>
      <c r="C8" s="8"/>
      <c r="D8" s="8"/>
      <c r="E8" s="5"/>
      <c r="F8" s="5"/>
      <c r="G8" s="74"/>
      <c r="L8" s="116"/>
      <c r="Q8" s="116"/>
      <c r="V8" s="116"/>
    </row>
    <row r="9" spans="1:22" x14ac:dyDescent="0.2">
      <c r="A9" s="19"/>
      <c r="B9" s="5" t="s">
        <v>50</v>
      </c>
      <c r="C9" s="5"/>
      <c r="D9" s="5"/>
      <c r="E9" s="5"/>
      <c r="F9" s="5"/>
      <c r="G9" s="74"/>
      <c r="H9" s="102">
        <v>178222</v>
      </c>
      <c r="I9" s="102">
        <v>65600</v>
      </c>
      <c r="J9" s="102">
        <v>129590</v>
      </c>
      <c r="K9" s="102">
        <v>185517</v>
      </c>
      <c r="L9" s="58">
        <f>SUM(H9:K9)</f>
        <v>558929</v>
      </c>
      <c r="M9" s="102">
        <v>290124</v>
      </c>
      <c r="N9" s="102">
        <v>384349</v>
      </c>
      <c r="O9" s="102">
        <v>402835</v>
      </c>
      <c r="P9" s="102">
        <v>133934</v>
      </c>
      <c r="Q9" s="58">
        <f>SUM(M9:P9)</f>
        <v>1211242</v>
      </c>
      <c r="R9" s="102">
        <v>344052</v>
      </c>
      <c r="S9" s="102">
        <v>270650</v>
      </c>
      <c r="T9" s="102">
        <v>665244</v>
      </c>
      <c r="U9" s="102">
        <v>586970</v>
      </c>
      <c r="V9" s="58">
        <f>SUM(R9:U9)</f>
        <v>1866916</v>
      </c>
    </row>
    <row r="10" spans="1:22" x14ac:dyDescent="0.2">
      <c r="A10" s="114"/>
      <c r="B10" s="5" t="s">
        <v>90</v>
      </c>
      <c r="C10" s="5"/>
      <c r="D10" s="5"/>
      <c r="E10" s="5"/>
      <c r="F10" s="5"/>
      <c r="G10" s="74"/>
      <c r="H10" s="51"/>
      <c r="I10" s="51"/>
      <c r="J10" s="51"/>
      <c r="K10" s="51"/>
      <c r="L10" s="50"/>
      <c r="M10" s="51"/>
      <c r="N10" s="51"/>
      <c r="O10" s="51"/>
      <c r="P10" s="51"/>
      <c r="Q10" s="50"/>
      <c r="R10" s="51"/>
      <c r="S10" s="51"/>
      <c r="T10" s="51"/>
      <c r="U10" s="51"/>
      <c r="V10" s="50"/>
    </row>
    <row r="11" spans="1:22" x14ac:dyDescent="0.2">
      <c r="A11" s="114"/>
      <c r="B11" s="5"/>
      <c r="C11" s="5" t="s">
        <v>89</v>
      </c>
      <c r="D11" s="5"/>
      <c r="E11" s="5"/>
      <c r="F11" s="5"/>
      <c r="G11" s="74"/>
      <c r="H11" s="51"/>
      <c r="I11" s="51"/>
      <c r="J11" s="51"/>
      <c r="K11" s="51"/>
      <c r="L11" s="50"/>
      <c r="M11" s="51"/>
      <c r="N11" s="51"/>
      <c r="O11" s="51"/>
      <c r="P11" s="51"/>
      <c r="Q11" s="50"/>
      <c r="R11" s="51"/>
      <c r="S11" s="51"/>
      <c r="T11" s="51"/>
      <c r="U11" s="51"/>
      <c r="V11" s="50"/>
    </row>
    <row r="12" spans="1:22" x14ac:dyDescent="0.2">
      <c r="A12" s="114"/>
      <c r="B12" s="5"/>
      <c r="C12" s="5"/>
      <c r="D12" s="5" t="s">
        <v>88</v>
      </c>
      <c r="E12" s="5"/>
      <c r="F12" s="5"/>
      <c r="G12" s="74"/>
      <c r="H12" s="51">
        <v>-2348666</v>
      </c>
      <c r="I12" s="51">
        <v>-2664421</v>
      </c>
      <c r="J12" s="51">
        <v>-2315017</v>
      </c>
      <c r="K12" s="51">
        <v>-2477659</v>
      </c>
      <c r="L12" s="50">
        <f t="shared" ref="L12:L19" si="0">SUM(H12:K12)</f>
        <v>-9805763</v>
      </c>
      <c r="M12" s="51">
        <v>-2986747</v>
      </c>
      <c r="N12" s="51">
        <v>-3033721</v>
      </c>
      <c r="O12" s="51">
        <v>-3238717</v>
      </c>
      <c r="P12" s="51">
        <v>-3784252</v>
      </c>
      <c r="Q12" s="50">
        <f t="shared" ref="Q12:Q19" si="1">SUM(M12:P12)</f>
        <v>-13043437</v>
      </c>
      <c r="R12" s="51">
        <v>-2997746</v>
      </c>
      <c r="S12" s="51">
        <v>-3325103</v>
      </c>
      <c r="T12" s="51">
        <v>-3648292</v>
      </c>
      <c r="U12" s="51">
        <v>-3945542</v>
      </c>
      <c r="V12" s="50">
        <f t="shared" ref="V12:V19" si="2">SUM(R12:U12)</f>
        <v>-13916683</v>
      </c>
    </row>
    <row r="13" spans="1:22" x14ac:dyDescent="0.2">
      <c r="A13" s="114"/>
      <c r="B13" s="5"/>
      <c r="C13" s="5"/>
      <c r="D13" s="5" t="s">
        <v>87</v>
      </c>
      <c r="E13" s="5"/>
      <c r="F13" s="5"/>
      <c r="G13" s="74"/>
      <c r="H13" s="51">
        <v>366257</v>
      </c>
      <c r="I13" s="51">
        <v>514890</v>
      </c>
      <c r="J13" s="51">
        <v>-34587</v>
      </c>
      <c r="K13" s="51">
        <v>53446</v>
      </c>
      <c r="L13" s="50">
        <f t="shared" si="0"/>
        <v>900006</v>
      </c>
      <c r="M13" s="51">
        <v>378885</v>
      </c>
      <c r="N13" s="51">
        <v>288474</v>
      </c>
      <c r="O13" s="51">
        <v>65868</v>
      </c>
      <c r="P13" s="51">
        <v>266653</v>
      </c>
      <c r="Q13" s="50">
        <f t="shared" si="1"/>
        <v>999880</v>
      </c>
      <c r="R13" s="51">
        <v>-14698</v>
      </c>
      <c r="S13" s="51">
        <v>-12414</v>
      </c>
      <c r="T13" s="51">
        <v>-95548</v>
      </c>
      <c r="U13" s="51">
        <v>-571351</v>
      </c>
      <c r="V13" s="50">
        <f t="shared" si="2"/>
        <v>-694011</v>
      </c>
    </row>
    <row r="14" spans="1:22" x14ac:dyDescent="0.2">
      <c r="A14" s="114"/>
      <c r="B14" s="5"/>
      <c r="C14" s="5"/>
      <c r="D14" s="5" t="s">
        <v>86</v>
      </c>
      <c r="E14" s="5"/>
      <c r="F14" s="5"/>
      <c r="G14" s="74"/>
      <c r="H14" s="51">
        <v>1305683</v>
      </c>
      <c r="I14" s="51">
        <v>1550794</v>
      </c>
      <c r="J14" s="51">
        <v>1627477</v>
      </c>
      <c r="K14" s="51">
        <v>1713863</v>
      </c>
      <c r="L14" s="50">
        <f t="shared" si="0"/>
        <v>6197817</v>
      </c>
      <c r="M14" s="51">
        <v>1748844</v>
      </c>
      <c r="N14" s="51">
        <v>1817817</v>
      </c>
      <c r="O14" s="51">
        <v>1911767</v>
      </c>
      <c r="P14" s="51">
        <v>2053660</v>
      </c>
      <c r="Q14" s="50">
        <f t="shared" si="1"/>
        <v>7532088</v>
      </c>
      <c r="R14" s="51">
        <v>2124686</v>
      </c>
      <c r="S14" s="51">
        <v>2231915</v>
      </c>
      <c r="T14" s="51">
        <v>2279977</v>
      </c>
      <c r="U14" s="51">
        <v>2579669</v>
      </c>
      <c r="V14" s="50">
        <f t="shared" si="2"/>
        <v>9216247</v>
      </c>
    </row>
    <row r="15" spans="1:22" x14ac:dyDescent="0.2">
      <c r="A15" s="114"/>
      <c r="B15" s="5"/>
      <c r="C15" s="5"/>
      <c r="D15" s="5" t="s">
        <v>85</v>
      </c>
      <c r="E15" s="5"/>
      <c r="F15" s="5"/>
      <c r="G15" s="74"/>
      <c r="H15" s="51">
        <v>15049</v>
      </c>
      <c r="I15" s="51">
        <v>18551</v>
      </c>
      <c r="J15" s="51">
        <v>19238</v>
      </c>
      <c r="K15" s="51">
        <v>19073</v>
      </c>
      <c r="L15" s="50">
        <f t="shared" si="0"/>
        <v>71911</v>
      </c>
      <c r="M15" s="51">
        <v>19041</v>
      </c>
      <c r="N15" s="51">
        <v>19736</v>
      </c>
      <c r="O15" s="51">
        <v>21161</v>
      </c>
      <c r="P15" s="51">
        <v>23219</v>
      </c>
      <c r="Q15" s="50">
        <f t="shared" si="1"/>
        <v>83157</v>
      </c>
      <c r="R15" s="51">
        <v>23561</v>
      </c>
      <c r="S15" s="51">
        <v>25496</v>
      </c>
      <c r="T15" s="51">
        <v>26704</v>
      </c>
      <c r="U15" s="51">
        <v>27818</v>
      </c>
      <c r="V15" s="50">
        <f t="shared" si="2"/>
        <v>103579</v>
      </c>
    </row>
    <row r="16" spans="1:22" x14ac:dyDescent="0.2">
      <c r="A16" s="52"/>
      <c r="B16" s="5"/>
      <c r="C16" s="5"/>
      <c r="D16" s="5" t="s">
        <v>84</v>
      </c>
      <c r="E16" s="5"/>
      <c r="F16" s="5"/>
      <c r="G16" s="74"/>
      <c r="H16" s="51">
        <v>44888</v>
      </c>
      <c r="I16" s="51">
        <v>44028</v>
      </c>
      <c r="J16" s="51">
        <v>44763</v>
      </c>
      <c r="K16" s="51">
        <v>48530</v>
      </c>
      <c r="L16" s="50">
        <f t="shared" si="0"/>
        <v>182209</v>
      </c>
      <c r="M16" s="51">
        <v>68395</v>
      </c>
      <c r="N16" s="51">
        <v>81232</v>
      </c>
      <c r="O16" s="51">
        <v>82316</v>
      </c>
      <c r="P16" s="51">
        <v>88714</v>
      </c>
      <c r="Q16" s="50">
        <f t="shared" si="1"/>
        <v>320657</v>
      </c>
      <c r="R16" s="51">
        <v>101200</v>
      </c>
      <c r="S16" s="51">
        <v>103848</v>
      </c>
      <c r="T16" s="51">
        <v>100262</v>
      </c>
      <c r="U16" s="51">
        <v>100066</v>
      </c>
      <c r="V16" s="50">
        <f t="shared" si="2"/>
        <v>405376</v>
      </c>
    </row>
    <row r="17" spans="1:22" x14ac:dyDescent="0.2">
      <c r="A17" s="19"/>
      <c r="B17" s="5"/>
      <c r="C17" s="5"/>
      <c r="D17" s="5" t="s">
        <v>128</v>
      </c>
      <c r="E17" s="5"/>
      <c r="F17" s="5"/>
      <c r="G17" s="74"/>
      <c r="H17" s="51">
        <v>40264</v>
      </c>
      <c r="I17" s="51">
        <v>28030</v>
      </c>
      <c r="J17" s="51">
        <v>23155</v>
      </c>
      <c r="K17" s="51">
        <v>26415</v>
      </c>
      <c r="L17" s="50">
        <f t="shared" si="0"/>
        <v>117864</v>
      </c>
      <c r="M17" s="51">
        <v>19343</v>
      </c>
      <c r="N17" s="51">
        <v>25075</v>
      </c>
      <c r="O17" s="51">
        <v>18921</v>
      </c>
      <c r="P17" s="51">
        <v>18301</v>
      </c>
      <c r="Q17" s="50">
        <f t="shared" si="1"/>
        <v>81640</v>
      </c>
      <c r="R17" s="51">
        <v>45708</v>
      </c>
      <c r="S17" s="51">
        <v>60695</v>
      </c>
      <c r="T17" s="51">
        <v>57934</v>
      </c>
      <c r="U17" s="51">
        <v>63893</v>
      </c>
      <c r="V17" s="50">
        <f>SUM(R17:U17)</f>
        <v>228230</v>
      </c>
    </row>
    <row r="18" spans="1:22" x14ac:dyDescent="0.2">
      <c r="A18" s="19"/>
      <c r="B18" s="5"/>
      <c r="C18" s="5"/>
      <c r="D18" s="115" t="s">
        <v>83</v>
      </c>
      <c r="E18" s="5"/>
      <c r="F18" s="5"/>
      <c r="G18" s="74"/>
      <c r="H18" s="51">
        <v>0</v>
      </c>
      <c r="I18" s="51">
        <v>64220</v>
      </c>
      <c r="J18" s="51">
        <v>50830</v>
      </c>
      <c r="K18" s="51">
        <v>25740</v>
      </c>
      <c r="L18" s="50">
        <f t="shared" si="0"/>
        <v>140790</v>
      </c>
      <c r="M18" s="51">
        <v>41080</v>
      </c>
      <c r="N18" s="51">
        <v>-85410</v>
      </c>
      <c r="O18" s="51">
        <v>-7670</v>
      </c>
      <c r="P18" s="51">
        <v>-21953</v>
      </c>
      <c r="Q18" s="50">
        <f t="shared" si="1"/>
        <v>-73953</v>
      </c>
      <c r="R18" s="51">
        <v>-57600</v>
      </c>
      <c r="S18" s="51">
        <v>61284</v>
      </c>
      <c r="T18" s="51">
        <v>-171360</v>
      </c>
      <c r="U18" s="51">
        <v>122100</v>
      </c>
      <c r="V18" s="50">
        <f t="shared" si="2"/>
        <v>-45576</v>
      </c>
    </row>
    <row r="19" spans="1:22" x14ac:dyDescent="0.2">
      <c r="A19" s="19"/>
      <c r="B19" s="5"/>
      <c r="C19" s="5"/>
      <c r="D19" s="5" t="s">
        <v>82</v>
      </c>
      <c r="E19" s="5"/>
      <c r="F19" s="5"/>
      <c r="G19" s="74"/>
      <c r="H19" s="51">
        <v>-26764</v>
      </c>
      <c r="I19" s="51">
        <v>-20702</v>
      </c>
      <c r="J19" s="51">
        <v>-57090</v>
      </c>
      <c r="K19" s="51">
        <v>-104132</v>
      </c>
      <c r="L19" s="50">
        <f t="shared" si="0"/>
        <v>-208688</v>
      </c>
      <c r="M19" s="51">
        <v>-22049</v>
      </c>
      <c r="N19" s="51">
        <v>-9539</v>
      </c>
      <c r="O19" s="51">
        <v>-39453</v>
      </c>
      <c r="P19" s="51">
        <v>-14479</v>
      </c>
      <c r="Q19" s="50">
        <f t="shared" si="1"/>
        <v>-85520</v>
      </c>
      <c r="R19" s="51">
        <v>6627</v>
      </c>
      <c r="S19" s="51">
        <v>35519</v>
      </c>
      <c r="T19" s="51">
        <v>52105</v>
      </c>
      <c r="U19" s="51">
        <v>-188694</v>
      </c>
      <c r="V19" s="50">
        <f t="shared" si="2"/>
        <v>-94443</v>
      </c>
    </row>
    <row r="20" spans="1:22" x14ac:dyDescent="0.2">
      <c r="A20" s="52"/>
      <c r="B20" s="5"/>
      <c r="C20" s="5"/>
      <c r="D20" s="5" t="s">
        <v>81</v>
      </c>
      <c r="E20" s="5"/>
      <c r="F20" s="5"/>
      <c r="G20" s="74"/>
      <c r="H20" s="51"/>
      <c r="I20" s="51"/>
      <c r="J20" s="51"/>
      <c r="K20" s="51"/>
      <c r="L20" s="50"/>
      <c r="M20" s="51"/>
      <c r="N20" s="51"/>
      <c r="O20" s="51"/>
      <c r="P20" s="51"/>
      <c r="Q20" s="50"/>
      <c r="R20" s="51"/>
      <c r="S20" s="51"/>
      <c r="T20" s="51"/>
      <c r="V20" s="50"/>
    </row>
    <row r="21" spans="1:22" x14ac:dyDescent="0.2">
      <c r="A21" s="114"/>
      <c r="B21" s="5"/>
      <c r="C21" s="5"/>
      <c r="D21" s="5"/>
      <c r="E21" s="5" t="s">
        <v>18</v>
      </c>
      <c r="F21" s="5"/>
      <c r="G21" s="74"/>
      <c r="H21" s="51">
        <v>-25402</v>
      </c>
      <c r="I21" s="51">
        <v>-80199</v>
      </c>
      <c r="J21" s="51">
        <v>-41399</v>
      </c>
      <c r="K21" s="51">
        <v>-87090</v>
      </c>
      <c r="L21" s="50">
        <f>SUM(H21:K21)</f>
        <v>-234090</v>
      </c>
      <c r="M21" s="51">
        <v>-55905</v>
      </c>
      <c r="N21" s="51">
        <v>-25564</v>
      </c>
      <c r="O21" s="51">
        <v>-30364</v>
      </c>
      <c r="P21" s="51">
        <v>-88359</v>
      </c>
      <c r="Q21" s="50">
        <f>SUM(M21:P21)</f>
        <v>-200192</v>
      </c>
      <c r="R21" s="51">
        <v>-32076</v>
      </c>
      <c r="S21" s="51">
        <v>-24231</v>
      </c>
      <c r="T21" s="51">
        <v>145</v>
      </c>
      <c r="U21" s="51">
        <v>-195951</v>
      </c>
      <c r="V21" s="50">
        <f>SUM(R21:U21)</f>
        <v>-252113</v>
      </c>
    </row>
    <row r="22" spans="1:22" x14ac:dyDescent="0.2">
      <c r="A22" s="52"/>
      <c r="B22" s="5"/>
      <c r="C22" s="5"/>
      <c r="D22" s="5"/>
      <c r="E22" s="5" t="s">
        <v>12</v>
      </c>
      <c r="F22" s="5"/>
      <c r="G22" s="74"/>
      <c r="H22" s="51">
        <v>-11000</v>
      </c>
      <c r="I22" s="51">
        <v>-12439</v>
      </c>
      <c r="J22" s="51">
        <v>34029</v>
      </c>
      <c r="K22" s="51">
        <v>63969</v>
      </c>
      <c r="L22" s="50">
        <f>SUM(H22:K22)</f>
        <v>74559</v>
      </c>
      <c r="M22" s="51">
        <v>74083</v>
      </c>
      <c r="N22" s="51">
        <v>7733</v>
      </c>
      <c r="O22" s="51">
        <v>-4449</v>
      </c>
      <c r="P22" s="51">
        <v>121831</v>
      </c>
      <c r="Q22" s="50">
        <f>SUM(M22:P22)</f>
        <v>199198</v>
      </c>
      <c r="R22" s="51">
        <v>-124467</v>
      </c>
      <c r="S22" s="51">
        <v>-2674</v>
      </c>
      <c r="T22" s="51">
        <v>-7643</v>
      </c>
      <c r="U22" s="51">
        <v>230847</v>
      </c>
      <c r="V22" s="50">
        <f>SUM(R22:U22)</f>
        <v>96063</v>
      </c>
    </row>
    <row r="23" spans="1:22" x14ac:dyDescent="0.2">
      <c r="A23" s="52"/>
      <c r="B23" s="5"/>
      <c r="C23" s="5"/>
      <c r="D23" s="5"/>
      <c r="E23" s="5" t="s">
        <v>93</v>
      </c>
      <c r="F23" s="5"/>
      <c r="G23" s="74"/>
      <c r="H23" s="51">
        <v>93542</v>
      </c>
      <c r="I23" s="51">
        <v>-48042</v>
      </c>
      <c r="J23" s="51">
        <v>74006</v>
      </c>
      <c r="K23" s="51">
        <v>-5169</v>
      </c>
      <c r="L23" s="50">
        <f>SUM(H23:K23)</f>
        <v>114337</v>
      </c>
      <c r="M23" s="51">
        <v>119049</v>
      </c>
      <c r="N23" s="51">
        <v>-52851</v>
      </c>
      <c r="O23" s="51">
        <v>134000</v>
      </c>
      <c r="P23" s="51">
        <v>-49776</v>
      </c>
      <c r="Q23" s="50">
        <f>SUM(M23:P23)</f>
        <v>150422</v>
      </c>
      <c r="R23" s="51">
        <v>157647</v>
      </c>
      <c r="S23" s="51">
        <v>-26705</v>
      </c>
      <c r="T23" s="51">
        <v>260872</v>
      </c>
      <c r="U23" s="51">
        <v>-234036</v>
      </c>
      <c r="V23" s="50">
        <f>SUM(R23:U23)</f>
        <v>157778</v>
      </c>
    </row>
    <row r="24" spans="1:22" x14ac:dyDescent="0.2">
      <c r="A24" s="114"/>
      <c r="B24" s="5"/>
      <c r="C24" s="5"/>
      <c r="D24" s="5"/>
      <c r="E24" s="5" t="s">
        <v>11</v>
      </c>
      <c r="F24" s="5"/>
      <c r="G24" s="74"/>
      <c r="H24" s="51">
        <v>15221</v>
      </c>
      <c r="I24" s="51">
        <v>46609</v>
      </c>
      <c r="J24" s="51">
        <v>32947</v>
      </c>
      <c r="K24" s="51">
        <v>83197</v>
      </c>
      <c r="L24" s="50">
        <f>SUM(H24:K24)</f>
        <v>177974</v>
      </c>
      <c r="M24" s="51">
        <v>55270</v>
      </c>
      <c r="N24" s="51">
        <v>23848</v>
      </c>
      <c r="O24" s="51">
        <v>18983</v>
      </c>
      <c r="P24" s="51">
        <v>44176</v>
      </c>
      <c r="Q24" s="50">
        <f>SUM(M24:P24)</f>
        <v>142277</v>
      </c>
      <c r="R24" s="51">
        <v>47793</v>
      </c>
      <c r="S24" s="51">
        <v>84085</v>
      </c>
      <c r="T24" s="51">
        <v>22729</v>
      </c>
      <c r="U24" s="51">
        <v>9239</v>
      </c>
      <c r="V24" s="50">
        <f>SUM(R24:U24)</f>
        <v>163846</v>
      </c>
    </row>
    <row r="25" spans="1:22" x14ac:dyDescent="0.2">
      <c r="A25" s="52"/>
      <c r="B25" s="5"/>
      <c r="C25" s="5"/>
      <c r="D25" s="5"/>
      <c r="E25" s="5" t="s">
        <v>80</v>
      </c>
      <c r="F25" s="5"/>
      <c r="G25" s="74"/>
      <c r="H25" s="48">
        <v>8850</v>
      </c>
      <c r="I25" s="48">
        <v>-41447</v>
      </c>
      <c r="J25" s="48">
        <v>-7549</v>
      </c>
      <c r="K25" s="48">
        <v>-33657</v>
      </c>
      <c r="L25" s="50">
        <f>SUM(H25:K25)</f>
        <v>-73803</v>
      </c>
      <c r="M25" s="48">
        <v>13830</v>
      </c>
      <c r="N25" s="48">
        <v>40582</v>
      </c>
      <c r="O25" s="52">
        <v>-25609</v>
      </c>
      <c r="P25" s="52">
        <v>-26741</v>
      </c>
      <c r="Q25" s="50">
        <f>SUM(M25:P25)</f>
        <v>2062</v>
      </c>
      <c r="R25" s="48">
        <v>-4486</v>
      </c>
      <c r="S25" s="48">
        <v>-26119</v>
      </c>
      <c r="T25" s="52">
        <v>-44923</v>
      </c>
      <c r="U25" s="52">
        <v>-47003</v>
      </c>
      <c r="V25" s="50">
        <f>SUM(R25:U25)</f>
        <v>-122531</v>
      </c>
    </row>
    <row r="26" spans="1:22" x14ac:dyDescent="0.2">
      <c r="A26" s="19"/>
      <c r="B26" s="5"/>
      <c r="C26" s="5"/>
      <c r="D26" s="5"/>
      <c r="E26" s="5"/>
      <c r="F26" s="5"/>
      <c r="G26" s="5" t="s">
        <v>63</v>
      </c>
      <c r="H26" s="48">
        <f t="shared" ref="H26:U26" si="3">SUM(H9:H25)</f>
        <v>-343856</v>
      </c>
      <c r="I26" s="48">
        <f t="shared" si="3"/>
        <v>-534528</v>
      </c>
      <c r="J26" s="48">
        <f t="shared" si="3"/>
        <v>-419607</v>
      </c>
      <c r="K26" s="48">
        <f t="shared" si="3"/>
        <v>-487957</v>
      </c>
      <c r="L26" s="110">
        <f t="shared" si="3"/>
        <v>-1785948</v>
      </c>
      <c r="M26" s="48">
        <f t="shared" si="3"/>
        <v>-236757</v>
      </c>
      <c r="N26" s="48">
        <f t="shared" si="3"/>
        <v>-518239</v>
      </c>
      <c r="O26" s="111">
        <f t="shared" si="3"/>
        <v>-690411</v>
      </c>
      <c r="P26" s="111">
        <f t="shared" si="3"/>
        <v>-1235072</v>
      </c>
      <c r="Q26" s="110">
        <f t="shared" si="3"/>
        <v>-2680479</v>
      </c>
      <c r="R26" s="48">
        <f t="shared" si="3"/>
        <v>-379799</v>
      </c>
      <c r="S26" s="48">
        <f t="shared" si="3"/>
        <v>-543754</v>
      </c>
      <c r="T26" s="111">
        <f t="shared" si="3"/>
        <v>-501794</v>
      </c>
      <c r="U26" s="111">
        <f t="shared" si="3"/>
        <v>-1461975</v>
      </c>
      <c r="V26" s="110">
        <f t="shared" ref="V26" si="4">SUM(V9:V25)</f>
        <v>-2887322</v>
      </c>
    </row>
    <row r="27" spans="1:22" x14ac:dyDescent="0.2">
      <c r="A27" s="112" t="s">
        <v>79</v>
      </c>
      <c r="B27" s="8"/>
      <c r="C27" s="5"/>
      <c r="D27" s="5"/>
      <c r="E27" s="5"/>
      <c r="F27" s="5"/>
      <c r="G27" s="74"/>
      <c r="L27" s="50"/>
      <c r="Q27" s="50"/>
      <c r="V27" s="50"/>
    </row>
    <row r="28" spans="1:22" x14ac:dyDescent="0.2">
      <c r="A28" s="114"/>
      <c r="B28" s="5" t="s">
        <v>62</v>
      </c>
      <c r="C28" s="5"/>
      <c r="D28" s="5"/>
      <c r="E28" s="5"/>
      <c r="F28" s="5"/>
      <c r="G28" s="74"/>
      <c r="H28" s="51">
        <v>-52523</v>
      </c>
      <c r="I28" s="51">
        <v>-65231</v>
      </c>
      <c r="J28" s="51">
        <v>-33963</v>
      </c>
      <c r="K28" s="51">
        <v>-21585</v>
      </c>
      <c r="L28" s="50">
        <f t="shared" ref="L28:L32" si="5">SUM(H28:K28)</f>
        <v>-173302</v>
      </c>
      <c r="M28" s="51">
        <v>-37170</v>
      </c>
      <c r="N28" s="51">
        <v>-27323</v>
      </c>
      <c r="O28" s="51">
        <v>-39333</v>
      </c>
      <c r="P28" s="51">
        <v>-70120</v>
      </c>
      <c r="Q28" s="50">
        <f t="shared" ref="Q28:Q32" si="6">SUM(M28:P28)</f>
        <v>-173946</v>
      </c>
      <c r="R28" s="51">
        <v>-60381</v>
      </c>
      <c r="S28" s="51">
        <v>-39584</v>
      </c>
      <c r="T28" s="51">
        <v>-45333</v>
      </c>
      <c r="U28" s="51">
        <v>-107737</v>
      </c>
      <c r="V28" s="50">
        <f t="shared" ref="V28:V32" si="7">SUM(R28:U28)</f>
        <v>-253035</v>
      </c>
    </row>
    <row r="29" spans="1:22" x14ac:dyDescent="0.2">
      <c r="A29" s="114"/>
      <c r="B29" s="5" t="s">
        <v>129</v>
      </c>
      <c r="C29" s="5"/>
      <c r="D29" s="5"/>
      <c r="E29" s="5"/>
      <c r="F29" s="5"/>
      <c r="G29" s="74"/>
      <c r="H29" s="51">
        <v>-26141</v>
      </c>
      <c r="I29" s="51">
        <v>-8688</v>
      </c>
      <c r="J29" s="51">
        <v>-11324</v>
      </c>
      <c r="K29" s="51">
        <v>-14256</v>
      </c>
      <c r="L29" s="50">
        <f t="shared" si="5"/>
        <v>-60409</v>
      </c>
      <c r="M29" s="51">
        <v>-12582</v>
      </c>
      <c r="N29" s="51">
        <v>-12993</v>
      </c>
      <c r="O29" s="51">
        <v>-129361</v>
      </c>
      <c r="P29" s="51">
        <v>-10238</v>
      </c>
      <c r="Q29" s="50">
        <f t="shared" si="6"/>
        <v>-165174</v>
      </c>
      <c r="R29" s="51">
        <v>-19722</v>
      </c>
      <c r="S29" s="51">
        <v>-10452</v>
      </c>
      <c r="T29" s="51">
        <v>-4021</v>
      </c>
      <c r="U29" s="51">
        <v>-99834</v>
      </c>
      <c r="V29" s="50">
        <f t="shared" si="7"/>
        <v>-134029</v>
      </c>
    </row>
    <row r="30" spans="1:22" x14ac:dyDescent="0.2">
      <c r="A30" s="52"/>
      <c r="B30" s="5" t="s">
        <v>78</v>
      </c>
      <c r="C30" s="5"/>
      <c r="D30" s="5"/>
      <c r="E30" s="5"/>
      <c r="F30" s="5"/>
      <c r="G30" s="74"/>
      <c r="H30" s="51">
        <v>-57774</v>
      </c>
      <c r="I30" s="51">
        <v>-14246</v>
      </c>
      <c r="J30" s="51">
        <v>-2799</v>
      </c>
      <c r="K30" s="51">
        <v>0</v>
      </c>
      <c r="L30" s="50">
        <f t="shared" si="5"/>
        <v>-74819</v>
      </c>
      <c r="M30" s="51">
        <v>0</v>
      </c>
      <c r="N30" s="51">
        <v>0</v>
      </c>
      <c r="O30" s="51">
        <v>0</v>
      </c>
      <c r="P30" s="51">
        <v>0</v>
      </c>
      <c r="Q30" s="50">
        <f t="shared" si="6"/>
        <v>0</v>
      </c>
      <c r="R30" s="51">
        <v>0</v>
      </c>
      <c r="S30" s="51">
        <v>0</v>
      </c>
      <c r="T30" s="51">
        <v>0</v>
      </c>
      <c r="U30" s="51">
        <v>0</v>
      </c>
      <c r="V30" s="50">
        <f t="shared" si="7"/>
        <v>0</v>
      </c>
    </row>
    <row r="31" spans="1:22" x14ac:dyDescent="0.2">
      <c r="A31" s="52"/>
      <c r="B31" s="5" t="s">
        <v>77</v>
      </c>
      <c r="C31" s="5"/>
      <c r="D31" s="5"/>
      <c r="E31" s="5"/>
      <c r="F31" s="5"/>
      <c r="G31" s="74"/>
      <c r="H31" s="51">
        <v>55748</v>
      </c>
      <c r="I31" s="51">
        <v>14128</v>
      </c>
      <c r="J31" s="51">
        <v>250278</v>
      </c>
      <c r="K31" s="51">
        <v>0</v>
      </c>
      <c r="L31" s="50">
        <f t="shared" si="5"/>
        <v>320154</v>
      </c>
      <c r="M31" s="51">
        <v>0</v>
      </c>
      <c r="N31" s="51">
        <v>0</v>
      </c>
      <c r="O31" s="51">
        <v>0</v>
      </c>
      <c r="P31" s="51">
        <v>0</v>
      </c>
      <c r="Q31" s="50">
        <f t="shared" si="6"/>
        <v>0</v>
      </c>
      <c r="R31" s="51">
        <v>0</v>
      </c>
      <c r="S31" s="51">
        <v>0</v>
      </c>
      <c r="T31" s="51">
        <v>0</v>
      </c>
      <c r="U31" s="51">
        <v>0</v>
      </c>
      <c r="V31" s="50">
        <f t="shared" si="7"/>
        <v>0</v>
      </c>
    </row>
    <row r="32" spans="1:22" x14ac:dyDescent="0.2">
      <c r="A32" s="52"/>
      <c r="B32" s="5" t="s">
        <v>76</v>
      </c>
      <c r="C32" s="5"/>
      <c r="D32" s="5"/>
      <c r="E32" s="5"/>
      <c r="F32" s="5"/>
      <c r="G32" s="74"/>
      <c r="H32" s="51">
        <v>5100</v>
      </c>
      <c r="I32" s="51">
        <v>17605</v>
      </c>
      <c r="J32" s="51">
        <v>0</v>
      </c>
      <c r="K32" s="51">
        <v>0</v>
      </c>
      <c r="L32" s="50">
        <f t="shared" si="5"/>
        <v>22705</v>
      </c>
      <c r="M32" s="51">
        <v>0</v>
      </c>
      <c r="N32" s="51">
        <v>0</v>
      </c>
      <c r="O32" s="51">
        <v>0</v>
      </c>
      <c r="P32" s="51">
        <v>0</v>
      </c>
      <c r="Q32" s="50">
        <f t="shared" si="6"/>
        <v>0</v>
      </c>
      <c r="R32" s="51">
        <v>0</v>
      </c>
      <c r="S32" s="51">
        <v>0</v>
      </c>
      <c r="T32" s="51">
        <v>0</v>
      </c>
      <c r="U32" s="51">
        <v>0</v>
      </c>
      <c r="V32" s="50">
        <f t="shared" si="7"/>
        <v>0</v>
      </c>
    </row>
    <row r="33" spans="1:22" x14ac:dyDescent="0.2">
      <c r="A33" s="52"/>
      <c r="B33" s="5"/>
      <c r="C33" s="5"/>
      <c r="D33" s="5"/>
      <c r="E33" s="5"/>
      <c r="F33" s="5"/>
      <c r="G33" s="5" t="s">
        <v>75</v>
      </c>
      <c r="H33" s="111">
        <f t="shared" ref="H33:U33" si="8">SUM(H28:H32)</f>
        <v>-75590</v>
      </c>
      <c r="I33" s="111">
        <f t="shared" si="8"/>
        <v>-56432</v>
      </c>
      <c r="J33" s="111">
        <f t="shared" si="8"/>
        <v>202192</v>
      </c>
      <c r="K33" s="111">
        <f t="shared" si="8"/>
        <v>-35841</v>
      </c>
      <c r="L33" s="110">
        <f t="shared" si="8"/>
        <v>34329</v>
      </c>
      <c r="M33" s="111">
        <f t="shared" si="8"/>
        <v>-49752</v>
      </c>
      <c r="N33" s="111">
        <f t="shared" si="8"/>
        <v>-40316</v>
      </c>
      <c r="O33" s="111">
        <f t="shared" si="8"/>
        <v>-168694</v>
      </c>
      <c r="P33" s="111">
        <f t="shared" si="8"/>
        <v>-80358</v>
      </c>
      <c r="Q33" s="110">
        <f t="shared" si="8"/>
        <v>-339120</v>
      </c>
      <c r="R33" s="111">
        <f t="shared" si="8"/>
        <v>-80103</v>
      </c>
      <c r="S33" s="111">
        <f t="shared" si="8"/>
        <v>-50036</v>
      </c>
      <c r="T33" s="111">
        <f t="shared" si="8"/>
        <v>-49354</v>
      </c>
      <c r="U33" s="111">
        <f t="shared" si="8"/>
        <v>-207571</v>
      </c>
      <c r="V33" s="110">
        <f t="shared" ref="V33" si="9">SUM(V28:V32)</f>
        <v>-387064</v>
      </c>
    </row>
    <row r="34" spans="1:22" x14ac:dyDescent="0.2">
      <c r="A34" s="112" t="s">
        <v>74</v>
      </c>
      <c r="B34" s="5"/>
      <c r="C34" s="5"/>
      <c r="D34" s="5"/>
      <c r="E34" s="5"/>
      <c r="F34" s="5"/>
      <c r="G34" s="74"/>
      <c r="L34" s="50"/>
      <c r="Q34" s="50"/>
      <c r="V34" s="50"/>
    </row>
    <row r="35" spans="1:22" x14ac:dyDescent="0.2">
      <c r="A35" s="19"/>
      <c r="B35" s="5" t="s">
        <v>72</v>
      </c>
      <c r="C35" s="5"/>
      <c r="D35" s="5"/>
      <c r="E35" s="5"/>
      <c r="F35" s="5"/>
      <c r="G35" s="74"/>
      <c r="H35" s="51">
        <v>0</v>
      </c>
      <c r="I35" s="51">
        <v>1420510</v>
      </c>
      <c r="J35" s="51">
        <v>0</v>
      </c>
      <c r="K35" s="51">
        <v>1600000</v>
      </c>
      <c r="L35" s="50">
        <f>SUM(H35:K35)</f>
        <v>3020510</v>
      </c>
      <c r="M35" s="51">
        <v>0</v>
      </c>
      <c r="N35" s="51">
        <v>1900000</v>
      </c>
      <c r="O35" s="51">
        <v>0</v>
      </c>
      <c r="P35" s="51">
        <v>2061852</v>
      </c>
      <c r="Q35" s="50">
        <f>SUM(M35:P35)</f>
        <v>3961852</v>
      </c>
      <c r="R35" s="51">
        <v>0</v>
      </c>
      <c r="S35" s="51">
        <v>2243196</v>
      </c>
      <c r="T35" s="51">
        <v>0</v>
      </c>
      <c r="U35" s="51">
        <v>2226110</v>
      </c>
      <c r="V35" s="50">
        <f>SUM(R35:U35)</f>
        <v>4469306</v>
      </c>
    </row>
    <row r="36" spans="1:22" x14ac:dyDescent="0.2">
      <c r="A36" s="19"/>
      <c r="B36" s="5" t="s">
        <v>71</v>
      </c>
      <c r="C36" s="5"/>
      <c r="D36" s="5"/>
      <c r="E36" s="5"/>
      <c r="F36" s="5"/>
      <c r="G36" s="74"/>
      <c r="H36" s="51">
        <v>0</v>
      </c>
      <c r="I36" s="51">
        <v>-15013</v>
      </c>
      <c r="J36" s="51">
        <v>-312</v>
      </c>
      <c r="K36" s="51">
        <v>-16828</v>
      </c>
      <c r="L36" s="50">
        <f>SUM(H36:K36)</f>
        <v>-32153</v>
      </c>
      <c r="M36" s="51">
        <v>0</v>
      </c>
      <c r="N36" s="51">
        <v>-16992</v>
      </c>
      <c r="O36" s="51">
        <v>0</v>
      </c>
      <c r="P36" s="51">
        <v>-18879</v>
      </c>
      <c r="Q36" s="50">
        <f>SUM(M36:P36)</f>
        <v>-35871</v>
      </c>
      <c r="R36" s="51">
        <v>0</v>
      </c>
      <c r="S36" s="51">
        <v>-18192</v>
      </c>
      <c r="T36" s="51">
        <v>0</v>
      </c>
      <c r="U36" s="51">
        <v>-17942</v>
      </c>
      <c r="V36" s="50">
        <f>SUM(R36:U36)</f>
        <v>-36134</v>
      </c>
    </row>
    <row r="37" spans="1:22" x14ac:dyDescent="0.2">
      <c r="A37" s="19"/>
      <c r="B37" s="5" t="s">
        <v>73</v>
      </c>
      <c r="C37" s="5"/>
      <c r="D37" s="5"/>
      <c r="E37" s="5"/>
      <c r="F37" s="5"/>
      <c r="G37" s="74"/>
      <c r="H37" s="51">
        <v>24178</v>
      </c>
      <c r="I37" s="51">
        <v>14826</v>
      </c>
      <c r="J37" s="51">
        <v>34669</v>
      </c>
      <c r="K37" s="51">
        <v>14705</v>
      </c>
      <c r="L37" s="50">
        <f>SUM(H37:K37)</f>
        <v>88378</v>
      </c>
      <c r="M37" s="51">
        <v>56335</v>
      </c>
      <c r="N37" s="51">
        <v>26936</v>
      </c>
      <c r="O37" s="51">
        <v>29781</v>
      </c>
      <c r="P37" s="51">
        <v>11450</v>
      </c>
      <c r="Q37" s="50">
        <f>SUM(M37:P37)</f>
        <v>124502</v>
      </c>
      <c r="R37" s="51">
        <v>22972</v>
      </c>
      <c r="S37" s="51">
        <v>21896</v>
      </c>
      <c r="T37" s="51">
        <v>11989</v>
      </c>
      <c r="U37" s="51">
        <v>15633</v>
      </c>
      <c r="V37" s="50">
        <f>SUM(R37:U37)</f>
        <v>72490</v>
      </c>
    </row>
    <row r="38" spans="1:22" x14ac:dyDescent="0.2">
      <c r="A38" s="112"/>
      <c r="B38" s="5" t="s">
        <v>70</v>
      </c>
      <c r="C38" s="5"/>
      <c r="D38" s="5"/>
      <c r="E38" s="5"/>
      <c r="F38" s="5"/>
      <c r="G38" s="74"/>
      <c r="H38" s="51">
        <v>61</v>
      </c>
      <c r="I38" s="51">
        <v>63</v>
      </c>
      <c r="J38" s="51">
        <v>65</v>
      </c>
      <c r="K38" s="51">
        <v>66</v>
      </c>
      <c r="L38" s="50">
        <f>SUM(H38:K38)</f>
        <v>255</v>
      </c>
      <c r="M38" s="51">
        <v>-321</v>
      </c>
      <c r="N38" s="51">
        <v>-532</v>
      </c>
      <c r="O38" s="51">
        <v>-544</v>
      </c>
      <c r="P38" s="51">
        <v>-559</v>
      </c>
      <c r="Q38" s="50">
        <f>SUM(M38:P38)</f>
        <v>-1956</v>
      </c>
      <c r="R38" s="51">
        <v>0</v>
      </c>
      <c r="S38" s="51">
        <v>0</v>
      </c>
      <c r="T38" s="51">
        <v>0</v>
      </c>
      <c r="U38" s="51">
        <v>0</v>
      </c>
      <c r="V38" s="50">
        <f>SUM(R38:U38)</f>
        <v>0</v>
      </c>
    </row>
    <row r="39" spans="1:22" x14ac:dyDescent="0.2">
      <c r="A39" s="19"/>
      <c r="B39" s="5"/>
      <c r="C39" s="5"/>
      <c r="D39" s="5"/>
      <c r="E39" s="5"/>
      <c r="F39" s="5"/>
      <c r="G39" s="5" t="s">
        <v>69</v>
      </c>
      <c r="H39" s="111">
        <f t="shared" ref="H39:U39" si="10">SUM(H35:H38)</f>
        <v>24239</v>
      </c>
      <c r="I39" s="111">
        <f t="shared" si="10"/>
        <v>1420386</v>
      </c>
      <c r="J39" s="111">
        <f t="shared" si="10"/>
        <v>34422</v>
      </c>
      <c r="K39" s="111">
        <f t="shared" si="10"/>
        <v>1597943</v>
      </c>
      <c r="L39" s="110">
        <f t="shared" si="10"/>
        <v>3076990</v>
      </c>
      <c r="M39" s="111">
        <f t="shared" si="10"/>
        <v>56014</v>
      </c>
      <c r="N39" s="111">
        <f t="shared" si="10"/>
        <v>1909412</v>
      </c>
      <c r="O39" s="111">
        <f t="shared" si="10"/>
        <v>29237</v>
      </c>
      <c r="P39" s="111">
        <f t="shared" si="10"/>
        <v>2053864</v>
      </c>
      <c r="Q39" s="110">
        <f t="shared" si="10"/>
        <v>4048527</v>
      </c>
      <c r="R39" s="111">
        <f t="shared" si="10"/>
        <v>22972</v>
      </c>
      <c r="S39" s="111">
        <f t="shared" si="10"/>
        <v>2246900</v>
      </c>
      <c r="T39" s="111">
        <f t="shared" si="10"/>
        <v>11989</v>
      </c>
      <c r="U39" s="111">
        <f t="shared" si="10"/>
        <v>2223801</v>
      </c>
      <c r="V39" s="110">
        <f t="shared" ref="V39" si="11">SUM(V35:V38)</f>
        <v>4505662</v>
      </c>
    </row>
    <row r="40" spans="1:22" x14ac:dyDescent="0.2">
      <c r="A40" s="19"/>
      <c r="B40" s="5"/>
      <c r="C40" s="5"/>
      <c r="D40" s="5"/>
      <c r="E40" s="5"/>
      <c r="F40" s="5"/>
      <c r="G40" s="5"/>
      <c r="H40" s="52"/>
      <c r="I40" s="52"/>
      <c r="J40" s="52"/>
      <c r="K40" s="52"/>
      <c r="L40" s="50"/>
      <c r="M40" s="52"/>
      <c r="N40" s="52"/>
      <c r="O40" s="52"/>
      <c r="P40" s="52"/>
      <c r="Q40" s="50"/>
      <c r="R40" s="52"/>
      <c r="S40" s="52"/>
      <c r="T40" s="52"/>
      <c r="U40" s="52"/>
      <c r="V40" s="50"/>
    </row>
    <row r="41" spans="1:22" x14ac:dyDescent="0.2">
      <c r="A41" s="19" t="s">
        <v>68</v>
      </c>
      <c r="B41" s="5"/>
      <c r="C41" s="5"/>
      <c r="D41" s="5"/>
      <c r="E41" s="5"/>
      <c r="F41" s="5"/>
      <c r="G41" s="5"/>
      <c r="H41" s="52">
        <v>5455</v>
      </c>
      <c r="I41" s="52">
        <v>11527</v>
      </c>
      <c r="J41" s="52">
        <v>10685</v>
      </c>
      <c r="K41" s="52">
        <v>2181</v>
      </c>
      <c r="L41" s="50">
        <f>SUM(H41:K41)</f>
        <v>29848</v>
      </c>
      <c r="M41" s="52">
        <v>7177</v>
      </c>
      <c r="N41" s="52">
        <v>-36340</v>
      </c>
      <c r="O41" s="52">
        <v>-5562</v>
      </c>
      <c r="P41" s="52">
        <v>-4957</v>
      </c>
      <c r="Q41" s="50">
        <f>SUM(M41:P41)</f>
        <v>-39682</v>
      </c>
      <c r="R41" s="52">
        <v>-5014</v>
      </c>
      <c r="S41" s="52">
        <v>4998</v>
      </c>
      <c r="T41" s="52">
        <v>-29325</v>
      </c>
      <c r="U41" s="52">
        <v>29810</v>
      </c>
      <c r="V41" s="50">
        <f>SUM(R41:U41)</f>
        <v>469</v>
      </c>
    </row>
    <row r="42" spans="1:22" x14ac:dyDescent="0.2">
      <c r="A42" s="19" t="s">
        <v>67</v>
      </c>
      <c r="B42" s="5"/>
      <c r="C42" s="5"/>
      <c r="D42" s="5"/>
      <c r="E42" s="5"/>
      <c r="F42" s="5"/>
      <c r="G42" s="74"/>
      <c r="H42" s="52">
        <f>H26+H33+H39+H41</f>
        <v>-389752</v>
      </c>
      <c r="I42" s="52">
        <f>I26+I33+I39+I41</f>
        <v>840953</v>
      </c>
      <c r="J42" s="52">
        <v>-172308</v>
      </c>
      <c r="K42" s="52">
        <v>1076326</v>
      </c>
      <c r="L42" s="50">
        <f>SUM(H42:K42)</f>
        <v>1355219</v>
      </c>
      <c r="M42" s="52">
        <v>-223318</v>
      </c>
      <c r="N42" s="52">
        <v>1314517</v>
      </c>
      <c r="O42" s="52">
        <v>-835430</v>
      </c>
      <c r="P42" s="52">
        <v>733477</v>
      </c>
      <c r="Q42" s="50">
        <f>SUM(M42:P42)</f>
        <v>989246</v>
      </c>
      <c r="R42" s="52">
        <v>-441944</v>
      </c>
      <c r="S42" s="52">
        <v>1658108</v>
      </c>
      <c r="T42" s="52">
        <v>-568484</v>
      </c>
      <c r="U42" s="52">
        <v>584065</v>
      </c>
      <c r="V42" s="50">
        <f>SUM(R42:U42)</f>
        <v>1231745</v>
      </c>
    </row>
    <row r="43" spans="1:22" x14ac:dyDescent="0.2">
      <c r="A43" s="19" t="s">
        <v>66</v>
      </c>
      <c r="B43" s="5"/>
      <c r="C43" s="5"/>
      <c r="D43" s="5"/>
      <c r="E43" s="5"/>
      <c r="F43" s="5"/>
      <c r="G43" s="74"/>
      <c r="H43" s="52">
        <v>1467576</v>
      </c>
      <c r="I43" s="52">
        <v>1077824</v>
      </c>
      <c r="J43" s="52">
        <v>1918777</v>
      </c>
      <c r="K43" s="52">
        <v>1746469</v>
      </c>
      <c r="L43" s="50">
        <f>H43</f>
        <v>1467576</v>
      </c>
      <c r="M43" s="52">
        <v>2822795</v>
      </c>
      <c r="N43" s="52">
        <v>2599477</v>
      </c>
      <c r="O43" s="52">
        <f>N44</f>
        <v>3913994</v>
      </c>
      <c r="P43" s="52">
        <f>O44</f>
        <v>3078564</v>
      </c>
      <c r="Q43" s="50">
        <f>L44</f>
        <v>2822795</v>
      </c>
      <c r="R43" s="52">
        <v>3812041</v>
      </c>
      <c r="S43" s="52">
        <v>3370097</v>
      </c>
      <c r="T43" s="52">
        <v>5028205</v>
      </c>
      <c r="U43" s="52">
        <v>4459721</v>
      </c>
      <c r="V43" s="50">
        <f>Q44</f>
        <v>3812041</v>
      </c>
    </row>
    <row r="44" spans="1:22" ht="13.5" thickBot="1" x14ac:dyDescent="0.25">
      <c r="A44" s="109" t="s">
        <v>65</v>
      </c>
      <c r="B44" s="5"/>
      <c r="C44" s="5"/>
      <c r="D44" s="5"/>
      <c r="E44" s="5"/>
      <c r="F44" s="5"/>
      <c r="G44" s="74"/>
      <c r="H44" s="108">
        <f t="shared" ref="H44:Q44" si="12">SUM(H42:H43)</f>
        <v>1077824</v>
      </c>
      <c r="I44" s="108">
        <f t="shared" si="12"/>
        <v>1918777</v>
      </c>
      <c r="J44" s="108">
        <f t="shared" si="12"/>
        <v>1746469</v>
      </c>
      <c r="K44" s="108">
        <f t="shared" si="12"/>
        <v>2822795</v>
      </c>
      <c r="L44" s="107">
        <f t="shared" si="12"/>
        <v>2822795</v>
      </c>
      <c r="M44" s="108">
        <f t="shared" si="12"/>
        <v>2599477</v>
      </c>
      <c r="N44" s="108">
        <f t="shared" si="12"/>
        <v>3913994</v>
      </c>
      <c r="O44" s="108">
        <f t="shared" si="12"/>
        <v>3078564</v>
      </c>
      <c r="P44" s="108">
        <f t="shared" si="12"/>
        <v>3812041</v>
      </c>
      <c r="Q44" s="107">
        <f t="shared" si="12"/>
        <v>3812041</v>
      </c>
      <c r="R44" s="108">
        <f t="shared" ref="R44:T44" si="13">SUM(R42:R43)</f>
        <v>3370097</v>
      </c>
      <c r="S44" s="108">
        <f t="shared" si="13"/>
        <v>5028205</v>
      </c>
      <c r="T44" s="108">
        <f t="shared" si="13"/>
        <v>4459721</v>
      </c>
      <c r="U44" s="108">
        <f t="shared" ref="U44:V44" si="14">SUM(U42:U43)</f>
        <v>5043786</v>
      </c>
      <c r="V44" s="107">
        <f t="shared" si="14"/>
        <v>5043786</v>
      </c>
    </row>
    <row r="45" spans="1:22" x14ac:dyDescent="0.2">
      <c r="A45" s="106"/>
      <c r="B45" s="5"/>
      <c r="C45" s="5"/>
      <c r="D45" s="5"/>
      <c r="E45" s="5"/>
      <c r="F45" s="5"/>
      <c r="G45" s="74"/>
      <c r="L45" s="50"/>
      <c r="Q45" s="50"/>
      <c r="V45" s="50"/>
    </row>
    <row r="46" spans="1:22" x14ac:dyDescent="0.2">
      <c r="A46" s="105" t="s">
        <v>64</v>
      </c>
      <c r="B46" s="35"/>
      <c r="C46" s="35"/>
      <c r="D46" s="5"/>
      <c r="E46" s="5"/>
      <c r="F46" s="5"/>
      <c r="G46" s="74"/>
      <c r="L46" s="104"/>
      <c r="Q46" s="104"/>
      <c r="V46" s="104"/>
    </row>
    <row r="47" spans="1:22" x14ac:dyDescent="0.2">
      <c r="A47" s="103"/>
      <c r="B47" s="5" t="s">
        <v>63</v>
      </c>
      <c r="C47" s="35"/>
      <c r="D47" s="5"/>
      <c r="E47" s="5"/>
      <c r="F47" s="5"/>
      <c r="G47" s="74"/>
      <c r="H47" s="102">
        <v>-343856</v>
      </c>
      <c r="I47" s="102">
        <v>-534528</v>
      </c>
      <c r="J47" s="102">
        <v>-419607</v>
      </c>
      <c r="K47" s="102">
        <v>-487957</v>
      </c>
      <c r="L47" s="58">
        <f>SUM(H47:K47)</f>
        <v>-1785948</v>
      </c>
      <c r="M47" s="102">
        <v>-236757</v>
      </c>
      <c r="N47" s="102">
        <v>-518239</v>
      </c>
      <c r="O47" s="102">
        <v>-690411</v>
      </c>
      <c r="P47" s="102">
        <v>-1235072</v>
      </c>
      <c r="Q47" s="58">
        <f>SUM(M47:P47)</f>
        <v>-2680479</v>
      </c>
      <c r="R47" s="102">
        <v>-379799</v>
      </c>
      <c r="S47" s="102">
        <v>-543754</v>
      </c>
      <c r="T47" s="102">
        <v>-501794</v>
      </c>
      <c r="U47" s="102">
        <f>U26</f>
        <v>-1461975</v>
      </c>
      <c r="V47" s="58">
        <f>SUM(R47:U47)</f>
        <v>-2887322</v>
      </c>
    </row>
    <row r="48" spans="1:22" x14ac:dyDescent="0.2">
      <c r="A48" s="101"/>
      <c r="B48" s="5" t="s">
        <v>62</v>
      </c>
      <c r="C48" s="5"/>
      <c r="D48" s="5"/>
      <c r="E48" s="5"/>
      <c r="F48" s="5"/>
      <c r="G48" s="74"/>
      <c r="H48" s="52">
        <v>-52523</v>
      </c>
      <c r="I48" s="52">
        <v>-65231</v>
      </c>
      <c r="J48" s="52">
        <v>-33963</v>
      </c>
      <c r="K48" s="52">
        <v>-21585</v>
      </c>
      <c r="L48" s="50">
        <f>SUM(H48:K48)</f>
        <v>-173302</v>
      </c>
      <c r="M48" s="52">
        <v>-37170</v>
      </c>
      <c r="N48" s="52">
        <v>-27323</v>
      </c>
      <c r="O48" s="52">
        <v>-39333</v>
      </c>
      <c r="P48" s="52">
        <v>-70120</v>
      </c>
      <c r="Q48" s="50">
        <f>SUM(M48:P48)</f>
        <v>-173946</v>
      </c>
      <c r="R48" s="52">
        <v>-60381</v>
      </c>
      <c r="S48" s="52">
        <v>-39584</v>
      </c>
      <c r="T48" s="52">
        <v>-45333</v>
      </c>
      <c r="U48" s="52">
        <f>U28</f>
        <v>-107737</v>
      </c>
      <c r="V48" s="50">
        <f>SUM(R48:U48)</f>
        <v>-253035</v>
      </c>
    </row>
    <row r="49" spans="1:22" x14ac:dyDescent="0.2">
      <c r="A49" s="100"/>
      <c r="B49" s="5" t="s">
        <v>61</v>
      </c>
      <c r="C49" s="5"/>
      <c r="D49" s="5"/>
      <c r="E49" s="5"/>
      <c r="F49" s="5"/>
      <c r="G49" s="74"/>
      <c r="H49" s="52">
        <v>-26141</v>
      </c>
      <c r="I49" s="52">
        <v>-8688</v>
      </c>
      <c r="J49" s="52">
        <v>-11324</v>
      </c>
      <c r="K49" s="52">
        <v>-14256</v>
      </c>
      <c r="L49" s="50">
        <f>SUM(H49:K49)</f>
        <v>-60409</v>
      </c>
      <c r="M49" s="52">
        <v>-12582</v>
      </c>
      <c r="N49" s="52">
        <v>-12993</v>
      </c>
      <c r="O49" s="52">
        <v>-129361</v>
      </c>
      <c r="P49" s="52">
        <v>-10238</v>
      </c>
      <c r="Q49" s="50">
        <f>SUM(M49:P49)</f>
        <v>-165174</v>
      </c>
      <c r="R49" s="52">
        <v>-19722</v>
      </c>
      <c r="S49" s="52">
        <v>-10452</v>
      </c>
      <c r="T49" s="51">
        <v>-4021</v>
      </c>
      <c r="U49" s="52">
        <f>U29</f>
        <v>-99834</v>
      </c>
      <c r="V49" s="50">
        <f>SUM(R49:U49)</f>
        <v>-134029</v>
      </c>
    </row>
    <row r="50" spans="1:22" ht="13.5" thickBot="1" x14ac:dyDescent="0.25">
      <c r="A50" s="99"/>
      <c r="B50" s="98" t="s">
        <v>60</v>
      </c>
      <c r="C50" s="8"/>
      <c r="D50" s="8"/>
      <c r="E50" s="8"/>
      <c r="F50" s="8"/>
      <c r="G50" s="74"/>
      <c r="H50" s="97">
        <f t="shared" ref="H50:Q50" si="15">SUM(H47:H49)</f>
        <v>-422520</v>
      </c>
      <c r="I50" s="97">
        <f t="shared" si="15"/>
        <v>-608447</v>
      </c>
      <c r="J50" s="97">
        <f t="shared" si="15"/>
        <v>-464894</v>
      </c>
      <c r="K50" s="97">
        <f t="shared" si="15"/>
        <v>-523798</v>
      </c>
      <c r="L50" s="96">
        <f t="shared" si="15"/>
        <v>-2019659</v>
      </c>
      <c r="M50" s="97">
        <f t="shared" si="15"/>
        <v>-286509</v>
      </c>
      <c r="N50" s="97">
        <f t="shared" si="15"/>
        <v>-558555</v>
      </c>
      <c r="O50" s="97">
        <f t="shared" si="15"/>
        <v>-859105</v>
      </c>
      <c r="P50" s="97">
        <f t="shared" si="15"/>
        <v>-1315430</v>
      </c>
      <c r="Q50" s="96">
        <f t="shared" si="15"/>
        <v>-3019599</v>
      </c>
      <c r="R50" s="97">
        <f t="shared" ref="R50:S50" si="16">SUM(R47:R49)</f>
        <v>-459902</v>
      </c>
      <c r="S50" s="97">
        <f t="shared" si="16"/>
        <v>-593790</v>
      </c>
      <c r="T50" s="97">
        <f>SUM(T47:T49)</f>
        <v>-551148</v>
      </c>
      <c r="U50" s="97">
        <f>SUM(U47:U49)</f>
        <v>-1669546</v>
      </c>
      <c r="V50" s="96">
        <f t="shared" ref="V50" si="17">SUM(V47:V49)</f>
        <v>-3274386</v>
      </c>
    </row>
    <row r="52" spans="1:22" ht="24.75" customHeight="1" x14ac:dyDescent="0.2">
      <c r="G52" s="161" t="s">
        <v>131</v>
      </c>
      <c r="H52" s="161"/>
      <c r="I52" s="161"/>
      <c r="J52" s="161"/>
      <c r="K52" s="161"/>
      <c r="L52" s="161"/>
      <c r="M52" s="161"/>
      <c r="N52" s="161"/>
      <c r="O52" s="161"/>
      <c r="P52" s="161"/>
      <c r="Q52" s="161"/>
      <c r="R52" s="161"/>
      <c r="S52" s="161"/>
      <c r="T52" s="161"/>
      <c r="U52" s="161"/>
      <c r="V52" s="161"/>
    </row>
  </sheetData>
  <mergeCells count="4">
    <mergeCell ref="H5:K5"/>
    <mergeCell ref="M5:P5"/>
    <mergeCell ref="R5:U5"/>
    <mergeCell ref="G52:V52"/>
  </mergeCells>
  <pageMargins left="0.17" right="0.17" top="0.28000000000000003" bottom="0.75" header="0.17" footer="0.3"/>
  <pageSetup scale="4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W178"/>
  <sheetViews>
    <sheetView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M42" sqref="M42"/>
    </sheetView>
  </sheetViews>
  <sheetFormatPr defaultColWidth="8.85546875" defaultRowHeight="12.75" x14ac:dyDescent="0.2"/>
  <cols>
    <col min="1" max="5" width="1.42578125" style="41" customWidth="1"/>
    <col min="6" max="6" width="65.42578125" style="41" customWidth="1"/>
    <col min="7" max="10" width="13.7109375" style="41" customWidth="1"/>
    <col min="11" max="11" width="15.140625" style="41" customWidth="1"/>
    <col min="12" max="15" width="13.7109375" style="41" customWidth="1"/>
    <col min="16" max="16" width="15.140625" style="41" customWidth="1"/>
    <col min="17" max="18" width="13.7109375" style="41" customWidth="1"/>
    <col min="19" max="20" width="12.7109375" style="41" customWidth="1"/>
    <col min="21" max="21" width="15.140625" style="41" customWidth="1"/>
    <col min="22" max="248" width="8.85546875" style="41"/>
    <col min="249" max="253" width="1.42578125" style="41" customWidth="1"/>
    <col min="254" max="254" width="37" style="41" customWidth="1"/>
    <col min="255" max="255" width="12.28515625" style="41" bestFit="1" customWidth="1"/>
    <col min="256" max="256" width="11" style="41" bestFit="1" customWidth="1"/>
    <col min="257" max="257" width="12.7109375" style="41" bestFit="1" customWidth="1"/>
    <col min="258" max="258" width="12" style="41" bestFit="1" customWidth="1"/>
    <col min="259" max="259" width="13.140625" style="41" bestFit="1" customWidth="1"/>
    <col min="260" max="263" width="13.42578125" style="41" customWidth="1"/>
    <col min="264" max="264" width="13.140625" style="41" bestFit="1" customWidth="1"/>
    <col min="265" max="268" width="14.7109375" style="41" customWidth="1"/>
    <col min="269" max="269" width="13.140625" style="41" bestFit="1" customWidth="1"/>
    <col min="270" max="504" width="8.85546875" style="41"/>
    <col min="505" max="509" width="1.42578125" style="41" customWidth="1"/>
    <col min="510" max="510" width="37" style="41" customWidth="1"/>
    <col min="511" max="511" width="12.28515625" style="41" bestFit="1" customWidth="1"/>
    <col min="512" max="512" width="11" style="41" bestFit="1" customWidth="1"/>
    <col min="513" max="513" width="12.7109375" style="41" bestFit="1" customWidth="1"/>
    <col min="514" max="514" width="12" style="41" bestFit="1" customWidth="1"/>
    <col min="515" max="515" width="13.140625" style="41" bestFit="1" customWidth="1"/>
    <col min="516" max="519" width="13.42578125" style="41" customWidth="1"/>
    <col min="520" max="520" width="13.140625" style="41" bestFit="1" customWidth="1"/>
    <col min="521" max="524" width="14.7109375" style="41" customWidth="1"/>
    <col min="525" max="525" width="13.140625" style="41" bestFit="1" customWidth="1"/>
    <col min="526" max="760" width="8.85546875" style="41"/>
    <col min="761" max="765" width="1.42578125" style="41" customWidth="1"/>
    <col min="766" max="766" width="37" style="41" customWidth="1"/>
    <col min="767" max="767" width="12.28515625" style="41" bestFit="1" customWidth="1"/>
    <col min="768" max="768" width="11" style="41" bestFit="1" customWidth="1"/>
    <col min="769" max="769" width="12.7109375" style="41" bestFit="1" customWidth="1"/>
    <col min="770" max="770" width="12" style="41" bestFit="1" customWidth="1"/>
    <col min="771" max="771" width="13.140625" style="41" bestFit="1" customWidth="1"/>
    <col min="772" max="775" width="13.42578125" style="41" customWidth="1"/>
    <col min="776" max="776" width="13.140625" style="41" bestFit="1" customWidth="1"/>
    <col min="777" max="780" width="14.7109375" style="41" customWidth="1"/>
    <col min="781" max="781" width="13.140625" style="41" bestFit="1" customWidth="1"/>
    <col min="782" max="1016" width="8.85546875" style="41"/>
    <col min="1017" max="1021" width="1.42578125" style="41" customWidth="1"/>
    <col min="1022" max="1022" width="37" style="41" customWidth="1"/>
    <col min="1023" max="1023" width="12.28515625" style="41" bestFit="1" customWidth="1"/>
    <col min="1024" max="1024" width="11" style="41" bestFit="1" customWidth="1"/>
    <col min="1025" max="1025" width="12.7109375" style="41" bestFit="1" customWidth="1"/>
    <col min="1026" max="1026" width="12" style="41" bestFit="1" customWidth="1"/>
    <col min="1027" max="1027" width="13.140625" style="41" bestFit="1" customWidth="1"/>
    <col min="1028" max="1031" width="13.42578125" style="41" customWidth="1"/>
    <col min="1032" max="1032" width="13.140625" style="41" bestFit="1" customWidth="1"/>
    <col min="1033" max="1036" width="14.7109375" style="41" customWidth="1"/>
    <col min="1037" max="1037" width="13.140625" style="41" bestFit="1" customWidth="1"/>
    <col min="1038" max="1272" width="8.85546875" style="41"/>
    <col min="1273" max="1277" width="1.42578125" style="41" customWidth="1"/>
    <col min="1278" max="1278" width="37" style="41" customWidth="1"/>
    <col min="1279" max="1279" width="12.28515625" style="41" bestFit="1" customWidth="1"/>
    <col min="1280" max="1280" width="11" style="41" bestFit="1" customWidth="1"/>
    <col min="1281" max="1281" width="12.7109375" style="41" bestFit="1" customWidth="1"/>
    <col min="1282" max="1282" width="12" style="41" bestFit="1" customWidth="1"/>
    <col min="1283" max="1283" width="13.140625" style="41" bestFit="1" customWidth="1"/>
    <col min="1284" max="1287" width="13.42578125" style="41" customWidth="1"/>
    <col min="1288" max="1288" width="13.140625" style="41" bestFit="1" customWidth="1"/>
    <col min="1289" max="1292" width="14.7109375" style="41" customWidth="1"/>
    <col min="1293" max="1293" width="13.140625" style="41" bestFit="1" customWidth="1"/>
    <col min="1294" max="1528" width="8.85546875" style="41"/>
    <col min="1529" max="1533" width="1.42578125" style="41" customWidth="1"/>
    <col min="1534" max="1534" width="37" style="41" customWidth="1"/>
    <col min="1535" max="1535" width="12.28515625" style="41" bestFit="1" customWidth="1"/>
    <col min="1536" max="1536" width="11" style="41" bestFit="1" customWidth="1"/>
    <col min="1537" max="1537" width="12.7109375" style="41" bestFit="1" customWidth="1"/>
    <col min="1538" max="1538" width="12" style="41" bestFit="1" customWidth="1"/>
    <col min="1539" max="1539" width="13.140625" style="41" bestFit="1" customWidth="1"/>
    <col min="1540" max="1543" width="13.42578125" style="41" customWidth="1"/>
    <col min="1544" max="1544" width="13.140625" style="41" bestFit="1" customWidth="1"/>
    <col min="1545" max="1548" width="14.7109375" style="41" customWidth="1"/>
    <col min="1549" max="1549" width="13.140625" style="41" bestFit="1" customWidth="1"/>
    <col min="1550" max="1784" width="8.85546875" style="41"/>
    <col min="1785" max="1789" width="1.42578125" style="41" customWidth="1"/>
    <col min="1790" max="1790" width="37" style="41" customWidth="1"/>
    <col min="1791" max="1791" width="12.28515625" style="41" bestFit="1" customWidth="1"/>
    <col min="1792" max="1792" width="11" style="41" bestFit="1" customWidth="1"/>
    <col min="1793" max="1793" width="12.7109375" style="41" bestFit="1" customWidth="1"/>
    <col min="1794" max="1794" width="12" style="41" bestFit="1" customWidth="1"/>
    <col min="1795" max="1795" width="13.140625" style="41" bestFit="1" customWidth="1"/>
    <col min="1796" max="1799" width="13.42578125" style="41" customWidth="1"/>
    <col min="1800" max="1800" width="13.140625" style="41" bestFit="1" customWidth="1"/>
    <col min="1801" max="1804" width="14.7109375" style="41" customWidth="1"/>
    <col min="1805" max="1805" width="13.140625" style="41" bestFit="1" customWidth="1"/>
    <col min="1806" max="2040" width="8.85546875" style="41"/>
    <col min="2041" max="2045" width="1.42578125" style="41" customWidth="1"/>
    <col min="2046" max="2046" width="37" style="41" customWidth="1"/>
    <col min="2047" max="2047" width="12.28515625" style="41" bestFit="1" customWidth="1"/>
    <col min="2048" max="2048" width="11" style="41" bestFit="1" customWidth="1"/>
    <col min="2049" max="2049" width="12.7109375" style="41" bestFit="1" customWidth="1"/>
    <col min="2050" max="2050" width="12" style="41" bestFit="1" customWidth="1"/>
    <col min="2051" max="2051" width="13.140625" style="41" bestFit="1" customWidth="1"/>
    <col min="2052" max="2055" width="13.42578125" style="41" customWidth="1"/>
    <col min="2056" max="2056" width="13.140625" style="41" bestFit="1" customWidth="1"/>
    <col min="2057" max="2060" width="14.7109375" style="41" customWidth="1"/>
    <col min="2061" max="2061" width="13.140625" style="41" bestFit="1" customWidth="1"/>
    <col min="2062" max="2296" width="8.85546875" style="41"/>
    <col min="2297" max="2301" width="1.42578125" style="41" customWidth="1"/>
    <col min="2302" max="2302" width="37" style="41" customWidth="1"/>
    <col min="2303" max="2303" width="12.28515625" style="41" bestFit="1" customWidth="1"/>
    <col min="2304" max="2304" width="11" style="41" bestFit="1" customWidth="1"/>
    <col min="2305" max="2305" width="12.7109375" style="41" bestFit="1" customWidth="1"/>
    <col min="2306" max="2306" width="12" style="41" bestFit="1" customWidth="1"/>
    <col min="2307" max="2307" width="13.140625" style="41" bestFit="1" customWidth="1"/>
    <col min="2308" max="2311" width="13.42578125" style="41" customWidth="1"/>
    <col min="2312" max="2312" width="13.140625" style="41" bestFit="1" customWidth="1"/>
    <col min="2313" max="2316" width="14.7109375" style="41" customWidth="1"/>
    <col min="2317" max="2317" width="13.140625" style="41" bestFit="1" customWidth="1"/>
    <col min="2318" max="2552" width="8.85546875" style="41"/>
    <col min="2553" max="2557" width="1.42578125" style="41" customWidth="1"/>
    <col min="2558" max="2558" width="37" style="41" customWidth="1"/>
    <col min="2559" max="2559" width="12.28515625" style="41" bestFit="1" customWidth="1"/>
    <col min="2560" max="2560" width="11" style="41" bestFit="1" customWidth="1"/>
    <col min="2561" max="2561" width="12.7109375" style="41" bestFit="1" customWidth="1"/>
    <col min="2562" max="2562" width="12" style="41" bestFit="1" customWidth="1"/>
    <col min="2563" max="2563" width="13.140625" style="41" bestFit="1" customWidth="1"/>
    <col min="2564" max="2567" width="13.42578125" style="41" customWidth="1"/>
    <col min="2568" max="2568" width="13.140625" style="41" bestFit="1" customWidth="1"/>
    <col min="2569" max="2572" width="14.7109375" style="41" customWidth="1"/>
    <col min="2573" max="2573" width="13.140625" style="41" bestFit="1" customWidth="1"/>
    <col min="2574" max="2808" width="8.85546875" style="41"/>
    <col min="2809" max="2813" width="1.42578125" style="41" customWidth="1"/>
    <col min="2814" max="2814" width="37" style="41" customWidth="1"/>
    <col min="2815" max="2815" width="12.28515625" style="41" bestFit="1" customWidth="1"/>
    <col min="2816" max="2816" width="11" style="41" bestFit="1" customWidth="1"/>
    <col min="2817" max="2817" width="12.7109375" style="41" bestFit="1" customWidth="1"/>
    <col min="2818" max="2818" width="12" style="41" bestFit="1" customWidth="1"/>
    <col min="2819" max="2819" width="13.140625" style="41" bestFit="1" customWidth="1"/>
    <col min="2820" max="2823" width="13.42578125" style="41" customWidth="1"/>
    <col min="2824" max="2824" width="13.140625" style="41" bestFit="1" customWidth="1"/>
    <col min="2825" max="2828" width="14.7109375" style="41" customWidth="1"/>
    <col min="2829" max="2829" width="13.140625" style="41" bestFit="1" customWidth="1"/>
    <col min="2830" max="3064" width="8.85546875" style="41"/>
    <col min="3065" max="3069" width="1.42578125" style="41" customWidth="1"/>
    <col min="3070" max="3070" width="37" style="41" customWidth="1"/>
    <col min="3071" max="3071" width="12.28515625" style="41" bestFit="1" customWidth="1"/>
    <col min="3072" max="3072" width="11" style="41" bestFit="1" customWidth="1"/>
    <col min="3073" max="3073" width="12.7109375" style="41" bestFit="1" customWidth="1"/>
    <col min="3074" max="3074" width="12" style="41" bestFit="1" customWidth="1"/>
    <col min="3075" max="3075" width="13.140625" style="41" bestFit="1" customWidth="1"/>
    <col min="3076" max="3079" width="13.42578125" style="41" customWidth="1"/>
    <col min="3080" max="3080" width="13.140625" style="41" bestFit="1" customWidth="1"/>
    <col min="3081" max="3084" width="14.7109375" style="41" customWidth="1"/>
    <col min="3085" max="3085" width="13.140625" style="41" bestFit="1" customWidth="1"/>
    <col min="3086" max="3320" width="8.85546875" style="41"/>
    <col min="3321" max="3325" width="1.42578125" style="41" customWidth="1"/>
    <col min="3326" max="3326" width="37" style="41" customWidth="1"/>
    <col min="3327" max="3327" width="12.28515625" style="41" bestFit="1" customWidth="1"/>
    <col min="3328" max="3328" width="11" style="41" bestFit="1" customWidth="1"/>
    <col min="3329" max="3329" width="12.7109375" style="41" bestFit="1" customWidth="1"/>
    <col min="3330" max="3330" width="12" style="41" bestFit="1" customWidth="1"/>
    <col min="3331" max="3331" width="13.140625" style="41" bestFit="1" customWidth="1"/>
    <col min="3332" max="3335" width="13.42578125" style="41" customWidth="1"/>
    <col min="3336" max="3336" width="13.140625" style="41" bestFit="1" customWidth="1"/>
    <col min="3337" max="3340" width="14.7109375" style="41" customWidth="1"/>
    <col min="3341" max="3341" width="13.140625" style="41" bestFit="1" customWidth="1"/>
    <col min="3342" max="3576" width="8.85546875" style="41"/>
    <col min="3577" max="3581" width="1.42578125" style="41" customWidth="1"/>
    <col min="3582" max="3582" width="37" style="41" customWidth="1"/>
    <col min="3583" max="3583" width="12.28515625" style="41" bestFit="1" customWidth="1"/>
    <col min="3584" max="3584" width="11" style="41" bestFit="1" customWidth="1"/>
    <col min="3585" max="3585" width="12.7109375" style="41" bestFit="1" customWidth="1"/>
    <col min="3586" max="3586" width="12" style="41" bestFit="1" customWidth="1"/>
    <col min="3587" max="3587" width="13.140625" style="41" bestFit="1" customWidth="1"/>
    <col min="3588" max="3591" width="13.42578125" style="41" customWidth="1"/>
    <col min="3592" max="3592" width="13.140625" style="41" bestFit="1" customWidth="1"/>
    <col min="3593" max="3596" width="14.7109375" style="41" customWidth="1"/>
    <col min="3597" max="3597" width="13.140625" style="41" bestFit="1" customWidth="1"/>
    <col min="3598" max="3832" width="8.85546875" style="41"/>
    <col min="3833" max="3837" width="1.42578125" style="41" customWidth="1"/>
    <col min="3838" max="3838" width="37" style="41" customWidth="1"/>
    <col min="3839" max="3839" width="12.28515625" style="41" bestFit="1" customWidth="1"/>
    <col min="3840" max="3840" width="11" style="41" bestFit="1" customWidth="1"/>
    <col min="3841" max="3841" width="12.7109375" style="41" bestFit="1" customWidth="1"/>
    <col min="3842" max="3842" width="12" style="41" bestFit="1" customWidth="1"/>
    <col min="3843" max="3843" width="13.140625" style="41" bestFit="1" customWidth="1"/>
    <col min="3844" max="3847" width="13.42578125" style="41" customWidth="1"/>
    <col min="3848" max="3848" width="13.140625" style="41" bestFit="1" customWidth="1"/>
    <col min="3849" max="3852" width="14.7109375" style="41" customWidth="1"/>
    <col min="3853" max="3853" width="13.140625" style="41" bestFit="1" customWidth="1"/>
    <col min="3854" max="4088" width="8.85546875" style="41"/>
    <col min="4089" max="4093" width="1.42578125" style="41" customWidth="1"/>
    <col min="4094" max="4094" width="37" style="41" customWidth="1"/>
    <col min="4095" max="4095" width="12.28515625" style="41" bestFit="1" customWidth="1"/>
    <col min="4096" max="4096" width="11" style="41" bestFit="1" customWidth="1"/>
    <col min="4097" max="4097" width="12.7109375" style="41" bestFit="1" customWidth="1"/>
    <col min="4098" max="4098" width="12" style="41" bestFit="1" customWidth="1"/>
    <col min="4099" max="4099" width="13.140625" style="41" bestFit="1" customWidth="1"/>
    <col min="4100" max="4103" width="13.42578125" style="41" customWidth="1"/>
    <col min="4104" max="4104" width="13.140625" style="41" bestFit="1" customWidth="1"/>
    <col min="4105" max="4108" width="14.7109375" style="41" customWidth="1"/>
    <col min="4109" max="4109" width="13.140625" style="41" bestFit="1" customWidth="1"/>
    <col min="4110" max="4344" width="8.85546875" style="41"/>
    <col min="4345" max="4349" width="1.42578125" style="41" customWidth="1"/>
    <col min="4350" max="4350" width="37" style="41" customWidth="1"/>
    <col min="4351" max="4351" width="12.28515625" style="41" bestFit="1" customWidth="1"/>
    <col min="4352" max="4352" width="11" style="41" bestFit="1" customWidth="1"/>
    <col min="4353" max="4353" width="12.7109375" style="41" bestFit="1" customWidth="1"/>
    <col min="4354" max="4354" width="12" style="41" bestFit="1" customWidth="1"/>
    <col min="4355" max="4355" width="13.140625" style="41" bestFit="1" customWidth="1"/>
    <col min="4356" max="4359" width="13.42578125" style="41" customWidth="1"/>
    <col min="4360" max="4360" width="13.140625" style="41" bestFit="1" customWidth="1"/>
    <col min="4361" max="4364" width="14.7109375" style="41" customWidth="1"/>
    <col min="4365" max="4365" width="13.140625" style="41" bestFit="1" customWidth="1"/>
    <col min="4366" max="4600" width="8.85546875" style="41"/>
    <col min="4601" max="4605" width="1.42578125" style="41" customWidth="1"/>
    <col min="4606" max="4606" width="37" style="41" customWidth="1"/>
    <col min="4607" max="4607" width="12.28515625" style="41" bestFit="1" customWidth="1"/>
    <col min="4608" max="4608" width="11" style="41" bestFit="1" customWidth="1"/>
    <col min="4609" max="4609" width="12.7109375" style="41" bestFit="1" customWidth="1"/>
    <col min="4610" max="4610" width="12" style="41" bestFit="1" customWidth="1"/>
    <col min="4611" max="4611" width="13.140625" style="41" bestFit="1" customWidth="1"/>
    <col min="4612" max="4615" width="13.42578125" style="41" customWidth="1"/>
    <col min="4616" max="4616" width="13.140625" style="41" bestFit="1" customWidth="1"/>
    <col min="4617" max="4620" width="14.7109375" style="41" customWidth="1"/>
    <col min="4621" max="4621" width="13.140625" style="41" bestFit="1" customWidth="1"/>
    <col min="4622" max="4856" width="8.85546875" style="41"/>
    <col min="4857" max="4861" width="1.42578125" style="41" customWidth="1"/>
    <col min="4862" max="4862" width="37" style="41" customWidth="1"/>
    <col min="4863" max="4863" width="12.28515625" style="41" bestFit="1" customWidth="1"/>
    <col min="4864" max="4864" width="11" style="41" bestFit="1" customWidth="1"/>
    <col min="4865" max="4865" width="12.7109375" style="41" bestFit="1" customWidth="1"/>
    <col min="4866" max="4866" width="12" style="41" bestFit="1" customWidth="1"/>
    <col min="4867" max="4867" width="13.140625" style="41" bestFit="1" customWidth="1"/>
    <col min="4868" max="4871" width="13.42578125" style="41" customWidth="1"/>
    <col min="4872" max="4872" width="13.140625" style="41" bestFit="1" customWidth="1"/>
    <col min="4873" max="4876" width="14.7109375" style="41" customWidth="1"/>
    <col min="4877" max="4877" width="13.140625" style="41" bestFit="1" customWidth="1"/>
    <col min="4878" max="5112" width="8.85546875" style="41"/>
    <col min="5113" max="5117" width="1.42578125" style="41" customWidth="1"/>
    <col min="5118" max="5118" width="37" style="41" customWidth="1"/>
    <col min="5119" max="5119" width="12.28515625" style="41" bestFit="1" customWidth="1"/>
    <col min="5120" max="5120" width="11" style="41" bestFit="1" customWidth="1"/>
    <col min="5121" max="5121" width="12.7109375" style="41" bestFit="1" customWidth="1"/>
    <col min="5122" max="5122" width="12" style="41" bestFit="1" customWidth="1"/>
    <col min="5123" max="5123" width="13.140625" style="41" bestFit="1" customWidth="1"/>
    <col min="5124" max="5127" width="13.42578125" style="41" customWidth="1"/>
    <col min="5128" max="5128" width="13.140625" style="41" bestFit="1" customWidth="1"/>
    <col min="5129" max="5132" width="14.7109375" style="41" customWidth="1"/>
    <col min="5133" max="5133" width="13.140625" style="41" bestFit="1" customWidth="1"/>
    <col min="5134" max="5368" width="8.85546875" style="41"/>
    <col min="5369" max="5373" width="1.42578125" style="41" customWidth="1"/>
    <col min="5374" max="5374" width="37" style="41" customWidth="1"/>
    <col min="5375" max="5375" width="12.28515625" style="41" bestFit="1" customWidth="1"/>
    <col min="5376" max="5376" width="11" style="41" bestFit="1" customWidth="1"/>
    <col min="5377" max="5377" width="12.7109375" style="41" bestFit="1" customWidth="1"/>
    <col min="5378" max="5378" width="12" style="41" bestFit="1" customWidth="1"/>
    <col min="5379" max="5379" width="13.140625" style="41" bestFit="1" customWidth="1"/>
    <col min="5380" max="5383" width="13.42578125" style="41" customWidth="1"/>
    <col min="5384" max="5384" width="13.140625" style="41" bestFit="1" customWidth="1"/>
    <col min="5385" max="5388" width="14.7109375" style="41" customWidth="1"/>
    <col min="5389" max="5389" width="13.140625" style="41" bestFit="1" customWidth="1"/>
    <col min="5390" max="5624" width="8.85546875" style="41"/>
    <col min="5625" max="5629" width="1.42578125" style="41" customWidth="1"/>
    <col min="5630" max="5630" width="37" style="41" customWidth="1"/>
    <col min="5631" max="5631" width="12.28515625" style="41" bestFit="1" customWidth="1"/>
    <col min="5632" max="5632" width="11" style="41" bestFit="1" customWidth="1"/>
    <col min="5633" max="5633" width="12.7109375" style="41" bestFit="1" customWidth="1"/>
    <col min="5634" max="5634" width="12" style="41" bestFit="1" customWidth="1"/>
    <col min="5635" max="5635" width="13.140625" style="41" bestFit="1" customWidth="1"/>
    <col min="5636" max="5639" width="13.42578125" style="41" customWidth="1"/>
    <col min="5640" max="5640" width="13.140625" style="41" bestFit="1" customWidth="1"/>
    <col min="5641" max="5644" width="14.7109375" style="41" customWidth="1"/>
    <col min="5645" max="5645" width="13.140625" style="41" bestFit="1" customWidth="1"/>
    <col min="5646" max="5880" width="8.85546875" style="41"/>
    <col min="5881" max="5885" width="1.42578125" style="41" customWidth="1"/>
    <col min="5886" max="5886" width="37" style="41" customWidth="1"/>
    <col min="5887" max="5887" width="12.28515625" style="41" bestFit="1" customWidth="1"/>
    <col min="5888" max="5888" width="11" style="41" bestFit="1" customWidth="1"/>
    <col min="5889" max="5889" width="12.7109375" style="41" bestFit="1" customWidth="1"/>
    <col min="5890" max="5890" width="12" style="41" bestFit="1" customWidth="1"/>
    <col min="5891" max="5891" width="13.140625" style="41" bestFit="1" customWidth="1"/>
    <col min="5892" max="5895" width="13.42578125" style="41" customWidth="1"/>
    <col min="5896" max="5896" width="13.140625" style="41" bestFit="1" customWidth="1"/>
    <col min="5897" max="5900" width="14.7109375" style="41" customWidth="1"/>
    <col min="5901" max="5901" width="13.140625" style="41" bestFit="1" customWidth="1"/>
    <col min="5902" max="6136" width="8.85546875" style="41"/>
    <col min="6137" max="6141" width="1.42578125" style="41" customWidth="1"/>
    <col min="6142" max="6142" width="37" style="41" customWidth="1"/>
    <col min="6143" max="6143" width="12.28515625" style="41" bestFit="1" customWidth="1"/>
    <col min="6144" max="6144" width="11" style="41" bestFit="1" customWidth="1"/>
    <col min="6145" max="6145" width="12.7109375" style="41" bestFit="1" customWidth="1"/>
    <col min="6146" max="6146" width="12" style="41" bestFit="1" customWidth="1"/>
    <col min="6147" max="6147" width="13.140625" style="41" bestFit="1" customWidth="1"/>
    <col min="6148" max="6151" width="13.42578125" style="41" customWidth="1"/>
    <col min="6152" max="6152" width="13.140625" style="41" bestFit="1" customWidth="1"/>
    <col min="6153" max="6156" width="14.7109375" style="41" customWidth="1"/>
    <col min="6157" max="6157" width="13.140625" style="41" bestFit="1" customWidth="1"/>
    <col min="6158" max="6392" width="8.85546875" style="41"/>
    <col min="6393" max="6397" width="1.42578125" style="41" customWidth="1"/>
    <col min="6398" max="6398" width="37" style="41" customWidth="1"/>
    <col min="6399" max="6399" width="12.28515625" style="41" bestFit="1" customWidth="1"/>
    <col min="6400" max="6400" width="11" style="41" bestFit="1" customWidth="1"/>
    <col min="6401" max="6401" width="12.7109375" style="41" bestFit="1" customWidth="1"/>
    <col min="6402" max="6402" width="12" style="41" bestFit="1" customWidth="1"/>
    <col min="6403" max="6403" width="13.140625" style="41" bestFit="1" customWidth="1"/>
    <col min="6404" max="6407" width="13.42578125" style="41" customWidth="1"/>
    <col min="6408" max="6408" width="13.140625" style="41" bestFit="1" customWidth="1"/>
    <col min="6409" max="6412" width="14.7109375" style="41" customWidth="1"/>
    <col min="6413" max="6413" width="13.140625" style="41" bestFit="1" customWidth="1"/>
    <col min="6414" max="6648" width="8.85546875" style="41"/>
    <col min="6649" max="6653" width="1.42578125" style="41" customWidth="1"/>
    <col min="6654" max="6654" width="37" style="41" customWidth="1"/>
    <col min="6655" max="6655" width="12.28515625" style="41" bestFit="1" customWidth="1"/>
    <col min="6656" max="6656" width="11" style="41" bestFit="1" customWidth="1"/>
    <col min="6657" max="6657" width="12.7109375" style="41" bestFit="1" customWidth="1"/>
    <col min="6658" max="6658" width="12" style="41" bestFit="1" customWidth="1"/>
    <col min="6659" max="6659" width="13.140625" style="41" bestFit="1" customWidth="1"/>
    <col min="6660" max="6663" width="13.42578125" style="41" customWidth="1"/>
    <col min="6664" max="6664" width="13.140625" style="41" bestFit="1" customWidth="1"/>
    <col min="6665" max="6668" width="14.7109375" style="41" customWidth="1"/>
    <col min="6669" max="6669" width="13.140625" style="41" bestFit="1" customWidth="1"/>
    <col min="6670" max="6904" width="8.85546875" style="41"/>
    <col min="6905" max="6909" width="1.42578125" style="41" customWidth="1"/>
    <col min="6910" max="6910" width="37" style="41" customWidth="1"/>
    <col min="6911" max="6911" width="12.28515625" style="41" bestFit="1" customWidth="1"/>
    <col min="6912" max="6912" width="11" style="41" bestFit="1" customWidth="1"/>
    <col min="6913" max="6913" width="12.7109375" style="41" bestFit="1" customWidth="1"/>
    <col min="6914" max="6914" width="12" style="41" bestFit="1" customWidth="1"/>
    <col min="6915" max="6915" width="13.140625" style="41" bestFit="1" customWidth="1"/>
    <col min="6916" max="6919" width="13.42578125" style="41" customWidth="1"/>
    <col min="6920" max="6920" width="13.140625" style="41" bestFit="1" customWidth="1"/>
    <col min="6921" max="6924" width="14.7109375" style="41" customWidth="1"/>
    <col min="6925" max="6925" width="13.140625" style="41" bestFit="1" customWidth="1"/>
    <col min="6926" max="7160" width="8.85546875" style="41"/>
    <col min="7161" max="7165" width="1.42578125" style="41" customWidth="1"/>
    <col min="7166" max="7166" width="37" style="41" customWidth="1"/>
    <col min="7167" max="7167" width="12.28515625" style="41" bestFit="1" customWidth="1"/>
    <col min="7168" max="7168" width="11" style="41" bestFit="1" customWidth="1"/>
    <col min="7169" max="7169" width="12.7109375" style="41" bestFit="1" customWidth="1"/>
    <col min="7170" max="7170" width="12" style="41" bestFit="1" customWidth="1"/>
    <col min="7171" max="7171" width="13.140625" style="41" bestFit="1" customWidth="1"/>
    <col min="7172" max="7175" width="13.42578125" style="41" customWidth="1"/>
    <col min="7176" max="7176" width="13.140625" style="41" bestFit="1" customWidth="1"/>
    <col min="7177" max="7180" width="14.7109375" style="41" customWidth="1"/>
    <col min="7181" max="7181" width="13.140625" style="41" bestFit="1" customWidth="1"/>
    <col min="7182" max="7416" width="8.85546875" style="41"/>
    <col min="7417" max="7421" width="1.42578125" style="41" customWidth="1"/>
    <col min="7422" max="7422" width="37" style="41" customWidth="1"/>
    <col min="7423" max="7423" width="12.28515625" style="41" bestFit="1" customWidth="1"/>
    <col min="7424" max="7424" width="11" style="41" bestFit="1" customWidth="1"/>
    <col min="7425" max="7425" width="12.7109375" style="41" bestFit="1" customWidth="1"/>
    <col min="7426" max="7426" width="12" style="41" bestFit="1" customWidth="1"/>
    <col min="7427" max="7427" width="13.140625" style="41" bestFit="1" customWidth="1"/>
    <col min="7428" max="7431" width="13.42578125" style="41" customWidth="1"/>
    <col min="7432" max="7432" width="13.140625" style="41" bestFit="1" customWidth="1"/>
    <col min="7433" max="7436" width="14.7109375" style="41" customWidth="1"/>
    <col min="7437" max="7437" width="13.140625" style="41" bestFit="1" customWidth="1"/>
    <col min="7438" max="7672" width="8.85546875" style="41"/>
    <col min="7673" max="7677" width="1.42578125" style="41" customWidth="1"/>
    <col min="7678" max="7678" width="37" style="41" customWidth="1"/>
    <col min="7679" max="7679" width="12.28515625" style="41" bestFit="1" customWidth="1"/>
    <col min="7680" max="7680" width="11" style="41" bestFit="1" customWidth="1"/>
    <col min="7681" max="7681" width="12.7109375" style="41" bestFit="1" customWidth="1"/>
    <col min="7682" max="7682" width="12" style="41" bestFit="1" customWidth="1"/>
    <col min="7683" max="7683" width="13.140625" style="41" bestFit="1" customWidth="1"/>
    <col min="7684" max="7687" width="13.42578125" style="41" customWidth="1"/>
    <col min="7688" max="7688" width="13.140625" style="41" bestFit="1" customWidth="1"/>
    <col min="7689" max="7692" width="14.7109375" style="41" customWidth="1"/>
    <col min="7693" max="7693" width="13.140625" style="41" bestFit="1" customWidth="1"/>
    <col min="7694" max="7928" width="8.85546875" style="41"/>
    <col min="7929" max="7933" width="1.42578125" style="41" customWidth="1"/>
    <col min="7934" max="7934" width="37" style="41" customWidth="1"/>
    <col min="7935" max="7935" width="12.28515625" style="41" bestFit="1" customWidth="1"/>
    <col min="7936" max="7936" width="11" style="41" bestFit="1" customWidth="1"/>
    <col min="7937" max="7937" width="12.7109375" style="41" bestFit="1" customWidth="1"/>
    <col min="7938" max="7938" width="12" style="41" bestFit="1" customWidth="1"/>
    <col min="7939" max="7939" width="13.140625" style="41" bestFit="1" customWidth="1"/>
    <col min="7940" max="7943" width="13.42578125" style="41" customWidth="1"/>
    <col min="7944" max="7944" width="13.140625" style="41" bestFit="1" customWidth="1"/>
    <col min="7945" max="7948" width="14.7109375" style="41" customWidth="1"/>
    <col min="7949" max="7949" width="13.140625" style="41" bestFit="1" customWidth="1"/>
    <col min="7950" max="8184" width="8.85546875" style="41"/>
    <col min="8185" max="8189" width="1.42578125" style="41" customWidth="1"/>
    <col min="8190" max="8190" width="37" style="41" customWidth="1"/>
    <col min="8191" max="8191" width="12.28515625" style="41" bestFit="1" customWidth="1"/>
    <col min="8192" max="8192" width="11" style="41" bestFit="1" customWidth="1"/>
    <col min="8193" max="8193" width="12.7109375" style="41" bestFit="1" customWidth="1"/>
    <col min="8194" max="8194" width="12" style="41" bestFit="1" customWidth="1"/>
    <col min="8195" max="8195" width="13.140625" style="41" bestFit="1" customWidth="1"/>
    <col min="8196" max="8199" width="13.42578125" style="41" customWidth="1"/>
    <col min="8200" max="8200" width="13.140625" style="41" bestFit="1" customWidth="1"/>
    <col min="8201" max="8204" width="14.7109375" style="41" customWidth="1"/>
    <col min="8205" max="8205" width="13.140625" style="41" bestFit="1" customWidth="1"/>
    <col min="8206" max="8440" width="8.85546875" style="41"/>
    <col min="8441" max="8445" width="1.42578125" style="41" customWidth="1"/>
    <col min="8446" max="8446" width="37" style="41" customWidth="1"/>
    <col min="8447" max="8447" width="12.28515625" style="41" bestFit="1" customWidth="1"/>
    <col min="8448" max="8448" width="11" style="41" bestFit="1" customWidth="1"/>
    <col min="8449" max="8449" width="12.7109375" style="41" bestFit="1" customWidth="1"/>
    <col min="8450" max="8450" width="12" style="41" bestFit="1" customWidth="1"/>
    <col min="8451" max="8451" width="13.140625" style="41" bestFit="1" customWidth="1"/>
    <col min="8452" max="8455" width="13.42578125" style="41" customWidth="1"/>
    <col min="8456" max="8456" width="13.140625" style="41" bestFit="1" customWidth="1"/>
    <col min="8457" max="8460" width="14.7109375" style="41" customWidth="1"/>
    <col min="8461" max="8461" width="13.140625" style="41" bestFit="1" customWidth="1"/>
    <col min="8462" max="8696" width="8.85546875" style="41"/>
    <col min="8697" max="8701" width="1.42578125" style="41" customWidth="1"/>
    <col min="8702" max="8702" width="37" style="41" customWidth="1"/>
    <col min="8703" max="8703" width="12.28515625" style="41" bestFit="1" customWidth="1"/>
    <col min="8704" max="8704" width="11" style="41" bestFit="1" customWidth="1"/>
    <col min="8705" max="8705" width="12.7109375" style="41" bestFit="1" customWidth="1"/>
    <col min="8706" max="8706" width="12" style="41" bestFit="1" customWidth="1"/>
    <col min="8707" max="8707" width="13.140625" style="41" bestFit="1" customWidth="1"/>
    <col min="8708" max="8711" width="13.42578125" style="41" customWidth="1"/>
    <col min="8712" max="8712" width="13.140625" style="41" bestFit="1" customWidth="1"/>
    <col min="8713" max="8716" width="14.7109375" style="41" customWidth="1"/>
    <col min="8717" max="8717" width="13.140625" style="41" bestFit="1" customWidth="1"/>
    <col min="8718" max="8952" width="8.85546875" style="41"/>
    <col min="8953" max="8957" width="1.42578125" style="41" customWidth="1"/>
    <col min="8958" max="8958" width="37" style="41" customWidth="1"/>
    <col min="8959" max="8959" width="12.28515625" style="41" bestFit="1" customWidth="1"/>
    <col min="8960" max="8960" width="11" style="41" bestFit="1" customWidth="1"/>
    <col min="8961" max="8961" width="12.7109375" style="41" bestFit="1" customWidth="1"/>
    <col min="8962" max="8962" width="12" style="41" bestFit="1" customWidth="1"/>
    <col min="8963" max="8963" width="13.140625" style="41" bestFit="1" customWidth="1"/>
    <col min="8964" max="8967" width="13.42578125" style="41" customWidth="1"/>
    <col min="8968" max="8968" width="13.140625" style="41" bestFit="1" customWidth="1"/>
    <col min="8969" max="8972" width="14.7109375" style="41" customWidth="1"/>
    <col min="8973" max="8973" width="13.140625" style="41" bestFit="1" customWidth="1"/>
    <col min="8974" max="9208" width="8.85546875" style="41"/>
    <col min="9209" max="9213" width="1.42578125" style="41" customWidth="1"/>
    <col min="9214" max="9214" width="37" style="41" customWidth="1"/>
    <col min="9215" max="9215" width="12.28515625" style="41" bestFit="1" customWidth="1"/>
    <col min="9216" max="9216" width="11" style="41" bestFit="1" customWidth="1"/>
    <col min="9217" max="9217" width="12.7109375" style="41" bestFit="1" customWidth="1"/>
    <col min="9218" max="9218" width="12" style="41" bestFit="1" customWidth="1"/>
    <col min="9219" max="9219" width="13.140625" style="41" bestFit="1" customWidth="1"/>
    <col min="9220" max="9223" width="13.42578125" style="41" customWidth="1"/>
    <col min="9224" max="9224" width="13.140625" style="41" bestFit="1" customWidth="1"/>
    <col min="9225" max="9228" width="14.7109375" style="41" customWidth="1"/>
    <col min="9229" max="9229" width="13.140625" style="41" bestFit="1" customWidth="1"/>
    <col min="9230" max="9464" width="8.85546875" style="41"/>
    <col min="9465" max="9469" width="1.42578125" style="41" customWidth="1"/>
    <col min="9470" max="9470" width="37" style="41" customWidth="1"/>
    <col min="9471" max="9471" width="12.28515625" style="41" bestFit="1" customWidth="1"/>
    <col min="9472" max="9472" width="11" style="41" bestFit="1" customWidth="1"/>
    <col min="9473" max="9473" width="12.7109375" style="41" bestFit="1" customWidth="1"/>
    <col min="9474" max="9474" width="12" style="41" bestFit="1" customWidth="1"/>
    <col min="9475" max="9475" width="13.140625" style="41" bestFit="1" customWidth="1"/>
    <col min="9476" max="9479" width="13.42578125" style="41" customWidth="1"/>
    <col min="9480" max="9480" width="13.140625" style="41" bestFit="1" customWidth="1"/>
    <col min="9481" max="9484" width="14.7109375" style="41" customWidth="1"/>
    <col min="9485" max="9485" width="13.140625" style="41" bestFit="1" customWidth="1"/>
    <col min="9486" max="9720" width="8.85546875" style="41"/>
    <col min="9721" max="9725" width="1.42578125" style="41" customWidth="1"/>
    <col min="9726" max="9726" width="37" style="41" customWidth="1"/>
    <col min="9727" max="9727" width="12.28515625" style="41" bestFit="1" customWidth="1"/>
    <col min="9728" max="9728" width="11" style="41" bestFit="1" customWidth="1"/>
    <col min="9729" max="9729" width="12.7109375" style="41" bestFit="1" customWidth="1"/>
    <col min="9730" max="9730" width="12" style="41" bestFit="1" customWidth="1"/>
    <col min="9731" max="9731" width="13.140625" style="41" bestFit="1" customWidth="1"/>
    <col min="9732" max="9735" width="13.42578125" style="41" customWidth="1"/>
    <col min="9736" max="9736" width="13.140625" style="41" bestFit="1" customWidth="1"/>
    <col min="9737" max="9740" width="14.7109375" style="41" customWidth="1"/>
    <col min="9741" max="9741" width="13.140625" style="41" bestFit="1" customWidth="1"/>
    <col min="9742" max="9976" width="8.85546875" style="41"/>
    <col min="9977" max="9981" width="1.42578125" style="41" customWidth="1"/>
    <col min="9982" max="9982" width="37" style="41" customWidth="1"/>
    <col min="9983" max="9983" width="12.28515625" style="41" bestFit="1" customWidth="1"/>
    <col min="9984" max="9984" width="11" style="41" bestFit="1" customWidth="1"/>
    <col min="9985" max="9985" width="12.7109375" style="41" bestFit="1" customWidth="1"/>
    <col min="9986" max="9986" width="12" style="41" bestFit="1" customWidth="1"/>
    <col min="9987" max="9987" width="13.140625" style="41" bestFit="1" customWidth="1"/>
    <col min="9988" max="9991" width="13.42578125" style="41" customWidth="1"/>
    <col min="9992" max="9992" width="13.140625" style="41" bestFit="1" customWidth="1"/>
    <col min="9993" max="9996" width="14.7109375" style="41" customWidth="1"/>
    <col min="9997" max="9997" width="13.140625" style="41" bestFit="1" customWidth="1"/>
    <col min="9998" max="10232" width="8.85546875" style="41"/>
    <col min="10233" max="10237" width="1.42578125" style="41" customWidth="1"/>
    <col min="10238" max="10238" width="37" style="41" customWidth="1"/>
    <col min="10239" max="10239" width="12.28515625" style="41" bestFit="1" customWidth="1"/>
    <col min="10240" max="10240" width="11" style="41" bestFit="1" customWidth="1"/>
    <col min="10241" max="10241" width="12.7109375" style="41" bestFit="1" customWidth="1"/>
    <col min="10242" max="10242" width="12" style="41" bestFit="1" customWidth="1"/>
    <col min="10243" max="10243" width="13.140625" style="41" bestFit="1" customWidth="1"/>
    <col min="10244" max="10247" width="13.42578125" style="41" customWidth="1"/>
    <col min="10248" max="10248" width="13.140625" style="41" bestFit="1" customWidth="1"/>
    <col min="10249" max="10252" width="14.7109375" style="41" customWidth="1"/>
    <col min="10253" max="10253" width="13.140625" style="41" bestFit="1" customWidth="1"/>
    <col min="10254" max="10488" width="8.85546875" style="41"/>
    <col min="10489" max="10493" width="1.42578125" style="41" customWidth="1"/>
    <col min="10494" max="10494" width="37" style="41" customWidth="1"/>
    <col min="10495" max="10495" width="12.28515625" style="41" bestFit="1" customWidth="1"/>
    <col min="10496" max="10496" width="11" style="41" bestFit="1" customWidth="1"/>
    <col min="10497" max="10497" width="12.7109375" style="41" bestFit="1" customWidth="1"/>
    <col min="10498" max="10498" width="12" style="41" bestFit="1" customWidth="1"/>
    <col min="10499" max="10499" width="13.140625" style="41" bestFit="1" customWidth="1"/>
    <col min="10500" max="10503" width="13.42578125" style="41" customWidth="1"/>
    <col min="10504" max="10504" width="13.140625" style="41" bestFit="1" customWidth="1"/>
    <col min="10505" max="10508" width="14.7109375" style="41" customWidth="1"/>
    <col min="10509" max="10509" width="13.140625" style="41" bestFit="1" customWidth="1"/>
    <col min="10510" max="10744" width="8.85546875" style="41"/>
    <col min="10745" max="10749" width="1.42578125" style="41" customWidth="1"/>
    <col min="10750" max="10750" width="37" style="41" customWidth="1"/>
    <col min="10751" max="10751" width="12.28515625" style="41" bestFit="1" customWidth="1"/>
    <col min="10752" max="10752" width="11" style="41" bestFit="1" customWidth="1"/>
    <col min="10753" max="10753" width="12.7109375" style="41" bestFit="1" customWidth="1"/>
    <col min="10754" max="10754" width="12" style="41" bestFit="1" customWidth="1"/>
    <col min="10755" max="10755" width="13.140625" style="41" bestFit="1" customWidth="1"/>
    <col min="10756" max="10759" width="13.42578125" style="41" customWidth="1"/>
    <col min="10760" max="10760" width="13.140625" style="41" bestFit="1" customWidth="1"/>
    <col min="10761" max="10764" width="14.7109375" style="41" customWidth="1"/>
    <col min="10765" max="10765" width="13.140625" style="41" bestFit="1" customWidth="1"/>
    <col min="10766" max="11000" width="8.85546875" style="41"/>
    <col min="11001" max="11005" width="1.42578125" style="41" customWidth="1"/>
    <col min="11006" max="11006" width="37" style="41" customWidth="1"/>
    <col min="11007" max="11007" width="12.28515625" style="41" bestFit="1" customWidth="1"/>
    <col min="11008" max="11008" width="11" style="41" bestFit="1" customWidth="1"/>
    <col min="11009" max="11009" width="12.7109375" style="41" bestFit="1" customWidth="1"/>
    <col min="11010" max="11010" width="12" style="41" bestFit="1" customWidth="1"/>
    <col min="11011" max="11011" width="13.140625" style="41" bestFit="1" customWidth="1"/>
    <col min="11012" max="11015" width="13.42578125" style="41" customWidth="1"/>
    <col min="11016" max="11016" width="13.140625" style="41" bestFit="1" customWidth="1"/>
    <col min="11017" max="11020" width="14.7109375" style="41" customWidth="1"/>
    <col min="11021" max="11021" width="13.140625" style="41" bestFit="1" customWidth="1"/>
    <col min="11022" max="11256" width="8.85546875" style="41"/>
    <col min="11257" max="11261" width="1.42578125" style="41" customWidth="1"/>
    <col min="11262" max="11262" width="37" style="41" customWidth="1"/>
    <col min="11263" max="11263" width="12.28515625" style="41" bestFit="1" customWidth="1"/>
    <col min="11264" max="11264" width="11" style="41" bestFit="1" customWidth="1"/>
    <col min="11265" max="11265" width="12.7109375" style="41" bestFit="1" customWidth="1"/>
    <col min="11266" max="11266" width="12" style="41" bestFit="1" customWidth="1"/>
    <col min="11267" max="11267" width="13.140625" style="41" bestFit="1" customWidth="1"/>
    <col min="11268" max="11271" width="13.42578125" style="41" customWidth="1"/>
    <col min="11272" max="11272" width="13.140625" style="41" bestFit="1" customWidth="1"/>
    <col min="11273" max="11276" width="14.7109375" style="41" customWidth="1"/>
    <col min="11277" max="11277" width="13.140625" style="41" bestFit="1" customWidth="1"/>
    <col min="11278" max="11512" width="8.85546875" style="41"/>
    <col min="11513" max="11517" width="1.42578125" style="41" customWidth="1"/>
    <col min="11518" max="11518" width="37" style="41" customWidth="1"/>
    <col min="11519" max="11519" width="12.28515625" style="41" bestFit="1" customWidth="1"/>
    <col min="11520" max="11520" width="11" style="41" bestFit="1" customWidth="1"/>
    <col min="11521" max="11521" width="12.7109375" style="41" bestFit="1" customWidth="1"/>
    <col min="11522" max="11522" width="12" style="41" bestFit="1" customWidth="1"/>
    <col min="11523" max="11523" width="13.140625" style="41" bestFit="1" customWidth="1"/>
    <col min="11524" max="11527" width="13.42578125" style="41" customWidth="1"/>
    <col min="11528" max="11528" width="13.140625" style="41" bestFit="1" customWidth="1"/>
    <col min="11529" max="11532" width="14.7109375" style="41" customWidth="1"/>
    <col min="11533" max="11533" width="13.140625" style="41" bestFit="1" customWidth="1"/>
    <col min="11534" max="11768" width="8.85546875" style="41"/>
    <col min="11769" max="11773" width="1.42578125" style="41" customWidth="1"/>
    <col min="11774" max="11774" width="37" style="41" customWidth="1"/>
    <col min="11775" max="11775" width="12.28515625" style="41" bestFit="1" customWidth="1"/>
    <col min="11776" max="11776" width="11" style="41" bestFit="1" customWidth="1"/>
    <col min="11777" max="11777" width="12.7109375" style="41" bestFit="1" customWidth="1"/>
    <col min="11778" max="11778" width="12" style="41" bestFit="1" customWidth="1"/>
    <col min="11779" max="11779" width="13.140625" style="41" bestFit="1" customWidth="1"/>
    <col min="11780" max="11783" width="13.42578125" style="41" customWidth="1"/>
    <col min="11784" max="11784" width="13.140625" style="41" bestFit="1" customWidth="1"/>
    <col min="11785" max="11788" width="14.7109375" style="41" customWidth="1"/>
    <col min="11789" max="11789" width="13.140625" style="41" bestFit="1" customWidth="1"/>
    <col min="11790" max="12024" width="8.85546875" style="41"/>
    <col min="12025" max="12029" width="1.42578125" style="41" customWidth="1"/>
    <col min="12030" max="12030" width="37" style="41" customWidth="1"/>
    <col min="12031" max="12031" width="12.28515625" style="41" bestFit="1" customWidth="1"/>
    <col min="12032" max="12032" width="11" style="41" bestFit="1" customWidth="1"/>
    <col min="12033" max="12033" width="12.7109375" style="41" bestFit="1" customWidth="1"/>
    <col min="12034" max="12034" width="12" style="41" bestFit="1" customWidth="1"/>
    <col min="12035" max="12035" width="13.140625" style="41" bestFit="1" customWidth="1"/>
    <col min="12036" max="12039" width="13.42578125" style="41" customWidth="1"/>
    <col min="12040" max="12040" width="13.140625" style="41" bestFit="1" customWidth="1"/>
    <col min="12041" max="12044" width="14.7109375" style="41" customWidth="1"/>
    <col min="12045" max="12045" width="13.140625" style="41" bestFit="1" customWidth="1"/>
    <col min="12046" max="12280" width="8.85546875" style="41"/>
    <col min="12281" max="12285" width="1.42578125" style="41" customWidth="1"/>
    <col min="12286" max="12286" width="37" style="41" customWidth="1"/>
    <col min="12287" max="12287" width="12.28515625" style="41" bestFit="1" customWidth="1"/>
    <col min="12288" max="12288" width="11" style="41" bestFit="1" customWidth="1"/>
    <col min="12289" max="12289" width="12.7109375" style="41" bestFit="1" customWidth="1"/>
    <col min="12290" max="12290" width="12" style="41" bestFit="1" customWidth="1"/>
    <col min="12291" max="12291" width="13.140625" style="41" bestFit="1" customWidth="1"/>
    <col min="12292" max="12295" width="13.42578125" style="41" customWidth="1"/>
    <col min="12296" max="12296" width="13.140625" style="41" bestFit="1" customWidth="1"/>
    <col min="12297" max="12300" width="14.7109375" style="41" customWidth="1"/>
    <col min="12301" max="12301" width="13.140625" style="41" bestFit="1" customWidth="1"/>
    <col min="12302" max="12536" width="8.85546875" style="41"/>
    <col min="12537" max="12541" width="1.42578125" style="41" customWidth="1"/>
    <col min="12542" max="12542" width="37" style="41" customWidth="1"/>
    <col min="12543" max="12543" width="12.28515625" style="41" bestFit="1" customWidth="1"/>
    <col min="12544" max="12544" width="11" style="41" bestFit="1" customWidth="1"/>
    <col min="12545" max="12545" width="12.7109375" style="41" bestFit="1" customWidth="1"/>
    <col min="12546" max="12546" width="12" style="41" bestFit="1" customWidth="1"/>
    <col min="12547" max="12547" width="13.140625" style="41" bestFit="1" customWidth="1"/>
    <col min="12548" max="12551" width="13.42578125" style="41" customWidth="1"/>
    <col min="12552" max="12552" width="13.140625" style="41" bestFit="1" customWidth="1"/>
    <col min="12553" max="12556" width="14.7109375" style="41" customWidth="1"/>
    <col min="12557" max="12557" width="13.140625" style="41" bestFit="1" customWidth="1"/>
    <col min="12558" max="12792" width="8.85546875" style="41"/>
    <col min="12793" max="12797" width="1.42578125" style="41" customWidth="1"/>
    <col min="12798" max="12798" width="37" style="41" customWidth="1"/>
    <col min="12799" max="12799" width="12.28515625" style="41" bestFit="1" customWidth="1"/>
    <col min="12800" max="12800" width="11" style="41" bestFit="1" customWidth="1"/>
    <col min="12801" max="12801" width="12.7109375" style="41" bestFit="1" customWidth="1"/>
    <col min="12802" max="12802" width="12" style="41" bestFit="1" customWidth="1"/>
    <col min="12803" max="12803" width="13.140625" style="41" bestFit="1" customWidth="1"/>
    <col min="12804" max="12807" width="13.42578125" style="41" customWidth="1"/>
    <col min="12808" max="12808" width="13.140625" style="41" bestFit="1" customWidth="1"/>
    <col min="12809" max="12812" width="14.7109375" style="41" customWidth="1"/>
    <col min="12813" max="12813" width="13.140625" style="41" bestFit="1" customWidth="1"/>
    <col min="12814" max="13048" width="8.85546875" style="41"/>
    <col min="13049" max="13053" width="1.42578125" style="41" customWidth="1"/>
    <col min="13054" max="13054" width="37" style="41" customWidth="1"/>
    <col min="13055" max="13055" width="12.28515625" style="41" bestFit="1" customWidth="1"/>
    <col min="13056" max="13056" width="11" style="41" bestFit="1" customWidth="1"/>
    <col min="13057" max="13057" width="12.7109375" style="41" bestFit="1" customWidth="1"/>
    <col min="13058" max="13058" width="12" style="41" bestFit="1" customWidth="1"/>
    <col min="13059" max="13059" width="13.140625" style="41" bestFit="1" customWidth="1"/>
    <col min="13060" max="13063" width="13.42578125" style="41" customWidth="1"/>
    <col min="13064" max="13064" width="13.140625" style="41" bestFit="1" customWidth="1"/>
    <col min="13065" max="13068" width="14.7109375" style="41" customWidth="1"/>
    <col min="13069" max="13069" width="13.140625" style="41" bestFit="1" customWidth="1"/>
    <col min="13070" max="13304" width="8.85546875" style="41"/>
    <col min="13305" max="13309" width="1.42578125" style="41" customWidth="1"/>
    <col min="13310" max="13310" width="37" style="41" customWidth="1"/>
    <col min="13311" max="13311" width="12.28515625" style="41" bestFit="1" customWidth="1"/>
    <col min="13312" max="13312" width="11" style="41" bestFit="1" customWidth="1"/>
    <col min="13313" max="13313" width="12.7109375" style="41" bestFit="1" customWidth="1"/>
    <col min="13314" max="13314" width="12" style="41" bestFit="1" customWidth="1"/>
    <col min="13315" max="13315" width="13.140625" style="41" bestFit="1" customWidth="1"/>
    <col min="13316" max="13319" width="13.42578125" style="41" customWidth="1"/>
    <col min="13320" max="13320" width="13.140625" style="41" bestFit="1" customWidth="1"/>
    <col min="13321" max="13324" width="14.7109375" style="41" customWidth="1"/>
    <col min="13325" max="13325" width="13.140625" style="41" bestFit="1" customWidth="1"/>
    <col min="13326" max="13560" width="8.85546875" style="41"/>
    <col min="13561" max="13565" width="1.42578125" style="41" customWidth="1"/>
    <col min="13566" max="13566" width="37" style="41" customWidth="1"/>
    <col min="13567" max="13567" width="12.28515625" style="41" bestFit="1" customWidth="1"/>
    <col min="13568" max="13568" width="11" style="41" bestFit="1" customWidth="1"/>
    <col min="13569" max="13569" width="12.7109375" style="41" bestFit="1" customWidth="1"/>
    <col min="13570" max="13570" width="12" style="41" bestFit="1" customWidth="1"/>
    <col min="13571" max="13571" width="13.140625" style="41" bestFit="1" customWidth="1"/>
    <col min="13572" max="13575" width="13.42578125" style="41" customWidth="1"/>
    <col min="13576" max="13576" width="13.140625" style="41" bestFit="1" customWidth="1"/>
    <col min="13577" max="13580" width="14.7109375" style="41" customWidth="1"/>
    <col min="13581" max="13581" width="13.140625" style="41" bestFit="1" customWidth="1"/>
    <col min="13582" max="13816" width="8.85546875" style="41"/>
    <col min="13817" max="13821" width="1.42578125" style="41" customWidth="1"/>
    <col min="13822" max="13822" width="37" style="41" customWidth="1"/>
    <col min="13823" max="13823" width="12.28515625" style="41" bestFit="1" customWidth="1"/>
    <col min="13824" max="13824" width="11" style="41" bestFit="1" customWidth="1"/>
    <col min="13825" max="13825" width="12.7109375" style="41" bestFit="1" customWidth="1"/>
    <col min="13826" max="13826" width="12" style="41" bestFit="1" customWidth="1"/>
    <col min="13827" max="13827" width="13.140625" style="41" bestFit="1" customWidth="1"/>
    <col min="13828" max="13831" width="13.42578125" style="41" customWidth="1"/>
    <col min="13832" max="13832" width="13.140625" style="41" bestFit="1" customWidth="1"/>
    <col min="13833" max="13836" width="14.7109375" style="41" customWidth="1"/>
    <col min="13837" max="13837" width="13.140625" style="41" bestFit="1" customWidth="1"/>
    <col min="13838" max="14072" width="8.85546875" style="41"/>
    <col min="14073" max="14077" width="1.42578125" style="41" customWidth="1"/>
    <col min="14078" max="14078" width="37" style="41" customWidth="1"/>
    <col min="14079" max="14079" width="12.28515625" style="41" bestFit="1" customWidth="1"/>
    <col min="14080" max="14080" width="11" style="41" bestFit="1" customWidth="1"/>
    <col min="14081" max="14081" width="12.7109375" style="41" bestFit="1" customWidth="1"/>
    <col min="14082" max="14082" width="12" style="41" bestFit="1" customWidth="1"/>
    <col min="14083" max="14083" width="13.140625" style="41" bestFit="1" customWidth="1"/>
    <col min="14084" max="14087" width="13.42578125" style="41" customWidth="1"/>
    <col min="14088" max="14088" width="13.140625" style="41" bestFit="1" customWidth="1"/>
    <col min="14089" max="14092" width="14.7109375" style="41" customWidth="1"/>
    <col min="14093" max="14093" width="13.140625" style="41" bestFit="1" customWidth="1"/>
    <col min="14094" max="14328" width="8.85546875" style="41"/>
    <col min="14329" max="14333" width="1.42578125" style="41" customWidth="1"/>
    <col min="14334" max="14334" width="37" style="41" customWidth="1"/>
    <col min="14335" max="14335" width="12.28515625" style="41" bestFit="1" customWidth="1"/>
    <col min="14336" max="14336" width="11" style="41" bestFit="1" customWidth="1"/>
    <col min="14337" max="14337" width="12.7109375" style="41" bestFit="1" customWidth="1"/>
    <col min="14338" max="14338" width="12" style="41" bestFit="1" customWidth="1"/>
    <col min="14339" max="14339" width="13.140625" style="41" bestFit="1" customWidth="1"/>
    <col min="14340" max="14343" width="13.42578125" style="41" customWidth="1"/>
    <col min="14344" max="14344" width="13.140625" style="41" bestFit="1" customWidth="1"/>
    <col min="14345" max="14348" width="14.7109375" style="41" customWidth="1"/>
    <col min="14349" max="14349" width="13.140625" style="41" bestFit="1" customWidth="1"/>
    <col min="14350" max="14584" width="8.85546875" style="41"/>
    <col min="14585" max="14589" width="1.42578125" style="41" customWidth="1"/>
    <col min="14590" max="14590" width="37" style="41" customWidth="1"/>
    <col min="14591" max="14591" width="12.28515625" style="41" bestFit="1" customWidth="1"/>
    <col min="14592" max="14592" width="11" style="41" bestFit="1" customWidth="1"/>
    <col min="14593" max="14593" width="12.7109375" style="41" bestFit="1" customWidth="1"/>
    <col min="14594" max="14594" width="12" style="41" bestFit="1" customWidth="1"/>
    <col min="14595" max="14595" width="13.140625" style="41" bestFit="1" customWidth="1"/>
    <col min="14596" max="14599" width="13.42578125" style="41" customWidth="1"/>
    <col min="14600" max="14600" width="13.140625" style="41" bestFit="1" customWidth="1"/>
    <col min="14601" max="14604" width="14.7109375" style="41" customWidth="1"/>
    <col min="14605" max="14605" width="13.140625" style="41" bestFit="1" customWidth="1"/>
    <col min="14606" max="14840" width="8.85546875" style="41"/>
    <col min="14841" max="14845" width="1.42578125" style="41" customWidth="1"/>
    <col min="14846" max="14846" width="37" style="41" customWidth="1"/>
    <col min="14847" max="14847" width="12.28515625" style="41" bestFit="1" customWidth="1"/>
    <col min="14848" max="14848" width="11" style="41" bestFit="1" customWidth="1"/>
    <col min="14849" max="14849" width="12.7109375" style="41" bestFit="1" customWidth="1"/>
    <col min="14850" max="14850" width="12" style="41" bestFit="1" customWidth="1"/>
    <col min="14851" max="14851" width="13.140625" style="41" bestFit="1" customWidth="1"/>
    <col min="14852" max="14855" width="13.42578125" style="41" customWidth="1"/>
    <col min="14856" max="14856" width="13.140625" style="41" bestFit="1" customWidth="1"/>
    <col min="14857" max="14860" width="14.7109375" style="41" customWidth="1"/>
    <col min="14861" max="14861" width="13.140625" style="41" bestFit="1" customWidth="1"/>
    <col min="14862" max="15096" width="8.85546875" style="41"/>
    <col min="15097" max="15101" width="1.42578125" style="41" customWidth="1"/>
    <col min="15102" max="15102" width="37" style="41" customWidth="1"/>
    <col min="15103" max="15103" width="12.28515625" style="41" bestFit="1" customWidth="1"/>
    <col min="15104" max="15104" width="11" style="41" bestFit="1" customWidth="1"/>
    <col min="15105" max="15105" width="12.7109375" style="41" bestFit="1" customWidth="1"/>
    <col min="15106" max="15106" width="12" style="41" bestFit="1" customWidth="1"/>
    <col min="15107" max="15107" width="13.140625" style="41" bestFit="1" customWidth="1"/>
    <col min="15108" max="15111" width="13.42578125" style="41" customWidth="1"/>
    <col min="15112" max="15112" width="13.140625" style="41" bestFit="1" customWidth="1"/>
    <col min="15113" max="15116" width="14.7109375" style="41" customWidth="1"/>
    <col min="15117" max="15117" width="13.140625" style="41" bestFit="1" customWidth="1"/>
    <col min="15118" max="15352" width="8.85546875" style="41"/>
    <col min="15353" max="15357" width="1.42578125" style="41" customWidth="1"/>
    <col min="15358" max="15358" width="37" style="41" customWidth="1"/>
    <col min="15359" max="15359" width="12.28515625" style="41" bestFit="1" customWidth="1"/>
    <col min="15360" max="15360" width="11" style="41" bestFit="1" customWidth="1"/>
    <col min="15361" max="15361" width="12.7109375" style="41" bestFit="1" customWidth="1"/>
    <col min="15362" max="15362" width="12" style="41" bestFit="1" customWidth="1"/>
    <col min="15363" max="15363" width="13.140625" style="41" bestFit="1" customWidth="1"/>
    <col min="15364" max="15367" width="13.42578125" style="41" customWidth="1"/>
    <col min="15368" max="15368" width="13.140625" style="41" bestFit="1" customWidth="1"/>
    <col min="15369" max="15372" width="14.7109375" style="41" customWidth="1"/>
    <col min="15373" max="15373" width="13.140625" style="41" bestFit="1" customWidth="1"/>
    <col min="15374" max="15608" width="8.85546875" style="41"/>
    <col min="15609" max="15613" width="1.42578125" style="41" customWidth="1"/>
    <col min="15614" max="15614" width="37" style="41" customWidth="1"/>
    <col min="15615" max="15615" width="12.28515625" style="41" bestFit="1" customWidth="1"/>
    <col min="15616" max="15616" width="11" style="41" bestFit="1" customWidth="1"/>
    <col min="15617" max="15617" width="12.7109375" style="41" bestFit="1" customWidth="1"/>
    <col min="15618" max="15618" width="12" style="41" bestFit="1" customWidth="1"/>
    <col min="15619" max="15619" width="13.140625" style="41" bestFit="1" customWidth="1"/>
    <col min="15620" max="15623" width="13.42578125" style="41" customWidth="1"/>
    <col min="15624" max="15624" width="13.140625" style="41" bestFit="1" customWidth="1"/>
    <col min="15625" max="15628" width="14.7109375" style="41" customWidth="1"/>
    <col min="15629" max="15629" width="13.140625" style="41" bestFit="1" customWidth="1"/>
    <col min="15630" max="15864" width="8.85546875" style="41"/>
    <col min="15865" max="15869" width="1.42578125" style="41" customWidth="1"/>
    <col min="15870" max="15870" width="37" style="41" customWidth="1"/>
    <col min="15871" max="15871" width="12.28515625" style="41" bestFit="1" customWidth="1"/>
    <col min="15872" max="15872" width="11" style="41" bestFit="1" customWidth="1"/>
    <col min="15873" max="15873" width="12.7109375" style="41" bestFit="1" customWidth="1"/>
    <col min="15874" max="15874" width="12" style="41" bestFit="1" customWidth="1"/>
    <col min="15875" max="15875" width="13.140625" style="41" bestFit="1" customWidth="1"/>
    <col min="15876" max="15879" width="13.42578125" style="41" customWidth="1"/>
    <col min="15880" max="15880" width="13.140625" style="41" bestFit="1" customWidth="1"/>
    <col min="15881" max="15884" width="14.7109375" style="41" customWidth="1"/>
    <col min="15885" max="15885" width="13.140625" style="41" bestFit="1" customWidth="1"/>
    <col min="15886" max="16120" width="8.85546875" style="41"/>
    <col min="16121" max="16125" width="1.42578125" style="41" customWidth="1"/>
    <col min="16126" max="16126" width="37" style="41" customWidth="1"/>
    <col min="16127" max="16127" width="12.28515625" style="41" bestFit="1" customWidth="1"/>
    <col min="16128" max="16128" width="11" style="41" bestFit="1" customWidth="1"/>
    <col min="16129" max="16129" width="12.7109375" style="41" bestFit="1" customWidth="1"/>
    <col min="16130" max="16130" width="12" style="41" bestFit="1" customWidth="1"/>
    <col min="16131" max="16131" width="13.140625" style="41" bestFit="1" customWidth="1"/>
    <col min="16132" max="16135" width="13.42578125" style="41" customWidth="1"/>
    <col min="16136" max="16136" width="13.140625" style="41" bestFit="1" customWidth="1"/>
    <col min="16137" max="16140" width="14.7109375" style="41" customWidth="1"/>
    <col min="16141" max="16141" width="13.140625" style="41" bestFit="1" customWidth="1"/>
    <col min="16142" max="16384" width="8.85546875" style="41"/>
  </cols>
  <sheetData>
    <row r="1" spans="1:21" s="136" customFormat="1" ht="15" x14ac:dyDescent="0.25">
      <c r="A1" s="95" t="s">
        <v>32</v>
      </c>
      <c r="B1" s="95"/>
      <c r="C1" s="95"/>
      <c r="D1" s="95"/>
      <c r="E1" s="135"/>
      <c r="F1" s="135"/>
    </row>
    <row r="2" spans="1:21" s="136" customFormat="1" ht="15" x14ac:dyDescent="0.25">
      <c r="A2" s="95" t="s">
        <v>107</v>
      </c>
      <c r="B2" s="95"/>
      <c r="C2" s="95"/>
      <c r="D2" s="95"/>
      <c r="E2" s="135"/>
      <c r="F2" s="135"/>
    </row>
    <row r="3" spans="1:21" s="136" customFormat="1" ht="15.75" x14ac:dyDescent="0.25">
      <c r="A3" s="36" t="s">
        <v>30</v>
      </c>
      <c r="B3" s="40"/>
      <c r="C3" s="40"/>
      <c r="D3" s="40"/>
      <c r="E3" s="135"/>
      <c r="F3" s="135"/>
    </row>
    <row r="4" spans="1:21" s="136" customFormat="1" x14ac:dyDescent="0.2">
      <c r="A4" s="163" t="s">
        <v>108</v>
      </c>
      <c r="B4" s="164"/>
      <c r="C4" s="164"/>
      <c r="D4" s="164"/>
      <c r="E4" s="164"/>
      <c r="F4" s="164"/>
    </row>
    <row r="5" spans="1:21" s="136" customFormat="1" ht="33.75" customHeight="1" x14ac:dyDescent="0.2">
      <c r="A5" s="36"/>
      <c r="B5" s="36"/>
      <c r="C5" s="36"/>
      <c r="D5" s="36"/>
      <c r="E5" s="135"/>
      <c r="F5" s="137"/>
      <c r="G5" s="165" t="s">
        <v>44</v>
      </c>
      <c r="H5" s="165"/>
      <c r="I5" s="165"/>
      <c r="J5" s="165"/>
      <c r="K5" s="138" t="s">
        <v>110</v>
      </c>
      <c r="L5" s="165" t="s">
        <v>44</v>
      </c>
      <c r="M5" s="165"/>
      <c r="N5" s="165"/>
      <c r="O5" s="165"/>
      <c r="P5" s="138" t="s">
        <v>110</v>
      </c>
      <c r="Q5" s="165" t="s">
        <v>44</v>
      </c>
      <c r="R5" s="165"/>
      <c r="S5" s="165"/>
      <c r="T5" s="165"/>
      <c r="U5" s="138" t="s">
        <v>110</v>
      </c>
    </row>
    <row r="6" spans="1:21" s="136" customFormat="1" x14ac:dyDescent="0.2">
      <c r="A6" s="36"/>
      <c r="B6" s="36"/>
      <c r="C6" s="36"/>
      <c r="D6" s="36"/>
      <c r="E6" s="139"/>
      <c r="F6" s="139"/>
      <c r="G6" s="139" t="s">
        <v>24</v>
      </c>
      <c r="H6" s="139" t="s">
        <v>27</v>
      </c>
      <c r="I6" s="139" t="s">
        <v>28</v>
      </c>
      <c r="J6" s="139" t="s">
        <v>25</v>
      </c>
      <c r="K6" s="38" t="s">
        <v>25</v>
      </c>
      <c r="L6" s="139" t="s">
        <v>24</v>
      </c>
      <c r="M6" s="139" t="s">
        <v>27</v>
      </c>
      <c r="N6" s="139" t="s">
        <v>28</v>
      </c>
      <c r="O6" s="139" t="s">
        <v>25</v>
      </c>
      <c r="P6" s="38" t="s">
        <v>25</v>
      </c>
      <c r="Q6" s="139" t="s">
        <v>24</v>
      </c>
      <c r="R6" s="139" t="s">
        <v>27</v>
      </c>
      <c r="S6" s="139" t="s">
        <v>28</v>
      </c>
      <c r="T6" s="139" t="s">
        <v>25</v>
      </c>
      <c r="U6" s="38" t="s">
        <v>25</v>
      </c>
    </row>
    <row r="7" spans="1:21" s="136" customFormat="1" x14ac:dyDescent="0.2">
      <c r="A7" s="36"/>
      <c r="B7" s="36"/>
      <c r="C7" s="36"/>
      <c r="D7" s="36"/>
      <c r="E7" s="33"/>
      <c r="F7" s="33"/>
      <c r="G7" s="33">
        <v>2017</v>
      </c>
      <c r="H7" s="33">
        <v>2017</v>
      </c>
      <c r="I7" s="33">
        <v>2017</v>
      </c>
      <c r="J7" s="33">
        <v>2017</v>
      </c>
      <c r="K7" s="34">
        <v>2017</v>
      </c>
      <c r="L7" s="33">
        <v>2018</v>
      </c>
      <c r="M7" s="33">
        <v>2018</v>
      </c>
      <c r="N7" s="33">
        <v>2018</v>
      </c>
      <c r="O7" s="33">
        <v>2018</v>
      </c>
      <c r="P7" s="34">
        <v>2018</v>
      </c>
      <c r="Q7" s="33">
        <v>2019</v>
      </c>
      <c r="R7" s="33">
        <f>Q7</f>
        <v>2019</v>
      </c>
      <c r="S7" s="33">
        <f>R7</f>
        <v>2019</v>
      </c>
      <c r="T7" s="33">
        <f>S7</f>
        <v>2019</v>
      </c>
      <c r="U7" s="34">
        <v>2019</v>
      </c>
    </row>
    <row r="8" spans="1:21" x14ac:dyDescent="0.2">
      <c r="A8" s="36"/>
      <c r="B8" s="36"/>
      <c r="C8" s="36"/>
      <c r="D8" s="36"/>
      <c r="E8" s="33"/>
      <c r="F8" s="33"/>
      <c r="G8" s="33"/>
      <c r="H8" s="33"/>
      <c r="I8" s="33"/>
      <c r="J8" s="33"/>
      <c r="K8" s="34"/>
      <c r="L8" s="33"/>
      <c r="M8" s="33"/>
      <c r="N8" s="33"/>
      <c r="O8" s="33"/>
      <c r="P8" s="34"/>
      <c r="Q8" s="33"/>
      <c r="R8" s="33"/>
      <c r="S8" s="33"/>
      <c r="T8" s="33"/>
      <c r="U8" s="34"/>
    </row>
    <row r="9" spans="1:21" x14ac:dyDescent="0.2">
      <c r="A9" s="46" t="s">
        <v>109</v>
      </c>
      <c r="B9" s="46"/>
      <c r="G9" s="66"/>
      <c r="H9" s="66"/>
      <c r="I9" s="66"/>
      <c r="J9" s="66"/>
      <c r="K9" s="65"/>
      <c r="L9" s="66"/>
      <c r="P9" s="65"/>
      <c r="Q9" s="66"/>
      <c r="U9" s="65"/>
    </row>
    <row r="10" spans="1:21" s="131" customFormat="1" x14ac:dyDescent="0.2">
      <c r="B10" s="134" t="s">
        <v>111</v>
      </c>
      <c r="G10" s="132">
        <v>1586167</v>
      </c>
      <c r="H10" s="132">
        <v>1624397</v>
      </c>
      <c r="I10" s="132">
        <v>1674308</v>
      </c>
      <c r="J10" s="132">
        <v>1775987</v>
      </c>
      <c r="K10" s="133">
        <f>SUM(G10:J10)</f>
        <v>6660859</v>
      </c>
      <c r="L10" s="132">
        <v>1976157</v>
      </c>
      <c r="M10" s="132">
        <v>2049546</v>
      </c>
      <c r="N10" s="132">
        <v>2094850</v>
      </c>
      <c r="O10" s="132">
        <v>2160979</v>
      </c>
      <c r="P10" s="133">
        <f>SUM(L10:O10)</f>
        <v>8281532</v>
      </c>
      <c r="Q10" s="132">
        <v>2256851</v>
      </c>
      <c r="R10" s="132">
        <v>2501199</v>
      </c>
      <c r="S10" s="132">
        <v>2621250</v>
      </c>
      <c r="T10" s="132">
        <v>2671908</v>
      </c>
      <c r="U10" s="133">
        <f>SUM(Q10:T10)</f>
        <v>10051208</v>
      </c>
    </row>
    <row r="11" spans="1:21" x14ac:dyDescent="0.2">
      <c r="A11" s="46"/>
      <c r="B11" s="63" t="s">
        <v>112</v>
      </c>
      <c r="G11" s="52">
        <v>1665</v>
      </c>
      <c r="H11" s="52">
        <v>1042</v>
      </c>
      <c r="I11" s="52">
        <v>1162</v>
      </c>
      <c r="J11" s="52">
        <v>1643</v>
      </c>
      <c r="K11" s="50">
        <f>SUM(G11:J11)</f>
        <v>5512</v>
      </c>
      <c r="L11" s="52">
        <v>2487</v>
      </c>
      <c r="M11" s="52">
        <v>961</v>
      </c>
      <c r="N11" s="52">
        <v>1140</v>
      </c>
      <c r="O11" s="52">
        <v>1747</v>
      </c>
      <c r="P11" s="50">
        <f>SUM(L11:O11)</f>
        <v>6335</v>
      </c>
      <c r="Q11" s="52">
        <v>1876</v>
      </c>
      <c r="R11" s="52">
        <v>-132</v>
      </c>
      <c r="S11" s="52">
        <v>613</v>
      </c>
      <c r="T11" s="52">
        <v>548</v>
      </c>
      <c r="U11" s="50">
        <f>SUM(Q11:T11)</f>
        <v>2905</v>
      </c>
    </row>
    <row r="12" spans="1:21" x14ac:dyDescent="0.2">
      <c r="A12" s="46"/>
      <c r="B12" s="63" t="s">
        <v>113</v>
      </c>
      <c r="G12" s="52">
        <v>54575</v>
      </c>
      <c r="H12" s="52">
        <v>55617</v>
      </c>
      <c r="I12" s="52">
        <v>56779</v>
      </c>
      <c r="J12" s="52">
        <v>58422</v>
      </c>
      <c r="K12" s="50">
        <f>J12</f>
        <v>58422</v>
      </c>
      <c r="L12" s="52">
        <v>60909</v>
      </c>
      <c r="M12" s="52">
        <v>61870</v>
      </c>
      <c r="N12" s="52">
        <v>63010</v>
      </c>
      <c r="O12" s="52">
        <v>64757</v>
      </c>
      <c r="P12" s="50">
        <f>O12</f>
        <v>64757</v>
      </c>
      <c r="Q12" s="52">
        <v>66633</v>
      </c>
      <c r="R12" s="52">
        <v>66501</v>
      </c>
      <c r="S12" s="52">
        <v>67114</v>
      </c>
      <c r="T12" s="52">
        <v>67662</v>
      </c>
      <c r="U12" s="50">
        <f>T12</f>
        <v>67662</v>
      </c>
    </row>
    <row r="13" spans="1:21" x14ac:dyDescent="0.2">
      <c r="A13" s="46"/>
      <c r="B13" s="63" t="s">
        <v>114</v>
      </c>
      <c r="G13" s="52">
        <v>53743</v>
      </c>
      <c r="H13" s="52">
        <v>55096</v>
      </c>
      <c r="I13" s="52">
        <v>56198</v>
      </c>
      <c r="J13" s="52">
        <v>57601</v>
      </c>
      <c r="K13" s="50">
        <v>55660</v>
      </c>
      <c r="L13" s="52">
        <v>59666</v>
      </c>
      <c r="M13" s="52">
        <v>61390</v>
      </c>
      <c r="N13" s="52">
        <v>62440</v>
      </c>
      <c r="O13" s="52">
        <v>63884</v>
      </c>
      <c r="P13" s="50">
        <v>61845</v>
      </c>
      <c r="Q13" s="52">
        <v>65695</v>
      </c>
      <c r="R13" s="52">
        <v>66567</v>
      </c>
      <c r="S13" s="52">
        <v>66808</v>
      </c>
      <c r="T13" s="52">
        <v>67388</v>
      </c>
      <c r="U13" s="50">
        <v>66615</v>
      </c>
    </row>
    <row r="14" spans="1:21" s="131" customFormat="1" x14ac:dyDescent="0.2">
      <c r="B14" s="134" t="s">
        <v>115</v>
      </c>
      <c r="G14" s="150">
        <v>9.84</v>
      </c>
      <c r="H14" s="150">
        <v>9.83</v>
      </c>
      <c r="I14" s="150">
        <v>9.93</v>
      </c>
      <c r="J14" s="150">
        <v>10.28</v>
      </c>
      <c r="K14" s="151">
        <v>9.9700000000000006</v>
      </c>
      <c r="L14" s="150">
        <v>11.04</v>
      </c>
      <c r="M14" s="150">
        <v>11.13</v>
      </c>
      <c r="N14" s="150">
        <v>11.18</v>
      </c>
      <c r="O14" s="150">
        <v>11.28</v>
      </c>
      <c r="P14" s="151">
        <v>11.16</v>
      </c>
      <c r="Q14" s="150">
        <v>11.45</v>
      </c>
      <c r="R14" s="150">
        <v>12.52</v>
      </c>
      <c r="S14" s="150">
        <v>13.08</v>
      </c>
      <c r="T14" s="150">
        <v>13.22</v>
      </c>
      <c r="U14" s="151">
        <v>12.57</v>
      </c>
    </row>
    <row r="15" spans="1:21" s="131" customFormat="1" x14ac:dyDescent="0.2">
      <c r="B15" s="134" t="s">
        <v>116</v>
      </c>
      <c r="G15" s="152">
        <v>0.16</v>
      </c>
      <c r="H15" s="152">
        <v>0.14000000000000001</v>
      </c>
      <c r="I15" s="152">
        <v>0.08</v>
      </c>
      <c r="J15" s="152">
        <v>0.06</v>
      </c>
      <c r="K15" s="153">
        <v>0.11</v>
      </c>
      <c r="L15" s="152">
        <v>0.12</v>
      </c>
      <c r="M15" s="152">
        <v>0.13</v>
      </c>
      <c r="N15" s="152">
        <v>0.13</v>
      </c>
      <c r="O15" s="152">
        <v>0.1</v>
      </c>
      <c r="P15" s="153">
        <v>0.12</v>
      </c>
      <c r="Q15" s="152">
        <v>0.04</v>
      </c>
      <c r="R15" s="152">
        <v>0.12</v>
      </c>
      <c r="S15" s="152">
        <v>0.17</v>
      </c>
      <c r="T15" s="152">
        <v>0.17</v>
      </c>
      <c r="U15" s="153">
        <v>0.13</v>
      </c>
    </row>
    <row r="16" spans="1:21" s="131" customFormat="1" x14ac:dyDescent="0.2">
      <c r="B16" s="134" t="s">
        <v>117</v>
      </c>
      <c r="G16" s="152">
        <v>0.16</v>
      </c>
      <c r="H16" s="152">
        <v>0.15</v>
      </c>
      <c r="I16" s="152">
        <v>0.08</v>
      </c>
      <c r="J16" s="152">
        <v>0.06</v>
      </c>
      <c r="K16" s="153">
        <v>0.11</v>
      </c>
      <c r="L16" s="152">
        <v>0.12</v>
      </c>
      <c r="M16" s="152">
        <v>0.13</v>
      </c>
      <c r="N16" s="152">
        <v>0.13</v>
      </c>
      <c r="O16" s="152">
        <v>0.1</v>
      </c>
      <c r="P16" s="153">
        <v>0.12</v>
      </c>
      <c r="Q16" s="152">
        <v>0.04</v>
      </c>
      <c r="R16" s="152">
        <v>0.13</v>
      </c>
      <c r="S16" s="152">
        <v>0.17</v>
      </c>
      <c r="T16" s="152">
        <v>0.17</v>
      </c>
      <c r="U16" s="153">
        <v>0.13</v>
      </c>
    </row>
    <row r="17" spans="1:21" x14ac:dyDescent="0.2">
      <c r="G17" s="68"/>
      <c r="H17" s="68"/>
      <c r="I17" s="68"/>
      <c r="J17" s="68"/>
      <c r="K17" s="67"/>
      <c r="L17" s="68"/>
      <c r="M17" s="68"/>
      <c r="N17" s="68"/>
      <c r="O17" s="68"/>
      <c r="P17" s="67"/>
      <c r="Q17" s="68"/>
      <c r="R17" s="68"/>
      <c r="S17" s="68"/>
      <c r="T17" s="68"/>
      <c r="U17" s="67"/>
    </row>
    <row r="18" spans="1:21" x14ac:dyDescent="0.2">
      <c r="A18" s="46" t="s">
        <v>118</v>
      </c>
      <c r="B18" s="46"/>
      <c r="G18" s="152"/>
      <c r="H18" s="71"/>
      <c r="I18" s="71"/>
      <c r="J18" s="71"/>
      <c r="K18" s="70"/>
      <c r="L18" s="71"/>
      <c r="M18" s="71"/>
      <c r="N18" s="71"/>
      <c r="O18" s="71"/>
      <c r="P18" s="70"/>
      <c r="Q18" s="71"/>
      <c r="R18" s="71"/>
      <c r="S18" s="71"/>
      <c r="T18" s="71"/>
      <c r="U18" s="70"/>
    </row>
    <row r="19" spans="1:21" s="131" customFormat="1" x14ac:dyDescent="0.2">
      <c r="B19" s="134" t="s">
        <v>40</v>
      </c>
      <c r="G19" s="132">
        <v>482282</v>
      </c>
      <c r="H19" s="132">
        <v>533098</v>
      </c>
      <c r="I19" s="132">
        <v>614707</v>
      </c>
      <c r="J19" s="132">
        <v>732726</v>
      </c>
      <c r="K19" s="133">
        <f>SUM(G19:J19)</f>
        <v>2362813</v>
      </c>
      <c r="L19" s="132">
        <v>886649</v>
      </c>
      <c r="M19" s="132">
        <v>975497</v>
      </c>
      <c r="N19" s="132">
        <v>1004749</v>
      </c>
      <c r="O19" s="132">
        <v>1096812</v>
      </c>
      <c r="P19" s="133">
        <f>SUM(L19:O19)</f>
        <v>3963707</v>
      </c>
      <c r="Q19" s="132">
        <v>1233379</v>
      </c>
      <c r="R19" s="132">
        <v>1319087</v>
      </c>
      <c r="S19" s="132">
        <v>1428040</v>
      </c>
      <c r="T19" s="132">
        <v>1562561</v>
      </c>
      <c r="U19" s="133">
        <f>SUM(Q19:T19)</f>
        <v>5543067</v>
      </c>
    </row>
    <row r="20" spans="1:21" x14ac:dyDescent="0.2">
      <c r="A20" s="46"/>
      <c r="B20" s="63" t="s">
        <v>119</v>
      </c>
      <c r="D20" s="64"/>
      <c r="E20" s="64"/>
      <c r="G20" s="52">
        <v>1868</v>
      </c>
      <c r="H20" s="52">
        <v>1453</v>
      </c>
      <c r="I20" s="52">
        <v>1983</v>
      </c>
      <c r="J20" s="52">
        <v>2869</v>
      </c>
      <c r="K20" s="50">
        <f>SUM(G20:J20)</f>
        <v>8173</v>
      </c>
      <c r="L20" s="52">
        <v>3335</v>
      </c>
      <c r="M20" s="52">
        <v>1978</v>
      </c>
      <c r="N20" s="52">
        <v>2519</v>
      </c>
      <c r="O20" s="52">
        <v>3982</v>
      </c>
      <c r="P20" s="50">
        <f>SUM(L20:O20)</f>
        <v>11814</v>
      </c>
      <c r="Q20" s="52">
        <v>4724</v>
      </c>
      <c r="R20" s="52">
        <v>1687</v>
      </c>
      <c r="S20" s="52">
        <v>3126</v>
      </c>
      <c r="T20" s="52">
        <v>4423</v>
      </c>
      <c r="U20" s="50">
        <f>SUM(Q20:T20)</f>
        <v>13960</v>
      </c>
    </row>
    <row r="21" spans="1:21" x14ac:dyDescent="0.2">
      <c r="A21" s="46"/>
      <c r="B21" s="63" t="s">
        <v>113</v>
      </c>
      <c r="D21" s="64"/>
      <c r="E21" s="64"/>
      <c r="G21" s="52">
        <v>19699</v>
      </c>
      <c r="H21" s="52">
        <v>21152</v>
      </c>
      <c r="I21" s="52">
        <v>23135</v>
      </c>
      <c r="J21" s="52">
        <v>26004</v>
      </c>
      <c r="K21" s="50">
        <f>J21</f>
        <v>26004</v>
      </c>
      <c r="L21" s="52">
        <v>29339</v>
      </c>
      <c r="M21" s="52">
        <v>31317</v>
      </c>
      <c r="N21" s="52">
        <v>33836</v>
      </c>
      <c r="O21" s="52">
        <v>37818</v>
      </c>
      <c r="P21" s="50">
        <f>O21</f>
        <v>37818</v>
      </c>
      <c r="Q21" s="52">
        <v>42542</v>
      </c>
      <c r="R21" s="52">
        <v>44229</v>
      </c>
      <c r="S21" s="52">
        <v>47355</v>
      </c>
      <c r="T21" s="52">
        <v>51778</v>
      </c>
      <c r="U21" s="50">
        <f>T21</f>
        <v>51778</v>
      </c>
    </row>
    <row r="22" spans="1:21" x14ac:dyDescent="0.2">
      <c r="A22" s="46"/>
      <c r="B22" s="63" t="s">
        <v>114</v>
      </c>
      <c r="D22" s="64"/>
      <c r="E22" s="64"/>
      <c r="G22" s="52">
        <v>18765</v>
      </c>
      <c r="H22" s="52">
        <v>20426</v>
      </c>
      <c r="I22" s="52">
        <v>22144</v>
      </c>
      <c r="J22" s="52">
        <v>24570</v>
      </c>
      <c r="K22" s="50">
        <v>21476</v>
      </c>
      <c r="L22" s="52">
        <v>27672</v>
      </c>
      <c r="M22" s="52">
        <v>30328</v>
      </c>
      <c r="N22" s="52">
        <v>32577</v>
      </c>
      <c r="O22" s="52">
        <v>35827</v>
      </c>
      <c r="P22" s="50">
        <v>31601</v>
      </c>
      <c r="Q22" s="52">
        <v>40180</v>
      </c>
      <c r="R22" s="52">
        <v>43386</v>
      </c>
      <c r="S22" s="52">
        <v>45792</v>
      </c>
      <c r="T22" s="52">
        <v>49567</v>
      </c>
      <c r="U22" s="50">
        <v>44731</v>
      </c>
    </row>
    <row r="23" spans="1:21" s="131" customFormat="1" x14ac:dyDescent="0.2">
      <c r="B23" s="134" t="s">
        <v>115</v>
      </c>
      <c r="G23" s="150">
        <v>8.57</v>
      </c>
      <c r="H23" s="150">
        <v>8.6999999999999993</v>
      </c>
      <c r="I23" s="150">
        <v>9.25</v>
      </c>
      <c r="J23" s="150">
        <v>9.94</v>
      </c>
      <c r="K23" s="151">
        <v>9.17</v>
      </c>
      <c r="L23" s="150">
        <v>10.68</v>
      </c>
      <c r="M23" s="150">
        <v>10.72</v>
      </c>
      <c r="N23" s="150">
        <v>10.28</v>
      </c>
      <c r="O23" s="150">
        <v>10.199999999999999</v>
      </c>
      <c r="P23" s="151">
        <v>10.45</v>
      </c>
      <c r="Q23" s="150">
        <v>10.23</v>
      </c>
      <c r="R23" s="150">
        <v>10.130000000000001</v>
      </c>
      <c r="S23" s="150">
        <v>10.4</v>
      </c>
      <c r="T23" s="150">
        <v>10.51</v>
      </c>
      <c r="U23" s="151">
        <v>10.33</v>
      </c>
    </row>
    <row r="24" spans="1:21" s="131" customFormat="1" x14ac:dyDescent="0.2">
      <c r="B24" s="134" t="s">
        <v>116</v>
      </c>
      <c r="G24" s="152">
        <v>0.03</v>
      </c>
      <c r="H24" s="152">
        <v>0.01</v>
      </c>
      <c r="I24" s="152">
        <v>0.06</v>
      </c>
      <c r="J24" s="152">
        <v>0.15</v>
      </c>
      <c r="K24" s="153">
        <v>7.0000000000000007E-2</v>
      </c>
      <c r="L24" s="152">
        <v>0.25</v>
      </c>
      <c r="M24" s="152">
        <v>0.23</v>
      </c>
      <c r="N24" s="152">
        <v>0.11</v>
      </c>
      <c r="O24" s="152">
        <v>0.03</v>
      </c>
      <c r="P24" s="153">
        <v>0.14000000000000001</v>
      </c>
      <c r="Q24" s="152">
        <v>-0.04</v>
      </c>
      <c r="R24" s="152">
        <v>-0.06</v>
      </c>
      <c r="S24" s="152">
        <v>0.01</v>
      </c>
      <c r="T24" s="152">
        <v>0.03</v>
      </c>
      <c r="U24" s="153">
        <v>-0.01</v>
      </c>
    </row>
    <row r="25" spans="1:21" s="131" customFormat="1" x14ac:dyDescent="0.2">
      <c r="B25" s="134" t="s">
        <v>117</v>
      </c>
      <c r="G25" s="152">
        <v>0.11</v>
      </c>
      <c r="H25" s="152">
        <v>0.08</v>
      </c>
      <c r="I25" s="152">
        <v>0.05</v>
      </c>
      <c r="J25" s="152">
        <v>0.09</v>
      </c>
      <c r="K25" s="153">
        <v>0.08</v>
      </c>
      <c r="L25" s="152">
        <v>0.11</v>
      </c>
      <c r="M25" s="152">
        <v>0.11</v>
      </c>
      <c r="N25" s="152">
        <v>0.1</v>
      </c>
      <c r="O25" s="152">
        <v>0.06</v>
      </c>
      <c r="P25" s="153">
        <v>0.09</v>
      </c>
      <c r="Q25" s="152">
        <v>0.02</v>
      </c>
      <c r="R25" s="152">
        <v>0.03</v>
      </c>
      <c r="S25" s="152">
        <v>0.06</v>
      </c>
      <c r="T25" s="152">
        <v>7.0000000000000007E-2</v>
      </c>
      <c r="U25" s="153">
        <v>0.04</v>
      </c>
    </row>
    <row r="26" spans="1:21" ht="12.75" customHeight="1" x14ac:dyDescent="0.2">
      <c r="G26" s="51"/>
      <c r="H26" s="51"/>
      <c r="I26" s="51"/>
      <c r="J26" s="51"/>
      <c r="K26" s="62"/>
      <c r="L26" s="51"/>
      <c r="M26" s="51"/>
      <c r="N26" s="51"/>
      <c r="O26" s="51"/>
      <c r="P26" s="62"/>
      <c r="Q26" s="51"/>
      <c r="R26" s="51"/>
      <c r="S26" s="51"/>
      <c r="T26" s="51"/>
      <c r="U26" s="62"/>
    </row>
    <row r="27" spans="1:21" x14ac:dyDescent="0.2">
      <c r="A27" s="46" t="s">
        <v>120</v>
      </c>
      <c r="B27" s="46"/>
      <c r="G27" s="71"/>
      <c r="H27" s="71"/>
      <c r="I27" s="71"/>
      <c r="J27" s="71"/>
      <c r="K27" s="70"/>
      <c r="L27" s="71"/>
      <c r="M27" s="71"/>
      <c r="N27" s="71"/>
      <c r="O27" s="71"/>
      <c r="P27" s="70"/>
      <c r="Q27" s="71"/>
      <c r="R27" s="71"/>
      <c r="S27" s="71"/>
      <c r="T27" s="71"/>
      <c r="U27" s="70"/>
    </row>
    <row r="28" spans="1:21" s="131" customFormat="1" x14ac:dyDescent="0.2">
      <c r="B28" s="134" t="s">
        <v>40</v>
      </c>
      <c r="G28" s="132">
        <v>331453</v>
      </c>
      <c r="H28" s="132">
        <v>381459</v>
      </c>
      <c r="I28" s="132">
        <v>434637</v>
      </c>
      <c r="J28" s="132">
        <v>495067</v>
      </c>
      <c r="K28" s="133">
        <f>SUM(G28:J28)</f>
        <v>1642616</v>
      </c>
      <c r="L28" s="132">
        <v>540182</v>
      </c>
      <c r="M28" s="132">
        <v>568071</v>
      </c>
      <c r="N28" s="132">
        <v>562307</v>
      </c>
      <c r="O28" s="132">
        <v>567137</v>
      </c>
      <c r="P28" s="133">
        <f>SUM(L28:O28)</f>
        <v>2237697</v>
      </c>
      <c r="Q28" s="132">
        <v>630472</v>
      </c>
      <c r="R28" s="132">
        <v>677136</v>
      </c>
      <c r="S28" s="132">
        <v>741434</v>
      </c>
      <c r="T28" s="132">
        <v>746392</v>
      </c>
      <c r="U28" s="133">
        <f>SUM(Q28:T28)</f>
        <v>2795434</v>
      </c>
    </row>
    <row r="29" spans="1:21" x14ac:dyDescent="0.2">
      <c r="A29" s="46"/>
      <c r="B29" s="63" t="s">
        <v>119</v>
      </c>
      <c r="D29" s="64"/>
      <c r="E29" s="64"/>
      <c r="G29" s="52">
        <v>1217</v>
      </c>
      <c r="H29" s="52">
        <v>1588</v>
      </c>
      <c r="I29" s="52">
        <v>1254</v>
      </c>
      <c r="J29" s="52">
        <v>1450</v>
      </c>
      <c r="K29" s="50">
        <f>SUM(G29:J29)</f>
        <v>5509</v>
      </c>
      <c r="L29" s="52">
        <v>1543</v>
      </c>
      <c r="M29" s="52">
        <v>1535</v>
      </c>
      <c r="N29" s="52">
        <v>1320</v>
      </c>
      <c r="O29" s="52">
        <v>1962</v>
      </c>
      <c r="P29" s="50">
        <f>SUM(L29:O29)</f>
        <v>6360</v>
      </c>
      <c r="Q29" s="52">
        <v>1470</v>
      </c>
      <c r="R29" s="52">
        <v>343</v>
      </c>
      <c r="S29" s="52">
        <v>1490</v>
      </c>
      <c r="T29" s="52">
        <v>2037</v>
      </c>
      <c r="U29" s="50">
        <f>SUM(Q29:T29)</f>
        <v>5340</v>
      </c>
    </row>
    <row r="30" spans="1:21" x14ac:dyDescent="0.2">
      <c r="A30" s="46"/>
      <c r="B30" s="63" t="s">
        <v>113</v>
      </c>
      <c r="D30" s="64"/>
      <c r="E30" s="64"/>
      <c r="G30" s="52">
        <v>15425</v>
      </c>
      <c r="H30" s="52">
        <v>17013</v>
      </c>
      <c r="I30" s="52">
        <v>18267</v>
      </c>
      <c r="J30" s="52">
        <v>19717</v>
      </c>
      <c r="K30" s="50">
        <f>J30</f>
        <v>19717</v>
      </c>
      <c r="L30" s="52">
        <v>21260</v>
      </c>
      <c r="M30" s="52">
        <v>22795</v>
      </c>
      <c r="N30" s="52">
        <v>24115</v>
      </c>
      <c r="O30" s="52">
        <v>26077</v>
      </c>
      <c r="P30" s="50">
        <f>O30</f>
        <v>26077</v>
      </c>
      <c r="Q30" s="52">
        <v>27547</v>
      </c>
      <c r="R30" s="52">
        <v>27890</v>
      </c>
      <c r="S30" s="52">
        <v>29380</v>
      </c>
      <c r="T30" s="52">
        <v>31417</v>
      </c>
      <c r="U30" s="50">
        <f>T30</f>
        <v>31417</v>
      </c>
    </row>
    <row r="31" spans="1:21" x14ac:dyDescent="0.2">
      <c r="A31" s="46"/>
      <c r="B31" s="63" t="s">
        <v>114</v>
      </c>
      <c r="D31" s="64"/>
      <c r="E31" s="64"/>
      <c r="G31" s="52">
        <v>14817</v>
      </c>
      <c r="H31" s="52">
        <v>16219</v>
      </c>
      <c r="I31" s="52">
        <v>17640</v>
      </c>
      <c r="J31" s="52">
        <v>18992</v>
      </c>
      <c r="K31" s="50">
        <v>16917</v>
      </c>
      <c r="L31" s="52">
        <v>20489</v>
      </c>
      <c r="M31" s="52">
        <v>22028</v>
      </c>
      <c r="N31" s="52">
        <v>23455</v>
      </c>
      <c r="O31" s="52">
        <v>25096</v>
      </c>
      <c r="P31" s="50">
        <v>22767</v>
      </c>
      <c r="Q31" s="52">
        <v>26812</v>
      </c>
      <c r="R31" s="52">
        <v>27719</v>
      </c>
      <c r="S31" s="52">
        <v>28635</v>
      </c>
      <c r="T31" s="52">
        <v>30399</v>
      </c>
      <c r="U31" s="50">
        <v>28391</v>
      </c>
    </row>
    <row r="32" spans="1:21" s="131" customFormat="1" x14ac:dyDescent="0.2">
      <c r="B32" s="134" t="s">
        <v>115</v>
      </c>
      <c r="G32" s="150">
        <v>7.46</v>
      </c>
      <c r="H32" s="150">
        <v>7.84</v>
      </c>
      <c r="I32" s="150">
        <v>8.2100000000000009</v>
      </c>
      <c r="J32" s="150">
        <v>8.69</v>
      </c>
      <c r="K32" s="151">
        <v>8.09</v>
      </c>
      <c r="L32" s="150">
        <v>8.7899999999999991</v>
      </c>
      <c r="M32" s="150">
        <v>8.6</v>
      </c>
      <c r="N32" s="150">
        <v>7.99</v>
      </c>
      <c r="O32" s="150">
        <v>7.53</v>
      </c>
      <c r="P32" s="151">
        <v>8.19</v>
      </c>
      <c r="Q32" s="150">
        <v>7.84</v>
      </c>
      <c r="R32" s="150">
        <v>8.14</v>
      </c>
      <c r="S32" s="150">
        <v>8.6300000000000008</v>
      </c>
      <c r="T32" s="150">
        <v>8.18</v>
      </c>
      <c r="U32" s="151">
        <v>8.2100000000000009</v>
      </c>
    </row>
    <row r="33" spans="1:23" s="131" customFormat="1" x14ac:dyDescent="0.2">
      <c r="B33" s="134" t="s">
        <v>116</v>
      </c>
      <c r="G33" s="152">
        <v>0.21</v>
      </c>
      <c r="H33" s="152">
        <v>0.2</v>
      </c>
      <c r="I33" s="152">
        <v>0.14000000000000001</v>
      </c>
      <c r="J33" s="152">
        <v>0.17</v>
      </c>
      <c r="K33" s="153">
        <v>0.17</v>
      </c>
      <c r="L33" s="152">
        <v>0.18</v>
      </c>
      <c r="M33" s="152">
        <v>0.1</v>
      </c>
      <c r="N33" s="152">
        <v>-0.03</v>
      </c>
      <c r="O33" s="152">
        <v>-0.13</v>
      </c>
      <c r="P33" s="153">
        <v>0.01</v>
      </c>
      <c r="Q33" s="152">
        <v>-0.11</v>
      </c>
      <c r="R33" s="152">
        <v>-0.05</v>
      </c>
      <c r="S33" s="152">
        <v>0.08</v>
      </c>
      <c r="T33" s="152">
        <v>0.09</v>
      </c>
      <c r="U33" s="153">
        <v>0</v>
      </c>
    </row>
    <row r="34" spans="1:23" s="131" customFormat="1" x14ac:dyDescent="0.2">
      <c r="B34" s="134" t="s">
        <v>117</v>
      </c>
      <c r="G34" s="152">
        <v>0.15</v>
      </c>
      <c r="H34" s="152">
        <v>0.15</v>
      </c>
      <c r="I34" s="152">
        <v>0.13</v>
      </c>
      <c r="J34" s="152">
        <v>0.17</v>
      </c>
      <c r="K34" s="153">
        <v>0.15</v>
      </c>
      <c r="L34" s="152">
        <v>0.18</v>
      </c>
      <c r="M34" s="152">
        <v>0.18</v>
      </c>
      <c r="N34" s="152">
        <v>0.14000000000000001</v>
      </c>
      <c r="O34" s="152">
        <v>0.06</v>
      </c>
      <c r="P34" s="153">
        <v>0.13</v>
      </c>
      <c r="Q34" s="152">
        <v>7.0000000000000007E-2</v>
      </c>
      <c r="R34" s="152">
        <v>0.12</v>
      </c>
      <c r="S34" s="152">
        <v>0.17</v>
      </c>
      <c r="T34" s="152">
        <v>0.18</v>
      </c>
      <c r="U34" s="153">
        <v>0.13</v>
      </c>
    </row>
    <row r="35" spans="1:23" x14ac:dyDescent="0.2">
      <c r="G35" s="68"/>
      <c r="H35" s="68"/>
      <c r="I35" s="68"/>
      <c r="J35" s="68"/>
      <c r="K35" s="67"/>
      <c r="L35" s="68"/>
      <c r="M35" s="68"/>
      <c r="N35" s="68"/>
      <c r="O35" s="68"/>
      <c r="P35" s="67"/>
      <c r="Q35" s="68"/>
      <c r="R35" s="68"/>
      <c r="S35" s="68"/>
      <c r="T35" s="68"/>
      <c r="U35" s="67"/>
    </row>
    <row r="36" spans="1:23" x14ac:dyDescent="0.2">
      <c r="A36" s="46" t="s">
        <v>121</v>
      </c>
      <c r="B36" s="46"/>
      <c r="G36" s="71"/>
      <c r="H36" s="71"/>
      <c r="I36" s="71"/>
      <c r="J36" s="71"/>
      <c r="K36" s="70"/>
      <c r="L36" s="71"/>
      <c r="M36" s="71"/>
      <c r="N36" s="71"/>
      <c r="O36" s="71"/>
      <c r="P36" s="70"/>
      <c r="Q36" s="71"/>
      <c r="R36" s="71"/>
      <c r="S36" s="71"/>
      <c r="T36" s="71"/>
      <c r="U36" s="70"/>
    </row>
    <row r="37" spans="1:23" s="131" customFormat="1" x14ac:dyDescent="0.2">
      <c r="B37" s="134" t="s">
        <v>40</v>
      </c>
      <c r="G37" s="132">
        <v>116339</v>
      </c>
      <c r="H37" s="132">
        <v>131773</v>
      </c>
      <c r="I37" s="132">
        <v>150993</v>
      </c>
      <c r="J37" s="132">
        <v>176823</v>
      </c>
      <c r="K37" s="133">
        <f>SUM(G37:J37)</f>
        <v>575928</v>
      </c>
      <c r="L37" s="132">
        <v>199117</v>
      </c>
      <c r="M37" s="132">
        <v>221252</v>
      </c>
      <c r="N37" s="132">
        <v>248691</v>
      </c>
      <c r="O37" s="132">
        <v>276756</v>
      </c>
      <c r="P37" s="133">
        <f>SUM(L37:O37)</f>
        <v>945816</v>
      </c>
      <c r="Q37" s="132">
        <v>319602</v>
      </c>
      <c r="R37" s="132">
        <v>349494</v>
      </c>
      <c r="S37" s="132">
        <v>382304</v>
      </c>
      <c r="T37" s="132">
        <v>418121</v>
      </c>
      <c r="U37" s="133">
        <f>SUM(Q37:T37)</f>
        <v>1469521</v>
      </c>
    </row>
    <row r="38" spans="1:23" x14ac:dyDescent="0.2">
      <c r="A38" s="46"/>
      <c r="B38" s="63" t="s">
        <v>119</v>
      </c>
      <c r="D38" s="64"/>
      <c r="E38" s="64"/>
      <c r="G38" s="52">
        <v>523</v>
      </c>
      <c r="H38" s="52">
        <v>590</v>
      </c>
      <c r="I38" s="52">
        <v>588</v>
      </c>
      <c r="J38" s="52">
        <v>659</v>
      </c>
      <c r="K38" s="50">
        <f>SUM(G38:J38)</f>
        <v>2360</v>
      </c>
      <c r="L38" s="52">
        <v>893</v>
      </c>
      <c r="M38" s="52">
        <v>978</v>
      </c>
      <c r="N38" s="52">
        <v>1089</v>
      </c>
      <c r="O38" s="52">
        <v>1146</v>
      </c>
      <c r="P38" s="50">
        <f>SUM(L38:O38)</f>
        <v>4106</v>
      </c>
      <c r="Q38" s="52">
        <v>1534</v>
      </c>
      <c r="R38" s="52">
        <v>801</v>
      </c>
      <c r="S38" s="52">
        <v>1543</v>
      </c>
      <c r="T38" s="52">
        <v>1748</v>
      </c>
      <c r="U38" s="50">
        <f>SUM(Q38:T38)</f>
        <v>5626</v>
      </c>
    </row>
    <row r="39" spans="1:23" x14ac:dyDescent="0.2">
      <c r="A39" s="46"/>
      <c r="B39" s="63" t="s">
        <v>113</v>
      </c>
      <c r="D39" s="64"/>
      <c r="E39" s="64"/>
      <c r="G39" s="52">
        <v>4664</v>
      </c>
      <c r="H39" s="52">
        <v>5254</v>
      </c>
      <c r="I39" s="52">
        <v>5842</v>
      </c>
      <c r="J39" s="52">
        <v>6501</v>
      </c>
      <c r="K39" s="50">
        <f>J39</f>
        <v>6501</v>
      </c>
      <c r="L39" s="52">
        <v>7394</v>
      </c>
      <c r="M39" s="52">
        <v>8372</v>
      </c>
      <c r="N39" s="52">
        <v>9461</v>
      </c>
      <c r="O39" s="52">
        <v>10607</v>
      </c>
      <c r="P39" s="50">
        <f>O39</f>
        <v>10607</v>
      </c>
      <c r="Q39" s="52">
        <v>12141</v>
      </c>
      <c r="R39" s="52">
        <v>12942</v>
      </c>
      <c r="S39" s="52">
        <v>14485</v>
      </c>
      <c r="T39" s="52">
        <v>16233</v>
      </c>
      <c r="U39" s="50">
        <f>T39</f>
        <v>16233</v>
      </c>
      <c r="W39" s="41" t="s">
        <v>96</v>
      </c>
    </row>
    <row r="40" spans="1:23" x14ac:dyDescent="0.2">
      <c r="A40" s="46"/>
      <c r="B40" s="63" t="s">
        <v>114</v>
      </c>
      <c r="D40" s="64"/>
      <c r="E40" s="64"/>
      <c r="G40" s="52">
        <v>4403</v>
      </c>
      <c r="H40" s="52">
        <v>4959</v>
      </c>
      <c r="I40" s="52">
        <v>5548</v>
      </c>
      <c r="J40" s="52">
        <v>6172</v>
      </c>
      <c r="K40" s="50">
        <v>5271</v>
      </c>
      <c r="L40" s="52">
        <v>6948</v>
      </c>
      <c r="M40" s="52">
        <v>7883</v>
      </c>
      <c r="N40" s="52">
        <v>8917</v>
      </c>
      <c r="O40" s="52">
        <v>10034</v>
      </c>
      <c r="P40" s="50">
        <v>8446</v>
      </c>
      <c r="Q40" s="52">
        <v>11374</v>
      </c>
      <c r="R40" s="52">
        <v>12542</v>
      </c>
      <c r="S40" s="52">
        <v>13714</v>
      </c>
      <c r="T40" s="52">
        <v>15359</v>
      </c>
      <c r="U40" s="50">
        <v>13247</v>
      </c>
    </row>
    <row r="41" spans="1:23" s="131" customFormat="1" x14ac:dyDescent="0.2">
      <c r="B41" s="134" t="s">
        <v>115</v>
      </c>
      <c r="G41" s="150">
        <v>8.81</v>
      </c>
      <c r="H41" s="150">
        <v>8.86</v>
      </c>
      <c r="I41" s="150">
        <v>9.07</v>
      </c>
      <c r="J41" s="150">
        <v>9.5500000000000007</v>
      </c>
      <c r="K41" s="151">
        <v>9.11</v>
      </c>
      <c r="L41" s="150">
        <v>9.5500000000000007</v>
      </c>
      <c r="M41" s="150">
        <v>9.36</v>
      </c>
      <c r="N41" s="150">
        <v>9.3000000000000007</v>
      </c>
      <c r="O41" s="150">
        <v>9.19</v>
      </c>
      <c r="P41" s="151">
        <v>9.33</v>
      </c>
      <c r="Q41" s="150">
        <v>9.3699999999999992</v>
      </c>
      <c r="R41" s="150">
        <v>9.2899999999999991</v>
      </c>
      <c r="S41" s="150">
        <v>9.2899999999999991</v>
      </c>
      <c r="T41" s="150">
        <v>9.07</v>
      </c>
      <c r="U41" s="151">
        <v>9.24</v>
      </c>
    </row>
    <row r="42" spans="1:23" s="131" customFormat="1" x14ac:dyDescent="0.2">
      <c r="B42" s="134" t="s">
        <v>116</v>
      </c>
      <c r="G42" s="152">
        <v>0.09</v>
      </c>
      <c r="H42" s="152">
        <v>0.03</v>
      </c>
      <c r="I42" s="152">
        <v>0.03</v>
      </c>
      <c r="J42" s="152">
        <v>0.08</v>
      </c>
      <c r="K42" s="153">
        <v>0.06</v>
      </c>
      <c r="L42" s="152">
        <v>0.08</v>
      </c>
      <c r="M42" s="152">
        <v>0.06</v>
      </c>
      <c r="N42" s="152">
        <v>0.03</v>
      </c>
      <c r="O42" s="152">
        <v>-0.04</v>
      </c>
      <c r="P42" s="153">
        <v>0.02</v>
      </c>
      <c r="Q42" s="152">
        <v>-0.02</v>
      </c>
      <c r="R42" s="152">
        <v>-0.01</v>
      </c>
      <c r="S42" s="152">
        <v>0</v>
      </c>
      <c r="T42" s="152">
        <v>-0.01</v>
      </c>
      <c r="U42" s="153">
        <v>-0.01</v>
      </c>
    </row>
    <row r="43" spans="1:23" s="131" customFormat="1" x14ac:dyDescent="0.2">
      <c r="B43" s="134" t="s">
        <v>117</v>
      </c>
      <c r="G43" s="152">
        <v>0.06</v>
      </c>
      <c r="H43" s="152">
        <v>0.02</v>
      </c>
      <c r="I43" s="152">
        <v>0.02</v>
      </c>
      <c r="J43" s="152">
        <v>7.0000000000000007E-2</v>
      </c>
      <c r="K43" s="153">
        <v>0.04</v>
      </c>
      <c r="L43" s="152">
        <v>0.04</v>
      </c>
      <c r="M43" s="152">
        <v>0.03</v>
      </c>
      <c r="N43" s="152">
        <v>0.05</v>
      </c>
      <c r="O43" s="152">
        <v>0.02</v>
      </c>
      <c r="P43" s="153">
        <v>0.03</v>
      </c>
      <c r="Q43" s="152">
        <v>0.03</v>
      </c>
      <c r="R43" s="152">
        <v>0.05</v>
      </c>
      <c r="S43" s="152">
        <v>0.03</v>
      </c>
      <c r="T43" s="152">
        <v>0</v>
      </c>
      <c r="U43" s="153">
        <v>0.03</v>
      </c>
    </row>
    <row r="44" spans="1:23" x14ac:dyDescent="0.2">
      <c r="B44" s="49"/>
      <c r="G44" s="68"/>
      <c r="H44" s="68"/>
      <c r="I44" s="68"/>
      <c r="J44" s="68"/>
      <c r="K44" s="154"/>
      <c r="L44" s="68"/>
      <c r="M44" s="68"/>
      <c r="N44" s="68"/>
      <c r="O44" s="68"/>
      <c r="P44" s="154"/>
      <c r="Q44" s="68"/>
      <c r="R44" s="68"/>
      <c r="S44" s="68"/>
      <c r="T44" s="68"/>
      <c r="U44" s="154"/>
    </row>
    <row r="45" spans="1:23" x14ac:dyDescent="0.2">
      <c r="A45" s="46"/>
      <c r="F45" s="162" t="s">
        <v>123</v>
      </c>
      <c r="G45" s="162"/>
      <c r="H45" s="162"/>
      <c r="I45" s="162"/>
      <c r="J45" s="162"/>
      <c r="K45" s="162"/>
      <c r="L45" s="162"/>
      <c r="M45" s="162"/>
      <c r="N45" s="162"/>
      <c r="O45" s="162"/>
      <c r="P45" s="162"/>
      <c r="Q45" s="162"/>
      <c r="R45" s="162"/>
      <c r="S45" s="162"/>
      <c r="T45" s="162"/>
      <c r="U45" s="162"/>
    </row>
    <row r="46" spans="1:23" ht="26.25" customHeight="1" x14ac:dyDescent="0.2">
      <c r="B46" s="49"/>
      <c r="F46" s="162" t="s">
        <v>122</v>
      </c>
      <c r="G46" s="162"/>
      <c r="H46" s="162"/>
      <c r="I46" s="162"/>
      <c r="J46" s="162"/>
      <c r="K46" s="162"/>
      <c r="L46" s="162"/>
      <c r="M46" s="162"/>
      <c r="N46" s="162"/>
      <c r="O46" s="162"/>
      <c r="P46" s="162"/>
      <c r="Q46" s="162"/>
      <c r="R46" s="162"/>
      <c r="S46" s="162"/>
      <c r="T46" s="162"/>
      <c r="U46" s="162"/>
    </row>
    <row r="47" spans="1:23" x14ac:dyDescent="0.2">
      <c r="B47" s="49"/>
      <c r="G47" s="52"/>
      <c r="H47" s="52"/>
      <c r="I47" s="52"/>
      <c r="J47" s="52"/>
      <c r="K47" s="117"/>
      <c r="L47" s="52"/>
      <c r="M47" s="52"/>
      <c r="N47" s="52"/>
      <c r="O47" s="52"/>
      <c r="P47" s="117"/>
      <c r="Q47" s="52"/>
      <c r="R47" s="52"/>
      <c r="S47" s="52"/>
      <c r="T47" s="52"/>
      <c r="U47" s="155"/>
    </row>
    <row r="48" spans="1:23" x14ac:dyDescent="0.2">
      <c r="B48" s="156"/>
      <c r="G48" s="52"/>
      <c r="H48" s="52"/>
      <c r="I48" s="52"/>
      <c r="J48" s="52"/>
      <c r="K48" s="117"/>
      <c r="L48" s="52"/>
      <c r="M48" s="52"/>
      <c r="N48" s="52"/>
      <c r="O48" s="52"/>
      <c r="P48" s="117"/>
      <c r="Q48" s="52"/>
      <c r="R48" s="52"/>
      <c r="S48" s="52"/>
      <c r="T48" s="52"/>
      <c r="U48" s="155"/>
    </row>
    <row r="49" s="136" customFormat="1" x14ac:dyDescent="0.2"/>
    <row r="50" s="136" customFormat="1" x14ac:dyDescent="0.2"/>
    <row r="51" s="136" customFormat="1" x14ac:dyDescent="0.2"/>
    <row r="52" s="136" customFormat="1" x14ac:dyDescent="0.2"/>
    <row r="53" s="136" customFormat="1" x14ac:dyDescent="0.2"/>
    <row r="54" s="136" customFormat="1" x14ac:dyDescent="0.2"/>
    <row r="55" s="136" customFormat="1" x14ac:dyDescent="0.2"/>
    <row r="56" s="136" customFormat="1" x14ac:dyDescent="0.2"/>
    <row r="57" s="136" customFormat="1" x14ac:dyDescent="0.2"/>
    <row r="58" s="136" customFormat="1" x14ac:dyDescent="0.2"/>
    <row r="59" s="136" customFormat="1" x14ac:dyDescent="0.2"/>
    <row r="60" s="136" customFormat="1" x14ac:dyDescent="0.2"/>
    <row r="61" s="136" customFormat="1" x14ac:dyDescent="0.2"/>
    <row r="62" s="136" customFormat="1" x14ac:dyDescent="0.2"/>
    <row r="63" s="136" customFormat="1" x14ac:dyDescent="0.2"/>
    <row r="64" s="136" customFormat="1" x14ac:dyDescent="0.2"/>
    <row r="65" s="136" customFormat="1" x14ac:dyDescent="0.2"/>
    <row r="66" s="136" customFormat="1" x14ac:dyDescent="0.2"/>
    <row r="67" s="136" customFormat="1" x14ac:dyDescent="0.2"/>
    <row r="68" s="136" customFormat="1" x14ac:dyDescent="0.2"/>
    <row r="69" s="136" customFormat="1" x14ac:dyDescent="0.2"/>
    <row r="70" s="136" customFormat="1" x14ac:dyDescent="0.2"/>
    <row r="71" s="136" customFormat="1" x14ac:dyDescent="0.2"/>
    <row r="72" s="136" customFormat="1" x14ac:dyDescent="0.2"/>
    <row r="73" s="136" customFormat="1" x14ac:dyDescent="0.2"/>
    <row r="74" s="136" customFormat="1" x14ac:dyDescent="0.2"/>
    <row r="75" s="136" customFormat="1" x14ac:dyDescent="0.2"/>
    <row r="76" s="136" customFormat="1" x14ac:dyDescent="0.2"/>
    <row r="77" s="136" customFormat="1" x14ac:dyDescent="0.2"/>
    <row r="78" s="136" customFormat="1" x14ac:dyDescent="0.2"/>
    <row r="79" s="136" customFormat="1" x14ac:dyDescent="0.2"/>
    <row r="80" s="136" customFormat="1" x14ac:dyDescent="0.2"/>
    <row r="81" s="136" customFormat="1" x14ac:dyDescent="0.2"/>
    <row r="82" s="136" customFormat="1" x14ac:dyDescent="0.2"/>
    <row r="83" s="136" customFormat="1" x14ac:dyDescent="0.2"/>
    <row r="84" s="136" customFormat="1" x14ac:dyDescent="0.2"/>
    <row r="85" s="136" customFormat="1" x14ac:dyDescent="0.2"/>
    <row r="86" s="136" customFormat="1" x14ac:dyDescent="0.2"/>
    <row r="87" s="136" customFormat="1" x14ac:dyDescent="0.2"/>
    <row r="88" s="136" customFormat="1" x14ac:dyDescent="0.2"/>
    <row r="89" s="136" customFormat="1" x14ac:dyDescent="0.2"/>
    <row r="90" s="136" customFormat="1" x14ac:dyDescent="0.2"/>
    <row r="91" s="136" customFormat="1" x14ac:dyDescent="0.2"/>
    <row r="92" s="136" customFormat="1" x14ac:dyDescent="0.2"/>
    <row r="93" s="136" customFormat="1" x14ac:dyDescent="0.2"/>
    <row r="94" s="136" customFormat="1" x14ac:dyDescent="0.2"/>
    <row r="95" s="136" customFormat="1" x14ac:dyDescent="0.2"/>
    <row r="96" s="136" customFormat="1" x14ac:dyDescent="0.2"/>
    <row r="97" s="136" customFormat="1" x14ac:dyDescent="0.2"/>
    <row r="98" s="136" customFormat="1" x14ac:dyDescent="0.2"/>
    <row r="99" s="136" customFormat="1" x14ac:dyDescent="0.2"/>
    <row r="100" s="136" customFormat="1" x14ac:dyDescent="0.2"/>
    <row r="101" s="136" customFormat="1" x14ac:dyDescent="0.2"/>
    <row r="102" s="136" customFormat="1" x14ac:dyDescent="0.2"/>
    <row r="103" s="136" customFormat="1" x14ac:dyDescent="0.2"/>
    <row r="104" s="136" customFormat="1" x14ac:dyDescent="0.2"/>
    <row r="105" s="136" customFormat="1" x14ac:dyDescent="0.2"/>
    <row r="106" s="136" customFormat="1" x14ac:dyDescent="0.2"/>
    <row r="107" s="136" customFormat="1" x14ac:dyDescent="0.2"/>
    <row r="108" s="136" customFormat="1" x14ac:dyDescent="0.2"/>
    <row r="109" s="136" customFormat="1" x14ac:dyDescent="0.2"/>
    <row r="110" s="136" customFormat="1" x14ac:dyDescent="0.2"/>
    <row r="111" s="136" customFormat="1" x14ac:dyDescent="0.2"/>
    <row r="112" s="136" customFormat="1" x14ac:dyDescent="0.2"/>
    <row r="113" s="136" customFormat="1" x14ac:dyDescent="0.2"/>
    <row r="114" s="136" customFormat="1" x14ac:dyDescent="0.2"/>
    <row r="115" s="136" customFormat="1" x14ac:dyDescent="0.2"/>
    <row r="116" s="136" customFormat="1" x14ac:dyDescent="0.2"/>
    <row r="117" s="136" customFormat="1" x14ac:dyDescent="0.2"/>
    <row r="118" s="136" customFormat="1" x14ac:dyDescent="0.2"/>
    <row r="119" s="136" customFormat="1" x14ac:dyDescent="0.2"/>
    <row r="120" s="136" customFormat="1" x14ac:dyDescent="0.2"/>
    <row r="121" s="136" customFormat="1" x14ac:dyDescent="0.2"/>
    <row r="122" s="136" customFormat="1" x14ac:dyDescent="0.2"/>
    <row r="123" s="136" customFormat="1" x14ac:dyDescent="0.2"/>
    <row r="124" s="136" customFormat="1" x14ac:dyDescent="0.2"/>
    <row r="125" s="136" customFormat="1" x14ac:dyDescent="0.2"/>
    <row r="126" s="136" customFormat="1" x14ac:dyDescent="0.2"/>
    <row r="127" s="136" customFormat="1" x14ac:dyDescent="0.2"/>
    <row r="128" s="136" customFormat="1" x14ac:dyDescent="0.2"/>
    <row r="129" s="136" customFormat="1" x14ac:dyDescent="0.2"/>
    <row r="130" s="136" customFormat="1" x14ac:dyDescent="0.2"/>
    <row r="131" s="136" customFormat="1" x14ac:dyDescent="0.2"/>
    <row r="132" s="136" customFormat="1" x14ac:dyDescent="0.2"/>
    <row r="133" s="136" customFormat="1" x14ac:dyDescent="0.2"/>
    <row r="134" s="136" customFormat="1" x14ac:dyDescent="0.2"/>
    <row r="135" s="136" customFormat="1" x14ac:dyDescent="0.2"/>
    <row r="136" s="136" customFormat="1" x14ac:dyDescent="0.2"/>
    <row r="137" s="136" customFormat="1" x14ac:dyDescent="0.2"/>
    <row r="138" s="136" customFormat="1" x14ac:dyDescent="0.2"/>
    <row r="139" s="136" customFormat="1" x14ac:dyDescent="0.2"/>
    <row r="140" s="136" customFormat="1" x14ac:dyDescent="0.2"/>
    <row r="141" s="136" customFormat="1" x14ac:dyDescent="0.2"/>
    <row r="142" s="136" customFormat="1" x14ac:dyDescent="0.2"/>
    <row r="143" s="136" customFormat="1" x14ac:dyDescent="0.2"/>
    <row r="144" s="136" customFormat="1" x14ac:dyDescent="0.2"/>
    <row r="145" s="136" customFormat="1" x14ac:dyDescent="0.2"/>
    <row r="146" s="136" customFormat="1" x14ac:dyDescent="0.2"/>
    <row r="147" s="136" customFormat="1" x14ac:dyDescent="0.2"/>
    <row r="148" s="136" customFormat="1" x14ac:dyDescent="0.2"/>
    <row r="149" s="136" customFormat="1" x14ac:dyDescent="0.2"/>
    <row r="150" s="136" customFormat="1" x14ac:dyDescent="0.2"/>
    <row r="151" s="136" customFormat="1" x14ac:dyDescent="0.2"/>
    <row r="152" s="136" customFormat="1" x14ac:dyDescent="0.2"/>
    <row r="153" s="136" customFormat="1" x14ac:dyDescent="0.2"/>
    <row r="154" s="136" customFormat="1" x14ac:dyDescent="0.2"/>
    <row r="155" s="136" customFormat="1" x14ac:dyDescent="0.2"/>
    <row r="156" s="136" customFormat="1" x14ac:dyDescent="0.2"/>
    <row r="157" s="136" customFormat="1" x14ac:dyDescent="0.2"/>
    <row r="158" s="136" customFormat="1" x14ac:dyDescent="0.2"/>
    <row r="159" s="136" customFormat="1" x14ac:dyDescent="0.2"/>
    <row r="160" s="136" customFormat="1" x14ac:dyDescent="0.2"/>
    <row r="161" s="136" customFormat="1" x14ac:dyDescent="0.2"/>
    <row r="162" s="136" customFormat="1" x14ac:dyDescent="0.2"/>
    <row r="163" s="136" customFormat="1" x14ac:dyDescent="0.2"/>
    <row r="164" s="136" customFormat="1" x14ac:dyDescent="0.2"/>
    <row r="165" s="136" customFormat="1" x14ac:dyDescent="0.2"/>
    <row r="166" s="136" customFormat="1" x14ac:dyDescent="0.2"/>
    <row r="167" s="136" customFormat="1" x14ac:dyDescent="0.2"/>
    <row r="168" s="136" customFormat="1" x14ac:dyDescent="0.2"/>
    <row r="169" s="136" customFormat="1" x14ac:dyDescent="0.2"/>
    <row r="170" s="136" customFormat="1" x14ac:dyDescent="0.2"/>
    <row r="171" s="136" customFormat="1" x14ac:dyDescent="0.2"/>
    <row r="172" s="136" customFormat="1" x14ac:dyDescent="0.2"/>
    <row r="173" s="136" customFormat="1" x14ac:dyDescent="0.2"/>
    <row r="174" s="136" customFormat="1" x14ac:dyDescent="0.2"/>
    <row r="175" s="136" customFormat="1" x14ac:dyDescent="0.2"/>
    <row r="176" s="136" customFormat="1" x14ac:dyDescent="0.2"/>
    <row r="177" s="136" customFormat="1" x14ac:dyDescent="0.2"/>
    <row r="178" s="136" customFormat="1" x14ac:dyDescent="0.2"/>
  </sheetData>
  <mergeCells count="6">
    <mergeCell ref="F46:U46"/>
    <mergeCell ref="A4:F4"/>
    <mergeCell ref="G5:J5"/>
    <mergeCell ref="L5:O5"/>
    <mergeCell ref="Q5:T5"/>
    <mergeCell ref="F45:U45"/>
  </mergeCells>
  <pageMargins left="0.28000000000000003" right="0.23" top="0.23" bottom="0.17" header="0.17" footer="0.17"/>
  <pageSetup scale="4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919D-DD53-4DE9-943C-935FBBDE5CED}">
  <sheetPr>
    <pageSetUpPr fitToPage="1"/>
  </sheetPr>
  <dimension ref="A1:Z63"/>
  <sheetViews>
    <sheetView view="pageBreakPreview" zoomScaleNormal="150" zoomScaleSheetLayoutView="100" zoomScalePageLayoutView="150" workbookViewId="0">
      <pane xSplit="6" topLeftCell="G1" activePane="topRight" state="frozen"/>
      <selection activeCell="A2" sqref="A2"/>
      <selection pane="topRight" activeCell="J48" sqref="J48"/>
    </sheetView>
  </sheetViews>
  <sheetFormatPr defaultColWidth="8.85546875" defaultRowHeight="12.75" x14ac:dyDescent="0.2"/>
  <cols>
    <col min="1" max="5" width="1.42578125" style="41" customWidth="1"/>
    <col min="6" max="6" width="28" style="41" customWidth="1"/>
    <col min="7" max="10" width="13.7109375" style="41" customWidth="1"/>
    <col min="11" max="11" width="15.140625" style="41" customWidth="1"/>
    <col min="12" max="15" width="13.7109375" style="41" customWidth="1"/>
    <col min="16" max="16" width="15.140625" style="41" customWidth="1"/>
    <col min="17" max="18" width="13.7109375" style="41" customWidth="1"/>
    <col min="19" max="20" width="12.7109375" style="41" customWidth="1"/>
    <col min="21" max="21" width="15.7109375" style="41" customWidth="1"/>
    <col min="22" max="248" width="8.85546875" style="41"/>
    <col min="249" max="253" width="1.42578125" style="41" customWidth="1"/>
    <col min="254" max="254" width="37" style="41" customWidth="1"/>
    <col min="255" max="255" width="12.28515625" style="41" bestFit="1" customWidth="1"/>
    <col min="256" max="256" width="11" style="41" bestFit="1" customWidth="1"/>
    <col min="257" max="257" width="12.7109375" style="41" bestFit="1" customWidth="1"/>
    <col min="258" max="258" width="12" style="41" bestFit="1" customWidth="1"/>
    <col min="259" max="259" width="13.140625" style="41" bestFit="1" customWidth="1"/>
    <col min="260" max="263" width="13.42578125" style="41" customWidth="1"/>
    <col min="264" max="264" width="13.140625" style="41" bestFit="1" customWidth="1"/>
    <col min="265" max="268" width="14.7109375" style="41" customWidth="1"/>
    <col min="269" max="269" width="13.140625" style="41" bestFit="1" customWidth="1"/>
    <col min="270" max="504" width="8.85546875" style="41"/>
    <col min="505" max="509" width="1.42578125" style="41" customWidth="1"/>
    <col min="510" max="510" width="37" style="41" customWidth="1"/>
    <col min="511" max="511" width="12.28515625" style="41" bestFit="1" customWidth="1"/>
    <col min="512" max="512" width="11" style="41" bestFit="1" customWidth="1"/>
    <col min="513" max="513" width="12.7109375" style="41" bestFit="1" customWidth="1"/>
    <col min="514" max="514" width="12" style="41" bestFit="1" customWidth="1"/>
    <col min="515" max="515" width="13.140625" style="41" bestFit="1" customWidth="1"/>
    <col min="516" max="519" width="13.42578125" style="41" customWidth="1"/>
    <col min="520" max="520" width="13.140625" style="41" bestFit="1" customWidth="1"/>
    <col min="521" max="524" width="14.7109375" style="41" customWidth="1"/>
    <col min="525" max="525" width="13.140625" style="41" bestFit="1" customWidth="1"/>
    <col min="526" max="760" width="8.85546875" style="41"/>
    <col min="761" max="765" width="1.42578125" style="41" customWidth="1"/>
    <col min="766" max="766" width="37" style="41" customWidth="1"/>
    <col min="767" max="767" width="12.28515625" style="41" bestFit="1" customWidth="1"/>
    <col min="768" max="768" width="11" style="41" bestFit="1" customWidth="1"/>
    <col min="769" max="769" width="12.7109375" style="41" bestFit="1" customWidth="1"/>
    <col min="770" max="770" width="12" style="41" bestFit="1" customWidth="1"/>
    <col min="771" max="771" width="13.140625" style="41" bestFit="1" customWidth="1"/>
    <col min="772" max="775" width="13.42578125" style="41" customWidth="1"/>
    <col min="776" max="776" width="13.140625" style="41" bestFit="1" customWidth="1"/>
    <col min="777" max="780" width="14.7109375" style="41" customWidth="1"/>
    <col min="781" max="781" width="13.140625" style="41" bestFit="1" customWidth="1"/>
    <col min="782" max="1016" width="8.85546875" style="41"/>
    <col min="1017" max="1021" width="1.42578125" style="41" customWidth="1"/>
    <col min="1022" max="1022" width="37" style="41" customWidth="1"/>
    <col min="1023" max="1023" width="12.28515625" style="41" bestFit="1" customWidth="1"/>
    <col min="1024" max="1024" width="11" style="41" bestFit="1" customWidth="1"/>
    <col min="1025" max="1025" width="12.7109375" style="41" bestFit="1" customWidth="1"/>
    <col min="1026" max="1026" width="12" style="41" bestFit="1" customWidth="1"/>
    <col min="1027" max="1027" width="13.140625" style="41" bestFit="1" customWidth="1"/>
    <col min="1028" max="1031" width="13.42578125" style="41" customWidth="1"/>
    <col min="1032" max="1032" width="13.140625" style="41" bestFit="1" customWidth="1"/>
    <col min="1033" max="1036" width="14.7109375" style="41" customWidth="1"/>
    <col min="1037" max="1037" width="13.140625" style="41" bestFit="1" customWidth="1"/>
    <col min="1038" max="1272" width="8.85546875" style="41"/>
    <col min="1273" max="1277" width="1.42578125" style="41" customWidth="1"/>
    <col min="1278" max="1278" width="37" style="41" customWidth="1"/>
    <col min="1279" max="1279" width="12.28515625" style="41" bestFit="1" customWidth="1"/>
    <col min="1280" max="1280" width="11" style="41" bestFit="1" customWidth="1"/>
    <col min="1281" max="1281" width="12.7109375" style="41" bestFit="1" customWidth="1"/>
    <col min="1282" max="1282" width="12" style="41" bestFit="1" customWidth="1"/>
    <col min="1283" max="1283" width="13.140625" style="41" bestFit="1" customWidth="1"/>
    <col min="1284" max="1287" width="13.42578125" style="41" customWidth="1"/>
    <col min="1288" max="1288" width="13.140625" style="41" bestFit="1" customWidth="1"/>
    <col min="1289" max="1292" width="14.7109375" style="41" customWidth="1"/>
    <col min="1293" max="1293" width="13.140625" style="41" bestFit="1" customWidth="1"/>
    <col min="1294" max="1528" width="8.85546875" style="41"/>
    <col min="1529" max="1533" width="1.42578125" style="41" customWidth="1"/>
    <col min="1534" max="1534" width="37" style="41" customWidth="1"/>
    <col min="1535" max="1535" width="12.28515625" style="41" bestFit="1" customWidth="1"/>
    <col min="1536" max="1536" width="11" style="41" bestFit="1" customWidth="1"/>
    <col min="1537" max="1537" width="12.7109375" style="41" bestFit="1" customWidth="1"/>
    <col min="1538" max="1538" width="12" style="41" bestFit="1" customWidth="1"/>
    <col min="1539" max="1539" width="13.140625" style="41" bestFit="1" customWidth="1"/>
    <col min="1540" max="1543" width="13.42578125" style="41" customWidth="1"/>
    <col min="1544" max="1544" width="13.140625" style="41" bestFit="1" customWidth="1"/>
    <col min="1545" max="1548" width="14.7109375" style="41" customWidth="1"/>
    <col min="1549" max="1549" width="13.140625" style="41" bestFit="1" customWidth="1"/>
    <col min="1550" max="1784" width="8.85546875" style="41"/>
    <col min="1785" max="1789" width="1.42578125" style="41" customWidth="1"/>
    <col min="1790" max="1790" width="37" style="41" customWidth="1"/>
    <col min="1791" max="1791" width="12.28515625" style="41" bestFit="1" customWidth="1"/>
    <col min="1792" max="1792" width="11" style="41" bestFit="1" customWidth="1"/>
    <col min="1793" max="1793" width="12.7109375" style="41" bestFit="1" customWidth="1"/>
    <col min="1794" max="1794" width="12" style="41" bestFit="1" customWidth="1"/>
    <col min="1795" max="1795" width="13.140625" style="41" bestFit="1" customWidth="1"/>
    <col min="1796" max="1799" width="13.42578125" style="41" customWidth="1"/>
    <col min="1800" max="1800" width="13.140625" style="41" bestFit="1" customWidth="1"/>
    <col min="1801" max="1804" width="14.7109375" style="41" customWidth="1"/>
    <col min="1805" max="1805" width="13.140625" style="41" bestFit="1" customWidth="1"/>
    <col min="1806" max="2040" width="8.85546875" style="41"/>
    <col min="2041" max="2045" width="1.42578125" style="41" customWidth="1"/>
    <col min="2046" max="2046" width="37" style="41" customWidth="1"/>
    <col min="2047" max="2047" width="12.28515625" style="41" bestFit="1" customWidth="1"/>
    <col min="2048" max="2048" width="11" style="41" bestFit="1" customWidth="1"/>
    <col min="2049" max="2049" width="12.7109375" style="41" bestFit="1" customWidth="1"/>
    <col min="2050" max="2050" width="12" style="41" bestFit="1" customWidth="1"/>
    <col min="2051" max="2051" width="13.140625" style="41" bestFit="1" customWidth="1"/>
    <col min="2052" max="2055" width="13.42578125" style="41" customWidth="1"/>
    <col min="2056" max="2056" width="13.140625" style="41" bestFit="1" customWidth="1"/>
    <col min="2057" max="2060" width="14.7109375" style="41" customWidth="1"/>
    <col min="2061" max="2061" width="13.140625" style="41" bestFit="1" customWidth="1"/>
    <col min="2062" max="2296" width="8.85546875" style="41"/>
    <col min="2297" max="2301" width="1.42578125" style="41" customWidth="1"/>
    <col min="2302" max="2302" width="37" style="41" customWidth="1"/>
    <col min="2303" max="2303" width="12.28515625" style="41" bestFit="1" customWidth="1"/>
    <col min="2304" max="2304" width="11" style="41" bestFit="1" customWidth="1"/>
    <col min="2305" max="2305" width="12.7109375" style="41" bestFit="1" customWidth="1"/>
    <col min="2306" max="2306" width="12" style="41" bestFit="1" customWidth="1"/>
    <col min="2307" max="2307" width="13.140625" style="41" bestFit="1" customWidth="1"/>
    <col min="2308" max="2311" width="13.42578125" style="41" customWidth="1"/>
    <col min="2312" max="2312" width="13.140625" style="41" bestFit="1" customWidth="1"/>
    <col min="2313" max="2316" width="14.7109375" style="41" customWidth="1"/>
    <col min="2317" max="2317" width="13.140625" style="41" bestFit="1" customWidth="1"/>
    <col min="2318" max="2552" width="8.85546875" style="41"/>
    <col min="2553" max="2557" width="1.42578125" style="41" customWidth="1"/>
    <col min="2558" max="2558" width="37" style="41" customWidth="1"/>
    <col min="2559" max="2559" width="12.28515625" style="41" bestFit="1" customWidth="1"/>
    <col min="2560" max="2560" width="11" style="41" bestFit="1" customWidth="1"/>
    <col min="2561" max="2561" width="12.7109375" style="41" bestFit="1" customWidth="1"/>
    <col min="2562" max="2562" width="12" style="41" bestFit="1" customWidth="1"/>
    <col min="2563" max="2563" width="13.140625" style="41" bestFit="1" customWidth="1"/>
    <col min="2564" max="2567" width="13.42578125" style="41" customWidth="1"/>
    <col min="2568" max="2568" width="13.140625" style="41" bestFit="1" customWidth="1"/>
    <col min="2569" max="2572" width="14.7109375" style="41" customWidth="1"/>
    <col min="2573" max="2573" width="13.140625" style="41" bestFit="1" customWidth="1"/>
    <col min="2574" max="2808" width="8.85546875" style="41"/>
    <col min="2809" max="2813" width="1.42578125" style="41" customWidth="1"/>
    <col min="2814" max="2814" width="37" style="41" customWidth="1"/>
    <col min="2815" max="2815" width="12.28515625" style="41" bestFit="1" customWidth="1"/>
    <col min="2816" max="2816" width="11" style="41" bestFit="1" customWidth="1"/>
    <col min="2817" max="2817" width="12.7109375" style="41" bestFit="1" customWidth="1"/>
    <col min="2818" max="2818" width="12" style="41" bestFit="1" customWidth="1"/>
    <col min="2819" max="2819" width="13.140625" style="41" bestFit="1" customWidth="1"/>
    <col min="2820" max="2823" width="13.42578125" style="41" customWidth="1"/>
    <col min="2824" max="2824" width="13.140625" style="41" bestFit="1" customWidth="1"/>
    <col min="2825" max="2828" width="14.7109375" style="41" customWidth="1"/>
    <col min="2829" max="2829" width="13.140625" style="41" bestFit="1" customWidth="1"/>
    <col min="2830" max="3064" width="8.85546875" style="41"/>
    <col min="3065" max="3069" width="1.42578125" style="41" customWidth="1"/>
    <col min="3070" max="3070" width="37" style="41" customWidth="1"/>
    <col min="3071" max="3071" width="12.28515625" style="41" bestFit="1" customWidth="1"/>
    <col min="3072" max="3072" width="11" style="41" bestFit="1" customWidth="1"/>
    <col min="3073" max="3073" width="12.7109375" style="41" bestFit="1" customWidth="1"/>
    <col min="3074" max="3074" width="12" style="41" bestFit="1" customWidth="1"/>
    <col min="3075" max="3075" width="13.140625" style="41" bestFit="1" customWidth="1"/>
    <col min="3076" max="3079" width="13.42578125" style="41" customWidth="1"/>
    <col min="3080" max="3080" width="13.140625" style="41" bestFit="1" customWidth="1"/>
    <col min="3081" max="3084" width="14.7109375" style="41" customWidth="1"/>
    <col min="3085" max="3085" width="13.140625" style="41" bestFit="1" customWidth="1"/>
    <col min="3086" max="3320" width="8.85546875" style="41"/>
    <col min="3321" max="3325" width="1.42578125" style="41" customWidth="1"/>
    <col min="3326" max="3326" width="37" style="41" customWidth="1"/>
    <col min="3327" max="3327" width="12.28515625" style="41" bestFit="1" customWidth="1"/>
    <col min="3328" max="3328" width="11" style="41" bestFit="1" customWidth="1"/>
    <col min="3329" max="3329" width="12.7109375" style="41" bestFit="1" customWidth="1"/>
    <col min="3330" max="3330" width="12" style="41" bestFit="1" customWidth="1"/>
    <col min="3331" max="3331" width="13.140625" style="41" bestFit="1" customWidth="1"/>
    <col min="3332" max="3335" width="13.42578125" style="41" customWidth="1"/>
    <col min="3336" max="3336" width="13.140625" style="41" bestFit="1" customWidth="1"/>
    <col min="3337" max="3340" width="14.7109375" style="41" customWidth="1"/>
    <col min="3341" max="3341" width="13.140625" style="41" bestFit="1" customWidth="1"/>
    <col min="3342" max="3576" width="8.85546875" style="41"/>
    <col min="3577" max="3581" width="1.42578125" style="41" customWidth="1"/>
    <col min="3582" max="3582" width="37" style="41" customWidth="1"/>
    <col min="3583" max="3583" width="12.28515625" style="41" bestFit="1" customWidth="1"/>
    <col min="3584" max="3584" width="11" style="41" bestFit="1" customWidth="1"/>
    <col min="3585" max="3585" width="12.7109375" style="41" bestFit="1" customWidth="1"/>
    <col min="3586" max="3586" width="12" style="41" bestFit="1" customWidth="1"/>
    <col min="3587" max="3587" width="13.140625" style="41" bestFit="1" customWidth="1"/>
    <col min="3588" max="3591" width="13.42578125" style="41" customWidth="1"/>
    <col min="3592" max="3592" width="13.140625" style="41" bestFit="1" customWidth="1"/>
    <col min="3593" max="3596" width="14.7109375" style="41" customWidth="1"/>
    <col min="3597" max="3597" width="13.140625" style="41" bestFit="1" customWidth="1"/>
    <col min="3598" max="3832" width="8.85546875" style="41"/>
    <col min="3833" max="3837" width="1.42578125" style="41" customWidth="1"/>
    <col min="3838" max="3838" width="37" style="41" customWidth="1"/>
    <col min="3839" max="3839" width="12.28515625" style="41" bestFit="1" customWidth="1"/>
    <col min="3840" max="3840" width="11" style="41" bestFit="1" customWidth="1"/>
    <col min="3841" max="3841" width="12.7109375" style="41" bestFit="1" customWidth="1"/>
    <col min="3842" max="3842" width="12" style="41" bestFit="1" customWidth="1"/>
    <col min="3843" max="3843" width="13.140625" style="41" bestFit="1" customWidth="1"/>
    <col min="3844" max="3847" width="13.42578125" style="41" customWidth="1"/>
    <col min="3848" max="3848" width="13.140625" style="41" bestFit="1" customWidth="1"/>
    <col min="3849" max="3852" width="14.7109375" style="41" customWidth="1"/>
    <col min="3853" max="3853" width="13.140625" style="41" bestFit="1" customWidth="1"/>
    <col min="3854" max="4088" width="8.85546875" style="41"/>
    <col min="4089" max="4093" width="1.42578125" style="41" customWidth="1"/>
    <col min="4094" max="4094" width="37" style="41" customWidth="1"/>
    <col min="4095" max="4095" width="12.28515625" style="41" bestFit="1" customWidth="1"/>
    <col min="4096" max="4096" width="11" style="41" bestFit="1" customWidth="1"/>
    <col min="4097" max="4097" width="12.7109375" style="41" bestFit="1" customWidth="1"/>
    <col min="4098" max="4098" width="12" style="41" bestFit="1" customWidth="1"/>
    <col min="4099" max="4099" width="13.140625" style="41" bestFit="1" customWidth="1"/>
    <col min="4100" max="4103" width="13.42578125" style="41" customWidth="1"/>
    <col min="4104" max="4104" width="13.140625" style="41" bestFit="1" customWidth="1"/>
    <col min="4105" max="4108" width="14.7109375" style="41" customWidth="1"/>
    <col min="4109" max="4109" width="13.140625" style="41" bestFit="1" customWidth="1"/>
    <col min="4110" max="4344" width="8.85546875" style="41"/>
    <col min="4345" max="4349" width="1.42578125" style="41" customWidth="1"/>
    <col min="4350" max="4350" width="37" style="41" customWidth="1"/>
    <col min="4351" max="4351" width="12.28515625" style="41" bestFit="1" customWidth="1"/>
    <col min="4352" max="4352" width="11" style="41" bestFit="1" customWidth="1"/>
    <col min="4353" max="4353" width="12.7109375" style="41" bestFit="1" customWidth="1"/>
    <col min="4354" max="4354" width="12" style="41" bestFit="1" customWidth="1"/>
    <col min="4355" max="4355" width="13.140625" style="41" bestFit="1" customWidth="1"/>
    <col min="4356" max="4359" width="13.42578125" style="41" customWidth="1"/>
    <col min="4360" max="4360" width="13.140625" style="41" bestFit="1" customWidth="1"/>
    <col min="4361" max="4364" width="14.7109375" style="41" customWidth="1"/>
    <col min="4365" max="4365" width="13.140625" style="41" bestFit="1" customWidth="1"/>
    <col min="4366" max="4600" width="8.85546875" style="41"/>
    <col min="4601" max="4605" width="1.42578125" style="41" customWidth="1"/>
    <col min="4606" max="4606" width="37" style="41" customWidth="1"/>
    <col min="4607" max="4607" width="12.28515625" style="41" bestFit="1" customWidth="1"/>
    <col min="4608" max="4608" width="11" style="41" bestFit="1" customWidth="1"/>
    <col min="4609" max="4609" width="12.7109375" style="41" bestFit="1" customWidth="1"/>
    <col min="4610" max="4610" width="12" style="41" bestFit="1" customWidth="1"/>
    <col min="4611" max="4611" width="13.140625" style="41" bestFit="1" customWidth="1"/>
    <col min="4612" max="4615" width="13.42578125" style="41" customWidth="1"/>
    <col min="4616" max="4616" width="13.140625" style="41" bestFit="1" customWidth="1"/>
    <col min="4617" max="4620" width="14.7109375" style="41" customWidth="1"/>
    <col min="4621" max="4621" width="13.140625" style="41" bestFit="1" customWidth="1"/>
    <col min="4622" max="4856" width="8.85546875" style="41"/>
    <col min="4857" max="4861" width="1.42578125" style="41" customWidth="1"/>
    <col min="4862" max="4862" width="37" style="41" customWidth="1"/>
    <col min="4863" max="4863" width="12.28515625" style="41" bestFit="1" customWidth="1"/>
    <col min="4864" max="4864" width="11" style="41" bestFit="1" customWidth="1"/>
    <col min="4865" max="4865" width="12.7109375" style="41" bestFit="1" customWidth="1"/>
    <col min="4866" max="4866" width="12" style="41" bestFit="1" customWidth="1"/>
    <col min="4867" max="4867" width="13.140625" style="41" bestFit="1" customWidth="1"/>
    <col min="4868" max="4871" width="13.42578125" style="41" customWidth="1"/>
    <col min="4872" max="4872" width="13.140625" style="41" bestFit="1" customWidth="1"/>
    <col min="4873" max="4876" width="14.7109375" style="41" customWidth="1"/>
    <col min="4877" max="4877" width="13.140625" style="41" bestFit="1" customWidth="1"/>
    <col min="4878" max="5112" width="8.85546875" style="41"/>
    <col min="5113" max="5117" width="1.42578125" style="41" customWidth="1"/>
    <col min="5118" max="5118" width="37" style="41" customWidth="1"/>
    <col min="5119" max="5119" width="12.28515625" style="41" bestFit="1" customWidth="1"/>
    <col min="5120" max="5120" width="11" style="41" bestFit="1" customWidth="1"/>
    <col min="5121" max="5121" width="12.7109375" style="41" bestFit="1" customWidth="1"/>
    <col min="5122" max="5122" width="12" style="41" bestFit="1" customWidth="1"/>
    <col min="5123" max="5123" width="13.140625" style="41" bestFit="1" customWidth="1"/>
    <col min="5124" max="5127" width="13.42578125" style="41" customWidth="1"/>
    <col min="5128" max="5128" width="13.140625" style="41" bestFit="1" customWidth="1"/>
    <col min="5129" max="5132" width="14.7109375" style="41" customWidth="1"/>
    <col min="5133" max="5133" width="13.140625" style="41" bestFit="1" customWidth="1"/>
    <col min="5134" max="5368" width="8.85546875" style="41"/>
    <col min="5369" max="5373" width="1.42578125" style="41" customWidth="1"/>
    <col min="5374" max="5374" width="37" style="41" customWidth="1"/>
    <col min="5375" max="5375" width="12.28515625" style="41" bestFit="1" customWidth="1"/>
    <col min="5376" max="5376" width="11" style="41" bestFit="1" customWidth="1"/>
    <col min="5377" max="5377" width="12.7109375" style="41" bestFit="1" customWidth="1"/>
    <col min="5378" max="5378" width="12" style="41" bestFit="1" customWidth="1"/>
    <col min="5379" max="5379" width="13.140625" style="41" bestFit="1" customWidth="1"/>
    <col min="5380" max="5383" width="13.42578125" style="41" customWidth="1"/>
    <col min="5384" max="5384" width="13.140625" style="41" bestFit="1" customWidth="1"/>
    <col min="5385" max="5388" width="14.7109375" style="41" customWidth="1"/>
    <col min="5389" max="5389" width="13.140625" style="41" bestFit="1" customWidth="1"/>
    <col min="5390" max="5624" width="8.85546875" style="41"/>
    <col min="5625" max="5629" width="1.42578125" style="41" customWidth="1"/>
    <col min="5630" max="5630" width="37" style="41" customWidth="1"/>
    <col min="5631" max="5631" width="12.28515625" style="41" bestFit="1" customWidth="1"/>
    <col min="5632" max="5632" width="11" style="41" bestFit="1" customWidth="1"/>
    <col min="5633" max="5633" width="12.7109375" style="41" bestFit="1" customWidth="1"/>
    <col min="5634" max="5634" width="12" style="41" bestFit="1" customWidth="1"/>
    <col min="5635" max="5635" width="13.140625" style="41" bestFit="1" customWidth="1"/>
    <col min="5636" max="5639" width="13.42578125" style="41" customWidth="1"/>
    <col min="5640" max="5640" width="13.140625" style="41" bestFit="1" customWidth="1"/>
    <col min="5641" max="5644" width="14.7109375" style="41" customWidth="1"/>
    <col min="5645" max="5645" width="13.140625" style="41" bestFit="1" customWidth="1"/>
    <col min="5646" max="5880" width="8.85546875" style="41"/>
    <col min="5881" max="5885" width="1.42578125" style="41" customWidth="1"/>
    <col min="5886" max="5886" width="37" style="41" customWidth="1"/>
    <col min="5887" max="5887" width="12.28515625" style="41" bestFit="1" customWidth="1"/>
    <col min="5888" max="5888" width="11" style="41" bestFit="1" customWidth="1"/>
    <col min="5889" max="5889" width="12.7109375" style="41" bestFit="1" customWidth="1"/>
    <col min="5890" max="5890" width="12" style="41" bestFit="1" customWidth="1"/>
    <col min="5891" max="5891" width="13.140625" style="41" bestFit="1" customWidth="1"/>
    <col min="5892" max="5895" width="13.42578125" style="41" customWidth="1"/>
    <col min="5896" max="5896" width="13.140625" style="41" bestFit="1" customWidth="1"/>
    <col min="5897" max="5900" width="14.7109375" style="41" customWidth="1"/>
    <col min="5901" max="5901" width="13.140625" style="41" bestFit="1" customWidth="1"/>
    <col min="5902" max="6136" width="8.85546875" style="41"/>
    <col min="6137" max="6141" width="1.42578125" style="41" customWidth="1"/>
    <col min="6142" max="6142" width="37" style="41" customWidth="1"/>
    <col min="6143" max="6143" width="12.28515625" style="41" bestFit="1" customWidth="1"/>
    <col min="6144" max="6144" width="11" style="41" bestFit="1" customWidth="1"/>
    <col min="6145" max="6145" width="12.7109375" style="41" bestFit="1" customWidth="1"/>
    <col min="6146" max="6146" width="12" style="41" bestFit="1" customWidth="1"/>
    <col min="6147" max="6147" width="13.140625" style="41" bestFit="1" customWidth="1"/>
    <col min="6148" max="6151" width="13.42578125" style="41" customWidth="1"/>
    <col min="6152" max="6152" width="13.140625" style="41" bestFit="1" customWidth="1"/>
    <col min="6153" max="6156" width="14.7109375" style="41" customWidth="1"/>
    <col min="6157" max="6157" width="13.140625" style="41" bestFit="1" customWidth="1"/>
    <col min="6158" max="6392" width="8.85546875" style="41"/>
    <col min="6393" max="6397" width="1.42578125" style="41" customWidth="1"/>
    <col min="6398" max="6398" width="37" style="41" customWidth="1"/>
    <col min="6399" max="6399" width="12.28515625" style="41" bestFit="1" customWidth="1"/>
    <col min="6400" max="6400" width="11" style="41" bestFit="1" customWidth="1"/>
    <col min="6401" max="6401" width="12.7109375" style="41" bestFit="1" customWidth="1"/>
    <col min="6402" max="6402" width="12" style="41" bestFit="1" customWidth="1"/>
    <col min="6403" max="6403" width="13.140625" style="41" bestFit="1" customWidth="1"/>
    <col min="6404" max="6407" width="13.42578125" style="41" customWidth="1"/>
    <col min="6408" max="6408" width="13.140625" style="41" bestFit="1" customWidth="1"/>
    <col min="6409" max="6412" width="14.7109375" style="41" customWidth="1"/>
    <col min="6413" max="6413" width="13.140625" style="41" bestFit="1" customWidth="1"/>
    <col min="6414" max="6648" width="8.85546875" style="41"/>
    <col min="6649" max="6653" width="1.42578125" style="41" customWidth="1"/>
    <col min="6654" max="6654" width="37" style="41" customWidth="1"/>
    <col min="6655" max="6655" width="12.28515625" style="41" bestFit="1" customWidth="1"/>
    <col min="6656" max="6656" width="11" style="41" bestFit="1" customWidth="1"/>
    <col min="6657" max="6657" width="12.7109375" style="41" bestFit="1" customWidth="1"/>
    <col min="6658" max="6658" width="12" style="41" bestFit="1" customWidth="1"/>
    <col min="6659" max="6659" width="13.140625" style="41" bestFit="1" customWidth="1"/>
    <col min="6660" max="6663" width="13.42578125" style="41" customWidth="1"/>
    <col min="6664" max="6664" width="13.140625" style="41" bestFit="1" customWidth="1"/>
    <col min="6665" max="6668" width="14.7109375" style="41" customWidth="1"/>
    <col min="6669" max="6669" width="13.140625" style="41" bestFit="1" customWidth="1"/>
    <col min="6670" max="6904" width="8.85546875" style="41"/>
    <col min="6905" max="6909" width="1.42578125" style="41" customWidth="1"/>
    <col min="6910" max="6910" width="37" style="41" customWidth="1"/>
    <col min="6911" max="6911" width="12.28515625" style="41" bestFit="1" customWidth="1"/>
    <col min="6912" max="6912" width="11" style="41" bestFit="1" customWidth="1"/>
    <col min="6913" max="6913" width="12.7109375" style="41" bestFit="1" customWidth="1"/>
    <col min="6914" max="6914" width="12" style="41" bestFit="1" customWidth="1"/>
    <col min="6915" max="6915" width="13.140625" style="41" bestFit="1" customWidth="1"/>
    <col min="6916" max="6919" width="13.42578125" style="41" customWidth="1"/>
    <col min="6920" max="6920" width="13.140625" style="41" bestFit="1" customWidth="1"/>
    <col min="6921" max="6924" width="14.7109375" style="41" customWidth="1"/>
    <col min="6925" max="6925" width="13.140625" style="41" bestFit="1" customWidth="1"/>
    <col min="6926" max="7160" width="8.85546875" style="41"/>
    <col min="7161" max="7165" width="1.42578125" style="41" customWidth="1"/>
    <col min="7166" max="7166" width="37" style="41" customWidth="1"/>
    <col min="7167" max="7167" width="12.28515625" style="41" bestFit="1" customWidth="1"/>
    <col min="7168" max="7168" width="11" style="41" bestFit="1" customWidth="1"/>
    <col min="7169" max="7169" width="12.7109375" style="41" bestFit="1" customWidth="1"/>
    <col min="7170" max="7170" width="12" style="41" bestFit="1" customWidth="1"/>
    <col min="7171" max="7171" width="13.140625" style="41" bestFit="1" customWidth="1"/>
    <col min="7172" max="7175" width="13.42578125" style="41" customWidth="1"/>
    <col min="7176" max="7176" width="13.140625" style="41" bestFit="1" customWidth="1"/>
    <col min="7177" max="7180" width="14.7109375" style="41" customWidth="1"/>
    <col min="7181" max="7181" width="13.140625" style="41" bestFit="1" customWidth="1"/>
    <col min="7182" max="7416" width="8.85546875" style="41"/>
    <col min="7417" max="7421" width="1.42578125" style="41" customWidth="1"/>
    <col min="7422" max="7422" width="37" style="41" customWidth="1"/>
    <col min="7423" max="7423" width="12.28515625" style="41" bestFit="1" customWidth="1"/>
    <col min="7424" max="7424" width="11" style="41" bestFit="1" customWidth="1"/>
    <col min="7425" max="7425" width="12.7109375" style="41" bestFit="1" customWidth="1"/>
    <col min="7426" max="7426" width="12" style="41" bestFit="1" customWidth="1"/>
    <col min="7427" max="7427" width="13.140625" style="41" bestFit="1" customWidth="1"/>
    <col min="7428" max="7431" width="13.42578125" style="41" customWidth="1"/>
    <col min="7432" max="7432" width="13.140625" style="41" bestFit="1" customWidth="1"/>
    <col min="7433" max="7436" width="14.7109375" style="41" customWidth="1"/>
    <col min="7437" max="7437" width="13.140625" style="41" bestFit="1" customWidth="1"/>
    <col min="7438" max="7672" width="8.85546875" style="41"/>
    <col min="7673" max="7677" width="1.42578125" style="41" customWidth="1"/>
    <col min="7678" max="7678" width="37" style="41" customWidth="1"/>
    <col min="7679" max="7679" width="12.28515625" style="41" bestFit="1" customWidth="1"/>
    <col min="7680" max="7680" width="11" style="41" bestFit="1" customWidth="1"/>
    <col min="7681" max="7681" width="12.7109375" style="41" bestFit="1" customWidth="1"/>
    <col min="7682" max="7682" width="12" style="41" bestFit="1" customWidth="1"/>
    <col min="7683" max="7683" width="13.140625" style="41" bestFit="1" customWidth="1"/>
    <col min="7684" max="7687" width="13.42578125" style="41" customWidth="1"/>
    <col min="7688" max="7688" width="13.140625" style="41" bestFit="1" customWidth="1"/>
    <col min="7689" max="7692" width="14.7109375" style="41" customWidth="1"/>
    <col min="7693" max="7693" width="13.140625" style="41" bestFit="1" customWidth="1"/>
    <col min="7694" max="7928" width="8.85546875" style="41"/>
    <col min="7929" max="7933" width="1.42578125" style="41" customWidth="1"/>
    <col min="7934" max="7934" width="37" style="41" customWidth="1"/>
    <col min="7935" max="7935" width="12.28515625" style="41" bestFit="1" customWidth="1"/>
    <col min="7936" max="7936" width="11" style="41" bestFit="1" customWidth="1"/>
    <col min="7937" max="7937" width="12.7109375" style="41" bestFit="1" customWidth="1"/>
    <col min="7938" max="7938" width="12" style="41" bestFit="1" customWidth="1"/>
    <col min="7939" max="7939" width="13.140625" style="41" bestFit="1" customWidth="1"/>
    <col min="7940" max="7943" width="13.42578125" style="41" customWidth="1"/>
    <col min="7944" max="7944" width="13.140625" style="41" bestFit="1" customWidth="1"/>
    <col min="7945" max="7948" width="14.7109375" style="41" customWidth="1"/>
    <col min="7949" max="7949" width="13.140625" style="41" bestFit="1" customWidth="1"/>
    <col min="7950" max="8184" width="8.85546875" style="41"/>
    <col min="8185" max="8189" width="1.42578125" style="41" customWidth="1"/>
    <col min="8190" max="8190" width="37" style="41" customWidth="1"/>
    <col min="8191" max="8191" width="12.28515625" style="41" bestFit="1" customWidth="1"/>
    <col min="8192" max="8192" width="11" style="41" bestFit="1" customWidth="1"/>
    <col min="8193" max="8193" width="12.7109375" style="41" bestFit="1" customWidth="1"/>
    <col min="8194" max="8194" width="12" style="41" bestFit="1" customWidth="1"/>
    <col min="8195" max="8195" width="13.140625" style="41" bestFit="1" customWidth="1"/>
    <col min="8196" max="8199" width="13.42578125" style="41" customWidth="1"/>
    <col min="8200" max="8200" width="13.140625" style="41" bestFit="1" customWidth="1"/>
    <col min="8201" max="8204" width="14.7109375" style="41" customWidth="1"/>
    <col min="8205" max="8205" width="13.140625" style="41" bestFit="1" customWidth="1"/>
    <col min="8206" max="8440" width="8.85546875" style="41"/>
    <col min="8441" max="8445" width="1.42578125" style="41" customWidth="1"/>
    <col min="8446" max="8446" width="37" style="41" customWidth="1"/>
    <col min="8447" max="8447" width="12.28515625" style="41" bestFit="1" customWidth="1"/>
    <col min="8448" max="8448" width="11" style="41" bestFit="1" customWidth="1"/>
    <col min="8449" max="8449" width="12.7109375" style="41" bestFit="1" customWidth="1"/>
    <col min="8450" max="8450" width="12" style="41" bestFit="1" customWidth="1"/>
    <col min="8451" max="8451" width="13.140625" style="41" bestFit="1" customWidth="1"/>
    <col min="8452" max="8455" width="13.42578125" style="41" customWidth="1"/>
    <col min="8456" max="8456" width="13.140625" style="41" bestFit="1" customWidth="1"/>
    <col min="8457" max="8460" width="14.7109375" style="41" customWidth="1"/>
    <col min="8461" max="8461" width="13.140625" style="41" bestFit="1" customWidth="1"/>
    <col min="8462" max="8696" width="8.85546875" style="41"/>
    <col min="8697" max="8701" width="1.42578125" style="41" customWidth="1"/>
    <col min="8702" max="8702" width="37" style="41" customWidth="1"/>
    <col min="8703" max="8703" width="12.28515625" style="41" bestFit="1" customWidth="1"/>
    <col min="8704" max="8704" width="11" style="41" bestFit="1" customWidth="1"/>
    <col min="8705" max="8705" width="12.7109375" style="41" bestFit="1" customWidth="1"/>
    <col min="8706" max="8706" width="12" style="41" bestFit="1" customWidth="1"/>
    <col min="8707" max="8707" width="13.140625" style="41" bestFit="1" customWidth="1"/>
    <col min="8708" max="8711" width="13.42578125" style="41" customWidth="1"/>
    <col min="8712" max="8712" width="13.140625" style="41" bestFit="1" customWidth="1"/>
    <col min="8713" max="8716" width="14.7109375" style="41" customWidth="1"/>
    <col min="8717" max="8717" width="13.140625" style="41" bestFit="1" customWidth="1"/>
    <col min="8718" max="8952" width="8.85546875" style="41"/>
    <col min="8953" max="8957" width="1.42578125" style="41" customWidth="1"/>
    <col min="8958" max="8958" width="37" style="41" customWidth="1"/>
    <col min="8959" max="8959" width="12.28515625" style="41" bestFit="1" customWidth="1"/>
    <col min="8960" max="8960" width="11" style="41" bestFit="1" customWidth="1"/>
    <col min="8961" max="8961" width="12.7109375" style="41" bestFit="1" customWidth="1"/>
    <col min="8962" max="8962" width="12" style="41" bestFit="1" customWidth="1"/>
    <col min="8963" max="8963" width="13.140625" style="41" bestFit="1" customWidth="1"/>
    <col min="8964" max="8967" width="13.42578125" style="41" customWidth="1"/>
    <col min="8968" max="8968" width="13.140625" style="41" bestFit="1" customWidth="1"/>
    <col min="8969" max="8972" width="14.7109375" style="41" customWidth="1"/>
    <col min="8973" max="8973" width="13.140625" style="41" bestFit="1" customWidth="1"/>
    <col min="8974" max="9208" width="8.85546875" style="41"/>
    <col min="9209" max="9213" width="1.42578125" style="41" customWidth="1"/>
    <col min="9214" max="9214" width="37" style="41" customWidth="1"/>
    <col min="9215" max="9215" width="12.28515625" style="41" bestFit="1" customWidth="1"/>
    <col min="9216" max="9216" width="11" style="41" bestFit="1" customWidth="1"/>
    <col min="9217" max="9217" width="12.7109375" style="41" bestFit="1" customWidth="1"/>
    <col min="9218" max="9218" width="12" style="41" bestFit="1" customWidth="1"/>
    <col min="9219" max="9219" width="13.140625" style="41" bestFit="1" customWidth="1"/>
    <col min="9220" max="9223" width="13.42578125" style="41" customWidth="1"/>
    <col min="9224" max="9224" width="13.140625" style="41" bestFit="1" customWidth="1"/>
    <col min="9225" max="9228" width="14.7109375" style="41" customWidth="1"/>
    <col min="9229" max="9229" width="13.140625" style="41" bestFit="1" customWidth="1"/>
    <col min="9230" max="9464" width="8.85546875" style="41"/>
    <col min="9465" max="9469" width="1.42578125" style="41" customWidth="1"/>
    <col min="9470" max="9470" width="37" style="41" customWidth="1"/>
    <col min="9471" max="9471" width="12.28515625" style="41" bestFit="1" customWidth="1"/>
    <col min="9472" max="9472" width="11" style="41" bestFit="1" customWidth="1"/>
    <col min="9473" max="9473" width="12.7109375" style="41" bestFit="1" customWidth="1"/>
    <col min="9474" max="9474" width="12" style="41" bestFit="1" customWidth="1"/>
    <col min="9475" max="9475" width="13.140625" style="41" bestFit="1" customWidth="1"/>
    <col min="9476" max="9479" width="13.42578125" style="41" customWidth="1"/>
    <col min="9480" max="9480" width="13.140625" style="41" bestFit="1" customWidth="1"/>
    <col min="9481" max="9484" width="14.7109375" style="41" customWidth="1"/>
    <col min="9485" max="9485" width="13.140625" style="41" bestFit="1" customWidth="1"/>
    <col min="9486" max="9720" width="8.85546875" style="41"/>
    <col min="9721" max="9725" width="1.42578125" style="41" customWidth="1"/>
    <col min="9726" max="9726" width="37" style="41" customWidth="1"/>
    <col min="9727" max="9727" width="12.28515625" style="41" bestFit="1" customWidth="1"/>
    <col min="9728" max="9728" width="11" style="41" bestFit="1" customWidth="1"/>
    <col min="9729" max="9729" width="12.7109375" style="41" bestFit="1" customWidth="1"/>
    <col min="9730" max="9730" width="12" style="41" bestFit="1" customWidth="1"/>
    <col min="9731" max="9731" width="13.140625" style="41" bestFit="1" customWidth="1"/>
    <col min="9732" max="9735" width="13.42578125" style="41" customWidth="1"/>
    <col min="9736" max="9736" width="13.140625" style="41" bestFit="1" customWidth="1"/>
    <col min="9737" max="9740" width="14.7109375" style="41" customWidth="1"/>
    <col min="9741" max="9741" width="13.140625" style="41" bestFit="1" customWidth="1"/>
    <col min="9742" max="9976" width="8.85546875" style="41"/>
    <col min="9977" max="9981" width="1.42578125" style="41" customWidth="1"/>
    <col min="9982" max="9982" width="37" style="41" customWidth="1"/>
    <col min="9983" max="9983" width="12.28515625" style="41" bestFit="1" customWidth="1"/>
    <col min="9984" max="9984" width="11" style="41" bestFit="1" customWidth="1"/>
    <col min="9985" max="9985" width="12.7109375" style="41" bestFit="1" customWidth="1"/>
    <col min="9986" max="9986" width="12" style="41" bestFit="1" customWidth="1"/>
    <col min="9987" max="9987" width="13.140625" style="41" bestFit="1" customWidth="1"/>
    <col min="9988" max="9991" width="13.42578125" style="41" customWidth="1"/>
    <col min="9992" max="9992" width="13.140625" style="41" bestFit="1" customWidth="1"/>
    <col min="9993" max="9996" width="14.7109375" style="41" customWidth="1"/>
    <col min="9997" max="9997" width="13.140625" style="41" bestFit="1" customWidth="1"/>
    <col min="9998" max="10232" width="8.85546875" style="41"/>
    <col min="10233" max="10237" width="1.42578125" style="41" customWidth="1"/>
    <col min="10238" max="10238" width="37" style="41" customWidth="1"/>
    <col min="10239" max="10239" width="12.28515625" style="41" bestFit="1" customWidth="1"/>
    <col min="10240" max="10240" width="11" style="41" bestFit="1" customWidth="1"/>
    <col min="10241" max="10241" width="12.7109375" style="41" bestFit="1" customWidth="1"/>
    <col min="10242" max="10242" width="12" style="41" bestFit="1" customWidth="1"/>
    <col min="10243" max="10243" width="13.140625" style="41" bestFit="1" customWidth="1"/>
    <col min="10244" max="10247" width="13.42578125" style="41" customWidth="1"/>
    <col min="10248" max="10248" width="13.140625" style="41" bestFit="1" customWidth="1"/>
    <col min="10249" max="10252" width="14.7109375" style="41" customWidth="1"/>
    <col min="10253" max="10253" width="13.140625" style="41" bestFit="1" customWidth="1"/>
    <col min="10254" max="10488" width="8.85546875" style="41"/>
    <col min="10489" max="10493" width="1.42578125" style="41" customWidth="1"/>
    <col min="10494" max="10494" width="37" style="41" customWidth="1"/>
    <col min="10495" max="10495" width="12.28515625" style="41" bestFit="1" customWidth="1"/>
    <col min="10496" max="10496" width="11" style="41" bestFit="1" customWidth="1"/>
    <col min="10497" max="10497" width="12.7109375" style="41" bestFit="1" customWidth="1"/>
    <col min="10498" max="10498" width="12" style="41" bestFit="1" customWidth="1"/>
    <col min="10499" max="10499" width="13.140625" style="41" bestFit="1" customWidth="1"/>
    <col min="10500" max="10503" width="13.42578125" style="41" customWidth="1"/>
    <col min="10504" max="10504" width="13.140625" style="41" bestFit="1" customWidth="1"/>
    <col min="10505" max="10508" width="14.7109375" style="41" customWidth="1"/>
    <col min="10509" max="10509" width="13.140625" style="41" bestFit="1" customWidth="1"/>
    <col min="10510" max="10744" width="8.85546875" style="41"/>
    <col min="10745" max="10749" width="1.42578125" style="41" customWidth="1"/>
    <col min="10750" max="10750" width="37" style="41" customWidth="1"/>
    <col min="10751" max="10751" width="12.28515625" style="41" bestFit="1" customWidth="1"/>
    <col min="10752" max="10752" width="11" style="41" bestFit="1" customWidth="1"/>
    <col min="10753" max="10753" width="12.7109375" style="41" bestFit="1" customWidth="1"/>
    <col min="10754" max="10754" width="12" style="41" bestFit="1" customWidth="1"/>
    <col min="10755" max="10755" width="13.140625" style="41" bestFit="1" customWidth="1"/>
    <col min="10756" max="10759" width="13.42578125" style="41" customWidth="1"/>
    <col min="10760" max="10760" width="13.140625" style="41" bestFit="1" customWidth="1"/>
    <col min="10761" max="10764" width="14.7109375" style="41" customWidth="1"/>
    <col min="10765" max="10765" width="13.140625" style="41" bestFit="1" customWidth="1"/>
    <col min="10766" max="11000" width="8.85546875" style="41"/>
    <col min="11001" max="11005" width="1.42578125" style="41" customWidth="1"/>
    <col min="11006" max="11006" width="37" style="41" customWidth="1"/>
    <col min="11007" max="11007" width="12.28515625" style="41" bestFit="1" customWidth="1"/>
    <col min="11008" max="11008" width="11" style="41" bestFit="1" customWidth="1"/>
    <col min="11009" max="11009" width="12.7109375" style="41" bestFit="1" customWidth="1"/>
    <col min="11010" max="11010" width="12" style="41" bestFit="1" customWidth="1"/>
    <col min="11011" max="11011" width="13.140625" style="41" bestFit="1" customWidth="1"/>
    <col min="11012" max="11015" width="13.42578125" style="41" customWidth="1"/>
    <col min="11016" max="11016" width="13.140625" style="41" bestFit="1" customWidth="1"/>
    <col min="11017" max="11020" width="14.7109375" style="41" customWidth="1"/>
    <col min="11021" max="11021" width="13.140625" style="41" bestFit="1" customWidth="1"/>
    <col min="11022" max="11256" width="8.85546875" style="41"/>
    <col min="11257" max="11261" width="1.42578125" style="41" customWidth="1"/>
    <col min="11262" max="11262" width="37" style="41" customWidth="1"/>
    <col min="11263" max="11263" width="12.28515625" style="41" bestFit="1" customWidth="1"/>
    <col min="11264" max="11264" width="11" style="41" bestFit="1" customWidth="1"/>
    <col min="11265" max="11265" width="12.7109375" style="41" bestFit="1" customWidth="1"/>
    <col min="11266" max="11266" width="12" style="41" bestFit="1" customWidth="1"/>
    <col min="11267" max="11267" width="13.140625" style="41" bestFit="1" customWidth="1"/>
    <col min="11268" max="11271" width="13.42578125" style="41" customWidth="1"/>
    <col min="11272" max="11272" width="13.140625" style="41" bestFit="1" customWidth="1"/>
    <col min="11273" max="11276" width="14.7109375" style="41" customWidth="1"/>
    <col min="11277" max="11277" width="13.140625" style="41" bestFit="1" customWidth="1"/>
    <col min="11278" max="11512" width="8.85546875" style="41"/>
    <col min="11513" max="11517" width="1.42578125" style="41" customWidth="1"/>
    <col min="11518" max="11518" width="37" style="41" customWidth="1"/>
    <col min="11519" max="11519" width="12.28515625" style="41" bestFit="1" customWidth="1"/>
    <col min="11520" max="11520" width="11" style="41" bestFit="1" customWidth="1"/>
    <col min="11521" max="11521" width="12.7109375" style="41" bestFit="1" customWidth="1"/>
    <col min="11522" max="11522" width="12" style="41" bestFit="1" customWidth="1"/>
    <col min="11523" max="11523" width="13.140625" style="41" bestFit="1" customWidth="1"/>
    <col min="11524" max="11527" width="13.42578125" style="41" customWidth="1"/>
    <col min="11528" max="11528" width="13.140625" style="41" bestFit="1" customWidth="1"/>
    <col min="11529" max="11532" width="14.7109375" style="41" customWidth="1"/>
    <col min="11533" max="11533" width="13.140625" style="41" bestFit="1" customWidth="1"/>
    <col min="11534" max="11768" width="8.85546875" style="41"/>
    <col min="11769" max="11773" width="1.42578125" style="41" customWidth="1"/>
    <col min="11774" max="11774" width="37" style="41" customWidth="1"/>
    <col min="11775" max="11775" width="12.28515625" style="41" bestFit="1" customWidth="1"/>
    <col min="11776" max="11776" width="11" style="41" bestFit="1" customWidth="1"/>
    <col min="11777" max="11777" width="12.7109375" style="41" bestFit="1" customWidth="1"/>
    <col min="11778" max="11778" width="12" style="41" bestFit="1" customWidth="1"/>
    <col min="11779" max="11779" width="13.140625" style="41" bestFit="1" customWidth="1"/>
    <col min="11780" max="11783" width="13.42578125" style="41" customWidth="1"/>
    <col min="11784" max="11784" width="13.140625" style="41" bestFit="1" customWidth="1"/>
    <col min="11785" max="11788" width="14.7109375" style="41" customWidth="1"/>
    <col min="11789" max="11789" width="13.140625" style="41" bestFit="1" customWidth="1"/>
    <col min="11790" max="12024" width="8.85546875" style="41"/>
    <col min="12025" max="12029" width="1.42578125" style="41" customWidth="1"/>
    <col min="12030" max="12030" width="37" style="41" customWidth="1"/>
    <col min="12031" max="12031" width="12.28515625" style="41" bestFit="1" customWidth="1"/>
    <col min="12032" max="12032" width="11" style="41" bestFit="1" customWidth="1"/>
    <col min="12033" max="12033" width="12.7109375" style="41" bestFit="1" customWidth="1"/>
    <col min="12034" max="12034" width="12" style="41" bestFit="1" customWidth="1"/>
    <col min="12035" max="12035" width="13.140625" style="41" bestFit="1" customWidth="1"/>
    <col min="12036" max="12039" width="13.42578125" style="41" customWidth="1"/>
    <col min="12040" max="12040" width="13.140625" style="41" bestFit="1" customWidth="1"/>
    <col min="12041" max="12044" width="14.7109375" style="41" customWidth="1"/>
    <col min="12045" max="12045" width="13.140625" style="41" bestFit="1" customWidth="1"/>
    <col min="12046" max="12280" width="8.85546875" style="41"/>
    <col min="12281" max="12285" width="1.42578125" style="41" customWidth="1"/>
    <col min="12286" max="12286" width="37" style="41" customWidth="1"/>
    <col min="12287" max="12287" width="12.28515625" style="41" bestFit="1" customWidth="1"/>
    <col min="12288" max="12288" width="11" style="41" bestFit="1" customWidth="1"/>
    <col min="12289" max="12289" width="12.7109375" style="41" bestFit="1" customWidth="1"/>
    <col min="12290" max="12290" width="12" style="41" bestFit="1" customWidth="1"/>
    <col min="12291" max="12291" width="13.140625" style="41" bestFit="1" customWidth="1"/>
    <col min="12292" max="12295" width="13.42578125" style="41" customWidth="1"/>
    <col min="12296" max="12296" width="13.140625" style="41" bestFit="1" customWidth="1"/>
    <col min="12297" max="12300" width="14.7109375" style="41" customWidth="1"/>
    <col min="12301" max="12301" width="13.140625" style="41" bestFit="1" customWidth="1"/>
    <col min="12302" max="12536" width="8.85546875" style="41"/>
    <col min="12537" max="12541" width="1.42578125" style="41" customWidth="1"/>
    <col min="12542" max="12542" width="37" style="41" customWidth="1"/>
    <col min="12543" max="12543" width="12.28515625" style="41" bestFit="1" customWidth="1"/>
    <col min="12544" max="12544" width="11" style="41" bestFit="1" customWidth="1"/>
    <col min="12545" max="12545" width="12.7109375" style="41" bestFit="1" customWidth="1"/>
    <col min="12546" max="12546" width="12" style="41" bestFit="1" customWidth="1"/>
    <col min="12547" max="12547" width="13.140625" style="41" bestFit="1" customWidth="1"/>
    <col min="12548" max="12551" width="13.42578125" style="41" customWidth="1"/>
    <col min="12552" max="12552" width="13.140625" style="41" bestFit="1" customWidth="1"/>
    <col min="12553" max="12556" width="14.7109375" style="41" customWidth="1"/>
    <col min="12557" max="12557" width="13.140625" style="41" bestFit="1" customWidth="1"/>
    <col min="12558" max="12792" width="8.85546875" style="41"/>
    <col min="12793" max="12797" width="1.42578125" style="41" customWidth="1"/>
    <col min="12798" max="12798" width="37" style="41" customWidth="1"/>
    <col min="12799" max="12799" width="12.28515625" style="41" bestFit="1" customWidth="1"/>
    <col min="12800" max="12800" width="11" style="41" bestFit="1" customWidth="1"/>
    <col min="12801" max="12801" width="12.7109375" style="41" bestFit="1" customWidth="1"/>
    <col min="12802" max="12802" width="12" style="41" bestFit="1" customWidth="1"/>
    <col min="12803" max="12803" width="13.140625" style="41" bestFit="1" customWidth="1"/>
    <col min="12804" max="12807" width="13.42578125" style="41" customWidth="1"/>
    <col min="12808" max="12808" width="13.140625" style="41" bestFit="1" customWidth="1"/>
    <col min="12809" max="12812" width="14.7109375" style="41" customWidth="1"/>
    <col min="12813" max="12813" width="13.140625" style="41" bestFit="1" customWidth="1"/>
    <col min="12814" max="13048" width="8.85546875" style="41"/>
    <col min="13049" max="13053" width="1.42578125" style="41" customWidth="1"/>
    <col min="13054" max="13054" width="37" style="41" customWidth="1"/>
    <col min="13055" max="13055" width="12.28515625" style="41" bestFit="1" customWidth="1"/>
    <col min="13056" max="13056" width="11" style="41" bestFit="1" customWidth="1"/>
    <col min="13057" max="13057" width="12.7109375" style="41" bestFit="1" customWidth="1"/>
    <col min="13058" max="13058" width="12" style="41" bestFit="1" customWidth="1"/>
    <col min="13059" max="13059" width="13.140625" style="41" bestFit="1" customWidth="1"/>
    <col min="13060" max="13063" width="13.42578125" style="41" customWidth="1"/>
    <col min="13064" max="13064" width="13.140625" style="41" bestFit="1" customWidth="1"/>
    <col min="13065" max="13068" width="14.7109375" style="41" customWidth="1"/>
    <col min="13069" max="13069" width="13.140625" style="41" bestFit="1" customWidth="1"/>
    <col min="13070" max="13304" width="8.85546875" style="41"/>
    <col min="13305" max="13309" width="1.42578125" style="41" customWidth="1"/>
    <col min="13310" max="13310" width="37" style="41" customWidth="1"/>
    <col min="13311" max="13311" width="12.28515625" style="41" bestFit="1" customWidth="1"/>
    <col min="13312" max="13312" width="11" style="41" bestFit="1" customWidth="1"/>
    <col min="13313" max="13313" width="12.7109375" style="41" bestFit="1" customWidth="1"/>
    <col min="13314" max="13314" width="12" style="41" bestFit="1" customWidth="1"/>
    <col min="13315" max="13315" width="13.140625" style="41" bestFit="1" customWidth="1"/>
    <col min="13316" max="13319" width="13.42578125" style="41" customWidth="1"/>
    <col min="13320" max="13320" width="13.140625" style="41" bestFit="1" customWidth="1"/>
    <col min="13321" max="13324" width="14.7109375" style="41" customWidth="1"/>
    <col min="13325" max="13325" width="13.140625" style="41" bestFit="1" customWidth="1"/>
    <col min="13326" max="13560" width="8.85546875" style="41"/>
    <col min="13561" max="13565" width="1.42578125" style="41" customWidth="1"/>
    <col min="13566" max="13566" width="37" style="41" customWidth="1"/>
    <col min="13567" max="13567" width="12.28515625" style="41" bestFit="1" customWidth="1"/>
    <col min="13568" max="13568" width="11" style="41" bestFit="1" customWidth="1"/>
    <col min="13569" max="13569" width="12.7109375" style="41" bestFit="1" customWidth="1"/>
    <col min="13570" max="13570" width="12" style="41" bestFit="1" customWidth="1"/>
    <col min="13571" max="13571" width="13.140625" style="41" bestFit="1" customWidth="1"/>
    <col min="13572" max="13575" width="13.42578125" style="41" customWidth="1"/>
    <col min="13576" max="13576" width="13.140625" style="41" bestFit="1" customWidth="1"/>
    <col min="13577" max="13580" width="14.7109375" style="41" customWidth="1"/>
    <col min="13581" max="13581" width="13.140625" style="41" bestFit="1" customWidth="1"/>
    <col min="13582" max="13816" width="8.85546875" style="41"/>
    <col min="13817" max="13821" width="1.42578125" style="41" customWidth="1"/>
    <col min="13822" max="13822" width="37" style="41" customWidth="1"/>
    <col min="13823" max="13823" width="12.28515625" style="41" bestFit="1" customWidth="1"/>
    <col min="13824" max="13824" width="11" style="41" bestFit="1" customWidth="1"/>
    <col min="13825" max="13825" width="12.7109375" style="41" bestFit="1" customWidth="1"/>
    <col min="13826" max="13826" width="12" style="41" bestFit="1" customWidth="1"/>
    <col min="13827" max="13827" width="13.140625" style="41" bestFit="1" customWidth="1"/>
    <col min="13828" max="13831" width="13.42578125" style="41" customWidth="1"/>
    <col min="13832" max="13832" width="13.140625" style="41" bestFit="1" customWidth="1"/>
    <col min="13833" max="13836" width="14.7109375" style="41" customWidth="1"/>
    <col min="13837" max="13837" width="13.140625" style="41" bestFit="1" customWidth="1"/>
    <col min="13838" max="14072" width="8.85546875" style="41"/>
    <col min="14073" max="14077" width="1.42578125" style="41" customWidth="1"/>
    <col min="14078" max="14078" width="37" style="41" customWidth="1"/>
    <col min="14079" max="14079" width="12.28515625" style="41" bestFit="1" customWidth="1"/>
    <col min="14080" max="14080" width="11" style="41" bestFit="1" customWidth="1"/>
    <col min="14081" max="14081" width="12.7109375" style="41" bestFit="1" customWidth="1"/>
    <col min="14082" max="14082" width="12" style="41" bestFit="1" customWidth="1"/>
    <col min="14083" max="14083" width="13.140625" style="41" bestFit="1" customWidth="1"/>
    <col min="14084" max="14087" width="13.42578125" style="41" customWidth="1"/>
    <col min="14088" max="14088" width="13.140625" style="41" bestFit="1" customWidth="1"/>
    <col min="14089" max="14092" width="14.7109375" style="41" customWidth="1"/>
    <col min="14093" max="14093" width="13.140625" style="41" bestFit="1" customWidth="1"/>
    <col min="14094" max="14328" width="8.85546875" style="41"/>
    <col min="14329" max="14333" width="1.42578125" style="41" customWidth="1"/>
    <col min="14334" max="14334" width="37" style="41" customWidth="1"/>
    <col min="14335" max="14335" width="12.28515625" style="41" bestFit="1" customWidth="1"/>
    <col min="14336" max="14336" width="11" style="41" bestFit="1" customWidth="1"/>
    <col min="14337" max="14337" width="12.7109375" style="41" bestFit="1" customWidth="1"/>
    <col min="14338" max="14338" width="12" style="41" bestFit="1" customWidth="1"/>
    <col min="14339" max="14339" width="13.140625" style="41" bestFit="1" customWidth="1"/>
    <col min="14340" max="14343" width="13.42578125" style="41" customWidth="1"/>
    <col min="14344" max="14344" width="13.140625" style="41" bestFit="1" customWidth="1"/>
    <col min="14345" max="14348" width="14.7109375" style="41" customWidth="1"/>
    <col min="14349" max="14349" width="13.140625" style="41" bestFit="1" customWidth="1"/>
    <col min="14350" max="14584" width="8.85546875" style="41"/>
    <col min="14585" max="14589" width="1.42578125" style="41" customWidth="1"/>
    <col min="14590" max="14590" width="37" style="41" customWidth="1"/>
    <col min="14591" max="14591" width="12.28515625" style="41" bestFit="1" customWidth="1"/>
    <col min="14592" max="14592" width="11" style="41" bestFit="1" customWidth="1"/>
    <col min="14593" max="14593" width="12.7109375" style="41" bestFit="1" customWidth="1"/>
    <col min="14594" max="14594" width="12" style="41" bestFit="1" customWidth="1"/>
    <col min="14595" max="14595" width="13.140625" style="41" bestFit="1" customWidth="1"/>
    <col min="14596" max="14599" width="13.42578125" style="41" customWidth="1"/>
    <col min="14600" max="14600" width="13.140625" style="41" bestFit="1" customWidth="1"/>
    <col min="14601" max="14604" width="14.7109375" style="41" customWidth="1"/>
    <col min="14605" max="14605" width="13.140625" style="41" bestFit="1" customWidth="1"/>
    <col min="14606" max="14840" width="8.85546875" style="41"/>
    <col min="14841" max="14845" width="1.42578125" style="41" customWidth="1"/>
    <col min="14846" max="14846" width="37" style="41" customWidth="1"/>
    <col min="14847" max="14847" width="12.28515625" style="41" bestFit="1" customWidth="1"/>
    <col min="14848" max="14848" width="11" style="41" bestFit="1" customWidth="1"/>
    <col min="14849" max="14849" width="12.7109375" style="41" bestFit="1" customWidth="1"/>
    <col min="14850" max="14850" width="12" style="41" bestFit="1" customWidth="1"/>
    <col min="14851" max="14851" width="13.140625" style="41" bestFit="1" customWidth="1"/>
    <col min="14852" max="14855" width="13.42578125" style="41" customWidth="1"/>
    <col min="14856" max="14856" width="13.140625" style="41" bestFit="1" customWidth="1"/>
    <col min="14857" max="14860" width="14.7109375" style="41" customWidth="1"/>
    <col min="14861" max="14861" width="13.140625" style="41" bestFit="1" customWidth="1"/>
    <col min="14862" max="15096" width="8.85546875" style="41"/>
    <col min="15097" max="15101" width="1.42578125" style="41" customWidth="1"/>
    <col min="15102" max="15102" width="37" style="41" customWidth="1"/>
    <col min="15103" max="15103" width="12.28515625" style="41" bestFit="1" customWidth="1"/>
    <col min="15104" max="15104" width="11" style="41" bestFit="1" customWidth="1"/>
    <col min="15105" max="15105" width="12.7109375" style="41" bestFit="1" customWidth="1"/>
    <col min="15106" max="15106" width="12" style="41" bestFit="1" customWidth="1"/>
    <col min="15107" max="15107" width="13.140625" style="41" bestFit="1" customWidth="1"/>
    <col min="15108" max="15111" width="13.42578125" style="41" customWidth="1"/>
    <col min="15112" max="15112" width="13.140625" style="41" bestFit="1" customWidth="1"/>
    <col min="15113" max="15116" width="14.7109375" style="41" customWidth="1"/>
    <col min="15117" max="15117" width="13.140625" style="41" bestFit="1" customWidth="1"/>
    <col min="15118" max="15352" width="8.85546875" style="41"/>
    <col min="15353" max="15357" width="1.42578125" style="41" customWidth="1"/>
    <col min="15358" max="15358" width="37" style="41" customWidth="1"/>
    <col min="15359" max="15359" width="12.28515625" style="41" bestFit="1" customWidth="1"/>
    <col min="15360" max="15360" width="11" style="41" bestFit="1" customWidth="1"/>
    <col min="15361" max="15361" width="12.7109375" style="41" bestFit="1" customWidth="1"/>
    <col min="15362" max="15362" width="12" style="41" bestFit="1" customWidth="1"/>
    <col min="15363" max="15363" width="13.140625" style="41" bestFit="1" customWidth="1"/>
    <col min="15364" max="15367" width="13.42578125" style="41" customWidth="1"/>
    <col min="15368" max="15368" width="13.140625" style="41" bestFit="1" customWidth="1"/>
    <col min="15369" max="15372" width="14.7109375" style="41" customWidth="1"/>
    <col min="15373" max="15373" width="13.140625" style="41" bestFit="1" customWidth="1"/>
    <col min="15374" max="15608" width="8.85546875" style="41"/>
    <col min="15609" max="15613" width="1.42578125" style="41" customWidth="1"/>
    <col min="15614" max="15614" width="37" style="41" customWidth="1"/>
    <col min="15615" max="15615" width="12.28515625" style="41" bestFit="1" customWidth="1"/>
    <col min="15616" max="15616" width="11" style="41" bestFit="1" customWidth="1"/>
    <col min="15617" max="15617" width="12.7109375" style="41" bestFit="1" customWidth="1"/>
    <col min="15618" max="15618" width="12" style="41" bestFit="1" customWidth="1"/>
    <col min="15619" max="15619" width="13.140625" style="41" bestFit="1" customWidth="1"/>
    <col min="15620" max="15623" width="13.42578125" style="41" customWidth="1"/>
    <col min="15624" max="15624" width="13.140625" style="41" bestFit="1" customWidth="1"/>
    <col min="15625" max="15628" width="14.7109375" style="41" customWidth="1"/>
    <col min="15629" max="15629" width="13.140625" style="41" bestFit="1" customWidth="1"/>
    <col min="15630" max="15864" width="8.85546875" style="41"/>
    <col min="15865" max="15869" width="1.42578125" style="41" customWidth="1"/>
    <col min="15870" max="15870" width="37" style="41" customWidth="1"/>
    <col min="15871" max="15871" width="12.28515625" style="41" bestFit="1" customWidth="1"/>
    <col min="15872" max="15872" width="11" style="41" bestFit="1" customWidth="1"/>
    <col min="15873" max="15873" width="12.7109375" style="41" bestFit="1" customWidth="1"/>
    <col min="15874" max="15874" width="12" style="41" bestFit="1" customWidth="1"/>
    <col min="15875" max="15875" width="13.140625" style="41" bestFit="1" customWidth="1"/>
    <col min="15876" max="15879" width="13.42578125" style="41" customWidth="1"/>
    <col min="15880" max="15880" width="13.140625" style="41" bestFit="1" customWidth="1"/>
    <col min="15881" max="15884" width="14.7109375" style="41" customWidth="1"/>
    <col min="15885" max="15885" width="13.140625" style="41" bestFit="1" customWidth="1"/>
    <col min="15886" max="16120" width="8.85546875" style="41"/>
    <col min="16121" max="16125" width="1.42578125" style="41" customWidth="1"/>
    <col min="16126" max="16126" width="37" style="41" customWidth="1"/>
    <col min="16127" max="16127" width="12.28515625" style="41" bestFit="1" customWidth="1"/>
    <col min="16128" max="16128" width="11" style="41" bestFit="1" customWidth="1"/>
    <col min="16129" max="16129" width="12.7109375" style="41" bestFit="1" customWidth="1"/>
    <col min="16130" max="16130" width="12" style="41" bestFit="1" customWidth="1"/>
    <col min="16131" max="16131" width="13.140625" style="41" bestFit="1" customWidth="1"/>
    <col min="16132" max="16135" width="13.42578125" style="41" customWidth="1"/>
    <col min="16136" max="16136" width="13.140625" style="41" bestFit="1" customWidth="1"/>
    <col min="16137" max="16140" width="14.7109375" style="41" customWidth="1"/>
    <col min="16141" max="16141" width="13.140625" style="41" bestFit="1" customWidth="1"/>
    <col min="16142" max="16384" width="8.85546875" style="41"/>
  </cols>
  <sheetData>
    <row r="1" spans="1:21" ht="15" x14ac:dyDescent="0.25">
      <c r="A1" s="149" t="s">
        <v>32</v>
      </c>
      <c r="B1" s="149"/>
      <c r="C1" s="149"/>
      <c r="D1" s="149"/>
      <c r="E1" s="43"/>
      <c r="F1" s="43"/>
    </row>
    <row r="2" spans="1:21" ht="15" x14ac:dyDescent="0.25">
      <c r="A2" s="149" t="s">
        <v>106</v>
      </c>
      <c r="B2" s="149"/>
      <c r="C2" s="149"/>
      <c r="D2" s="149"/>
      <c r="E2" s="43"/>
      <c r="F2" s="43"/>
    </row>
    <row r="3" spans="1:21" ht="15.75" x14ac:dyDescent="0.25">
      <c r="A3" s="146" t="s">
        <v>30</v>
      </c>
      <c r="B3" s="148"/>
      <c r="C3" s="148"/>
      <c r="D3" s="148"/>
      <c r="E3" s="43"/>
      <c r="F3" s="43"/>
    </row>
    <row r="4" spans="1:21" x14ac:dyDescent="0.2">
      <c r="A4" s="166" t="s">
        <v>29</v>
      </c>
      <c r="B4" s="167"/>
      <c r="C4" s="167"/>
      <c r="D4" s="167"/>
      <c r="E4" s="167"/>
      <c r="F4" s="167"/>
    </row>
    <row r="5" spans="1:21" ht="33.75" customHeight="1" x14ac:dyDescent="0.2">
      <c r="A5" s="146"/>
      <c r="B5" s="146"/>
      <c r="C5" s="146"/>
      <c r="D5" s="146"/>
      <c r="E5" s="43"/>
      <c r="F5" s="147"/>
      <c r="G5" s="160" t="s">
        <v>44</v>
      </c>
      <c r="H5" s="160"/>
      <c r="I5" s="160"/>
      <c r="J5" s="160"/>
      <c r="K5" s="73" t="s">
        <v>45</v>
      </c>
      <c r="L5" s="160" t="s">
        <v>44</v>
      </c>
      <c r="M5" s="160"/>
      <c r="N5" s="160"/>
      <c r="O5" s="160"/>
      <c r="P5" s="73" t="s">
        <v>45</v>
      </c>
      <c r="Q5" s="160" t="s">
        <v>44</v>
      </c>
      <c r="R5" s="160"/>
      <c r="S5" s="160"/>
      <c r="T5" s="160"/>
      <c r="U5" s="73" t="s">
        <v>45</v>
      </c>
    </row>
    <row r="6" spans="1:21" x14ac:dyDescent="0.2">
      <c r="A6" s="146"/>
      <c r="B6" s="146"/>
      <c r="C6" s="146"/>
      <c r="D6" s="146"/>
      <c r="E6" s="37"/>
      <c r="F6" s="37"/>
      <c r="G6" s="37" t="s">
        <v>24</v>
      </c>
      <c r="H6" s="37" t="s">
        <v>27</v>
      </c>
      <c r="I6" s="37" t="s">
        <v>28</v>
      </c>
      <c r="J6" s="37" t="s">
        <v>25</v>
      </c>
      <c r="K6" s="72" t="s">
        <v>25</v>
      </c>
      <c r="L6" s="37" t="s">
        <v>24</v>
      </c>
      <c r="M6" s="37" t="s">
        <v>27</v>
      </c>
      <c r="N6" s="37" t="s">
        <v>28</v>
      </c>
      <c r="O6" s="37" t="s">
        <v>25</v>
      </c>
      <c r="P6" s="72" t="s">
        <v>25</v>
      </c>
      <c r="Q6" s="37" t="s">
        <v>24</v>
      </c>
      <c r="R6" s="37" t="s">
        <v>27</v>
      </c>
      <c r="S6" s="37" t="s">
        <v>28</v>
      </c>
      <c r="T6" s="37" t="s">
        <v>25</v>
      </c>
      <c r="U6" s="72" t="s">
        <v>25</v>
      </c>
    </row>
    <row r="7" spans="1:21" x14ac:dyDescent="0.2">
      <c r="A7" s="36"/>
      <c r="B7" s="36"/>
      <c r="C7" s="36"/>
      <c r="D7" s="36"/>
      <c r="E7" s="33"/>
      <c r="F7" s="33"/>
      <c r="G7" s="33">
        <v>2017</v>
      </c>
      <c r="H7" s="33">
        <v>2017</v>
      </c>
      <c r="I7" s="33">
        <v>2017</v>
      </c>
      <c r="J7" s="33">
        <v>2017</v>
      </c>
      <c r="K7" s="34">
        <v>2017</v>
      </c>
      <c r="L7" s="33">
        <v>2018</v>
      </c>
      <c r="M7" s="33">
        <v>2018</v>
      </c>
      <c r="N7" s="33">
        <v>2018</v>
      </c>
      <c r="O7" s="33">
        <v>2018</v>
      </c>
      <c r="P7" s="34">
        <v>2018</v>
      </c>
      <c r="Q7" s="33">
        <v>2019</v>
      </c>
      <c r="R7" s="33">
        <f>Q7</f>
        <v>2019</v>
      </c>
      <c r="S7" s="33">
        <f>R7</f>
        <v>2019</v>
      </c>
      <c r="T7" s="33">
        <f>S7</f>
        <v>2019</v>
      </c>
      <c r="U7" s="34">
        <f>T7</f>
        <v>2019</v>
      </c>
    </row>
    <row r="8" spans="1:21" x14ac:dyDescent="0.2">
      <c r="A8" s="36"/>
      <c r="B8" s="36"/>
      <c r="C8" s="36"/>
      <c r="D8" s="36"/>
      <c r="E8" s="33"/>
      <c r="F8" s="33"/>
      <c r="G8" s="33"/>
      <c r="H8" s="33"/>
      <c r="I8" s="33"/>
      <c r="J8" s="33"/>
      <c r="K8" s="34"/>
      <c r="L8" s="33"/>
      <c r="P8" s="34"/>
      <c r="Q8" s="33"/>
      <c r="U8" s="34"/>
    </row>
    <row r="9" spans="1:21" x14ac:dyDescent="0.2">
      <c r="A9" s="46" t="s">
        <v>105</v>
      </c>
      <c r="B9" s="46"/>
      <c r="G9" s="66"/>
      <c r="H9" s="66"/>
      <c r="I9" s="66"/>
      <c r="J9" s="66"/>
      <c r="K9" s="65"/>
      <c r="L9" s="66"/>
      <c r="P9" s="65"/>
      <c r="Q9" s="66"/>
      <c r="U9" s="65"/>
    </row>
    <row r="10" spans="1:21" x14ac:dyDescent="0.2">
      <c r="A10" s="46"/>
      <c r="B10" s="63" t="s">
        <v>42</v>
      </c>
      <c r="G10" s="52">
        <v>49375</v>
      </c>
      <c r="H10" s="52">
        <v>50323</v>
      </c>
      <c r="I10" s="52">
        <v>51345</v>
      </c>
      <c r="J10" s="52">
        <v>52810</v>
      </c>
      <c r="K10" s="50">
        <f>J10</f>
        <v>52810</v>
      </c>
      <c r="L10" s="52">
        <v>55087</v>
      </c>
      <c r="M10" s="52">
        <v>55959</v>
      </c>
      <c r="N10" s="52">
        <v>56957</v>
      </c>
      <c r="O10" s="52">
        <v>58486</v>
      </c>
      <c r="P10" s="50">
        <f>O10</f>
        <v>58486</v>
      </c>
      <c r="Q10" s="52">
        <v>60229</v>
      </c>
      <c r="R10" s="52">
        <v>60103</v>
      </c>
      <c r="S10" s="52">
        <v>60620</v>
      </c>
      <c r="T10" s="52">
        <v>61043</v>
      </c>
      <c r="U10" s="50">
        <f>T10</f>
        <v>61043</v>
      </c>
    </row>
    <row r="11" spans="1:21" x14ac:dyDescent="0.2">
      <c r="A11" s="46"/>
      <c r="B11" s="63" t="s">
        <v>94</v>
      </c>
      <c r="G11" s="52">
        <v>1470</v>
      </c>
      <c r="H11" s="52">
        <v>948</v>
      </c>
      <c r="I11" s="52">
        <v>1022</v>
      </c>
      <c r="J11" s="52">
        <v>1465</v>
      </c>
      <c r="K11" s="50">
        <f>SUM(G11:J11)</f>
        <v>4905</v>
      </c>
      <c r="L11" s="52">
        <v>2277</v>
      </c>
      <c r="M11" s="52">
        <v>872</v>
      </c>
      <c r="N11" s="52">
        <v>998</v>
      </c>
      <c r="O11" s="52">
        <v>1529</v>
      </c>
      <c r="P11" s="50">
        <f>SUM(L11:O11)</f>
        <v>5676</v>
      </c>
      <c r="Q11" s="52">
        <v>1743</v>
      </c>
      <c r="R11" s="52">
        <v>-126</v>
      </c>
      <c r="S11" s="52">
        <v>517</v>
      </c>
      <c r="T11" s="52">
        <v>423</v>
      </c>
      <c r="U11" s="50">
        <f>SUM(Q11:T11)</f>
        <v>2557</v>
      </c>
    </row>
    <row r="12" spans="1:21" x14ac:dyDescent="0.2">
      <c r="B12" s="64" t="s">
        <v>98</v>
      </c>
      <c r="G12" s="52">
        <v>1479</v>
      </c>
      <c r="H12" s="52">
        <v>1598</v>
      </c>
      <c r="I12" s="52">
        <v>1427</v>
      </c>
      <c r="J12" s="52">
        <v>1940</v>
      </c>
      <c r="K12" s="50">
        <f>J12</f>
        <v>1940</v>
      </c>
      <c r="L12" s="52">
        <v>1618</v>
      </c>
      <c r="M12" s="52">
        <v>1420</v>
      </c>
      <c r="N12" s="52">
        <v>1507</v>
      </c>
      <c r="O12" s="52">
        <v>2065</v>
      </c>
      <c r="P12" s="50">
        <f>O12</f>
        <v>2065</v>
      </c>
      <c r="Q12" s="52">
        <v>1563</v>
      </c>
      <c r="R12" s="52">
        <v>1575</v>
      </c>
      <c r="S12" s="52">
        <v>1375</v>
      </c>
      <c r="T12" s="52">
        <v>1405</v>
      </c>
      <c r="U12" s="50">
        <f>T12</f>
        <v>1405</v>
      </c>
    </row>
    <row r="13" spans="1:21" ht="6" customHeight="1" x14ac:dyDescent="0.2">
      <c r="G13" s="51"/>
      <c r="H13" s="51"/>
      <c r="I13" s="51"/>
      <c r="J13" s="51"/>
      <c r="K13" s="62"/>
      <c r="L13" s="51"/>
      <c r="P13" s="62"/>
      <c r="Q13" s="51"/>
      <c r="U13" s="62"/>
    </row>
    <row r="14" spans="1:21" x14ac:dyDescent="0.2">
      <c r="B14" s="49" t="s">
        <v>40</v>
      </c>
      <c r="C14" s="49"/>
      <c r="G14" s="59">
        <v>1470042</v>
      </c>
      <c r="H14" s="59">
        <v>1505499</v>
      </c>
      <c r="I14" s="59">
        <v>1547210</v>
      </c>
      <c r="J14" s="59">
        <v>1630274</v>
      </c>
      <c r="K14" s="58">
        <f>SUM(G14:J14)</f>
        <v>6153025</v>
      </c>
      <c r="L14" s="59">
        <v>1820019</v>
      </c>
      <c r="M14" s="59">
        <v>1893222</v>
      </c>
      <c r="N14" s="59">
        <v>1937314</v>
      </c>
      <c r="O14" s="145">
        <v>1996092</v>
      </c>
      <c r="P14" s="58">
        <f>SUM(L14:O14)</f>
        <v>7646647</v>
      </c>
      <c r="Q14" s="145">
        <v>2073555</v>
      </c>
      <c r="R14" s="145">
        <v>2299189</v>
      </c>
      <c r="S14" s="145">
        <v>2412598</v>
      </c>
      <c r="T14" s="145">
        <v>2457663</v>
      </c>
      <c r="U14" s="58">
        <f>SUM(Q14:T14)</f>
        <v>9243005</v>
      </c>
    </row>
    <row r="15" spans="1:21" x14ac:dyDescent="0.2">
      <c r="B15" s="49" t="s">
        <v>39</v>
      </c>
      <c r="C15" s="49"/>
      <c r="G15" s="52">
        <v>783954</v>
      </c>
      <c r="H15" s="52">
        <v>868530</v>
      </c>
      <c r="I15" s="52">
        <v>902275</v>
      </c>
      <c r="J15" s="52">
        <v>916100</v>
      </c>
      <c r="K15" s="50">
        <f>SUM(G15:J15)</f>
        <v>3470859</v>
      </c>
      <c r="L15" s="52">
        <v>936480</v>
      </c>
      <c r="M15" s="52">
        <v>969995</v>
      </c>
      <c r="N15" s="52">
        <v>1038473</v>
      </c>
      <c r="O15" s="52">
        <v>1093446</v>
      </c>
      <c r="P15" s="50">
        <f>SUM(L15:O15)</f>
        <v>4038394</v>
      </c>
      <c r="Q15" s="52">
        <v>1139535</v>
      </c>
      <c r="R15" s="52">
        <v>1196420</v>
      </c>
      <c r="S15" s="52">
        <v>1210105</v>
      </c>
      <c r="T15" s="52">
        <v>1321283</v>
      </c>
      <c r="U15" s="50">
        <f>SUM(Q15:T15)</f>
        <v>4867343</v>
      </c>
    </row>
    <row r="16" spans="1:21" x14ac:dyDescent="0.2">
      <c r="B16" s="49" t="s">
        <v>38</v>
      </c>
      <c r="C16" s="49"/>
      <c r="G16" s="48">
        <v>126253</v>
      </c>
      <c r="H16" s="48">
        <v>124903</v>
      </c>
      <c r="I16" s="48">
        <v>141533</v>
      </c>
      <c r="J16" s="48">
        <v>211057</v>
      </c>
      <c r="K16" s="47">
        <f>SUM(G16:J16)</f>
        <v>603746</v>
      </c>
      <c r="L16" s="48">
        <v>250719</v>
      </c>
      <c r="M16" s="48">
        <v>251298</v>
      </c>
      <c r="N16" s="48">
        <v>210595</v>
      </c>
      <c r="O16" s="48">
        <v>312739</v>
      </c>
      <c r="P16" s="47">
        <f>SUM(L16:O16)</f>
        <v>1025351</v>
      </c>
      <c r="Q16" s="48">
        <v>221046</v>
      </c>
      <c r="R16" s="48">
        <v>250606</v>
      </c>
      <c r="S16" s="48">
        <v>211793</v>
      </c>
      <c r="T16" s="48">
        <v>379597</v>
      </c>
      <c r="U16" s="47">
        <f>SUM(Q16:T16)</f>
        <v>1063042</v>
      </c>
    </row>
    <row r="17" spans="1:21" x14ac:dyDescent="0.2">
      <c r="B17" s="41" t="s">
        <v>37</v>
      </c>
      <c r="G17" s="52">
        <f t="shared" ref="G17:U17" si="0">G14-G16-G15</f>
        <v>559835</v>
      </c>
      <c r="H17" s="52">
        <f t="shared" si="0"/>
        <v>512066</v>
      </c>
      <c r="I17" s="52">
        <f t="shared" si="0"/>
        <v>503402</v>
      </c>
      <c r="J17" s="52">
        <f t="shared" si="0"/>
        <v>503117</v>
      </c>
      <c r="K17" s="50">
        <f t="shared" si="0"/>
        <v>2078420</v>
      </c>
      <c r="L17" s="52">
        <f t="shared" si="0"/>
        <v>632820</v>
      </c>
      <c r="M17" s="52">
        <f t="shared" si="0"/>
        <v>671929</v>
      </c>
      <c r="N17" s="52">
        <f t="shared" si="0"/>
        <v>688246</v>
      </c>
      <c r="O17" s="52">
        <f t="shared" si="0"/>
        <v>589907</v>
      </c>
      <c r="P17" s="50">
        <f t="shared" si="0"/>
        <v>2582902</v>
      </c>
      <c r="Q17" s="52">
        <f t="shared" si="0"/>
        <v>712974</v>
      </c>
      <c r="R17" s="52">
        <f t="shared" si="0"/>
        <v>852163</v>
      </c>
      <c r="S17" s="52">
        <f t="shared" si="0"/>
        <v>990700</v>
      </c>
      <c r="T17" s="52">
        <f t="shared" si="0"/>
        <v>756783</v>
      </c>
      <c r="U17" s="50">
        <f t="shared" si="0"/>
        <v>3312620</v>
      </c>
    </row>
    <row r="18" spans="1:21" x14ac:dyDescent="0.2">
      <c r="B18" s="41" t="s">
        <v>97</v>
      </c>
      <c r="G18" s="143">
        <f t="shared" ref="G18:U18" si="1">ROUND(G17/G14,3)</f>
        <v>0.38100000000000001</v>
      </c>
      <c r="H18" s="143">
        <f t="shared" si="1"/>
        <v>0.34</v>
      </c>
      <c r="I18" s="143">
        <f t="shared" si="1"/>
        <v>0.32500000000000001</v>
      </c>
      <c r="J18" s="143">
        <f t="shared" si="1"/>
        <v>0.309</v>
      </c>
      <c r="K18" s="142">
        <f t="shared" si="1"/>
        <v>0.33800000000000002</v>
      </c>
      <c r="L18" s="143">
        <f t="shared" si="1"/>
        <v>0.34799999999999998</v>
      </c>
      <c r="M18" s="143">
        <f t="shared" si="1"/>
        <v>0.35499999999999998</v>
      </c>
      <c r="N18" s="143">
        <f t="shared" si="1"/>
        <v>0.35499999999999998</v>
      </c>
      <c r="O18" s="143">
        <f t="shared" si="1"/>
        <v>0.29599999999999999</v>
      </c>
      <c r="P18" s="142">
        <f t="shared" si="1"/>
        <v>0.33800000000000002</v>
      </c>
      <c r="Q18" s="143">
        <f t="shared" si="1"/>
        <v>0.34399999999999997</v>
      </c>
      <c r="R18" s="143">
        <f t="shared" si="1"/>
        <v>0.371</v>
      </c>
      <c r="S18" s="143">
        <f t="shared" si="1"/>
        <v>0.41099999999999998</v>
      </c>
      <c r="T18" s="143">
        <f t="shared" si="1"/>
        <v>0.308</v>
      </c>
      <c r="U18" s="142">
        <f t="shared" si="1"/>
        <v>0.35799999999999998</v>
      </c>
    </row>
    <row r="19" spans="1:21" x14ac:dyDescent="0.2">
      <c r="G19" s="68"/>
      <c r="H19" s="68"/>
      <c r="I19" s="68"/>
      <c r="J19" s="68"/>
      <c r="K19" s="67"/>
      <c r="L19" s="68"/>
      <c r="M19" s="68"/>
      <c r="N19" s="68"/>
      <c r="O19" s="68"/>
      <c r="P19" s="67"/>
      <c r="Q19" s="68"/>
      <c r="R19" s="68"/>
      <c r="S19" s="68"/>
      <c r="T19" s="68"/>
      <c r="U19" s="67"/>
    </row>
    <row r="20" spans="1:21" x14ac:dyDescent="0.2">
      <c r="A20" s="46" t="s">
        <v>104</v>
      </c>
      <c r="B20" s="46"/>
      <c r="G20" s="71"/>
      <c r="H20" s="71"/>
      <c r="I20" s="71"/>
      <c r="J20" s="71"/>
      <c r="K20" s="70"/>
      <c r="L20" s="71"/>
      <c r="M20" s="71"/>
      <c r="N20" s="71"/>
      <c r="O20" s="71"/>
      <c r="P20" s="70"/>
      <c r="Q20" s="71"/>
      <c r="R20" s="71"/>
      <c r="S20" s="71"/>
      <c r="T20" s="71"/>
      <c r="U20" s="70"/>
    </row>
    <row r="21" spans="1:21" x14ac:dyDescent="0.2">
      <c r="A21" s="46"/>
      <c r="B21" s="63" t="s">
        <v>42</v>
      </c>
      <c r="D21" s="64"/>
      <c r="E21" s="64"/>
      <c r="G21" s="52">
        <v>44988</v>
      </c>
      <c r="H21" s="52">
        <v>48713</v>
      </c>
      <c r="I21" s="52">
        <v>52678</v>
      </c>
      <c r="J21" s="52">
        <v>57834</v>
      </c>
      <c r="K21" s="50">
        <f>J21</f>
        <v>57834</v>
      </c>
      <c r="L21" s="52">
        <v>63815</v>
      </c>
      <c r="M21" s="52">
        <v>68395</v>
      </c>
      <c r="N21" s="52">
        <v>73465</v>
      </c>
      <c r="O21" s="52">
        <v>80773</v>
      </c>
      <c r="P21" s="50">
        <f>O21</f>
        <v>80773</v>
      </c>
      <c r="Q21" s="52">
        <v>88634</v>
      </c>
      <c r="R21" s="52">
        <v>91459</v>
      </c>
      <c r="S21" s="52">
        <v>97714</v>
      </c>
      <c r="T21" s="52">
        <v>106047</v>
      </c>
      <c r="U21" s="50">
        <f>T21</f>
        <v>106047</v>
      </c>
    </row>
    <row r="22" spans="1:21" x14ac:dyDescent="0.2">
      <c r="A22" s="46"/>
      <c r="B22" s="63" t="s">
        <v>102</v>
      </c>
      <c r="D22" s="64"/>
      <c r="E22" s="64"/>
      <c r="G22" s="52">
        <v>3803</v>
      </c>
      <c r="H22" s="52">
        <v>3725</v>
      </c>
      <c r="I22" s="52">
        <v>3965</v>
      </c>
      <c r="J22" s="52">
        <v>5156</v>
      </c>
      <c r="K22" s="50">
        <f>SUM(G22:J22)</f>
        <v>16649</v>
      </c>
      <c r="L22" s="52">
        <v>5981</v>
      </c>
      <c r="M22" s="52">
        <v>4580</v>
      </c>
      <c r="N22" s="52">
        <v>5070</v>
      </c>
      <c r="O22" s="52">
        <v>7308</v>
      </c>
      <c r="P22" s="50">
        <f>SUM(L22:O22)</f>
        <v>22939</v>
      </c>
      <c r="Q22" s="52">
        <v>7861</v>
      </c>
      <c r="R22" s="52">
        <v>2825</v>
      </c>
      <c r="S22" s="52">
        <v>6255</v>
      </c>
      <c r="T22" s="52">
        <v>8333</v>
      </c>
      <c r="U22" s="50">
        <f>SUM(Q22:T22)</f>
        <v>25274</v>
      </c>
    </row>
    <row r="23" spans="1:21" x14ac:dyDescent="0.2">
      <c r="B23" s="64" t="s">
        <v>98</v>
      </c>
      <c r="D23" s="64"/>
      <c r="E23" s="64"/>
      <c r="G23" s="52">
        <v>2906</v>
      </c>
      <c r="H23" s="52">
        <v>3318</v>
      </c>
      <c r="I23" s="52">
        <v>3798</v>
      </c>
      <c r="J23" s="52">
        <v>4998</v>
      </c>
      <c r="K23" s="50">
        <f>J23</f>
        <v>4998</v>
      </c>
      <c r="L23" s="52">
        <v>4475</v>
      </c>
      <c r="M23" s="52">
        <v>4367</v>
      </c>
      <c r="N23" s="52">
        <v>5170</v>
      </c>
      <c r="O23" s="52">
        <v>7131</v>
      </c>
      <c r="P23" s="50">
        <f>O23</f>
        <v>7131</v>
      </c>
      <c r="Q23" s="52">
        <v>5003</v>
      </c>
      <c r="R23" s="52">
        <v>4481</v>
      </c>
      <c r="S23" s="52">
        <v>4215</v>
      </c>
      <c r="T23" s="52">
        <v>3274</v>
      </c>
      <c r="U23" s="50">
        <f>T23</f>
        <v>3274</v>
      </c>
    </row>
    <row r="24" spans="1:21" ht="7.5" customHeight="1" x14ac:dyDescent="0.2">
      <c r="G24" s="51"/>
      <c r="H24" s="51"/>
      <c r="I24" s="51"/>
      <c r="J24" s="51"/>
      <c r="K24" s="62"/>
      <c r="L24" s="51"/>
      <c r="M24" s="51"/>
      <c r="N24" s="51"/>
      <c r="O24" s="51"/>
      <c r="P24" s="62"/>
      <c r="Q24" s="51"/>
      <c r="R24" s="51"/>
      <c r="S24" s="51"/>
      <c r="T24" s="51"/>
      <c r="U24" s="62"/>
    </row>
    <row r="25" spans="1:21" x14ac:dyDescent="0.2">
      <c r="B25" s="49" t="s">
        <v>40</v>
      </c>
      <c r="G25" s="59">
        <v>1046199</v>
      </c>
      <c r="H25" s="59">
        <v>1165228</v>
      </c>
      <c r="I25" s="59">
        <v>1327435</v>
      </c>
      <c r="J25" s="59">
        <v>1550329</v>
      </c>
      <c r="K25" s="58">
        <f>SUM(G25:J25)</f>
        <v>5089191</v>
      </c>
      <c r="L25" s="59">
        <v>1782086</v>
      </c>
      <c r="M25" s="59">
        <v>1921144</v>
      </c>
      <c r="N25" s="59">
        <v>1973283</v>
      </c>
      <c r="O25" s="145">
        <v>2105592</v>
      </c>
      <c r="P25" s="58">
        <f>SUM(L25:O25)</f>
        <v>7782105</v>
      </c>
      <c r="Q25" s="145">
        <v>2366749</v>
      </c>
      <c r="R25" s="145">
        <v>2547727</v>
      </c>
      <c r="S25" s="145">
        <v>2760430</v>
      </c>
      <c r="T25" s="145">
        <v>2941319</v>
      </c>
      <c r="U25" s="58">
        <f>SUM(Q25:T25)</f>
        <v>10616225</v>
      </c>
    </row>
    <row r="26" spans="1:21" x14ac:dyDescent="0.2">
      <c r="B26" s="49" t="s">
        <v>39</v>
      </c>
      <c r="G26" s="52">
        <v>896558</v>
      </c>
      <c r="H26" s="52">
        <v>1070432</v>
      </c>
      <c r="I26" s="52">
        <v>1136877</v>
      </c>
      <c r="J26" s="52">
        <v>1255749</v>
      </c>
      <c r="K26" s="50">
        <f>SUM(G26:J26)</f>
        <v>4359616</v>
      </c>
      <c r="L26" s="52">
        <v>1321706</v>
      </c>
      <c r="M26" s="52">
        <v>1392512</v>
      </c>
      <c r="N26" s="52">
        <v>1455554</v>
      </c>
      <c r="O26" s="52">
        <v>1606275</v>
      </c>
      <c r="P26" s="50">
        <f>SUM(L26:O26)</f>
        <v>5776047</v>
      </c>
      <c r="Q26" s="52">
        <v>1697121</v>
      </c>
      <c r="R26" s="52">
        <v>1778890</v>
      </c>
      <c r="S26" s="52">
        <v>1860021</v>
      </c>
      <c r="T26" s="52">
        <v>2113631</v>
      </c>
      <c r="U26" s="50">
        <f>SUM(Q26:T26)</f>
        <v>7449663</v>
      </c>
    </row>
    <row r="27" spans="1:21" x14ac:dyDescent="0.2">
      <c r="B27" s="49" t="s">
        <v>38</v>
      </c>
      <c r="G27" s="48">
        <v>179895</v>
      </c>
      <c r="H27" s="48">
        <v>186257</v>
      </c>
      <c r="I27" s="48">
        <v>210913</v>
      </c>
      <c r="J27" s="48">
        <v>255470</v>
      </c>
      <c r="K27" s="47">
        <f>SUM(G27:J27)</f>
        <v>832535</v>
      </c>
      <c r="L27" s="48">
        <v>286058</v>
      </c>
      <c r="M27" s="48">
        <v>340709</v>
      </c>
      <c r="N27" s="48">
        <v>299735</v>
      </c>
      <c r="O27" s="48">
        <v>417616</v>
      </c>
      <c r="P27" s="47">
        <f>SUM(L27:O27)</f>
        <v>1344118</v>
      </c>
      <c r="Q27" s="48">
        <v>395532</v>
      </c>
      <c r="R27" s="48">
        <v>352544</v>
      </c>
      <c r="S27" s="48">
        <v>342004</v>
      </c>
      <c r="T27" s="48">
        <v>499340</v>
      </c>
      <c r="U27" s="47">
        <f>SUM(Q27:T27)</f>
        <v>1589420</v>
      </c>
    </row>
    <row r="28" spans="1:21" x14ac:dyDescent="0.2">
      <c r="B28" s="41" t="s">
        <v>103</v>
      </c>
      <c r="G28" s="52">
        <f t="shared" ref="G28:U28" si="2">G25-G27-G26</f>
        <v>-30254</v>
      </c>
      <c r="H28" s="52">
        <f t="shared" si="2"/>
        <v>-91461</v>
      </c>
      <c r="I28" s="52">
        <f t="shared" si="2"/>
        <v>-20355</v>
      </c>
      <c r="J28" s="52">
        <f t="shared" si="2"/>
        <v>39110</v>
      </c>
      <c r="K28" s="50">
        <f t="shared" si="2"/>
        <v>-102960</v>
      </c>
      <c r="L28" s="52">
        <f t="shared" si="2"/>
        <v>174322</v>
      </c>
      <c r="M28" s="52">
        <f t="shared" si="2"/>
        <v>187923</v>
      </c>
      <c r="N28" s="52">
        <f t="shared" si="2"/>
        <v>217994</v>
      </c>
      <c r="O28" s="52">
        <f t="shared" si="2"/>
        <v>81701</v>
      </c>
      <c r="P28" s="50">
        <f t="shared" si="2"/>
        <v>661940</v>
      </c>
      <c r="Q28" s="52">
        <f t="shared" si="2"/>
        <v>274096</v>
      </c>
      <c r="R28" s="52">
        <f t="shared" si="2"/>
        <v>416293</v>
      </c>
      <c r="S28" s="52">
        <f t="shared" si="2"/>
        <v>558405</v>
      </c>
      <c r="T28" s="52">
        <f t="shared" si="2"/>
        <v>328348</v>
      </c>
      <c r="U28" s="50">
        <f t="shared" si="2"/>
        <v>1577142</v>
      </c>
    </row>
    <row r="29" spans="1:21" x14ac:dyDescent="0.2">
      <c r="B29" s="41" t="s">
        <v>97</v>
      </c>
      <c r="G29" s="143">
        <f t="shared" ref="G29:U29" si="3">ROUND(G28/G25,3)</f>
        <v>-2.9000000000000001E-2</v>
      </c>
      <c r="H29" s="143">
        <f t="shared" si="3"/>
        <v>-7.8E-2</v>
      </c>
      <c r="I29" s="143">
        <f t="shared" si="3"/>
        <v>-1.4999999999999999E-2</v>
      </c>
      <c r="J29" s="143">
        <f t="shared" si="3"/>
        <v>2.5000000000000001E-2</v>
      </c>
      <c r="K29" s="142">
        <f t="shared" si="3"/>
        <v>-0.02</v>
      </c>
      <c r="L29" s="143">
        <f t="shared" si="3"/>
        <v>9.8000000000000004E-2</v>
      </c>
      <c r="M29" s="143">
        <f t="shared" si="3"/>
        <v>9.8000000000000004E-2</v>
      </c>
      <c r="N29" s="143">
        <f t="shared" si="3"/>
        <v>0.11</v>
      </c>
      <c r="O29" s="143">
        <f t="shared" si="3"/>
        <v>3.9E-2</v>
      </c>
      <c r="P29" s="142">
        <f t="shared" si="3"/>
        <v>8.5000000000000006E-2</v>
      </c>
      <c r="Q29" s="143">
        <f t="shared" si="3"/>
        <v>0.11600000000000001</v>
      </c>
      <c r="R29" s="143">
        <f t="shared" si="3"/>
        <v>0.16300000000000001</v>
      </c>
      <c r="S29" s="143">
        <f t="shared" si="3"/>
        <v>0.20200000000000001</v>
      </c>
      <c r="T29" s="143">
        <f t="shared" si="3"/>
        <v>0.112</v>
      </c>
      <c r="U29" s="142">
        <f t="shared" si="3"/>
        <v>0.14899999999999999</v>
      </c>
    </row>
    <row r="30" spans="1:21" x14ac:dyDescent="0.2">
      <c r="G30" s="68"/>
      <c r="H30" s="68"/>
      <c r="I30" s="68"/>
      <c r="J30" s="68"/>
      <c r="K30" s="67"/>
      <c r="L30" s="68"/>
      <c r="M30" s="68"/>
      <c r="N30" s="68"/>
      <c r="O30" s="68"/>
      <c r="P30" s="67"/>
      <c r="Q30" s="68"/>
      <c r="R30" s="68"/>
      <c r="S30" s="68"/>
      <c r="T30" s="68"/>
      <c r="U30" s="67"/>
    </row>
    <row r="31" spans="1:21" x14ac:dyDescent="0.2">
      <c r="A31" s="69" t="s">
        <v>43</v>
      </c>
      <c r="G31" s="66"/>
      <c r="H31" s="66"/>
      <c r="I31" s="66"/>
      <c r="J31" s="66"/>
      <c r="K31" s="65"/>
      <c r="L31" s="66"/>
      <c r="M31" s="66"/>
      <c r="N31" s="66"/>
      <c r="O31" s="66"/>
      <c r="P31" s="65"/>
      <c r="Q31" s="66"/>
      <c r="R31" s="66"/>
      <c r="S31" s="66"/>
      <c r="T31" s="66"/>
      <c r="U31" s="65"/>
    </row>
    <row r="32" spans="1:21" x14ac:dyDescent="0.2">
      <c r="A32" s="46"/>
      <c r="B32" s="63" t="s">
        <v>42</v>
      </c>
      <c r="C32" s="64"/>
      <c r="G32" s="52">
        <f t="shared" ref="G32:J34" si="4">G10+G21</f>
        <v>94363</v>
      </c>
      <c r="H32" s="52">
        <f t="shared" si="4"/>
        <v>99036</v>
      </c>
      <c r="I32" s="52">
        <f t="shared" si="4"/>
        <v>104023</v>
      </c>
      <c r="J32" s="52">
        <f t="shared" si="4"/>
        <v>110644</v>
      </c>
      <c r="K32" s="50">
        <f>J32</f>
        <v>110644</v>
      </c>
      <c r="L32" s="52">
        <f t="shared" ref="L32:O34" si="5">L10+L21</f>
        <v>118902</v>
      </c>
      <c r="M32" s="52">
        <f t="shared" si="5"/>
        <v>124354</v>
      </c>
      <c r="N32" s="52">
        <f t="shared" si="5"/>
        <v>130422</v>
      </c>
      <c r="O32" s="52">
        <f t="shared" si="5"/>
        <v>139259</v>
      </c>
      <c r="P32" s="50">
        <f>O32</f>
        <v>139259</v>
      </c>
      <c r="Q32" s="52">
        <f t="shared" ref="Q32:T34" si="6">Q10+Q21</f>
        <v>148863</v>
      </c>
      <c r="R32" s="52">
        <f t="shared" si="6"/>
        <v>151562</v>
      </c>
      <c r="S32" s="52">
        <f t="shared" si="6"/>
        <v>158334</v>
      </c>
      <c r="T32" s="52">
        <f t="shared" si="6"/>
        <v>167090</v>
      </c>
      <c r="U32" s="50">
        <f>T32</f>
        <v>167090</v>
      </c>
    </row>
    <row r="33" spans="1:21" x14ac:dyDescent="0.2">
      <c r="A33" s="46"/>
      <c r="B33" s="63" t="s">
        <v>102</v>
      </c>
      <c r="C33" s="64"/>
      <c r="G33" s="52">
        <f t="shared" si="4"/>
        <v>5273</v>
      </c>
      <c r="H33" s="52">
        <f t="shared" si="4"/>
        <v>4673</v>
      </c>
      <c r="I33" s="52">
        <f t="shared" si="4"/>
        <v>4987</v>
      </c>
      <c r="J33" s="52">
        <f t="shared" si="4"/>
        <v>6621</v>
      </c>
      <c r="K33" s="50">
        <f>SUM(G33:J33)</f>
        <v>21554</v>
      </c>
      <c r="L33" s="52">
        <f t="shared" si="5"/>
        <v>8258</v>
      </c>
      <c r="M33" s="52">
        <f t="shared" si="5"/>
        <v>5452</v>
      </c>
      <c r="N33" s="52">
        <f t="shared" si="5"/>
        <v>6068</v>
      </c>
      <c r="O33" s="52">
        <f t="shared" si="5"/>
        <v>8837</v>
      </c>
      <c r="P33" s="50">
        <f>SUM(L33:O33)</f>
        <v>28615</v>
      </c>
      <c r="Q33" s="52">
        <f t="shared" si="6"/>
        <v>9604</v>
      </c>
      <c r="R33" s="52">
        <f t="shared" si="6"/>
        <v>2699</v>
      </c>
      <c r="S33" s="52">
        <f t="shared" si="6"/>
        <v>6772</v>
      </c>
      <c r="T33" s="52">
        <f t="shared" si="6"/>
        <v>8756</v>
      </c>
      <c r="U33" s="50">
        <f>SUM(Q33:T33)</f>
        <v>27831</v>
      </c>
    </row>
    <row r="34" spans="1:21" x14ac:dyDescent="0.2">
      <c r="B34" s="64" t="s">
        <v>98</v>
      </c>
      <c r="C34" s="64"/>
      <c r="G34" s="52">
        <f t="shared" si="4"/>
        <v>4385</v>
      </c>
      <c r="H34" s="52">
        <f t="shared" si="4"/>
        <v>4916</v>
      </c>
      <c r="I34" s="52">
        <f t="shared" si="4"/>
        <v>5225</v>
      </c>
      <c r="J34" s="52">
        <f t="shared" si="4"/>
        <v>6938</v>
      </c>
      <c r="K34" s="50">
        <f>J34</f>
        <v>6938</v>
      </c>
      <c r="L34" s="52">
        <f t="shared" si="5"/>
        <v>6093</v>
      </c>
      <c r="M34" s="52">
        <f t="shared" si="5"/>
        <v>5787</v>
      </c>
      <c r="N34" s="52">
        <f t="shared" si="5"/>
        <v>6677</v>
      </c>
      <c r="O34" s="52">
        <f t="shared" si="5"/>
        <v>9196</v>
      </c>
      <c r="P34" s="50">
        <f>O34</f>
        <v>9196</v>
      </c>
      <c r="Q34" s="52">
        <f t="shared" si="6"/>
        <v>6566</v>
      </c>
      <c r="R34" s="52">
        <f t="shared" si="6"/>
        <v>6056</v>
      </c>
      <c r="S34" s="52">
        <f t="shared" si="6"/>
        <v>5590</v>
      </c>
      <c r="T34" s="52">
        <f t="shared" si="6"/>
        <v>4679</v>
      </c>
      <c r="U34" s="50">
        <f>T34</f>
        <v>4679</v>
      </c>
    </row>
    <row r="35" spans="1:21" ht="6" customHeight="1" x14ac:dyDescent="0.2">
      <c r="G35" s="51"/>
      <c r="H35" s="51"/>
      <c r="I35" s="51"/>
      <c r="J35" s="51"/>
      <c r="K35" s="62"/>
      <c r="L35" s="51"/>
      <c r="M35" s="51"/>
      <c r="N35" s="51"/>
      <c r="O35" s="51"/>
      <c r="P35" s="62"/>
      <c r="Q35" s="51"/>
      <c r="R35" s="51"/>
      <c r="S35" s="51"/>
      <c r="T35" s="51"/>
      <c r="U35" s="62"/>
    </row>
    <row r="36" spans="1:21" x14ac:dyDescent="0.2">
      <c r="B36" s="49" t="s">
        <v>101</v>
      </c>
      <c r="G36" s="59">
        <f t="shared" ref="G36:J38" si="7">G25+G14</f>
        <v>2516241</v>
      </c>
      <c r="H36" s="59">
        <f t="shared" si="7"/>
        <v>2670727</v>
      </c>
      <c r="I36" s="59">
        <f t="shared" si="7"/>
        <v>2874645</v>
      </c>
      <c r="J36" s="59">
        <f t="shared" si="7"/>
        <v>3180603</v>
      </c>
      <c r="K36" s="58">
        <f>SUM(G36:J36)</f>
        <v>11242216</v>
      </c>
      <c r="L36" s="59">
        <f t="shared" ref="L36:O38" si="8">L25+L14</f>
        <v>3602105</v>
      </c>
      <c r="M36" s="59">
        <f t="shared" si="8"/>
        <v>3814366</v>
      </c>
      <c r="N36" s="59">
        <f t="shared" si="8"/>
        <v>3910597</v>
      </c>
      <c r="O36" s="59">
        <f t="shared" si="8"/>
        <v>4101684</v>
      </c>
      <c r="P36" s="58">
        <f>SUM(L36:O36)</f>
        <v>15428752</v>
      </c>
      <c r="Q36" s="59">
        <f t="shared" ref="Q36:T38" si="9">Q25+Q14</f>
        <v>4440304</v>
      </c>
      <c r="R36" s="59">
        <f t="shared" si="9"/>
        <v>4846916</v>
      </c>
      <c r="S36" s="59">
        <f t="shared" si="9"/>
        <v>5173028</v>
      </c>
      <c r="T36" s="59">
        <f t="shared" si="9"/>
        <v>5398982</v>
      </c>
      <c r="U36" s="58">
        <f>SUM(Q36:T36)</f>
        <v>19859230</v>
      </c>
    </row>
    <row r="37" spans="1:21" x14ac:dyDescent="0.2">
      <c r="B37" s="49" t="s">
        <v>39</v>
      </c>
      <c r="G37" s="52">
        <f t="shared" si="7"/>
        <v>1680512</v>
      </c>
      <c r="H37" s="52">
        <f t="shared" si="7"/>
        <v>1938962</v>
      </c>
      <c r="I37" s="52">
        <f t="shared" si="7"/>
        <v>2039152</v>
      </c>
      <c r="J37" s="52">
        <f t="shared" si="7"/>
        <v>2171849</v>
      </c>
      <c r="K37" s="50">
        <f>SUM(G37:J37)</f>
        <v>7830475</v>
      </c>
      <c r="L37" s="52">
        <f t="shared" si="8"/>
        <v>2258186</v>
      </c>
      <c r="M37" s="52">
        <f t="shared" si="8"/>
        <v>2362507</v>
      </c>
      <c r="N37" s="52">
        <f t="shared" si="8"/>
        <v>2494027</v>
      </c>
      <c r="O37" s="52">
        <f t="shared" si="8"/>
        <v>2699721</v>
      </c>
      <c r="P37" s="50">
        <f>SUM(L37:O37)</f>
        <v>9814441</v>
      </c>
      <c r="Q37" s="52">
        <f t="shared" si="9"/>
        <v>2836656</v>
      </c>
      <c r="R37" s="52">
        <f t="shared" si="9"/>
        <v>2975310</v>
      </c>
      <c r="S37" s="52">
        <f t="shared" si="9"/>
        <v>3070126</v>
      </c>
      <c r="T37" s="52">
        <f t="shared" si="9"/>
        <v>3434914</v>
      </c>
      <c r="U37" s="50">
        <f>SUM(Q37:T37)</f>
        <v>12317006</v>
      </c>
    </row>
    <row r="38" spans="1:21" x14ac:dyDescent="0.2">
      <c r="B38" s="49" t="s">
        <v>38</v>
      </c>
      <c r="G38" s="52">
        <f t="shared" si="7"/>
        <v>306148</v>
      </c>
      <c r="H38" s="52">
        <f t="shared" si="7"/>
        <v>311160</v>
      </c>
      <c r="I38" s="52">
        <f t="shared" si="7"/>
        <v>352446</v>
      </c>
      <c r="J38" s="52">
        <f t="shared" si="7"/>
        <v>466527</v>
      </c>
      <c r="K38" s="47">
        <f>SUM(G38:J38)</f>
        <v>1436281</v>
      </c>
      <c r="L38" s="52">
        <f t="shared" si="8"/>
        <v>536777</v>
      </c>
      <c r="M38" s="52">
        <f t="shared" si="8"/>
        <v>592007</v>
      </c>
      <c r="N38" s="52">
        <f t="shared" si="8"/>
        <v>510330</v>
      </c>
      <c r="O38" s="52">
        <f t="shared" si="8"/>
        <v>730355</v>
      </c>
      <c r="P38" s="47">
        <f>SUM(L38:O38)</f>
        <v>2369469</v>
      </c>
      <c r="Q38" s="52">
        <f t="shared" si="9"/>
        <v>616578</v>
      </c>
      <c r="R38" s="52">
        <f t="shared" si="9"/>
        <v>603150</v>
      </c>
      <c r="S38" s="52">
        <f t="shared" si="9"/>
        <v>553797</v>
      </c>
      <c r="T38" s="52">
        <f t="shared" si="9"/>
        <v>878937</v>
      </c>
      <c r="U38" s="47">
        <f>SUM(Q38:T38)</f>
        <v>2652462</v>
      </c>
    </row>
    <row r="39" spans="1:21" x14ac:dyDescent="0.2">
      <c r="B39" s="41" t="s">
        <v>100</v>
      </c>
      <c r="G39" s="54">
        <f t="shared" ref="G39:U39" si="10">G36-G38-G37</f>
        <v>529581</v>
      </c>
      <c r="H39" s="54">
        <f t="shared" si="10"/>
        <v>420605</v>
      </c>
      <c r="I39" s="54">
        <f t="shared" si="10"/>
        <v>483047</v>
      </c>
      <c r="J39" s="54">
        <f t="shared" si="10"/>
        <v>542227</v>
      </c>
      <c r="K39" s="50">
        <f t="shared" si="10"/>
        <v>1975460</v>
      </c>
      <c r="L39" s="54">
        <f t="shared" si="10"/>
        <v>807142</v>
      </c>
      <c r="M39" s="54">
        <f t="shared" si="10"/>
        <v>859852</v>
      </c>
      <c r="N39" s="54">
        <f t="shared" si="10"/>
        <v>906240</v>
      </c>
      <c r="O39" s="54">
        <f t="shared" si="10"/>
        <v>671608</v>
      </c>
      <c r="P39" s="50">
        <f t="shared" si="10"/>
        <v>3244842</v>
      </c>
      <c r="Q39" s="54">
        <f t="shared" si="10"/>
        <v>987070</v>
      </c>
      <c r="R39" s="54">
        <f t="shared" si="10"/>
        <v>1268456</v>
      </c>
      <c r="S39" s="54">
        <f t="shared" si="10"/>
        <v>1549105</v>
      </c>
      <c r="T39" s="54">
        <f t="shared" si="10"/>
        <v>1085131</v>
      </c>
      <c r="U39" s="50">
        <f t="shared" si="10"/>
        <v>4889762</v>
      </c>
    </row>
    <row r="40" spans="1:21" x14ac:dyDescent="0.2">
      <c r="B40" s="41" t="s">
        <v>97</v>
      </c>
      <c r="G40" s="143">
        <f t="shared" ref="G40:U40" si="11">ROUND(G39/G36,3)</f>
        <v>0.21</v>
      </c>
      <c r="H40" s="143">
        <f t="shared" si="11"/>
        <v>0.157</v>
      </c>
      <c r="I40" s="143">
        <f t="shared" si="11"/>
        <v>0.16800000000000001</v>
      </c>
      <c r="J40" s="143">
        <f t="shared" si="11"/>
        <v>0.17</v>
      </c>
      <c r="K40" s="142">
        <f t="shared" si="11"/>
        <v>0.17599999999999999</v>
      </c>
      <c r="L40" s="143">
        <f t="shared" si="11"/>
        <v>0.224</v>
      </c>
      <c r="M40" s="143">
        <f t="shared" si="11"/>
        <v>0.22500000000000001</v>
      </c>
      <c r="N40" s="143">
        <f t="shared" si="11"/>
        <v>0.23200000000000001</v>
      </c>
      <c r="O40" s="143">
        <f t="shared" si="11"/>
        <v>0.16400000000000001</v>
      </c>
      <c r="P40" s="142">
        <f t="shared" si="11"/>
        <v>0.21</v>
      </c>
      <c r="Q40" s="143">
        <f t="shared" si="11"/>
        <v>0.222</v>
      </c>
      <c r="R40" s="143">
        <f t="shared" si="11"/>
        <v>0.26200000000000001</v>
      </c>
      <c r="S40" s="143">
        <f t="shared" si="11"/>
        <v>0.29899999999999999</v>
      </c>
      <c r="T40" s="143">
        <f t="shared" si="11"/>
        <v>0.20100000000000001</v>
      </c>
      <c r="U40" s="142">
        <f t="shared" si="11"/>
        <v>0.246</v>
      </c>
    </row>
    <row r="41" spans="1:21" x14ac:dyDescent="0.2">
      <c r="G41" s="68"/>
      <c r="H41" s="68"/>
      <c r="I41" s="68"/>
      <c r="J41" s="68"/>
      <c r="K41" s="67"/>
      <c r="L41" s="68"/>
      <c r="M41" s="68"/>
      <c r="N41" s="68"/>
      <c r="O41" s="68"/>
      <c r="P41" s="67"/>
      <c r="Q41" s="68"/>
      <c r="R41" s="68"/>
      <c r="S41" s="68"/>
      <c r="T41" s="68"/>
      <c r="U41" s="67"/>
    </row>
    <row r="42" spans="1:21" x14ac:dyDescent="0.2">
      <c r="A42" s="46" t="s">
        <v>99</v>
      </c>
      <c r="B42" s="46"/>
      <c r="G42" s="66"/>
      <c r="H42" s="66"/>
      <c r="I42" s="66"/>
      <c r="J42" s="66"/>
      <c r="K42" s="65"/>
      <c r="L42" s="66"/>
      <c r="M42" s="66"/>
      <c r="N42" s="66"/>
      <c r="O42" s="66"/>
      <c r="P42" s="65"/>
      <c r="Q42" s="66"/>
      <c r="R42" s="66"/>
      <c r="S42" s="66"/>
      <c r="T42" s="66"/>
      <c r="U42" s="65"/>
    </row>
    <row r="43" spans="1:21" x14ac:dyDescent="0.2">
      <c r="A43" s="46"/>
      <c r="B43" s="63" t="s">
        <v>42</v>
      </c>
      <c r="G43" s="52">
        <v>3867</v>
      </c>
      <c r="H43" s="52">
        <v>3692</v>
      </c>
      <c r="I43" s="52">
        <v>3520</v>
      </c>
      <c r="J43" s="52">
        <v>3330</v>
      </c>
      <c r="K43" s="50">
        <f>J43</f>
        <v>3330</v>
      </c>
      <c r="L43" s="52">
        <v>3138</v>
      </c>
      <c r="M43" s="52">
        <v>2971</v>
      </c>
      <c r="N43" s="52">
        <v>2828</v>
      </c>
      <c r="O43" s="52">
        <v>2706</v>
      </c>
      <c r="P43" s="50">
        <f>O43</f>
        <v>2706</v>
      </c>
      <c r="Q43" s="52">
        <v>2565</v>
      </c>
      <c r="R43" s="52">
        <v>2411</v>
      </c>
      <c r="S43" s="52">
        <v>2276</v>
      </c>
      <c r="T43" s="52">
        <v>2153</v>
      </c>
      <c r="U43" s="50">
        <f>T43</f>
        <v>2153</v>
      </c>
    </row>
    <row r="44" spans="1:21" x14ac:dyDescent="0.2">
      <c r="B44" s="64" t="s">
        <v>98</v>
      </c>
      <c r="G44" s="52">
        <v>77</v>
      </c>
      <c r="H44" s="52">
        <v>66</v>
      </c>
      <c r="I44" s="52">
        <v>49</v>
      </c>
      <c r="J44" s="52">
        <v>53</v>
      </c>
      <c r="K44" s="50">
        <f>J44</f>
        <v>53</v>
      </c>
      <c r="L44" s="52">
        <v>29</v>
      </c>
      <c r="M44" s="52">
        <v>28</v>
      </c>
      <c r="N44" s="52">
        <v>24</v>
      </c>
      <c r="O44" s="52">
        <v>25</v>
      </c>
      <c r="P44" s="50">
        <f>O44</f>
        <v>25</v>
      </c>
      <c r="Q44" s="52">
        <v>22</v>
      </c>
      <c r="R44" s="52">
        <v>17</v>
      </c>
      <c r="S44" s="52">
        <v>16</v>
      </c>
      <c r="T44" s="52">
        <v>15</v>
      </c>
      <c r="U44" s="50">
        <f>T44</f>
        <v>15</v>
      </c>
    </row>
    <row r="45" spans="1:21" ht="6" customHeight="1" x14ac:dyDescent="0.2">
      <c r="G45" s="51"/>
      <c r="H45" s="51"/>
      <c r="I45" s="51"/>
      <c r="J45" s="51"/>
      <c r="K45" s="62"/>
      <c r="L45" s="51"/>
      <c r="M45" s="51"/>
      <c r="N45" s="51"/>
      <c r="O45" s="51"/>
      <c r="P45" s="62"/>
      <c r="Q45" s="51"/>
      <c r="R45" s="51"/>
      <c r="S45" s="51"/>
      <c r="T45" s="51"/>
      <c r="U45" s="62"/>
    </row>
    <row r="46" spans="1:21" x14ac:dyDescent="0.2">
      <c r="B46" s="49" t="s">
        <v>40</v>
      </c>
      <c r="G46" s="59">
        <v>120394</v>
      </c>
      <c r="H46" s="59">
        <v>114737</v>
      </c>
      <c r="I46" s="59">
        <v>110214</v>
      </c>
      <c r="J46" s="59">
        <v>105152</v>
      </c>
      <c r="K46" s="144">
        <f>SUM(G46:J46)</f>
        <v>450497</v>
      </c>
      <c r="L46" s="59">
        <v>98751</v>
      </c>
      <c r="M46" s="59">
        <v>92904</v>
      </c>
      <c r="N46" s="59">
        <v>88777</v>
      </c>
      <c r="O46" s="145">
        <v>85157</v>
      </c>
      <c r="P46" s="144">
        <f>SUM(L46:O46)</f>
        <v>365589</v>
      </c>
      <c r="Q46" s="145">
        <v>80688</v>
      </c>
      <c r="R46" s="145">
        <v>76200</v>
      </c>
      <c r="S46" s="145">
        <v>71877</v>
      </c>
      <c r="T46" s="145">
        <v>68452</v>
      </c>
      <c r="U46" s="144">
        <f>SUM(Q46:T46)</f>
        <v>297217</v>
      </c>
    </row>
    <row r="47" spans="1:21" x14ac:dyDescent="0.2">
      <c r="B47" s="49" t="s">
        <v>39</v>
      </c>
      <c r="G47" s="48">
        <v>60219</v>
      </c>
      <c r="H47" s="48">
        <v>52734</v>
      </c>
      <c r="I47" s="48">
        <v>47087</v>
      </c>
      <c r="J47" s="48">
        <v>42485</v>
      </c>
      <c r="K47" s="47">
        <f>SUM(G47:J47)</f>
        <v>202525</v>
      </c>
      <c r="L47" s="48">
        <v>42393</v>
      </c>
      <c r="M47" s="48">
        <v>39924</v>
      </c>
      <c r="N47" s="48">
        <v>37101</v>
      </c>
      <c r="O47" s="48">
        <v>33679</v>
      </c>
      <c r="P47" s="47">
        <f>SUM(L47:O47)</f>
        <v>153097</v>
      </c>
      <c r="Q47" s="48">
        <v>33958</v>
      </c>
      <c r="R47" s="48">
        <v>30347</v>
      </c>
      <c r="S47" s="48">
        <v>27793</v>
      </c>
      <c r="T47" s="48">
        <v>31109</v>
      </c>
      <c r="U47" s="47">
        <f>SUM(Q47:T47)</f>
        <v>123207</v>
      </c>
    </row>
    <row r="48" spans="1:21" x14ac:dyDescent="0.2">
      <c r="B48" s="41" t="s">
        <v>37</v>
      </c>
      <c r="G48" s="52">
        <f t="shared" ref="G48:U48" si="12">G46-G47</f>
        <v>60175</v>
      </c>
      <c r="H48" s="52">
        <f t="shared" si="12"/>
        <v>62003</v>
      </c>
      <c r="I48" s="52">
        <f t="shared" si="12"/>
        <v>63127</v>
      </c>
      <c r="J48" s="52">
        <f t="shared" si="12"/>
        <v>62667</v>
      </c>
      <c r="K48" s="50">
        <f t="shared" si="12"/>
        <v>247972</v>
      </c>
      <c r="L48" s="52">
        <f t="shared" si="12"/>
        <v>56358</v>
      </c>
      <c r="M48" s="52">
        <f t="shared" si="12"/>
        <v>52980</v>
      </c>
      <c r="N48" s="52">
        <f t="shared" si="12"/>
        <v>51676</v>
      </c>
      <c r="O48" s="52">
        <f t="shared" si="12"/>
        <v>51478</v>
      </c>
      <c r="P48" s="50">
        <f t="shared" si="12"/>
        <v>212492</v>
      </c>
      <c r="Q48" s="52">
        <f t="shared" si="12"/>
        <v>46730</v>
      </c>
      <c r="R48" s="52">
        <f t="shared" si="12"/>
        <v>45853</v>
      </c>
      <c r="S48" s="52">
        <f t="shared" si="12"/>
        <v>44084</v>
      </c>
      <c r="T48" s="52">
        <f t="shared" si="12"/>
        <v>37343</v>
      </c>
      <c r="U48" s="50">
        <f t="shared" si="12"/>
        <v>174010</v>
      </c>
    </row>
    <row r="49" spans="1:26" x14ac:dyDescent="0.2">
      <c r="B49" s="41" t="s">
        <v>97</v>
      </c>
      <c r="G49" s="143">
        <f t="shared" ref="G49:U49" si="13">ROUND(G48/G46,3)</f>
        <v>0.5</v>
      </c>
      <c r="H49" s="143">
        <f t="shared" si="13"/>
        <v>0.54</v>
      </c>
      <c r="I49" s="143">
        <f t="shared" si="13"/>
        <v>0.57299999999999995</v>
      </c>
      <c r="J49" s="143">
        <f t="shared" si="13"/>
        <v>0.59599999999999997</v>
      </c>
      <c r="K49" s="142">
        <f t="shared" si="13"/>
        <v>0.55000000000000004</v>
      </c>
      <c r="L49" s="143">
        <f t="shared" si="13"/>
        <v>0.57099999999999995</v>
      </c>
      <c r="M49" s="143">
        <f t="shared" si="13"/>
        <v>0.56999999999999995</v>
      </c>
      <c r="N49" s="143">
        <f t="shared" si="13"/>
        <v>0.58199999999999996</v>
      </c>
      <c r="O49" s="143">
        <f t="shared" si="13"/>
        <v>0.60499999999999998</v>
      </c>
      <c r="P49" s="142">
        <f t="shared" si="13"/>
        <v>0.58099999999999996</v>
      </c>
      <c r="Q49" s="143">
        <f t="shared" si="13"/>
        <v>0.57899999999999996</v>
      </c>
      <c r="R49" s="143">
        <f t="shared" si="13"/>
        <v>0.60199999999999998</v>
      </c>
      <c r="S49" s="143">
        <f t="shared" si="13"/>
        <v>0.61299999999999999</v>
      </c>
      <c r="T49" s="143">
        <f t="shared" si="13"/>
        <v>0.54600000000000004</v>
      </c>
      <c r="U49" s="142">
        <f t="shared" si="13"/>
        <v>0.58499999999999996</v>
      </c>
    </row>
    <row r="50" spans="1:26" x14ac:dyDescent="0.2">
      <c r="G50" s="61"/>
      <c r="H50" s="61"/>
      <c r="I50" s="61"/>
      <c r="J50" s="61"/>
      <c r="K50" s="60"/>
      <c r="L50" s="61"/>
      <c r="M50" s="61"/>
      <c r="N50" s="61"/>
      <c r="O50" s="61"/>
      <c r="P50" s="60"/>
      <c r="Q50" s="61"/>
      <c r="R50" s="61"/>
      <c r="S50" s="61"/>
      <c r="T50" s="61"/>
      <c r="U50" s="60"/>
    </row>
    <row r="51" spans="1:26" x14ac:dyDescent="0.2">
      <c r="A51" s="46" t="s">
        <v>41</v>
      </c>
      <c r="G51" s="61"/>
      <c r="H51" s="61"/>
      <c r="I51" s="61"/>
      <c r="J51" s="61"/>
      <c r="K51" s="60"/>
      <c r="L51" s="61"/>
      <c r="M51" s="61"/>
      <c r="N51" s="61"/>
      <c r="O51" s="61"/>
      <c r="P51" s="60"/>
      <c r="Q51" s="61"/>
      <c r="R51" s="61"/>
      <c r="S51" s="61"/>
      <c r="T51" s="61"/>
      <c r="U51" s="60"/>
    </row>
    <row r="52" spans="1:26" x14ac:dyDescent="0.2">
      <c r="B52" s="49" t="s">
        <v>40</v>
      </c>
      <c r="G52" s="59">
        <f>+G46+G36</f>
        <v>2636635</v>
      </c>
      <c r="H52" s="59">
        <f>+H46+H36</f>
        <v>2785464</v>
      </c>
      <c r="I52" s="59">
        <v>2984859</v>
      </c>
      <c r="J52" s="59">
        <v>3285755</v>
      </c>
      <c r="K52" s="58">
        <f t="shared" ref="K52:K57" si="14">SUM(G52:J52)</f>
        <v>11692713</v>
      </c>
      <c r="L52" s="59">
        <f>+L46+L36</f>
        <v>3700856</v>
      </c>
      <c r="M52" s="59">
        <f>+M46+M36</f>
        <v>3907270</v>
      </c>
      <c r="N52" s="59">
        <f>+N46+N36</f>
        <v>3999374</v>
      </c>
      <c r="O52" s="59">
        <f>+O46+O36</f>
        <v>4186841</v>
      </c>
      <c r="P52" s="58">
        <f t="shared" ref="P52:P57" si="15">SUM(L52:O52)</f>
        <v>15794341</v>
      </c>
      <c r="Q52" s="59">
        <f>+Q46+Q36</f>
        <v>4520992</v>
      </c>
      <c r="R52" s="59">
        <f>+R46+R36</f>
        <v>4923116</v>
      </c>
      <c r="S52" s="59">
        <f>+S46+S36</f>
        <v>5244905</v>
      </c>
      <c r="T52" s="59">
        <f>+T46+T36</f>
        <v>5467434</v>
      </c>
      <c r="U52" s="58">
        <f t="shared" ref="U52:U57" si="16">SUM(Q52:T52)</f>
        <v>20156447</v>
      </c>
    </row>
    <row r="53" spans="1:26" x14ac:dyDescent="0.2">
      <c r="B53" s="49" t="s">
        <v>39</v>
      </c>
      <c r="G53" s="51">
        <f>+G37+G47</f>
        <v>1740731</v>
      </c>
      <c r="H53" s="51">
        <f>+H37+H47</f>
        <v>1991696</v>
      </c>
      <c r="I53" s="51">
        <f>+I37+I47</f>
        <v>2086239</v>
      </c>
      <c r="J53" s="51">
        <f>+J37+J47</f>
        <v>2214334</v>
      </c>
      <c r="K53" s="50">
        <f t="shared" si="14"/>
        <v>8033000</v>
      </c>
      <c r="L53" s="51">
        <f>+L37+L47</f>
        <v>2300579</v>
      </c>
      <c r="M53" s="51">
        <f>+M37+M47</f>
        <v>2402431</v>
      </c>
      <c r="N53" s="51">
        <f>+N37+N47</f>
        <v>2531128</v>
      </c>
      <c r="O53" s="51">
        <f>+O37+O47</f>
        <v>2733400</v>
      </c>
      <c r="P53" s="50">
        <f t="shared" si="15"/>
        <v>9967538</v>
      </c>
      <c r="Q53" s="51">
        <f>+Q37+Q47</f>
        <v>2870614</v>
      </c>
      <c r="R53" s="51">
        <f>+R37+R47</f>
        <v>3005657</v>
      </c>
      <c r="S53" s="51">
        <f>+S37+S47</f>
        <v>3097919</v>
      </c>
      <c r="T53" s="51">
        <f>+T37+T47</f>
        <v>3466023</v>
      </c>
      <c r="U53" s="50">
        <f t="shared" si="16"/>
        <v>12440213</v>
      </c>
    </row>
    <row r="54" spans="1:26" x14ac:dyDescent="0.2">
      <c r="B54" s="49" t="s">
        <v>38</v>
      </c>
      <c r="G54" s="48">
        <f>G38</f>
        <v>306148</v>
      </c>
      <c r="H54" s="48">
        <f>H38</f>
        <v>311160</v>
      </c>
      <c r="I54" s="48">
        <f>I38</f>
        <v>352446</v>
      </c>
      <c r="J54" s="48">
        <f>J38</f>
        <v>466527</v>
      </c>
      <c r="K54" s="50">
        <f t="shared" si="14"/>
        <v>1436281</v>
      </c>
      <c r="L54" s="48">
        <f>L38</f>
        <v>536777</v>
      </c>
      <c r="M54" s="48">
        <f>M38</f>
        <v>592007</v>
      </c>
      <c r="N54" s="48">
        <f>N38</f>
        <v>510330</v>
      </c>
      <c r="O54" s="48">
        <f>O38</f>
        <v>730355</v>
      </c>
      <c r="P54" s="50">
        <f t="shared" si="15"/>
        <v>2369469</v>
      </c>
      <c r="Q54" s="48">
        <f>Q38</f>
        <v>616578</v>
      </c>
      <c r="R54" s="48">
        <f>R38</f>
        <v>603150</v>
      </c>
      <c r="S54" s="48">
        <f>S38</f>
        <v>553797</v>
      </c>
      <c r="T54" s="48">
        <f>T38</f>
        <v>878937</v>
      </c>
      <c r="U54" s="50">
        <f t="shared" si="16"/>
        <v>2652462</v>
      </c>
    </row>
    <row r="55" spans="1:26" x14ac:dyDescent="0.2">
      <c r="B55" s="41" t="s">
        <v>37</v>
      </c>
      <c r="G55" s="57">
        <f>G52-G54-G53</f>
        <v>589756</v>
      </c>
      <c r="H55" s="57">
        <f>H52-H54-H53</f>
        <v>482608</v>
      </c>
      <c r="I55" s="57">
        <f>I52-I54-I53</f>
        <v>546174</v>
      </c>
      <c r="J55" s="57">
        <f>J52-J54-J53</f>
        <v>604894</v>
      </c>
      <c r="K55" s="56">
        <f t="shared" si="14"/>
        <v>2223432</v>
      </c>
      <c r="L55" s="57">
        <f>L52-L54-L53</f>
        <v>863500</v>
      </c>
      <c r="M55" s="57">
        <f>M52-M54-M53</f>
        <v>912832</v>
      </c>
      <c r="N55" s="57">
        <f>N52-N54-N53</f>
        <v>957916</v>
      </c>
      <c r="O55" s="57">
        <f>O52-O54-O53</f>
        <v>723086</v>
      </c>
      <c r="P55" s="56">
        <f t="shared" si="15"/>
        <v>3457334</v>
      </c>
      <c r="Q55" s="57">
        <f>Q52-Q54-Q53</f>
        <v>1033800</v>
      </c>
      <c r="R55" s="57">
        <f>R52-R54-R53</f>
        <v>1314309</v>
      </c>
      <c r="S55" s="57">
        <f>S52-S54-S53</f>
        <v>1593189</v>
      </c>
      <c r="T55" s="57">
        <f>T52-T54-T53</f>
        <v>1122474</v>
      </c>
      <c r="U55" s="56">
        <f t="shared" si="16"/>
        <v>5063772</v>
      </c>
      <c r="V55" s="55"/>
      <c r="W55" s="55"/>
      <c r="X55" s="55"/>
      <c r="Y55" s="55"/>
      <c r="Z55" s="55"/>
    </row>
    <row r="56" spans="1:26" x14ac:dyDescent="0.2">
      <c r="B56" s="49" t="s">
        <v>36</v>
      </c>
      <c r="G56" s="52">
        <v>332814</v>
      </c>
      <c r="H56" s="52">
        <v>354801</v>
      </c>
      <c r="I56" s="52">
        <v>337547</v>
      </c>
      <c r="J56" s="52">
        <v>359591</v>
      </c>
      <c r="K56" s="50">
        <f t="shared" si="14"/>
        <v>1384753</v>
      </c>
      <c r="L56" s="52">
        <v>416922</v>
      </c>
      <c r="M56" s="52">
        <v>450619</v>
      </c>
      <c r="N56" s="52">
        <v>477248</v>
      </c>
      <c r="O56" s="52">
        <v>507319</v>
      </c>
      <c r="P56" s="50">
        <f t="shared" si="15"/>
        <v>1852108</v>
      </c>
      <c r="Q56" s="52">
        <v>574716</v>
      </c>
      <c r="R56" s="52">
        <v>607890</v>
      </c>
      <c r="S56" s="52">
        <v>612950</v>
      </c>
      <c r="T56" s="52">
        <v>663962</v>
      </c>
      <c r="U56" s="50">
        <f t="shared" si="16"/>
        <v>2459518</v>
      </c>
      <c r="V56" s="43"/>
      <c r="W56" s="43"/>
      <c r="X56" s="43"/>
      <c r="Y56" s="43"/>
      <c r="Z56" s="43"/>
    </row>
    <row r="57" spans="1:26" x14ac:dyDescent="0.2">
      <c r="B57" s="41" t="s">
        <v>35</v>
      </c>
      <c r="G57" s="54">
        <f>G55-G56</f>
        <v>256942</v>
      </c>
      <c r="H57" s="54">
        <f>H55-H56</f>
        <v>127807</v>
      </c>
      <c r="I57" s="54">
        <f>I55-I56</f>
        <v>208627</v>
      </c>
      <c r="J57" s="54">
        <f>J55-J56</f>
        <v>245303</v>
      </c>
      <c r="K57" s="53">
        <f t="shared" si="14"/>
        <v>838679</v>
      </c>
      <c r="L57" s="54">
        <f>L55-L56</f>
        <v>446578</v>
      </c>
      <c r="M57" s="54">
        <f>M55-M56</f>
        <v>462213</v>
      </c>
      <c r="N57" s="54">
        <f>N55-N56</f>
        <v>480668</v>
      </c>
      <c r="O57" s="54">
        <f>O55-O56</f>
        <v>215767</v>
      </c>
      <c r="P57" s="53">
        <f t="shared" si="15"/>
        <v>1605226</v>
      </c>
      <c r="Q57" s="54">
        <f>Q55-Q56</f>
        <v>459084</v>
      </c>
      <c r="R57" s="54">
        <f>R55-R56</f>
        <v>706419</v>
      </c>
      <c r="S57" s="54">
        <f>S55-S56</f>
        <v>980239</v>
      </c>
      <c r="T57" s="54">
        <f>T55-T56</f>
        <v>458512</v>
      </c>
      <c r="U57" s="53">
        <f t="shared" si="16"/>
        <v>2604254</v>
      </c>
      <c r="V57" s="43"/>
      <c r="W57" s="43"/>
      <c r="X57" s="43"/>
      <c r="Y57" s="43"/>
      <c r="Z57" s="43"/>
    </row>
    <row r="58" spans="1:26" ht="5.25" customHeight="1" x14ac:dyDescent="0.2">
      <c r="G58" s="52"/>
      <c r="H58" s="52"/>
      <c r="I58" s="52"/>
      <c r="J58" s="52"/>
      <c r="K58" s="50"/>
      <c r="L58" s="52"/>
      <c r="M58" s="52"/>
      <c r="N58" s="52"/>
      <c r="O58" s="52"/>
      <c r="P58" s="50"/>
      <c r="Q58" s="52"/>
      <c r="R58" s="52"/>
      <c r="S58" s="52"/>
      <c r="T58" s="52"/>
      <c r="U58" s="50"/>
      <c r="V58" s="43"/>
      <c r="W58" s="43"/>
      <c r="X58" s="43"/>
      <c r="Y58" s="43"/>
      <c r="Z58" s="43"/>
    </row>
    <row r="59" spans="1:26" x14ac:dyDescent="0.2">
      <c r="B59" s="49" t="s">
        <v>95</v>
      </c>
      <c r="G59" s="51">
        <v>-33150</v>
      </c>
      <c r="H59" s="51">
        <v>-113845</v>
      </c>
      <c r="I59" s="51">
        <v>-92390</v>
      </c>
      <c r="J59" s="51">
        <v>-113973</v>
      </c>
      <c r="K59" s="50">
        <f>SUM(G59:J59)</f>
        <v>-353358</v>
      </c>
      <c r="L59" s="51">
        <v>-146962</v>
      </c>
      <c r="M59" s="51">
        <v>-33577</v>
      </c>
      <c r="N59" s="51">
        <v>-101858</v>
      </c>
      <c r="O59" s="51">
        <v>-96371</v>
      </c>
      <c r="P59" s="50">
        <f>SUM(L59:O59)</f>
        <v>-378768</v>
      </c>
      <c r="Q59" s="51">
        <v>-59425</v>
      </c>
      <c r="R59" s="51">
        <v>-205503</v>
      </c>
      <c r="S59" s="51">
        <v>32084</v>
      </c>
      <c r="T59" s="51">
        <v>-309179</v>
      </c>
      <c r="U59" s="50">
        <f>SUM(Q59:T59)</f>
        <v>-542023</v>
      </c>
      <c r="V59" s="43"/>
      <c r="W59" s="43"/>
      <c r="X59" s="43"/>
      <c r="Y59" s="43"/>
      <c r="Z59" s="43"/>
    </row>
    <row r="60" spans="1:26" x14ac:dyDescent="0.2">
      <c r="B60" s="49" t="s">
        <v>34</v>
      </c>
      <c r="G60" s="48">
        <v>45570</v>
      </c>
      <c r="H60" s="48">
        <v>-51638</v>
      </c>
      <c r="I60" s="48">
        <v>-13353</v>
      </c>
      <c r="J60" s="48">
        <v>-54187</v>
      </c>
      <c r="K60" s="47">
        <f>SUM(G60:J60)</f>
        <v>-73608</v>
      </c>
      <c r="L60" s="48">
        <v>9492</v>
      </c>
      <c r="M60" s="48">
        <v>44287</v>
      </c>
      <c r="N60" s="48">
        <v>-24025</v>
      </c>
      <c r="O60" s="48">
        <v>-14538</v>
      </c>
      <c r="P60" s="47">
        <f>SUM(L60:O60)</f>
        <v>15216</v>
      </c>
      <c r="Q60" s="48">
        <v>55607</v>
      </c>
      <c r="R60" s="48">
        <v>230266</v>
      </c>
      <c r="S60" s="48">
        <v>347079</v>
      </c>
      <c r="T60" s="48">
        <v>-437637</v>
      </c>
      <c r="U60" s="47">
        <f>SUM(Q60:T60)</f>
        <v>195315</v>
      </c>
      <c r="V60" s="43"/>
      <c r="W60" s="43"/>
      <c r="X60" s="43"/>
      <c r="Y60" s="43"/>
      <c r="Z60" s="43"/>
    </row>
    <row r="61" spans="1:26" ht="13.5" thickBot="1" x14ac:dyDescent="0.25">
      <c r="B61" s="46" t="s">
        <v>33</v>
      </c>
      <c r="C61" s="46"/>
      <c r="D61" s="46"/>
      <c r="E61" s="46"/>
      <c r="F61" s="46"/>
      <c r="G61" s="45">
        <f>G57+G59-G60</f>
        <v>178222</v>
      </c>
      <c r="H61" s="45">
        <f>H57+H59-H60</f>
        <v>65600</v>
      </c>
      <c r="I61" s="45">
        <f>I57+I59-I60</f>
        <v>129590</v>
      </c>
      <c r="J61" s="45">
        <f>J57+J59-J60</f>
        <v>185517</v>
      </c>
      <c r="K61" s="44">
        <f>SUM(G61:J61)</f>
        <v>558929</v>
      </c>
      <c r="L61" s="45">
        <f>L57+L59-L60</f>
        <v>290124</v>
      </c>
      <c r="M61" s="45">
        <f>M57+M59-M60</f>
        <v>384349</v>
      </c>
      <c r="N61" s="45">
        <f>N57+N59-N60</f>
        <v>402835</v>
      </c>
      <c r="O61" s="45">
        <f>O57+O59-O60</f>
        <v>133934</v>
      </c>
      <c r="P61" s="44">
        <f>SUM(L61:O61)</f>
        <v>1211242</v>
      </c>
      <c r="Q61" s="45">
        <f>Q57+Q59-Q60</f>
        <v>344052</v>
      </c>
      <c r="R61" s="45">
        <f>R57+R59-R60</f>
        <v>270650</v>
      </c>
      <c r="S61" s="45">
        <f>S57+S59-S60</f>
        <v>665244</v>
      </c>
      <c r="T61" s="45">
        <f>T57+T59-T60</f>
        <v>586970</v>
      </c>
      <c r="U61" s="44">
        <f>SUM(Q61:T61)</f>
        <v>1866916</v>
      </c>
      <c r="V61" s="43"/>
      <c r="W61" s="43"/>
      <c r="X61" s="43"/>
      <c r="Y61" s="43"/>
      <c r="Z61" s="43"/>
    </row>
    <row r="62" spans="1:26" ht="13.5" thickTop="1" x14ac:dyDescent="0.2">
      <c r="G62" s="43"/>
      <c r="H62" s="43"/>
      <c r="I62" s="43"/>
      <c r="J62" s="43"/>
      <c r="K62" s="43"/>
      <c r="L62" s="43"/>
      <c r="M62" s="43"/>
      <c r="N62" s="43"/>
      <c r="O62" s="43"/>
      <c r="P62" s="43"/>
      <c r="Q62" s="43"/>
      <c r="R62" s="43"/>
      <c r="S62" s="43"/>
      <c r="T62" s="43"/>
      <c r="U62" s="43"/>
      <c r="V62" s="43"/>
      <c r="W62" s="43"/>
      <c r="X62" s="43"/>
      <c r="Y62" s="43"/>
      <c r="Z62" s="43"/>
    </row>
    <row r="63" spans="1:26" x14ac:dyDescent="0.2">
      <c r="B63" s="42"/>
      <c r="C63" s="141"/>
      <c r="G63" s="159"/>
      <c r="H63" s="159"/>
      <c r="I63" s="159"/>
      <c r="J63" s="159"/>
      <c r="K63" s="159"/>
      <c r="L63" s="159"/>
      <c r="M63" s="159"/>
      <c r="N63" s="159"/>
      <c r="O63" s="159"/>
      <c r="P63" s="159"/>
      <c r="Q63" s="159"/>
      <c r="R63" s="159"/>
      <c r="S63" s="159"/>
      <c r="T63" s="159"/>
      <c r="U63" s="159"/>
    </row>
  </sheetData>
  <mergeCells count="5">
    <mergeCell ref="A4:F4"/>
    <mergeCell ref="G5:J5"/>
    <mergeCell ref="L5:O5"/>
    <mergeCell ref="Q5:T5"/>
    <mergeCell ref="G63:U63"/>
  </mergeCells>
  <pageMargins left="0.28000000000000003" right="0.23" top="0.23" bottom="0.17" header="0.17" footer="0.17"/>
  <pageSetup scale="5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Balance Sheet</vt:lpstr>
      <vt:lpstr>Income Statement</vt:lpstr>
      <vt:lpstr>Cashflow</vt:lpstr>
      <vt:lpstr>Regional Information</vt:lpstr>
      <vt:lpstr>Historical Segment Information</vt:lpstr>
      <vt:lpstr>'Balance Sheet'!Print_Area</vt:lpstr>
      <vt:lpstr>Cashflow!Print_Area</vt:lpstr>
      <vt:lpstr>'Historical Segment Information'!Print_Area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Steven Ngo</cp:lastModifiedBy>
  <cp:lastPrinted>2019-04-14T19:34:50Z</cp:lastPrinted>
  <dcterms:created xsi:type="dcterms:W3CDTF">2018-04-16T20:04:10Z</dcterms:created>
  <dcterms:modified xsi:type="dcterms:W3CDTF">2020-01-21T18:09:44Z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