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ilelic\Documents\External Reporting\Q4'22\Earnings\"/>
    </mc:Choice>
  </mc:AlternateContent>
  <xr:revisionPtr revIDLastSave="0" documentId="13_ncr:1_{06450DE5-1B25-417B-BB78-E3766DACBF34}" xr6:coauthVersionLast="47" xr6:coauthVersionMax="47" xr10:uidLastSave="{00000000-0000-0000-0000-000000000000}"/>
  <bookViews>
    <workbookView xWindow="-110" yWindow="-110" windowWidth="19420" windowHeight="10300" activeTab="1"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Sheet'!$A$1:$R$37</definedName>
    <definedName name="_xlnm.Print_Area" localSheetId="2">Cashflow!$A$1:$V$52</definedName>
    <definedName name="_xlnm.Print_Area" localSheetId="0">'Income Statement'!$A$1:$T$28</definedName>
    <definedName name="_xlnm.Print_Area" localSheetId="3">'Regional Information'!$A$1:$U$49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1" i="7" l="1"/>
  <c r="U39" i="7"/>
  <c r="U38" i="7"/>
  <c r="U30" i="7"/>
  <c r="U29" i="7"/>
  <c r="U21" i="7"/>
  <c r="U20" i="7"/>
  <c r="U12" i="7"/>
  <c r="U37" i="7"/>
  <c r="U28" i="7"/>
  <c r="U19" i="7"/>
  <c r="U10" i="7"/>
  <c r="V44" i="4"/>
  <c r="V31" i="4"/>
  <c r="V32" i="4"/>
  <c r="R32" i="4"/>
  <c r="Q32" i="4"/>
  <c r="L32" i="4"/>
  <c r="H32" i="4"/>
  <c r="I32" i="4"/>
  <c r="J32" i="4"/>
  <c r="K32" i="4"/>
  <c r="M32" i="4"/>
  <c r="N32" i="4"/>
  <c r="O32" i="4"/>
  <c r="P32" i="4"/>
  <c r="S32" i="4"/>
  <c r="T32" i="4"/>
  <c r="U32" i="4"/>
  <c r="U51" i="4"/>
  <c r="U45" i="4"/>
  <c r="U40" i="4"/>
  <c r="U26" i="4"/>
  <c r="V49" i="4"/>
  <c r="V50" i="4"/>
  <c r="V48" i="4"/>
  <c r="V43" i="4"/>
  <c r="V42" i="4"/>
  <c r="V35" i="4"/>
  <c r="V36" i="4"/>
  <c r="V37" i="4"/>
  <c r="V38" i="4"/>
  <c r="V39" i="4"/>
  <c r="V34" i="4"/>
  <c r="V29" i="4"/>
  <c r="V30" i="4"/>
  <c r="V28" i="4"/>
  <c r="V22" i="4"/>
  <c r="V23" i="4"/>
  <c r="V24" i="4"/>
  <c r="V25" i="4"/>
  <c r="V21" i="4"/>
  <c r="V13" i="4"/>
  <c r="V14" i="4"/>
  <c r="V15" i="4"/>
  <c r="V16" i="4"/>
  <c r="V17" i="4"/>
  <c r="V18" i="4"/>
  <c r="V19" i="4"/>
  <c r="V12" i="4"/>
  <c r="V9" i="4"/>
  <c r="R29" i="1"/>
  <c r="Q35" i="1"/>
  <c r="Q36" i="1" s="1"/>
  <c r="Q25" i="1"/>
  <c r="Q13" i="1"/>
  <c r="Q17" i="1" s="1"/>
  <c r="S20" i="3"/>
  <c r="S18" i="3"/>
  <c r="S14" i="3"/>
  <c r="T19" i="3"/>
  <c r="T17" i="3"/>
  <c r="T16" i="3"/>
  <c r="T10" i="3"/>
  <c r="T11" i="3"/>
  <c r="T12" i="3"/>
  <c r="T13" i="3"/>
  <c r="T9" i="3"/>
  <c r="T51" i="4" l="1"/>
  <c r="T45" i="4"/>
  <c r="T40" i="4"/>
  <c r="T26" i="4"/>
  <c r="R14" i="3" l="1"/>
  <c r="R18" i="3" s="1"/>
  <c r="R20" i="3" s="1"/>
  <c r="P35" i="1"/>
  <c r="P36" i="1" s="1"/>
  <c r="P25" i="1"/>
  <c r="P13" i="1"/>
  <c r="P17" i="1" s="1"/>
  <c r="S51" i="4" l="1"/>
  <c r="S45" i="4"/>
  <c r="S40" i="4"/>
  <c r="S26" i="4"/>
  <c r="Q14" i="3"/>
  <c r="Q18" i="3" s="1"/>
  <c r="Q20" i="3" s="1"/>
  <c r="P39" i="7" l="1"/>
  <c r="K39" i="7"/>
  <c r="P38" i="7"/>
  <c r="K38" i="7"/>
  <c r="P37" i="7"/>
  <c r="K37" i="7"/>
  <c r="P30" i="7"/>
  <c r="K30" i="7"/>
  <c r="P29" i="7"/>
  <c r="K29" i="7"/>
  <c r="P28" i="7"/>
  <c r="K28" i="7"/>
  <c r="P21" i="7"/>
  <c r="K21" i="7"/>
  <c r="P20" i="7"/>
  <c r="K20" i="7"/>
  <c r="P19" i="7"/>
  <c r="K19" i="7"/>
  <c r="P12" i="7"/>
  <c r="K12" i="7"/>
  <c r="P11" i="7"/>
  <c r="K11" i="7"/>
  <c r="P10" i="7"/>
  <c r="K10" i="7"/>
  <c r="T14" i="3"/>
  <c r="T18" i="3" s="1"/>
  <c r="T20" i="3" s="1"/>
  <c r="O19" i="3"/>
  <c r="J19" i="3"/>
  <c r="O17" i="3"/>
  <c r="J17" i="3"/>
  <c r="O16" i="3"/>
  <c r="J16" i="3"/>
  <c r="N14" i="3"/>
  <c r="N18" i="3" s="1"/>
  <c r="N20" i="3" s="1"/>
  <c r="M14" i="3"/>
  <c r="M18" i="3" s="1"/>
  <c r="M20" i="3" s="1"/>
  <c r="L14" i="3"/>
  <c r="L18" i="3" s="1"/>
  <c r="L20" i="3" s="1"/>
  <c r="K14" i="3"/>
  <c r="K18" i="3" s="1"/>
  <c r="I14" i="3"/>
  <c r="I18" i="3" s="1"/>
  <c r="I20" i="3" s="1"/>
  <c r="H14" i="3"/>
  <c r="H18" i="3" s="1"/>
  <c r="H20" i="3" s="1"/>
  <c r="G14" i="3"/>
  <c r="G18" i="3" s="1"/>
  <c r="G20" i="3" s="1"/>
  <c r="F14" i="3"/>
  <c r="F18" i="3" s="1"/>
  <c r="O13" i="3"/>
  <c r="J13" i="3"/>
  <c r="O12" i="3"/>
  <c r="J12" i="3"/>
  <c r="O11" i="3"/>
  <c r="J11" i="3"/>
  <c r="O10" i="3"/>
  <c r="J10" i="3"/>
  <c r="O9" i="3"/>
  <c r="J9" i="3"/>
  <c r="V51" i="4"/>
  <c r="V40" i="4"/>
  <c r="V26" i="4"/>
  <c r="P50" i="4"/>
  <c r="O50" i="4"/>
  <c r="N50" i="4"/>
  <c r="M50" i="4"/>
  <c r="K50" i="4"/>
  <c r="J50" i="4"/>
  <c r="I50" i="4"/>
  <c r="H50" i="4"/>
  <c r="P49" i="4"/>
  <c r="O49" i="4"/>
  <c r="N49" i="4"/>
  <c r="M49" i="4"/>
  <c r="K49" i="4"/>
  <c r="J49" i="4"/>
  <c r="I49" i="4"/>
  <c r="H49" i="4"/>
  <c r="P45" i="4"/>
  <c r="O45" i="4"/>
  <c r="N45" i="4"/>
  <c r="M45" i="4"/>
  <c r="K45" i="4"/>
  <c r="J45" i="4"/>
  <c r="I45" i="4"/>
  <c r="H45" i="4"/>
  <c r="Q43" i="4"/>
  <c r="L43" i="4"/>
  <c r="L45" i="4" s="1"/>
  <c r="Q44" i="4" s="1"/>
  <c r="Q42" i="4"/>
  <c r="L42" i="4"/>
  <c r="P40" i="4"/>
  <c r="O40" i="4"/>
  <c r="N40" i="4"/>
  <c r="M40" i="4"/>
  <c r="K40" i="4"/>
  <c r="J40" i="4"/>
  <c r="I40" i="4"/>
  <c r="H40" i="4"/>
  <c r="Q39" i="4"/>
  <c r="L39" i="4"/>
  <c r="Q38" i="4"/>
  <c r="L38" i="4"/>
  <c r="Q37" i="4"/>
  <c r="L37" i="4"/>
  <c r="Q36" i="4"/>
  <c r="L36" i="4"/>
  <c r="Q35" i="4"/>
  <c r="L35" i="4"/>
  <c r="Q34" i="4"/>
  <c r="L34" i="4"/>
  <c r="Q30" i="4"/>
  <c r="L30" i="4"/>
  <c r="Q29" i="4"/>
  <c r="L29" i="4"/>
  <c r="Q28" i="4"/>
  <c r="L28" i="4"/>
  <c r="P26" i="4"/>
  <c r="P48" i="4" s="1"/>
  <c r="O26" i="4"/>
  <c r="O48" i="4" s="1"/>
  <c r="N26" i="4"/>
  <c r="N48" i="4" s="1"/>
  <c r="M26" i="4"/>
  <c r="M48" i="4" s="1"/>
  <c r="K26" i="4"/>
  <c r="K48" i="4" s="1"/>
  <c r="J26" i="4"/>
  <c r="J48" i="4" s="1"/>
  <c r="I26" i="4"/>
  <c r="I48" i="4" s="1"/>
  <c r="H26" i="4"/>
  <c r="H48"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5" i="1"/>
  <c r="M35" i="1"/>
  <c r="L35" i="1"/>
  <c r="K35" i="1"/>
  <c r="J35" i="1"/>
  <c r="I35" i="1"/>
  <c r="H35" i="1"/>
  <c r="G35" i="1"/>
  <c r="N25" i="1"/>
  <c r="N29" i="1" s="1"/>
  <c r="N36" i="1" s="1"/>
  <c r="M25" i="1"/>
  <c r="M29" i="1" s="1"/>
  <c r="L25" i="1"/>
  <c r="L29" i="1" s="1"/>
  <c r="K25" i="1"/>
  <c r="K29" i="1" s="1"/>
  <c r="K36" i="1" s="1"/>
  <c r="J25" i="1"/>
  <c r="J29" i="1" s="1"/>
  <c r="I25" i="1"/>
  <c r="I29" i="1" s="1"/>
  <c r="H25" i="1"/>
  <c r="H29" i="1" s="1"/>
  <c r="G25" i="1"/>
  <c r="G29" i="1" s="1"/>
  <c r="G36" i="1" s="1"/>
  <c r="N13" i="1"/>
  <c r="N17" i="1" s="1"/>
  <c r="M13" i="1"/>
  <c r="M17" i="1" s="1"/>
  <c r="L13" i="1"/>
  <c r="L17" i="1" s="1"/>
  <c r="K13" i="1"/>
  <c r="K17" i="1" s="1"/>
  <c r="J13" i="1"/>
  <c r="J17" i="1" s="1"/>
  <c r="I13" i="1"/>
  <c r="I17" i="1" s="1"/>
  <c r="H13" i="1"/>
  <c r="H17" i="1" s="1"/>
  <c r="G13" i="1"/>
  <c r="G17" i="1" s="1"/>
  <c r="N51" i="4" l="1"/>
  <c r="I51" i="4"/>
  <c r="H36" i="1"/>
  <c r="L36" i="1"/>
  <c r="I36" i="1"/>
  <c r="M36" i="1"/>
  <c r="J36" i="1"/>
  <c r="T23" i="3"/>
  <c r="T22" i="3"/>
  <c r="O51" i="4"/>
  <c r="L49" i="4"/>
  <c r="P51" i="4"/>
  <c r="Q40" i="4"/>
  <c r="L50" i="4"/>
  <c r="Q50" i="4"/>
  <c r="K51" i="4"/>
  <c r="J51" i="4"/>
  <c r="L26" i="4"/>
  <c r="Q26" i="4"/>
  <c r="Q49" i="4"/>
  <c r="L40" i="4"/>
  <c r="J14" i="3"/>
  <c r="K20" i="3"/>
  <c r="O20" i="3" s="1"/>
  <c r="O18" i="3"/>
  <c r="F20" i="3"/>
  <c r="J20" i="3" s="1"/>
  <c r="J18" i="3"/>
  <c r="O14" i="3"/>
  <c r="Q48" i="4"/>
  <c r="M51" i="4"/>
  <c r="Q45" i="4"/>
  <c r="V45" i="4" s="1"/>
  <c r="H51" i="4"/>
  <c r="L48" i="4"/>
  <c r="R35" i="1"/>
  <c r="R25" i="1"/>
  <c r="R13" i="1"/>
  <c r="R17" i="1" s="1"/>
  <c r="Q51" i="4" l="1"/>
  <c r="L51" i="4"/>
  <c r="R36" i="1"/>
</calcChain>
</file>

<file path=xl/sharedStrings.xml><?xml version="1.0" encoding="utf-8"?>
<sst xmlns="http://schemas.openxmlformats.org/spreadsheetml/2006/main" count="215" uniqueCount="111">
  <si>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</si>
  <si>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</si>
  <si>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</si>
  <si>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</si>
  <si>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</si>
  <si>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</si>
  <si>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</si>
  <si>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</si>
  <si>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</si>
  <si>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</si>
  <si>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</si>
  <si>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</si>
  <si>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</si>
  <si>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</si>
  <si>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</si>
  <si>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</si>
  <si>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</si>
  <si>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</si>
  <si>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</si>
  <si>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</si>
  <si>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</si>
  <si>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</si>
  <si>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</si>
  <si>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</si>
  <si>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</si>
  <si>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</si>
  <si>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</si>
  <si>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</si>
  <si>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</si>
  <si>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</si>
  <si>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</si>
  <si>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</si>
  <si>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</si>
  <si>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</si>
  <si>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</si>
  <si>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</si>
  <si>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</si>
  <si>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</si>
  <si>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</si>
  <si>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</si>
  <si>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</si>
  <si>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</si>
  <si>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</si>
  <si>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</si>
  <si>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</si>
  <si>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</si>
  <si>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</si>
  <si>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</si>
  <si>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</si>
  <si>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</si>
  <si>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</si>
  <si>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</si>
  <si>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</si>
  <si>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</si>
  <si>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</si>
  <si>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</si>
  <si>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</si>
  <si>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</si>
  <si>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</si>
  <si>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</si>
  <si>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</si>
  <si>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</si>
  <si>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</si>
  <si>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</si>
  <si>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</si>
  <si>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</si>
  <si>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</si>
  <si>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</si>
  <si>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</si>
  <si>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</si>
  <si>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</si>
  <si>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</si>
  <si>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</si>
  <si>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</si>
  <si>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</si>
  <si>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</si>
  <si>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</si>
  <si>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</si>
  <si>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</si>
  <si>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</si>
  <si>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</si>
  <si>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</si>
  <si>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</si>
  <si>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</si>
  <si>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</si>
  <si>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</si>
  <si>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</si>
  <si>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</si>
  <si>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</si>
  <si>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</si>
  <si>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</si>
  <si>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</si>
  <si>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</si>
  <si>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</si>
  <si>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</si>
  <si>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</si>
  <si>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</si>
  <si>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</si>
  <si>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</si>
  <si>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</si>
  <si>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</si>
  <si>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</si>
  <si>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</si>
  <si>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</si>
  <si>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</si>
  <si>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</si>
  <si>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</si>
  <si>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</si>
  <si>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</si>
  <si>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Accumulated other comprehensive income (loss)</t>
  </si>
  <si>
    <t>(1) Excludes DVD revenues of $0.2 billion, $0.2 billion and $0.1 billion for the years ended December 31, 2020, 2021 and 2022, respectively.  Total US revenues for the years ended December 31, 2020, 2021 and 2022 were $10.8 billion, $12.1 billion and $13.0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</si>
</sst>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3">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7" fontId="9" fillId="0" borderId="0" xfId="4" applyNumberFormat="1" applyFont="1" applyAlignment="1">
      <alignment horizontal="center" wrapText="1"/>
    </xf>
    <xf numFmtId="167" fontId="9" fillId="0" borderId="0" xfId="4" applyNumberFormat="1" applyFont="1" applyAlignment="1">
      <alignment horizontal="center"/>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5" fontId="2" fillId="0" borderId="0" xfId="5" applyNumberFormat="1" applyFont="1" applyAlignment="1">
      <alignment horizontal="left" wrapText="1"/>
    </xf>
    <xf numFmtId="0" fontId="2" fillId="0" borderId="0" xfId="3" applyFont="1" applyBorder="1"/>
    <xf numFmtId="0" fontId="2" fillId="0" borderId="0" xfId="0" applyFont="1" applyBorder="1"/>
    <xf numFmtId="166" fontId="8" fillId="0" borderId="3" xfId="1" applyNumberFormat="1" applyFont="1" applyFill="1" applyBorder="1"/>
    <xf numFmtId="166" fontId="7" fillId="2" borderId="3" xfId="1" applyNumberFormat="1" applyFont="1" applyFill="1" applyBorder="1"/>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8"/>
  <sheetViews>
    <sheetView view="pageBreakPreview" zoomScaleNormal="130" zoomScaleSheetLayoutView="100" zoomScalePageLayoutView="130" workbookViewId="0">
      <pane xSplit="4" topLeftCell="I1" activePane="topRight" state="frozen"/>
      <selection pane="topRight" activeCell="O2" sqref="O2"/>
    </sheetView>
  </sheetViews>
  <sheetFormatPr defaultColWidth="9.1796875" defaultRowHeight="13" x14ac:dyDescent="0.3"/>
  <cols>
    <col min="1" max="1" width="4.453125" style="35" customWidth="1"/>
    <col min="2" max="2" width="4.26953125" style="35" customWidth="1"/>
    <col min="3" max="3" width="9.1796875" style="35"/>
    <col min="4" max="4" width="23.81640625" style="35" customWidth="1"/>
    <col min="5" max="5" width="2" style="35" customWidth="1"/>
    <col min="6" max="6" width="13" style="35" customWidth="1"/>
    <col min="7" max="7" width="13.7265625" style="35" customWidth="1"/>
    <col min="8" max="9" width="13.26953125" style="35" customWidth="1"/>
    <col min="10" max="10" width="17.453125" style="35" customWidth="1"/>
    <col min="11" max="14" width="13" style="35" customWidth="1"/>
    <col min="15" max="19" width="17.453125" style="35" customWidth="1"/>
    <col min="20" max="20" width="18" style="35" bestFit="1" customWidth="1"/>
    <col min="21" max="16384" width="9.1796875" style="35"/>
  </cols>
  <sheetData>
    <row r="1" spans="1:20" ht="15.5" x14ac:dyDescent="0.35">
      <c r="A1" s="23" t="s">
        <v>28</v>
      </c>
      <c r="B1" s="59"/>
      <c r="C1" s="59"/>
      <c r="D1" s="59"/>
    </row>
    <row r="2" spans="1:20" ht="15.5" x14ac:dyDescent="0.35">
      <c r="A2" s="23" t="s">
        <v>47</v>
      </c>
      <c r="B2" s="59"/>
      <c r="C2" s="59"/>
      <c r="D2" s="59"/>
    </row>
    <row r="3" spans="1:20" ht="12.75" customHeight="1" x14ac:dyDescent="0.35">
      <c r="A3" s="19" t="s">
        <v>26</v>
      </c>
      <c r="B3" s="59"/>
      <c r="C3" s="59"/>
      <c r="D3" s="59"/>
    </row>
    <row r="4" spans="1:20" x14ac:dyDescent="0.3">
      <c r="A4" s="19" t="s">
        <v>46</v>
      </c>
      <c r="B4" s="19"/>
      <c r="C4" s="19"/>
      <c r="D4" s="19"/>
    </row>
    <row r="5" spans="1:20" ht="24.75" customHeight="1" x14ac:dyDescent="0.3">
      <c r="A5" s="19"/>
      <c r="B5" s="19"/>
      <c r="C5" s="19"/>
      <c r="D5" s="19"/>
      <c r="E5" s="57"/>
      <c r="F5" s="121" t="s">
        <v>45</v>
      </c>
      <c r="G5" s="121"/>
      <c r="H5" s="121"/>
      <c r="I5" s="121"/>
      <c r="J5" s="58" t="s">
        <v>34</v>
      </c>
      <c r="K5" s="121" t="s">
        <v>45</v>
      </c>
      <c r="L5" s="121"/>
      <c r="M5" s="121"/>
      <c r="N5" s="121"/>
      <c r="O5" s="58" t="s">
        <v>34</v>
      </c>
      <c r="P5" s="121" t="s">
        <v>45</v>
      </c>
      <c r="Q5" s="121"/>
      <c r="R5" s="121"/>
      <c r="S5" s="121"/>
      <c r="T5" s="58" t="s">
        <v>34</v>
      </c>
    </row>
    <row r="6" spans="1:20"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20" t="s">
        <v>24</v>
      </c>
      <c r="S6" s="20" t="s">
        <v>22</v>
      </c>
      <c r="T6" s="41" t="s">
        <v>22</v>
      </c>
    </row>
    <row r="7" spans="1:20" x14ac:dyDescent="0.3">
      <c r="A7" s="19"/>
      <c r="B7" s="19"/>
      <c r="C7" s="19"/>
      <c r="D7" s="19"/>
      <c r="E7" s="17"/>
      <c r="F7" s="17">
        <v>2020</v>
      </c>
      <c r="G7" s="17">
        <v>2020</v>
      </c>
      <c r="H7" s="17">
        <v>2020</v>
      </c>
      <c r="I7" s="17">
        <v>2020</v>
      </c>
      <c r="J7" s="18">
        <v>2020</v>
      </c>
      <c r="K7" s="17">
        <v>2021</v>
      </c>
      <c r="L7" s="17">
        <v>2021</v>
      </c>
      <c r="M7" s="17">
        <v>2021</v>
      </c>
      <c r="N7" s="17">
        <v>2021</v>
      </c>
      <c r="O7" s="18">
        <v>2021</v>
      </c>
      <c r="P7" s="17">
        <v>2022</v>
      </c>
      <c r="Q7" s="17">
        <v>2022</v>
      </c>
      <c r="R7" s="17">
        <v>2022</v>
      </c>
      <c r="S7" s="17">
        <v>2022</v>
      </c>
      <c r="T7" s="18">
        <v>2022</v>
      </c>
    </row>
    <row r="8" spans="1:20" x14ac:dyDescent="0.3">
      <c r="A8" s="19"/>
      <c r="B8" s="19"/>
      <c r="C8" s="19"/>
      <c r="D8" s="19"/>
      <c r="E8" s="56"/>
      <c r="J8" s="45"/>
      <c r="O8" s="45"/>
      <c r="T8" s="45"/>
    </row>
    <row r="9" spans="1:20" x14ac:dyDescent="0.3">
      <c r="A9" s="19" t="s">
        <v>32</v>
      </c>
      <c r="B9" s="19"/>
      <c r="C9" s="19"/>
      <c r="D9" s="19"/>
      <c r="E9" s="49"/>
      <c r="F9" s="96">
        <v>5767691</v>
      </c>
      <c r="G9" s="96">
        <v>6148286</v>
      </c>
      <c r="H9" s="96">
        <v>6435637</v>
      </c>
      <c r="I9" s="96">
        <v>6644442</v>
      </c>
      <c r="J9" s="97">
        <f>SUM(F9:I9)</f>
        <v>24996056</v>
      </c>
      <c r="K9" s="96">
        <v>7163282</v>
      </c>
      <c r="L9" s="96">
        <v>7341777</v>
      </c>
      <c r="M9" s="96">
        <v>7483467</v>
      </c>
      <c r="N9" s="96">
        <v>7709318</v>
      </c>
      <c r="O9" s="97">
        <f>SUM(K9:N9)</f>
        <v>29697844</v>
      </c>
      <c r="P9" s="96">
        <v>7867767</v>
      </c>
      <c r="Q9" s="96">
        <v>7970141</v>
      </c>
      <c r="R9" s="115">
        <v>7925589</v>
      </c>
      <c r="S9" s="115">
        <v>7852053</v>
      </c>
      <c r="T9" s="97">
        <f>SUM(P9:S9)</f>
        <v>31615550</v>
      </c>
    </row>
    <row r="10" spans="1:20" x14ac:dyDescent="0.3">
      <c r="B10" s="19" t="s">
        <v>31</v>
      </c>
      <c r="C10" s="19"/>
      <c r="D10" s="19"/>
      <c r="F10" s="78">
        <v>3599701</v>
      </c>
      <c r="G10" s="78">
        <v>3643707</v>
      </c>
      <c r="H10" s="78">
        <v>3867751</v>
      </c>
      <c r="I10" s="78">
        <v>4165160</v>
      </c>
      <c r="J10" s="50">
        <f t="shared" ref="J10:J14" si="0">SUM(F10:I10)</f>
        <v>15276319</v>
      </c>
      <c r="K10" s="78">
        <v>3868511</v>
      </c>
      <c r="L10" s="78">
        <v>4018008</v>
      </c>
      <c r="M10" s="78">
        <v>4206589</v>
      </c>
      <c r="N10" s="78">
        <v>5239575</v>
      </c>
      <c r="O10" s="50">
        <f t="shared" ref="O10:O14" si="1">SUM(K10:N10)</f>
        <v>17332683</v>
      </c>
      <c r="P10" s="78">
        <v>4284705</v>
      </c>
      <c r="Q10" s="78">
        <v>4690755</v>
      </c>
      <c r="R10" s="78">
        <v>4788665</v>
      </c>
      <c r="S10" s="78">
        <v>5404160</v>
      </c>
      <c r="T10" s="50">
        <f t="shared" ref="T10:T13" si="2">SUM(P10:S10)</f>
        <v>19168285</v>
      </c>
    </row>
    <row r="11" spans="1:20" x14ac:dyDescent="0.3">
      <c r="B11" s="19" t="s">
        <v>30</v>
      </c>
      <c r="C11" s="19"/>
      <c r="D11" s="19"/>
      <c r="E11" s="52"/>
      <c r="F11" s="78">
        <v>503830</v>
      </c>
      <c r="G11" s="78">
        <v>434370</v>
      </c>
      <c r="H11" s="78">
        <v>527597</v>
      </c>
      <c r="I11" s="78">
        <v>762565</v>
      </c>
      <c r="J11" s="50">
        <f t="shared" si="0"/>
        <v>2228362</v>
      </c>
      <c r="K11" s="78">
        <v>512512</v>
      </c>
      <c r="L11" s="78">
        <v>603973</v>
      </c>
      <c r="M11" s="78">
        <v>635948</v>
      </c>
      <c r="N11" s="78">
        <v>792713</v>
      </c>
      <c r="O11" s="50">
        <f t="shared" si="1"/>
        <v>2545146</v>
      </c>
      <c r="P11" s="78">
        <v>555978</v>
      </c>
      <c r="Q11" s="78">
        <v>574960</v>
      </c>
      <c r="R11" s="78">
        <v>567954</v>
      </c>
      <c r="S11" s="78">
        <v>831610</v>
      </c>
      <c r="T11" s="50">
        <f t="shared" si="2"/>
        <v>2530502</v>
      </c>
    </row>
    <row r="12" spans="1:20" x14ac:dyDescent="0.3">
      <c r="B12" s="19" t="s">
        <v>44</v>
      </c>
      <c r="C12" s="19"/>
      <c r="D12" s="19"/>
      <c r="E12" s="52"/>
      <c r="F12" s="78">
        <v>453817</v>
      </c>
      <c r="G12" s="78">
        <v>435045</v>
      </c>
      <c r="H12" s="78">
        <v>453802</v>
      </c>
      <c r="I12" s="78">
        <v>486936</v>
      </c>
      <c r="J12" s="50">
        <f t="shared" si="0"/>
        <v>1829600</v>
      </c>
      <c r="K12" s="78">
        <v>525207</v>
      </c>
      <c r="L12" s="78">
        <v>537321</v>
      </c>
      <c r="M12" s="78">
        <v>563887</v>
      </c>
      <c r="N12" s="78">
        <v>647470</v>
      </c>
      <c r="O12" s="50">
        <f t="shared" si="1"/>
        <v>2273885</v>
      </c>
      <c r="P12" s="78">
        <v>657530</v>
      </c>
      <c r="Q12" s="78">
        <v>716846</v>
      </c>
      <c r="R12" s="78">
        <v>662739</v>
      </c>
      <c r="S12" s="78">
        <v>673926</v>
      </c>
      <c r="T12" s="50">
        <f t="shared" si="2"/>
        <v>2711041</v>
      </c>
    </row>
    <row r="13" spans="1:20" x14ac:dyDescent="0.3">
      <c r="B13" s="19" t="s">
        <v>43</v>
      </c>
      <c r="C13" s="19"/>
      <c r="D13" s="19"/>
      <c r="E13" s="52"/>
      <c r="F13" s="79">
        <v>252087</v>
      </c>
      <c r="G13" s="79">
        <v>277236</v>
      </c>
      <c r="H13" s="78">
        <v>271624</v>
      </c>
      <c r="I13" s="78">
        <v>275539</v>
      </c>
      <c r="J13" s="50">
        <f t="shared" si="0"/>
        <v>1076486</v>
      </c>
      <c r="K13" s="79">
        <v>297196</v>
      </c>
      <c r="L13" s="79">
        <v>334845</v>
      </c>
      <c r="M13" s="79">
        <v>321790</v>
      </c>
      <c r="N13" s="78">
        <v>397790</v>
      </c>
      <c r="O13" s="50">
        <f t="shared" si="1"/>
        <v>1351621</v>
      </c>
      <c r="P13" s="79">
        <v>397928</v>
      </c>
      <c r="Q13" s="79">
        <v>409297</v>
      </c>
      <c r="R13" s="78">
        <v>373213</v>
      </c>
      <c r="S13" s="78">
        <v>392453</v>
      </c>
      <c r="T13" s="50">
        <f t="shared" si="2"/>
        <v>1572891</v>
      </c>
    </row>
    <row r="14" spans="1:20" x14ac:dyDescent="0.3">
      <c r="A14" s="19" t="s">
        <v>29</v>
      </c>
      <c r="B14" s="19"/>
      <c r="C14" s="19"/>
      <c r="D14" s="19"/>
      <c r="E14" s="52"/>
      <c r="F14" s="53">
        <f>F9-SUM(F10:F13)</f>
        <v>958256</v>
      </c>
      <c r="G14" s="53">
        <f>G9-SUM(G10:G13)</f>
        <v>1357928</v>
      </c>
      <c r="H14" s="53">
        <f>H9-SUM(H10:H13)</f>
        <v>1314863</v>
      </c>
      <c r="I14" s="53">
        <f>I9-SUM(I10:I13)</f>
        <v>954242</v>
      </c>
      <c r="J14" s="54">
        <f t="shared" si="0"/>
        <v>4585289</v>
      </c>
      <c r="K14" s="53">
        <f>K9-SUM(K10:K13)</f>
        <v>1959856</v>
      </c>
      <c r="L14" s="53">
        <f>L9-SUM(L10:L13)</f>
        <v>1847630</v>
      </c>
      <c r="M14" s="53">
        <f>M9-SUM(M10:M13)</f>
        <v>1755253</v>
      </c>
      <c r="N14" s="53">
        <f>N9-SUM(N10:N13)</f>
        <v>631770</v>
      </c>
      <c r="O14" s="54">
        <f t="shared" si="1"/>
        <v>6194509</v>
      </c>
      <c r="P14" s="53">
        <v>1971626</v>
      </c>
      <c r="Q14" s="53">
        <f>Q9-SUM(Q10:Q13)</f>
        <v>1578283</v>
      </c>
      <c r="R14" s="53">
        <f>R9-SUM(R10:R13)</f>
        <v>1533018</v>
      </c>
      <c r="S14" s="53">
        <f>S9-SUM(S10:S13)</f>
        <v>549904</v>
      </c>
      <c r="T14" s="54">
        <f>T9-SUM(T10:T13)</f>
        <v>5632831</v>
      </c>
    </row>
    <row r="15" spans="1:20" x14ac:dyDescent="0.3">
      <c r="A15" s="19" t="s">
        <v>42</v>
      </c>
      <c r="B15" s="19"/>
      <c r="C15" s="19"/>
      <c r="D15" s="19"/>
      <c r="F15" s="52"/>
      <c r="G15" s="52"/>
      <c r="H15" s="52"/>
      <c r="I15" s="52"/>
      <c r="J15" s="55"/>
      <c r="K15" s="52"/>
      <c r="L15" s="52"/>
      <c r="M15" s="52"/>
      <c r="N15" s="52"/>
      <c r="O15" s="55"/>
      <c r="P15" s="52"/>
      <c r="Q15" s="52"/>
      <c r="R15" s="52"/>
      <c r="S15" s="52"/>
      <c r="T15" s="55"/>
    </row>
    <row r="16" spans="1:20" x14ac:dyDescent="0.3">
      <c r="A16" s="19"/>
      <c r="B16" s="19" t="s">
        <v>41</v>
      </c>
      <c r="C16" s="19"/>
      <c r="D16" s="19"/>
      <c r="F16" s="52">
        <v>-184083</v>
      </c>
      <c r="G16" s="52">
        <v>-189151</v>
      </c>
      <c r="H16" s="52">
        <v>-197079</v>
      </c>
      <c r="I16" s="52">
        <v>-197186</v>
      </c>
      <c r="J16" s="50">
        <f t="shared" ref="J16:J20" si="3">SUM(F16:I16)</f>
        <v>-767499</v>
      </c>
      <c r="K16" s="52">
        <v>-194440</v>
      </c>
      <c r="L16" s="52">
        <v>-191322</v>
      </c>
      <c r="M16" s="52">
        <v>-190429</v>
      </c>
      <c r="N16" s="52">
        <v>-189429</v>
      </c>
      <c r="O16" s="50">
        <f t="shared" ref="O16:O20" si="4">SUM(K16:N16)</f>
        <v>-765620</v>
      </c>
      <c r="P16" s="52">
        <v>-187579</v>
      </c>
      <c r="Q16" s="52">
        <v>-175455</v>
      </c>
      <c r="R16" s="52">
        <v>-172575</v>
      </c>
      <c r="S16" s="52">
        <v>-170603</v>
      </c>
      <c r="T16" s="50">
        <f>SUM(P16:S16)</f>
        <v>-706212</v>
      </c>
    </row>
    <row r="17" spans="1:20" x14ac:dyDescent="0.3">
      <c r="A17" s="19"/>
      <c r="B17" s="19" t="s">
        <v>40</v>
      </c>
      <c r="C17" s="19"/>
      <c r="D17" s="19"/>
      <c r="E17" s="52"/>
      <c r="F17" s="52">
        <v>21697</v>
      </c>
      <c r="G17" s="52">
        <v>-133175</v>
      </c>
      <c r="H17" s="52">
        <v>-256324</v>
      </c>
      <c r="I17" s="52">
        <v>-250639</v>
      </c>
      <c r="J17" s="50">
        <f t="shared" si="3"/>
        <v>-618441</v>
      </c>
      <c r="K17" s="52">
        <v>269086</v>
      </c>
      <c r="L17" s="52">
        <v>-62519</v>
      </c>
      <c r="M17" s="52">
        <v>96135</v>
      </c>
      <c r="N17" s="52">
        <v>108512</v>
      </c>
      <c r="O17" s="50">
        <f t="shared" si="4"/>
        <v>411214</v>
      </c>
      <c r="P17" s="52">
        <v>195645</v>
      </c>
      <c r="Q17" s="52">
        <v>220226</v>
      </c>
      <c r="R17" s="52">
        <v>261404</v>
      </c>
      <c r="S17" s="52">
        <v>-339965</v>
      </c>
      <c r="T17" s="50">
        <f>SUM(P17:S17)</f>
        <v>337310</v>
      </c>
    </row>
    <row r="18" spans="1:20" x14ac:dyDescent="0.3">
      <c r="A18" s="19" t="s">
        <v>39</v>
      </c>
      <c r="B18" s="19"/>
      <c r="C18" s="19"/>
      <c r="D18" s="19"/>
      <c r="E18" s="52"/>
      <c r="F18" s="53">
        <f>SUM(F14:F17)</f>
        <v>795870</v>
      </c>
      <c r="G18" s="53">
        <f>SUM(G14:G17)</f>
        <v>1035602</v>
      </c>
      <c r="H18" s="53">
        <f>SUM(H14:H17)</f>
        <v>861460</v>
      </c>
      <c r="I18" s="53">
        <f>SUM(I14:I17)</f>
        <v>506417</v>
      </c>
      <c r="J18" s="54">
        <f t="shared" si="3"/>
        <v>3199349</v>
      </c>
      <c r="K18" s="53">
        <f>SUM(K14:K17)</f>
        <v>2034502</v>
      </c>
      <c r="L18" s="53">
        <f>SUM(L14:L17)</f>
        <v>1593789</v>
      </c>
      <c r="M18" s="53">
        <f>SUM(M14:M17)</f>
        <v>1660959</v>
      </c>
      <c r="N18" s="53">
        <f>SUM(N14:N17)</f>
        <v>550853</v>
      </c>
      <c r="O18" s="54">
        <f t="shared" si="4"/>
        <v>5840103</v>
      </c>
      <c r="P18" s="53">
        <v>1979692</v>
      </c>
      <c r="Q18" s="53">
        <f>SUM(Q14:Q17)</f>
        <v>1623054</v>
      </c>
      <c r="R18" s="53">
        <f>SUM(R14:R17)</f>
        <v>1621847</v>
      </c>
      <c r="S18" s="53">
        <f>SUM(S14:S17)</f>
        <v>39336</v>
      </c>
      <c r="T18" s="54">
        <f>SUM(T14:T17)</f>
        <v>5263929</v>
      </c>
    </row>
    <row r="19" spans="1:20" x14ac:dyDescent="0.3">
      <c r="A19" s="19" t="s">
        <v>94</v>
      </c>
      <c r="B19" s="19"/>
      <c r="C19" s="19"/>
      <c r="D19" s="19"/>
      <c r="E19" s="52"/>
      <c r="F19" s="51">
        <v>-86803</v>
      </c>
      <c r="G19" s="51">
        <v>-315406</v>
      </c>
      <c r="H19" s="52">
        <v>-71484</v>
      </c>
      <c r="I19" s="52">
        <v>35739</v>
      </c>
      <c r="J19" s="50">
        <f t="shared" si="3"/>
        <v>-437954</v>
      </c>
      <c r="K19" s="51">
        <v>-327787</v>
      </c>
      <c r="L19" s="51">
        <v>-240776</v>
      </c>
      <c r="M19" s="51">
        <v>-211888</v>
      </c>
      <c r="N19" s="52">
        <v>56576</v>
      </c>
      <c r="O19" s="50">
        <f t="shared" si="4"/>
        <v>-723875</v>
      </c>
      <c r="P19" s="51">
        <v>-382245</v>
      </c>
      <c r="Q19" s="51">
        <v>-182103</v>
      </c>
      <c r="R19" s="52">
        <v>-223605</v>
      </c>
      <c r="S19" s="52">
        <v>15948</v>
      </c>
      <c r="T19" s="50">
        <f>SUM(P19:S19)</f>
        <v>-772005</v>
      </c>
    </row>
    <row r="20" spans="1:20" ht="13.5" thickBot="1" x14ac:dyDescent="0.35">
      <c r="A20" s="19" t="s">
        <v>38</v>
      </c>
      <c r="B20" s="19"/>
      <c r="C20" s="19"/>
      <c r="D20" s="19"/>
      <c r="E20" s="49"/>
      <c r="F20" s="98">
        <f>F18+F19</f>
        <v>709067</v>
      </c>
      <c r="G20" s="98">
        <f t="shared" ref="G20:I20" si="5">G18+G19</f>
        <v>720196</v>
      </c>
      <c r="H20" s="98">
        <f t="shared" si="5"/>
        <v>789976</v>
      </c>
      <c r="I20" s="98">
        <f t="shared" si="5"/>
        <v>542156</v>
      </c>
      <c r="J20" s="99">
        <f t="shared" si="3"/>
        <v>2761395</v>
      </c>
      <c r="K20" s="98">
        <f t="shared" ref="K20:T20" si="6">K18+K19</f>
        <v>1706715</v>
      </c>
      <c r="L20" s="98">
        <f t="shared" si="6"/>
        <v>1353013</v>
      </c>
      <c r="M20" s="98">
        <f t="shared" si="6"/>
        <v>1449071</v>
      </c>
      <c r="N20" s="98">
        <f t="shared" si="6"/>
        <v>607429</v>
      </c>
      <c r="O20" s="99">
        <f t="shared" si="4"/>
        <v>5116228</v>
      </c>
      <c r="P20" s="98">
        <v>1597447</v>
      </c>
      <c r="Q20" s="98">
        <f t="shared" ref="Q20:S20" si="7">Q18+Q19</f>
        <v>1440951</v>
      </c>
      <c r="R20" s="98">
        <f t="shared" si="7"/>
        <v>1398242</v>
      </c>
      <c r="S20" s="98">
        <f t="shared" si="7"/>
        <v>55284</v>
      </c>
      <c r="T20" s="99">
        <f t="shared" si="6"/>
        <v>4491924</v>
      </c>
    </row>
    <row r="21" spans="1:20" x14ac:dyDescent="0.3">
      <c r="A21" s="19" t="s">
        <v>37</v>
      </c>
      <c r="B21" s="19"/>
      <c r="C21" s="19"/>
      <c r="D21" s="19"/>
      <c r="F21" s="48"/>
      <c r="G21" s="48"/>
      <c r="H21" s="48"/>
      <c r="I21" s="48"/>
      <c r="J21" s="47"/>
      <c r="K21" s="48"/>
      <c r="L21" s="48"/>
      <c r="M21" s="48"/>
      <c r="N21" s="48"/>
      <c r="O21" s="47"/>
      <c r="P21" s="48"/>
      <c r="Q21" s="48"/>
      <c r="R21" s="48"/>
      <c r="S21" s="48"/>
      <c r="T21" s="47"/>
    </row>
    <row r="22" spans="1:20" x14ac:dyDescent="0.3">
      <c r="A22" s="19"/>
      <c r="B22" s="19" t="s">
        <v>36</v>
      </c>
      <c r="C22" s="19"/>
      <c r="D22" s="19"/>
      <c r="E22" s="46"/>
      <c r="F22" s="100">
        <v>1.61</v>
      </c>
      <c r="G22" s="100">
        <v>1.63</v>
      </c>
      <c r="H22" s="100">
        <v>1.79</v>
      </c>
      <c r="I22" s="100">
        <v>1.23</v>
      </c>
      <c r="J22" s="101">
        <v>6.26</v>
      </c>
      <c r="K22" s="100">
        <v>3.85</v>
      </c>
      <c r="L22" s="100">
        <v>3.05</v>
      </c>
      <c r="M22" s="100">
        <v>3.27</v>
      </c>
      <c r="N22" s="100">
        <v>1.37</v>
      </c>
      <c r="O22" s="101">
        <v>11.55</v>
      </c>
      <c r="P22" s="100">
        <v>3.6</v>
      </c>
      <c r="Q22" s="100">
        <v>3.24</v>
      </c>
      <c r="R22" s="100">
        <v>3.14</v>
      </c>
      <c r="S22" s="100">
        <v>0.12</v>
      </c>
      <c r="T22" s="116">
        <f>ROUND(T20/T25,2)</f>
        <v>10.1</v>
      </c>
    </row>
    <row r="23" spans="1:20" x14ac:dyDescent="0.3">
      <c r="A23" s="19"/>
      <c r="B23" s="19" t="s">
        <v>35</v>
      </c>
      <c r="C23" s="19"/>
      <c r="D23" s="19"/>
      <c r="E23" s="46"/>
      <c r="F23" s="100">
        <v>1.57</v>
      </c>
      <c r="G23" s="100">
        <v>1.59</v>
      </c>
      <c r="H23" s="100">
        <v>1.74</v>
      </c>
      <c r="I23" s="100">
        <v>1.19</v>
      </c>
      <c r="J23" s="101">
        <v>6.08</v>
      </c>
      <c r="K23" s="100">
        <v>3.75</v>
      </c>
      <c r="L23" s="100">
        <v>2.97</v>
      </c>
      <c r="M23" s="100">
        <v>3.19</v>
      </c>
      <c r="N23" s="100">
        <v>1.33</v>
      </c>
      <c r="O23" s="101">
        <v>11.24</v>
      </c>
      <c r="P23" s="100">
        <v>3.53</v>
      </c>
      <c r="Q23" s="100">
        <v>3.2</v>
      </c>
      <c r="R23" s="100">
        <v>3.1</v>
      </c>
      <c r="S23" s="100">
        <v>0.12</v>
      </c>
      <c r="T23" s="116">
        <f>ROUND(T20/T26,2)</f>
        <v>9.9499999999999993</v>
      </c>
    </row>
    <row r="24" spans="1:20" x14ac:dyDescent="0.3">
      <c r="A24" s="19" t="s">
        <v>99</v>
      </c>
      <c r="B24" s="19"/>
      <c r="C24" s="19"/>
      <c r="D24" s="19"/>
      <c r="F24" s="43"/>
      <c r="G24" s="43"/>
      <c r="H24" s="43"/>
      <c r="I24" s="43"/>
      <c r="J24" s="45"/>
      <c r="K24" s="43"/>
      <c r="L24" s="43"/>
      <c r="M24" s="43"/>
      <c r="N24" s="43"/>
      <c r="O24" s="45"/>
      <c r="P24" s="43"/>
      <c r="Q24" s="43"/>
      <c r="R24" s="43"/>
      <c r="S24" s="43"/>
      <c r="T24" s="45"/>
    </row>
    <row r="25" spans="1:20" x14ac:dyDescent="0.3">
      <c r="A25" s="19"/>
      <c r="B25" s="19" t="s">
        <v>36</v>
      </c>
      <c r="C25" s="19"/>
      <c r="D25" s="19"/>
      <c r="E25" s="43"/>
      <c r="F25" s="43">
        <v>439352</v>
      </c>
      <c r="G25" s="43">
        <v>440569</v>
      </c>
      <c r="H25" s="43">
        <v>441526</v>
      </c>
      <c r="I25" s="43">
        <v>442220</v>
      </c>
      <c r="J25" s="33">
        <v>440922</v>
      </c>
      <c r="K25" s="43">
        <v>443224</v>
      </c>
      <c r="L25" s="43">
        <v>443159</v>
      </c>
      <c r="M25" s="43">
        <v>442778</v>
      </c>
      <c r="N25" s="43">
        <v>443462</v>
      </c>
      <c r="O25" s="33">
        <v>443155</v>
      </c>
      <c r="P25" s="43">
        <v>444146</v>
      </c>
      <c r="Q25" s="43">
        <v>444557</v>
      </c>
      <c r="R25" s="43">
        <v>444878</v>
      </c>
      <c r="S25" s="43">
        <v>445200</v>
      </c>
      <c r="T25" s="33">
        <v>444698</v>
      </c>
    </row>
    <row r="26" spans="1:20" x14ac:dyDescent="0.3">
      <c r="A26" s="19"/>
      <c r="B26" s="19" t="s">
        <v>35</v>
      </c>
      <c r="C26" s="19"/>
      <c r="D26" s="19"/>
      <c r="E26" s="43"/>
      <c r="F26" s="43">
        <v>452494</v>
      </c>
      <c r="G26" s="43">
        <v>453945</v>
      </c>
      <c r="H26" s="43">
        <v>455088</v>
      </c>
      <c r="I26" s="43">
        <v>455283</v>
      </c>
      <c r="J26" s="33">
        <v>454208</v>
      </c>
      <c r="K26" s="43">
        <v>455641</v>
      </c>
      <c r="L26" s="43">
        <v>455129</v>
      </c>
      <c r="M26" s="43">
        <v>454925</v>
      </c>
      <c r="N26" s="43">
        <v>455795</v>
      </c>
      <c r="O26" s="33">
        <v>455372</v>
      </c>
      <c r="P26" s="43">
        <v>452984</v>
      </c>
      <c r="Q26" s="43">
        <v>450169</v>
      </c>
      <c r="R26" s="43">
        <v>450344</v>
      </c>
      <c r="S26" s="43">
        <v>451649</v>
      </c>
      <c r="T26" s="33">
        <v>451290</v>
      </c>
    </row>
    <row r="27" spans="1:20" x14ac:dyDescent="0.3">
      <c r="A27" s="19"/>
      <c r="B27" s="19"/>
      <c r="C27" s="19"/>
      <c r="D27" s="19"/>
      <c r="E27" s="43"/>
    </row>
    <row r="28" spans="1:20" x14ac:dyDescent="0.3">
      <c r="A28" s="25"/>
      <c r="B28" s="44"/>
      <c r="C28" s="19"/>
      <c r="D28" s="19"/>
      <c r="E28" s="43"/>
    </row>
  </sheetData>
  <mergeCells count="3">
    <mergeCell ref="F5:I5"/>
    <mergeCell ref="K5:N5"/>
    <mergeCell ref="P5:S5"/>
  </mergeCells>
  <pageMargins left="0.35" right="0.24" top="0.27" bottom="0.75" header="0.17" footer="0.3"/>
  <pageSetup scale="4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9"/>
  <sheetViews>
    <sheetView tabSelected="1" view="pageBreakPreview" topLeftCell="G1" zoomScaleNormal="190" zoomScaleSheetLayoutView="100" zoomScalePageLayoutView="190" workbookViewId="0">
      <selection activeCell="Q3" sqref="Q3"/>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8" width="14" style="1" customWidth="1"/>
    <col min="19" max="16384" width="9.1796875" style="1"/>
  </cols>
  <sheetData>
    <row r="1" spans="1:18" ht="15.5" x14ac:dyDescent="0.35">
      <c r="A1" s="23" t="s">
        <v>28</v>
      </c>
      <c r="B1" s="23"/>
      <c r="C1" s="22"/>
      <c r="D1" s="22"/>
      <c r="E1" s="22"/>
      <c r="F1" s="22"/>
    </row>
    <row r="2" spans="1:18" ht="15.5" x14ac:dyDescent="0.35">
      <c r="A2" s="23" t="s">
        <v>27</v>
      </c>
      <c r="B2" s="23"/>
      <c r="C2" s="22"/>
      <c r="D2" s="22"/>
      <c r="E2" s="22"/>
      <c r="F2" s="22"/>
    </row>
    <row r="3" spans="1:18" x14ac:dyDescent="0.3">
      <c r="A3" s="19" t="s">
        <v>26</v>
      </c>
      <c r="B3" s="19"/>
      <c r="C3" s="19"/>
      <c r="D3" s="19"/>
      <c r="E3" s="19"/>
      <c r="F3" s="19"/>
      <c r="G3" s="88"/>
      <c r="H3" s="88"/>
      <c r="I3" s="88"/>
      <c r="K3" s="88"/>
      <c r="L3" s="88"/>
      <c r="M3" s="88"/>
      <c r="N3" s="88"/>
      <c r="O3" s="88"/>
      <c r="P3" s="88"/>
      <c r="Q3" s="88"/>
      <c r="R3" s="88"/>
    </row>
    <row r="4" spans="1:18" x14ac:dyDescent="0.3">
      <c r="A4" s="19" t="s">
        <v>25</v>
      </c>
      <c r="B4" s="19"/>
      <c r="C4" s="19"/>
      <c r="D4" s="19"/>
      <c r="E4" s="19"/>
      <c r="F4" s="19"/>
      <c r="G4" s="88"/>
      <c r="H4" s="88"/>
      <c r="I4" s="88"/>
      <c r="K4" s="88"/>
      <c r="L4" s="88"/>
      <c r="M4" s="88"/>
      <c r="N4" s="88"/>
      <c r="O4" s="88"/>
      <c r="P4" s="88"/>
      <c r="Q4" s="88"/>
      <c r="R4" s="88"/>
    </row>
    <row r="5" spans="1:18" x14ac:dyDescent="0.3">
      <c r="A5" s="19"/>
      <c r="B5" s="19"/>
      <c r="C5" s="19"/>
      <c r="D5" s="19"/>
      <c r="E5" s="19"/>
      <c r="F5" s="19"/>
    </row>
    <row r="6" spans="1:18" x14ac:dyDescent="0.3">
      <c r="A6" s="19"/>
      <c r="B6" s="19"/>
      <c r="C6" s="19"/>
      <c r="D6" s="19"/>
      <c r="E6" s="19"/>
      <c r="F6" s="19"/>
      <c r="G6" s="20" t="s">
        <v>21</v>
      </c>
      <c r="H6" s="20" t="s">
        <v>23</v>
      </c>
      <c r="I6" s="20" t="s">
        <v>24</v>
      </c>
      <c r="J6" s="21" t="s">
        <v>22</v>
      </c>
      <c r="K6" s="20" t="s">
        <v>21</v>
      </c>
      <c r="L6" s="20" t="s">
        <v>23</v>
      </c>
      <c r="M6" s="20" t="s">
        <v>24</v>
      </c>
      <c r="N6" s="21" t="s">
        <v>22</v>
      </c>
      <c r="O6" s="20" t="s">
        <v>21</v>
      </c>
      <c r="P6" s="20" t="s">
        <v>23</v>
      </c>
      <c r="Q6" s="20" t="s">
        <v>24</v>
      </c>
      <c r="R6" s="21" t="s">
        <v>22</v>
      </c>
    </row>
    <row r="7" spans="1:18" x14ac:dyDescent="0.3">
      <c r="A7" s="19"/>
      <c r="B7" s="19"/>
      <c r="C7" s="19"/>
      <c r="D7" s="19"/>
      <c r="E7" s="19"/>
      <c r="F7" s="19"/>
      <c r="G7" s="17">
        <v>2020</v>
      </c>
      <c r="H7" s="17">
        <v>2020</v>
      </c>
      <c r="I7" s="17">
        <v>2020</v>
      </c>
      <c r="J7" s="18">
        <v>2020</v>
      </c>
      <c r="K7" s="17">
        <v>2021</v>
      </c>
      <c r="L7" s="17">
        <v>2021</v>
      </c>
      <c r="M7" s="17">
        <v>2021</v>
      </c>
      <c r="N7" s="18">
        <v>2021</v>
      </c>
      <c r="O7" s="17">
        <v>2022</v>
      </c>
      <c r="P7" s="17">
        <v>2022</v>
      </c>
      <c r="Q7" s="17">
        <v>2022</v>
      </c>
      <c r="R7" s="18">
        <v>2022</v>
      </c>
    </row>
    <row r="8" spans="1:18" x14ac:dyDescent="0.3">
      <c r="A8" s="4" t="s">
        <v>20</v>
      </c>
      <c r="B8" s="4"/>
      <c r="C8" s="2"/>
      <c r="D8" s="2"/>
      <c r="E8" s="2"/>
      <c r="F8" s="2"/>
      <c r="J8" s="16"/>
      <c r="N8" s="16"/>
      <c r="R8" s="16"/>
    </row>
    <row r="9" spans="1:18" x14ac:dyDescent="0.3">
      <c r="A9" s="2" t="s">
        <v>19</v>
      </c>
      <c r="B9" s="2"/>
      <c r="C9" s="2"/>
      <c r="D9" s="2"/>
      <c r="E9" s="2"/>
      <c r="F9" s="2"/>
      <c r="J9" s="16"/>
      <c r="N9" s="16"/>
      <c r="R9" s="16"/>
    </row>
    <row r="10" spans="1:18" x14ac:dyDescent="0.3">
      <c r="A10" s="2"/>
      <c r="C10" s="2" t="s">
        <v>18</v>
      </c>
      <c r="D10" s="2"/>
      <c r="E10" s="2"/>
      <c r="F10" s="2"/>
      <c r="G10" s="102">
        <v>5151884</v>
      </c>
      <c r="H10" s="102">
        <v>7153248</v>
      </c>
      <c r="I10" s="102">
        <v>8392391</v>
      </c>
      <c r="J10" s="103">
        <v>8205550</v>
      </c>
      <c r="K10" s="102">
        <v>8403705</v>
      </c>
      <c r="L10" s="102">
        <v>7777530</v>
      </c>
      <c r="M10" s="102">
        <v>7526681</v>
      </c>
      <c r="N10" s="103">
        <v>6027804</v>
      </c>
      <c r="O10" s="102">
        <v>6008946</v>
      </c>
      <c r="P10" s="102">
        <v>5819449</v>
      </c>
      <c r="Q10" s="117">
        <v>6113733</v>
      </c>
      <c r="R10" s="103">
        <v>5147176</v>
      </c>
    </row>
    <row r="11" spans="1:18" x14ac:dyDescent="0.3">
      <c r="A11" s="2"/>
      <c r="C11" s="2" t="s">
        <v>107</v>
      </c>
      <c r="D11" s="2"/>
      <c r="E11" s="2"/>
      <c r="F11" s="2"/>
      <c r="G11" s="95">
        <v>0</v>
      </c>
      <c r="H11" s="95">
        <v>0</v>
      </c>
      <c r="I11" s="95">
        <v>0</v>
      </c>
      <c r="J11" s="9">
        <v>0</v>
      </c>
      <c r="K11" s="95">
        <v>0</v>
      </c>
      <c r="L11" s="95">
        <v>0</v>
      </c>
      <c r="M11" s="95">
        <v>0</v>
      </c>
      <c r="N11" s="9">
        <v>0</v>
      </c>
      <c r="O11" s="95">
        <v>0</v>
      </c>
      <c r="P11" s="95">
        <v>0</v>
      </c>
      <c r="Q11" s="120">
        <v>0</v>
      </c>
      <c r="R11" s="9">
        <v>911276</v>
      </c>
    </row>
    <row r="12" spans="1:18" s="130" customFormat="1" x14ac:dyDescent="0.3">
      <c r="A12" s="129"/>
      <c r="C12" s="129" t="s">
        <v>17</v>
      </c>
      <c r="D12" s="129"/>
      <c r="E12" s="129"/>
      <c r="F12" s="129"/>
      <c r="G12" s="95">
        <v>1295897</v>
      </c>
      <c r="H12" s="95">
        <v>1410891</v>
      </c>
      <c r="I12" s="95">
        <v>1434089</v>
      </c>
      <c r="J12" s="9">
        <v>1556030</v>
      </c>
      <c r="K12" s="95">
        <v>1703803</v>
      </c>
      <c r="L12" s="95">
        <v>1826746</v>
      </c>
      <c r="M12" s="95">
        <v>1889106</v>
      </c>
      <c r="N12" s="9">
        <v>2042021</v>
      </c>
      <c r="O12" s="95">
        <v>2089069</v>
      </c>
      <c r="P12" s="95">
        <v>2021329</v>
      </c>
      <c r="Q12" s="120">
        <v>2703170</v>
      </c>
      <c r="R12" s="9">
        <v>3208021</v>
      </c>
    </row>
    <row r="13" spans="1:18" s="130" customFormat="1" x14ac:dyDescent="0.3">
      <c r="A13" s="129"/>
      <c r="B13" s="129"/>
      <c r="C13" s="129"/>
      <c r="D13" s="129"/>
      <c r="E13" s="129"/>
      <c r="F13" s="129" t="s">
        <v>16</v>
      </c>
      <c r="G13" s="131">
        <f t="shared" ref="G13:N13" si="0">SUM(G10:G12)</f>
        <v>6447781</v>
      </c>
      <c r="H13" s="131">
        <f t="shared" si="0"/>
        <v>8564139</v>
      </c>
      <c r="I13" s="131">
        <f t="shared" si="0"/>
        <v>9826480</v>
      </c>
      <c r="J13" s="132">
        <f t="shared" si="0"/>
        <v>9761580</v>
      </c>
      <c r="K13" s="131">
        <f t="shared" si="0"/>
        <v>10107508</v>
      </c>
      <c r="L13" s="131">
        <f t="shared" si="0"/>
        <v>9604276</v>
      </c>
      <c r="M13" s="131">
        <f t="shared" si="0"/>
        <v>9415787</v>
      </c>
      <c r="N13" s="132">
        <f t="shared" si="0"/>
        <v>8069825</v>
      </c>
      <c r="O13" s="131">
        <v>8098015</v>
      </c>
      <c r="P13" s="131">
        <f t="shared" ref="P13:R13" si="1">SUM(P10:P12)</f>
        <v>7840778</v>
      </c>
      <c r="Q13" s="131">
        <f t="shared" ref="Q13" si="2">SUM(Q10:Q12)</f>
        <v>8816903</v>
      </c>
      <c r="R13" s="132">
        <f t="shared" si="1"/>
        <v>9266473</v>
      </c>
    </row>
    <row r="14" spans="1:18" x14ac:dyDescent="0.3">
      <c r="A14" s="13" t="s">
        <v>100</v>
      </c>
      <c r="B14" s="2"/>
      <c r="C14" s="2"/>
      <c r="D14" s="2"/>
      <c r="E14" s="2"/>
      <c r="F14" s="2"/>
      <c r="G14" s="74">
        <v>25266889</v>
      </c>
      <c r="H14" s="74">
        <v>25155117</v>
      </c>
      <c r="I14" s="74">
        <v>25067633</v>
      </c>
      <c r="J14" s="9">
        <v>25383950</v>
      </c>
      <c r="K14" s="74">
        <v>26043991</v>
      </c>
      <c r="L14" s="74">
        <v>27291640</v>
      </c>
      <c r="M14" s="74">
        <v>28974045</v>
      </c>
      <c r="N14" s="9">
        <v>30919539</v>
      </c>
      <c r="O14" s="74">
        <v>31191920</v>
      </c>
      <c r="P14" s="74">
        <v>32533199</v>
      </c>
      <c r="Q14" s="119">
        <v>32777340</v>
      </c>
      <c r="R14" s="9">
        <v>32736713</v>
      </c>
    </row>
    <row r="15" spans="1:18" x14ac:dyDescent="0.3">
      <c r="A15" s="2" t="s">
        <v>15</v>
      </c>
      <c r="B15" s="2"/>
      <c r="C15" s="2"/>
      <c r="D15" s="2"/>
      <c r="E15" s="2"/>
      <c r="F15" s="2"/>
      <c r="G15" s="74">
        <v>650455</v>
      </c>
      <c r="H15" s="74">
        <v>751941</v>
      </c>
      <c r="I15" s="74">
        <v>828118</v>
      </c>
      <c r="J15" s="9">
        <v>960183</v>
      </c>
      <c r="K15" s="74">
        <v>1015419</v>
      </c>
      <c r="L15" s="74">
        <v>1107437</v>
      </c>
      <c r="M15" s="74">
        <v>1220114</v>
      </c>
      <c r="N15" s="9">
        <v>1323453</v>
      </c>
      <c r="O15" s="74">
        <v>1383763</v>
      </c>
      <c r="P15" s="74">
        <v>1361920</v>
      </c>
      <c r="Q15" s="119">
        <v>1372754</v>
      </c>
      <c r="R15" s="9">
        <v>1398257</v>
      </c>
    </row>
    <row r="16" spans="1:18" x14ac:dyDescent="0.3">
      <c r="A16" s="2" t="s">
        <v>84</v>
      </c>
      <c r="B16" s="2"/>
      <c r="C16" s="2"/>
      <c r="D16" s="2"/>
      <c r="E16" s="2"/>
      <c r="F16" s="2"/>
      <c r="G16" s="80">
        <v>2694785</v>
      </c>
      <c r="H16" s="80">
        <v>2704084</v>
      </c>
      <c r="I16" s="80">
        <v>2900312</v>
      </c>
      <c r="J16" s="9">
        <v>3174646</v>
      </c>
      <c r="K16" s="80">
        <v>2956096</v>
      </c>
      <c r="L16" s="80">
        <v>2967616</v>
      </c>
      <c r="M16" s="80">
        <v>3129911</v>
      </c>
      <c r="N16" s="9">
        <v>4271846</v>
      </c>
      <c r="O16" s="80">
        <v>4657206</v>
      </c>
      <c r="P16" s="80">
        <v>4615038</v>
      </c>
      <c r="Q16" s="118">
        <v>4595190</v>
      </c>
      <c r="R16" s="9">
        <v>5193325</v>
      </c>
    </row>
    <row r="17" spans="1:18" s="6" customFormat="1" ht="13.5" thickBot="1" x14ac:dyDescent="0.35">
      <c r="A17" s="4"/>
      <c r="B17" s="4"/>
      <c r="C17" s="4"/>
      <c r="D17" s="4"/>
      <c r="E17" s="4"/>
      <c r="F17" s="4" t="s">
        <v>14</v>
      </c>
      <c r="G17" s="104">
        <f t="shared" ref="G17:N17" si="3">SUM(G13:G16)</f>
        <v>35059910</v>
      </c>
      <c r="H17" s="104">
        <f t="shared" si="3"/>
        <v>37175281</v>
      </c>
      <c r="I17" s="104">
        <f t="shared" si="3"/>
        <v>38622543</v>
      </c>
      <c r="J17" s="105">
        <f t="shared" si="3"/>
        <v>39280359</v>
      </c>
      <c r="K17" s="104">
        <f t="shared" si="3"/>
        <v>40123014</v>
      </c>
      <c r="L17" s="104">
        <f t="shared" si="3"/>
        <v>40970969</v>
      </c>
      <c r="M17" s="104">
        <f t="shared" si="3"/>
        <v>42739857</v>
      </c>
      <c r="N17" s="105">
        <f t="shared" si="3"/>
        <v>44584663</v>
      </c>
      <c r="O17" s="104">
        <v>45330904</v>
      </c>
      <c r="P17" s="104">
        <f t="shared" ref="P17:R17" si="4">SUM(P13:P16)</f>
        <v>46350935</v>
      </c>
      <c r="Q17" s="104">
        <f t="shared" ref="Q17" si="5">SUM(Q13:Q16)</f>
        <v>47562187</v>
      </c>
      <c r="R17" s="105">
        <f t="shared" si="4"/>
        <v>48594768</v>
      </c>
    </row>
    <row r="18" spans="1:18" x14ac:dyDescent="0.3">
      <c r="A18" s="4" t="s">
        <v>13</v>
      </c>
      <c r="B18" s="4"/>
      <c r="C18" s="2"/>
      <c r="D18" s="2"/>
      <c r="E18" s="2"/>
      <c r="F18" s="2"/>
      <c r="G18" s="14"/>
      <c r="H18" s="14"/>
      <c r="I18" s="14"/>
      <c r="J18" s="15"/>
      <c r="K18" s="14"/>
      <c r="L18" s="14"/>
      <c r="M18" s="14"/>
      <c r="N18" s="15"/>
      <c r="O18" s="14"/>
      <c r="P18" s="14"/>
      <c r="Q18" s="14"/>
      <c r="R18" s="15"/>
    </row>
    <row r="19" spans="1:18" x14ac:dyDescent="0.3">
      <c r="A19" s="2" t="s">
        <v>12</v>
      </c>
      <c r="B19" s="2"/>
      <c r="C19" s="2"/>
      <c r="D19" s="2"/>
      <c r="E19" s="2"/>
      <c r="F19" s="2"/>
      <c r="G19" s="8"/>
      <c r="H19" s="8"/>
      <c r="I19" s="8"/>
      <c r="J19" s="9"/>
      <c r="K19" s="8"/>
      <c r="L19" s="8"/>
      <c r="M19" s="8"/>
      <c r="N19" s="9"/>
      <c r="O19" s="8"/>
      <c r="P19" s="8"/>
      <c r="Q19" s="8"/>
      <c r="R19" s="9"/>
    </row>
    <row r="20" spans="1:18" x14ac:dyDescent="0.3">
      <c r="A20" s="2"/>
      <c r="B20" s="2"/>
      <c r="C20" s="2" t="s">
        <v>83</v>
      </c>
      <c r="D20" s="2"/>
      <c r="E20" s="2"/>
      <c r="F20" s="2"/>
      <c r="G20" s="106">
        <v>4761585</v>
      </c>
      <c r="H20" s="106">
        <v>4664733</v>
      </c>
      <c r="I20" s="106">
        <v>4599654</v>
      </c>
      <c r="J20" s="103">
        <v>4429536</v>
      </c>
      <c r="K20" s="106">
        <v>4297957</v>
      </c>
      <c r="L20" s="106">
        <v>4197874</v>
      </c>
      <c r="M20" s="106">
        <v>4110962</v>
      </c>
      <c r="N20" s="103">
        <v>4292967</v>
      </c>
      <c r="O20" s="106">
        <v>4066289</v>
      </c>
      <c r="P20" s="106">
        <v>4174966</v>
      </c>
      <c r="Q20" s="106">
        <v>4225890</v>
      </c>
      <c r="R20" s="103">
        <v>4480150</v>
      </c>
    </row>
    <row r="21" spans="1:18" x14ac:dyDescent="0.3">
      <c r="A21" s="2"/>
      <c r="C21" s="2" t="s">
        <v>11</v>
      </c>
      <c r="D21" s="2"/>
      <c r="E21" s="2"/>
      <c r="F21" s="2"/>
      <c r="G21" s="74">
        <v>545488</v>
      </c>
      <c r="H21" s="74">
        <v>446668</v>
      </c>
      <c r="I21" s="74">
        <v>541298</v>
      </c>
      <c r="J21" s="9">
        <v>656183</v>
      </c>
      <c r="K21" s="74">
        <v>532942</v>
      </c>
      <c r="L21" s="74">
        <v>622931</v>
      </c>
      <c r="M21" s="74">
        <v>643059</v>
      </c>
      <c r="N21" s="9">
        <v>837483</v>
      </c>
      <c r="O21" s="74">
        <v>617202</v>
      </c>
      <c r="P21" s="74">
        <v>504278</v>
      </c>
      <c r="Q21" s="119">
        <v>560156</v>
      </c>
      <c r="R21" s="9">
        <v>671513</v>
      </c>
    </row>
    <row r="22" spans="1:18" x14ac:dyDescent="0.3">
      <c r="A22" s="2"/>
      <c r="C22" s="2" t="s">
        <v>67</v>
      </c>
      <c r="D22" s="2"/>
      <c r="E22" s="2"/>
      <c r="F22" s="2"/>
      <c r="G22" s="95">
        <v>1061090</v>
      </c>
      <c r="H22" s="95">
        <v>986595</v>
      </c>
      <c r="I22" s="95">
        <v>1259124</v>
      </c>
      <c r="J22" s="9">
        <v>1102196</v>
      </c>
      <c r="K22" s="95">
        <v>1291812</v>
      </c>
      <c r="L22" s="95">
        <v>1125591</v>
      </c>
      <c r="M22" s="95">
        <v>1413120</v>
      </c>
      <c r="N22" s="9">
        <v>1449351</v>
      </c>
      <c r="O22" s="95">
        <v>1817117</v>
      </c>
      <c r="P22" s="95">
        <v>1596035</v>
      </c>
      <c r="Q22" s="120">
        <v>1803555</v>
      </c>
      <c r="R22" s="9">
        <v>1514650</v>
      </c>
    </row>
    <row r="23" spans="1:18" x14ac:dyDescent="0.3">
      <c r="A23" s="2"/>
      <c r="C23" s="2" t="s">
        <v>10</v>
      </c>
      <c r="D23" s="2"/>
      <c r="E23" s="2"/>
      <c r="F23" s="2"/>
      <c r="G23" s="95">
        <v>986753</v>
      </c>
      <c r="H23" s="95">
        <v>1029261</v>
      </c>
      <c r="I23" s="95">
        <v>1040202</v>
      </c>
      <c r="J23" s="9">
        <v>1117992</v>
      </c>
      <c r="K23" s="95">
        <v>1140271</v>
      </c>
      <c r="L23" s="95">
        <v>1187364</v>
      </c>
      <c r="M23" s="95">
        <v>1182632</v>
      </c>
      <c r="N23" s="9">
        <v>1209342</v>
      </c>
      <c r="O23" s="95">
        <v>1239048</v>
      </c>
      <c r="P23" s="95">
        <v>1224743</v>
      </c>
      <c r="Q23" s="120">
        <v>1176323</v>
      </c>
      <c r="R23" s="9">
        <v>1264661</v>
      </c>
    </row>
    <row r="24" spans="1:18" x14ac:dyDescent="0.3">
      <c r="A24" s="2"/>
      <c r="C24" s="2" t="s">
        <v>75</v>
      </c>
      <c r="D24" s="2"/>
      <c r="E24" s="2"/>
      <c r="F24" s="2"/>
      <c r="G24" s="80">
        <v>498809</v>
      </c>
      <c r="H24" s="80">
        <v>499161</v>
      </c>
      <c r="I24" s="80">
        <v>499517</v>
      </c>
      <c r="J24" s="11">
        <v>499878</v>
      </c>
      <c r="K24" s="80">
        <v>698788</v>
      </c>
      <c r="L24" s="80">
        <v>699128</v>
      </c>
      <c r="M24" s="80">
        <v>699473</v>
      </c>
      <c r="N24" s="11">
        <v>699823</v>
      </c>
      <c r="O24" s="80">
        <v>0</v>
      </c>
      <c r="P24" s="80">
        <v>0</v>
      </c>
      <c r="Q24" s="118">
        <v>0</v>
      </c>
      <c r="R24" s="11">
        <v>0</v>
      </c>
    </row>
    <row r="25" spans="1:18" x14ac:dyDescent="0.3">
      <c r="A25" s="2"/>
      <c r="B25" s="2"/>
      <c r="C25" s="2"/>
      <c r="D25" s="2"/>
      <c r="E25" s="2"/>
      <c r="F25" s="2" t="s">
        <v>9</v>
      </c>
      <c r="G25" s="8">
        <f t="shared" ref="G25:N25" si="6">SUM(G20:G24)</f>
        <v>7853725</v>
      </c>
      <c r="H25" s="8">
        <f t="shared" si="6"/>
        <v>7626418</v>
      </c>
      <c r="I25" s="8">
        <f t="shared" si="6"/>
        <v>7939795</v>
      </c>
      <c r="J25" s="9">
        <f t="shared" si="6"/>
        <v>7805785</v>
      </c>
      <c r="K25" s="8">
        <f t="shared" si="6"/>
        <v>7961770</v>
      </c>
      <c r="L25" s="8">
        <f t="shared" si="6"/>
        <v>7832888</v>
      </c>
      <c r="M25" s="8">
        <f t="shared" si="6"/>
        <v>8049246</v>
      </c>
      <c r="N25" s="9">
        <f t="shared" si="6"/>
        <v>8488966</v>
      </c>
      <c r="O25" s="8">
        <v>7739656</v>
      </c>
      <c r="P25" s="8">
        <f t="shared" ref="P25:R25" si="7">SUM(P20:P24)</f>
        <v>7500022</v>
      </c>
      <c r="Q25" s="8">
        <f t="shared" ref="Q25" si="8">SUM(Q20:Q24)</f>
        <v>7765924</v>
      </c>
      <c r="R25" s="9">
        <f t="shared" si="7"/>
        <v>7930974</v>
      </c>
    </row>
    <row r="26" spans="1:18" x14ac:dyDescent="0.3">
      <c r="A26" s="13" t="s">
        <v>8</v>
      </c>
      <c r="B26" s="2"/>
      <c r="C26" s="2"/>
      <c r="D26" s="2"/>
      <c r="E26" s="2"/>
      <c r="F26" s="2"/>
      <c r="G26" s="8">
        <v>3206051</v>
      </c>
      <c r="H26" s="8">
        <v>3208164</v>
      </c>
      <c r="I26" s="8">
        <v>2926574</v>
      </c>
      <c r="J26" s="9">
        <v>2618084</v>
      </c>
      <c r="K26" s="8">
        <v>2465626</v>
      </c>
      <c r="L26" s="8">
        <v>2265286</v>
      </c>
      <c r="M26" s="8">
        <v>2301026</v>
      </c>
      <c r="N26" s="9">
        <v>3094213</v>
      </c>
      <c r="O26" s="8">
        <v>2945221</v>
      </c>
      <c r="P26" s="8">
        <v>2989961</v>
      </c>
      <c r="Q26" s="8">
        <v>2955368</v>
      </c>
      <c r="R26" s="9">
        <v>3081277</v>
      </c>
    </row>
    <row r="27" spans="1:18" x14ac:dyDescent="0.3">
      <c r="A27" s="2" t="s">
        <v>7</v>
      </c>
      <c r="B27" s="2"/>
      <c r="C27" s="2"/>
      <c r="D27" s="2"/>
      <c r="E27" s="2"/>
      <c r="F27" s="2"/>
      <c r="G27" s="8">
        <v>14170692</v>
      </c>
      <c r="H27" s="8">
        <v>15294998</v>
      </c>
      <c r="I27" s="8">
        <v>15547616</v>
      </c>
      <c r="J27" s="9">
        <v>15809095</v>
      </c>
      <c r="K27" s="8">
        <v>14860552</v>
      </c>
      <c r="L27" s="8">
        <v>14926889</v>
      </c>
      <c r="M27" s="8">
        <v>14793691</v>
      </c>
      <c r="N27" s="9">
        <v>14693072</v>
      </c>
      <c r="O27" s="8">
        <v>14534561</v>
      </c>
      <c r="P27" s="8">
        <v>14233303</v>
      </c>
      <c r="Q27" s="8">
        <v>13888117</v>
      </c>
      <c r="R27" s="9">
        <v>14353076</v>
      </c>
    </row>
    <row r="28" spans="1:18" x14ac:dyDescent="0.3">
      <c r="A28" s="2" t="s">
        <v>6</v>
      </c>
      <c r="B28" s="2"/>
      <c r="C28" s="2"/>
      <c r="D28" s="2"/>
      <c r="E28" s="2"/>
      <c r="F28" s="2"/>
      <c r="G28" s="10">
        <v>1420148</v>
      </c>
      <c r="H28" s="10">
        <v>1710948</v>
      </c>
      <c r="I28" s="10">
        <v>1875235</v>
      </c>
      <c r="J28" s="11">
        <v>1982155</v>
      </c>
      <c r="K28" s="10">
        <v>1950986</v>
      </c>
      <c r="L28" s="10">
        <v>2082035</v>
      </c>
      <c r="M28" s="10">
        <v>2281277</v>
      </c>
      <c r="N28" s="11">
        <v>2459164</v>
      </c>
      <c r="O28" s="10">
        <v>2567427</v>
      </c>
      <c r="P28" s="10">
        <v>2551675</v>
      </c>
      <c r="Q28" s="10">
        <v>2424637</v>
      </c>
      <c r="R28" s="11">
        <v>2452040</v>
      </c>
    </row>
    <row r="29" spans="1:18" x14ac:dyDescent="0.3">
      <c r="A29" s="2"/>
      <c r="B29" s="2"/>
      <c r="C29" s="2"/>
      <c r="D29" s="2"/>
      <c r="E29" s="2"/>
      <c r="F29" s="2" t="s">
        <v>5</v>
      </c>
      <c r="G29" s="8">
        <f t="shared" ref="G29:N29" si="9">SUM(G25:G28)</f>
        <v>26650616</v>
      </c>
      <c r="H29" s="8">
        <f t="shared" si="9"/>
        <v>27840528</v>
      </c>
      <c r="I29" s="8">
        <f t="shared" si="9"/>
        <v>28289220</v>
      </c>
      <c r="J29" s="9">
        <f t="shared" si="9"/>
        <v>28215119</v>
      </c>
      <c r="K29" s="8">
        <f t="shared" si="9"/>
        <v>27238934</v>
      </c>
      <c r="L29" s="8">
        <f t="shared" si="9"/>
        <v>27107098</v>
      </c>
      <c r="M29" s="8">
        <f t="shared" si="9"/>
        <v>27425240</v>
      </c>
      <c r="N29" s="9">
        <f t="shared" si="9"/>
        <v>28735415</v>
      </c>
      <c r="O29" s="8">
        <v>27786865</v>
      </c>
      <c r="P29" s="8">
        <v>27274961</v>
      </c>
      <c r="Q29" s="8">
        <v>27034046</v>
      </c>
      <c r="R29" s="9">
        <f t="shared" ref="R29" si="10">SUM(R25:R28)</f>
        <v>27817367</v>
      </c>
    </row>
    <row r="30" spans="1:18" x14ac:dyDescent="0.3">
      <c r="A30" s="2" t="s">
        <v>4</v>
      </c>
      <c r="B30" s="2"/>
      <c r="C30" s="2"/>
      <c r="D30" s="2"/>
      <c r="E30" s="2"/>
      <c r="F30" s="2"/>
      <c r="G30" s="8"/>
      <c r="H30" s="8"/>
      <c r="I30" s="8"/>
      <c r="J30" s="9"/>
      <c r="K30" s="8"/>
      <c r="L30" s="8"/>
      <c r="M30" s="8"/>
      <c r="N30" s="9"/>
      <c r="O30" s="8"/>
      <c r="P30" s="8"/>
      <c r="Q30" s="8"/>
      <c r="R30" s="9"/>
    </row>
    <row r="31" spans="1:18" ht="12.75" customHeight="1" x14ac:dyDescent="0.3">
      <c r="A31" s="2"/>
      <c r="B31" s="2" t="s">
        <v>3</v>
      </c>
      <c r="C31" s="12"/>
      <c r="D31" s="12"/>
      <c r="E31" s="12"/>
      <c r="F31" s="12"/>
      <c r="G31" s="8">
        <v>2935532</v>
      </c>
      <c r="H31" s="8">
        <v>3127813</v>
      </c>
      <c r="I31" s="8">
        <v>3303482</v>
      </c>
      <c r="J31" s="9">
        <v>3447698</v>
      </c>
      <c r="K31" s="8">
        <v>3600084</v>
      </c>
      <c r="L31" s="8">
        <v>3721246</v>
      </c>
      <c r="M31" s="8">
        <v>3852531</v>
      </c>
      <c r="N31" s="9">
        <v>4024561</v>
      </c>
      <c r="O31" s="8">
        <v>4155580</v>
      </c>
      <c r="P31" s="8">
        <v>4316870</v>
      </c>
      <c r="Q31" s="8">
        <v>4473962</v>
      </c>
      <c r="R31" s="9">
        <v>4637601</v>
      </c>
    </row>
    <row r="32" spans="1:18" ht="12.75" customHeight="1" x14ac:dyDescent="0.3">
      <c r="A32" s="2"/>
      <c r="B32" s="2" t="s">
        <v>104</v>
      </c>
      <c r="C32" s="12"/>
      <c r="D32" s="12"/>
      <c r="E32" s="12"/>
      <c r="F32" s="12"/>
      <c r="G32" s="8">
        <v>0</v>
      </c>
      <c r="H32" s="8">
        <v>0</v>
      </c>
      <c r="I32" s="8">
        <v>0</v>
      </c>
      <c r="J32" s="9">
        <v>0</v>
      </c>
      <c r="K32" s="8">
        <v>0</v>
      </c>
      <c r="L32" s="8">
        <v>-500022</v>
      </c>
      <c r="M32" s="8">
        <v>-600022</v>
      </c>
      <c r="N32" s="9">
        <v>-824190</v>
      </c>
      <c r="O32" s="8">
        <v>-824190</v>
      </c>
      <c r="P32" s="8">
        <v>-824190</v>
      </c>
      <c r="Q32" s="8">
        <v>-824190</v>
      </c>
      <c r="R32" s="9">
        <v>-824190</v>
      </c>
    </row>
    <row r="33" spans="1:18" x14ac:dyDescent="0.3">
      <c r="A33" s="2"/>
      <c r="B33" s="2" t="s">
        <v>109</v>
      </c>
      <c r="C33" s="2"/>
      <c r="D33" s="2"/>
      <c r="E33" s="2"/>
      <c r="F33" s="2"/>
      <c r="G33" s="8">
        <v>-47054</v>
      </c>
      <c r="H33" s="8">
        <v>-34072</v>
      </c>
      <c r="I33" s="8">
        <v>-1147</v>
      </c>
      <c r="J33" s="9">
        <v>44398</v>
      </c>
      <c r="K33" s="8">
        <v>4137</v>
      </c>
      <c r="L33" s="8">
        <v>9775</v>
      </c>
      <c r="M33" s="8">
        <v>-19835</v>
      </c>
      <c r="N33" s="9">
        <v>-40495</v>
      </c>
      <c r="O33" s="8">
        <v>-74170</v>
      </c>
      <c r="P33" s="8">
        <v>-144476</v>
      </c>
      <c r="Q33" s="8">
        <v>-247643</v>
      </c>
      <c r="R33" s="9">
        <v>-217306</v>
      </c>
    </row>
    <row r="34" spans="1:18" x14ac:dyDescent="0.3">
      <c r="A34" s="2"/>
      <c r="B34" s="2" t="s">
        <v>2</v>
      </c>
      <c r="C34" s="2"/>
      <c r="D34" s="2"/>
      <c r="E34" s="2"/>
      <c r="F34" s="2"/>
      <c r="G34" s="10">
        <v>5520816</v>
      </c>
      <c r="H34" s="10">
        <v>6241012</v>
      </c>
      <c r="I34" s="10">
        <v>7030988</v>
      </c>
      <c r="J34" s="11">
        <v>7573144</v>
      </c>
      <c r="K34" s="10">
        <v>9279859</v>
      </c>
      <c r="L34" s="10">
        <v>10632872</v>
      </c>
      <c r="M34" s="10">
        <v>12081943</v>
      </c>
      <c r="N34" s="11">
        <v>12689372</v>
      </c>
      <c r="O34" s="10">
        <v>14286819</v>
      </c>
      <c r="P34" s="10">
        <v>15727770</v>
      </c>
      <c r="Q34" s="10">
        <v>17126012</v>
      </c>
      <c r="R34" s="11">
        <v>17181296</v>
      </c>
    </row>
    <row r="35" spans="1:18" ht="13.5" customHeight="1" x14ac:dyDescent="0.3">
      <c r="A35" s="2"/>
      <c r="B35" s="2"/>
      <c r="C35" s="2"/>
      <c r="D35" s="2"/>
      <c r="E35" s="2"/>
      <c r="F35" s="2" t="s">
        <v>1</v>
      </c>
      <c r="G35" s="8">
        <f t="shared" ref="G35:N35" si="11">SUM(G31:G34)</f>
        <v>8409294</v>
      </c>
      <c r="H35" s="8">
        <f t="shared" si="11"/>
        <v>9334753</v>
      </c>
      <c r="I35" s="8">
        <f t="shared" si="11"/>
        <v>10333323</v>
      </c>
      <c r="J35" s="9">
        <f t="shared" si="11"/>
        <v>11065240</v>
      </c>
      <c r="K35" s="8">
        <f t="shared" si="11"/>
        <v>12884080</v>
      </c>
      <c r="L35" s="8">
        <f t="shared" si="11"/>
        <v>13863871</v>
      </c>
      <c r="M35" s="8">
        <f t="shared" si="11"/>
        <v>15314617</v>
      </c>
      <c r="N35" s="9">
        <f t="shared" si="11"/>
        <v>15849248</v>
      </c>
      <c r="O35" s="8">
        <v>17544039</v>
      </c>
      <c r="P35" s="8">
        <f t="shared" ref="P35:R35" si="12">SUM(P31:P34)</f>
        <v>19075974</v>
      </c>
      <c r="Q35" s="8">
        <f t="shared" ref="Q35" si="13">SUM(Q31:Q34)</f>
        <v>20528141</v>
      </c>
      <c r="R35" s="9">
        <f t="shared" si="12"/>
        <v>20777401</v>
      </c>
    </row>
    <row r="36" spans="1:18" s="6" customFormat="1" ht="13.5" thickBot="1" x14ac:dyDescent="0.35">
      <c r="A36" s="4"/>
      <c r="B36" s="4"/>
      <c r="C36" s="4"/>
      <c r="D36" s="4"/>
      <c r="E36" s="4"/>
      <c r="F36" s="4" t="s">
        <v>0</v>
      </c>
      <c r="G36" s="104">
        <f t="shared" ref="G36:N36" si="14">G29+G35</f>
        <v>35059910</v>
      </c>
      <c r="H36" s="104">
        <f t="shared" si="14"/>
        <v>37175281</v>
      </c>
      <c r="I36" s="104">
        <f t="shared" si="14"/>
        <v>38622543</v>
      </c>
      <c r="J36" s="105">
        <f t="shared" si="14"/>
        <v>39280359</v>
      </c>
      <c r="K36" s="104">
        <f t="shared" si="14"/>
        <v>40123014</v>
      </c>
      <c r="L36" s="104">
        <f t="shared" si="14"/>
        <v>40970969</v>
      </c>
      <c r="M36" s="104">
        <f t="shared" si="14"/>
        <v>42739857</v>
      </c>
      <c r="N36" s="105">
        <f t="shared" si="14"/>
        <v>44584663</v>
      </c>
      <c r="O36" s="104">
        <v>45330904</v>
      </c>
      <c r="P36" s="104">
        <f t="shared" ref="P36:R36" si="15">P29+P35</f>
        <v>46350935</v>
      </c>
      <c r="Q36" s="104">
        <f t="shared" ref="Q36" si="16">Q29+Q35</f>
        <v>47562187</v>
      </c>
      <c r="R36" s="105">
        <f t="shared" si="15"/>
        <v>48594768</v>
      </c>
    </row>
    <row r="37" spans="1:18" s="6" customFormat="1" x14ac:dyDescent="0.3">
      <c r="A37" s="4"/>
      <c r="B37" s="4"/>
      <c r="C37" s="4"/>
      <c r="D37" s="4"/>
      <c r="E37" s="4"/>
      <c r="F37" s="4"/>
      <c r="G37" s="7"/>
      <c r="H37" s="7"/>
      <c r="I37" s="7"/>
      <c r="J37" s="7"/>
      <c r="K37" s="7"/>
      <c r="L37" s="7"/>
      <c r="M37" s="7"/>
      <c r="N37" s="7"/>
      <c r="O37" s="7"/>
      <c r="P37" s="7"/>
      <c r="Q37" s="7"/>
      <c r="R37" s="7"/>
    </row>
    <row r="38" spans="1:18" x14ac:dyDescent="0.3">
      <c r="A38" s="2"/>
      <c r="B38" s="2"/>
      <c r="C38" s="2"/>
      <c r="D38" s="2"/>
      <c r="E38" s="2"/>
      <c r="F38" s="3"/>
    </row>
    <row r="39" spans="1:18" x14ac:dyDescent="0.3">
      <c r="A39" s="2"/>
      <c r="B39" s="2"/>
      <c r="C39" s="2"/>
      <c r="D39" s="2"/>
      <c r="E39" s="2"/>
      <c r="F39" s="5"/>
    </row>
    <row r="40" spans="1:18" x14ac:dyDescent="0.3">
      <c r="A40" s="2"/>
      <c r="B40" s="2"/>
      <c r="C40" s="2"/>
      <c r="D40" s="2"/>
      <c r="E40" s="2"/>
      <c r="F40" s="3"/>
    </row>
    <row r="41" spans="1:18" x14ac:dyDescent="0.3">
      <c r="A41" s="2"/>
      <c r="B41" s="2"/>
      <c r="C41" s="2"/>
      <c r="D41" s="2"/>
      <c r="E41" s="2"/>
      <c r="F41" s="3"/>
    </row>
    <row r="42" spans="1:18" x14ac:dyDescent="0.3">
      <c r="A42" s="2"/>
      <c r="B42" s="2"/>
      <c r="C42" s="2"/>
      <c r="D42" s="2"/>
      <c r="E42" s="2"/>
      <c r="F42" s="3"/>
    </row>
    <row r="43" spans="1:18" x14ac:dyDescent="0.3">
      <c r="A43" s="2"/>
      <c r="B43" s="2"/>
      <c r="C43" s="2"/>
      <c r="D43" s="2"/>
      <c r="E43" s="2"/>
      <c r="F43" s="3"/>
    </row>
    <row r="44" spans="1:18" x14ac:dyDescent="0.3">
      <c r="A44" s="4"/>
      <c r="B44" s="4"/>
      <c r="C44" s="2"/>
      <c r="D44" s="2"/>
      <c r="E44" s="2"/>
      <c r="F44" s="3"/>
    </row>
    <row r="45" spans="1:18" x14ac:dyDescent="0.3">
      <c r="A45" s="2"/>
      <c r="B45" s="2"/>
      <c r="C45" s="2"/>
      <c r="D45" s="2"/>
      <c r="E45" s="2"/>
      <c r="F45" s="3"/>
    </row>
    <row r="46" spans="1:18" x14ac:dyDescent="0.3">
      <c r="A46" s="4"/>
      <c r="B46" s="4"/>
      <c r="C46" s="2"/>
      <c r="D46" s="2"/>
      <c r="E46" s="2"/>
      <c r="F46" s="3"/>
    </row>
    <row r="47" spans="1:18" x14ac:dyDescent="0.3">
      <c r="A47" s="2"/>
      <c r="B47" s="2"/>
      <c r="C47" s="2"/>
      <c r="D47" s="2"/>
      <c r="E47" s="2"/>
      <c r="F47" s="3"/>
    </row>
    <row r="48" spans="1:18"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63"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1"/>
  <sheetViews>
    <sheetView view="pageBreakPreview" zoomScaleNormal="110" zoomScaleSheetLayoutView="100" zoomScalePageLayoutView="150" workbookViewId="0">
      <pane xSplit="7" ySplit="7" topLeftCell="M8" activePane="bottomRight" state="frozen"/>
      <selection pane="topRight" activeCell="H1" sqref="H1"/>
      <selection pane="bottomLeft" activeCell="A8" sqref="A8"/>
      <selection pane="bottomRight" activeCell="U36" sqref="U36"/>
    </sheetView>
  </sheetViews>
  <sheetFormatPr defaultColWidth="1.453125" defaultRowHeight="13" x14ac:dyDescent="0.3"/>
  <cols>
    <col min="1" max="5" width="1.453125" style="35" customWidth="1"/>
    <col min="6" max="6" width="1.26953125" style="35" customWidth="1"/>
    <col min="7" max="7" width="54.1796875" style="35" customWidth="1"/>
    <col min="8" max="11" width="17.54296875" style="35" customWidth="1"/>
    <col min="12" max="12" width="18.81640625" style="35" customWidth="1"/>
    <col min="13" max="16" width="17.54296875" style="35" customWidth="1"/>
    <col min="17" max="21" width="18.81640625" style="35" customWidth="1"/>
    <col min="22" max="22" width="17.54296875" style="35" bestFit="1" customWidth="1"/>
    <col min="23" max="215" width="9.1796875" style="35" customWidth="1"/>
    <col min="216" max="16384" width="1.453125" style="35"/>
  </cols>
  <sheetData>
    <row r="1" spans="1:22" ht="15.5" x14ac:dyDescent="0.35">
      <c r="A1" s="23" t="s">
        <v>28</v>
      </c>
      <c r="B1" s="22"/>
      <c r="C1" s="22"/>
      <c r="D1" s="22"/>
      <c r="E1" s="22"/>
      <c r="F1" s="22"/>
    </row>
    <row r="2" spans="1:22" ht="15.5" x14ac:dyDescent="0.35">
      <c r="A2" s="23" t="s">
        <v>66</v>
      </c>
      <c r="B2" s="22"/>
      <c r="C2" s="22"/>
      <c r="D2" s="22"/>
      <c r="E2" s="22"/>
      <c r="F2" s="22"/>
    </row>
    <row r="3" spans="1:22" x14ac:dyDescent="0.3">
      <c r="A3" s="31" t="s">
        <v>26</v>
      </c>
      <c r="B3" s="22"/>
      <c r="C3" s="22"/>
      <c r="D3" s="22"/>
      <c r="E3" s="22"/>
      <c r="F3" s="22"/>
    </row>
    <row r="4" spans="1:22" x14ac:dyDescent="0.3">
      <c r="A4" s="31" t="s">
        <v>25</v>
      </c>
      <c r="B4" s="19"/>
      <c r="C4" s="19"/>
      <c r="D4" s="19"/>
      <c r="E4" s="19"/>
      <c r="F4" s="19"/>
    </row>
    <row r="5" spans="1:22" ht="12.75" customHeight="1" x14ac:dyDescent="0.3">
      <c r="A5" s="31"/>
      <c r="B5" s="19"/>
      <c r="C5" s="19"/>
      <c r="D5" s="19"/>
      <c r="E5" s="19"/>
      <c r="F5" s="19"/>
      <c r="H5" s="122" t="s">
        <v>45</v>
      </c>
      <c r="I5" s="122"/>
      <c r="J5" s="122"/>
      <c r="K5" s="122"/>
      <c r="L5" s="42" t="s">
        <v>34</v>
      </c>
      <c r="M5" s="123" t="s">
        <v>45</v>
      </c>
      <c r="N5" s="123"/>
      <c r="O5" s="123"/>
      <c r="P5" s="123"/>
      <c r="Q5" s="42" t="s">
        <v>34</v>
      </c>
      <c r="R5" s="123" t="s">
        <v>45</v>
      </c>
      <c r="S5" s="123"/>
      <c r="T5" s="123"/>
      <c r="U5" s="123"/>
      <c r="V5" s="42" t="s">
        <v>34</v>
      </c>
    </row>
    <row r="6" spans="1:22"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20" t="s">
        <v>24</v>
      </c>
      <c r="U6" s="20" t="s">
        <v>22</v>
      </c>
      <c r="V6" s="41" t="s">
        <v>22</v>
      </c>
    </row>
    <row r="7" spans="1:22" x14ac:dyDescent="0.3">
      <c r="A7" s="75"/>
      <c r="B7" s="19"/>
      <c r="C7" s="19"/>
      <c r="D7" s="19"/>
      <c r="E7" s="19"/>
      <c r="F7" s="19"/>
      <c r="H7" s="17">
        <v>2020</v>
      </c>
      <c r="I7" s="17">
        <v>2020</v>
      </c>
      <c r="J7" s="17">
        <v>2020</v>
      </c>
      <c r="K7" s="17">
        <v>2020</v>
      </c>
      <c r="L7" s="77">
        <v>2020</v>
      </c>
      <c r="M7" s="17">
        <v>2021</v>
      </c>
      <c r="N7" s="17">
        <v>2021</v>
      </c>
      <c r="O7" s="17">
        <v>2021</v>
      </c>
      <c r="P7" s="17">
        <v>2021</v>
      </c>
      <c r="Q7" s="77">
        <v>2021</v>
      </c>
      <c r="R7" s="17">
        <v>2022</v>
      </c>
      <c r="S7" s="17">
        <v>2022</v>
      </c>
      <c r="T7" s="17">
        <v>2022</v>
      </c>
      <c r="U7" s="17">
        <v>2022</v>
      </c>
      <c r="V7" s="77">
        <v>2022</v>
      </c>
    </row>
    <row r="8" spans="1:22" x14ac:dyDescent="0.3">
      <c r="A8" s="76" t="s">
        <v>65</v>
      </c>
      <c r="B8" s="4"/>
      <c r="C8" s="4"/>
      <c r="D8" s="4"/>
      <c r="E8" s="2"/>
      <c r="F8" s="2"/>
      <c r="L8" s="45"/>
      <c r="Q8" s="45"/>
      <c r="V8" s="45"/>
    </row>
    <row r="9" spans="1:22" x14ac:dyDescent="0.3">
      <c r="A9" s="8"/>
      <c r="B9" s="2" t="s">
        <v>38</v>
      </c>
      <c r="C9" s="2"/>
      <c r="D9" s="2"/>
      <c r="E9" s="2"/>
      <c r="F9" s="2"/>
      <c r="H9" s="63">
        <v>709067</v>
      </c>
      <c r="I9" s="63">
        <v>720196</v>
      </c>
      <c r="J9" s="63">
        <v>789976</v>
      </c>
      <c r="K9" s="63">
        <v>542156</v>
      </c>
      <c r="L9" s="32">
        <f>SUM(H9:K9)</f>
        <v>2761395</v>
      </c>
      <c r="M9" s="63">
        <v>1706715</v>
      </c>
      <c r="N9" s="63">
        <v>1353013</v>
      </c>
      <c r="O9" s="63">
        <v>1449071</v>
      </c>
      <c r="P9" s="63">
        <v>607429</v>
      </c>
      <c r="Q9" s="32">
        <f>SUM(M9:P9)</f>
        <v>5116228</v>
      </c>
      <c r="R9" s="63">
        <v>1597447</v>
      </c>
      <c r="S9" s="63">
        <v>1440951</v>
      </c>
      <c r="T9" s="63">
        <v>1398242</v>
      </c>
      <c r="U9" s="63">
        <v>55284</v>
      </c>
      <c r="V9" s="32">
        <f>SUM(R9:U9)</f>
        <v>4491924</v>
      </c>
    </row>
    <row r="10" spans="1:22" x14ac:dyDescent="0.3">
      <c r="A10" s="75"/>
      <c r="B10" s="2" t="s">
        <v>64</v>
      </c>
      <c r="C10" s="2"/>
      <c r="D10" s="2"/>
      <c r="E10" s="2"/>
      <c r="F10" s="2"/>
      <c r="H10" s="30"/>
      <c r="I10" s="30"/>
      <c r="J10" s="30"/>
      <c r="K10" s="30"/>
      <c r="L10" s="29"/>
      <c r="M10" s="30"/>
      <c r="N10" s="30"/>
      <c r="O10" s="30"/>
      <c r="P10" s="30"/>
      <c r="Q10" s="29"/>
      <c r="R10" s="30"/>
      <c r="S10" s="30"/>
      <c r="T10" s="30"/>
      <c r="U10" s="30"/>
      <c r="V10" s="29"/>
    </row>
    <row r="11" spans="1:22" x14ac:dyDescent="0.3">
      <c r="A11" s="75"/>
      <c r="B11" s="2"/>
      <c r="C11" s="2" t="s">
        <v>77</v>
      </c>
      <c r="D11" s="2"/>
      <c r="E11" s="2"/>
      <c r="F11" s="2"/>
      <c r="H11" s="30"/>
      <c r="I11" s="30"/>
      <c r="J11" s="30"/>
      <c r="K11" s="30"/>
      <c r="L11" s="29"/>
      <c r="M11" s="30"/>
      <c r="N11" s="30"/>
      <c r="O11" s="30"/>
      <c r="P11" s="30"/>
      <c r="Q11" s="29"/>
      <c r="R11" s="30"/>
      <c r="S11" s="30"/>
      <c r="T11" s="30"/>
      <c r="U11" s="30"/>
      <c r="V11" s="29"/>
    </row>
    <row r="12" spans="1:22" x14ac:dyDescent="0.3">
      <c r="A12" s="75"/>
      <c r="B12" s="2"/>
      <c r="C12" s="2"/>
      <c r="D12" s="2" t="s">
        <v>79</v>
      </c>
      <c r="E12" s="2"/>
      <c r="F12" s="2"/>
      <c r="H12" s="30">
        <v>-3294275</v>
      </c>
      <c r="I12" s="30">
        <v>-2510782</v>
      </c>
      <c r="J12" s="30">
        <v>-2653886</v>
      </c>
      <c r="K12" s="30">
        <v>-3320341</v>
      </c>
      <c r="L12" s="29">
        <f t="shared" ref="L12:L16" si="0">SUM(H12:K12)</f>
        <v>-11779284</v>
      </c>
      <c r="M12" s="30">
        <v>-3284576</v>
      </c>
      <c r="N12" s="30">
        <v>-4096750</v>
      </c>
      <c r="O12" s="30">
        <v>-4666237</v>
      </c>
      <c r="P12" s="30">
        <v>-5654639</v>
      </c>
      <c r="Q12" s="29">
        <f t="shared" ref="Q12:Q19" si="1">SUM(M12:P12)</f>
        <v>-17702202</v>
      </c>
      <c r="R12" s="30">
        <v>-3584164</v>
      </c>
      <c r="S12" s="30">
        <v>-4687011</v>
      </c>
      <c r="T12" s="30">
        <v>-4582671</v>
      </c>
      <c r="U12" s="30">
        <v>-3985192</v>
      </c>
      <c r="V12" s="29">
        <f>SUM(R12:U12)</f>
        <v>-16839038</v>
      </c>
    </row>
    <row r="13" spans="1:22" x14ac:dyDescent="0.3">
      <c r="A13" s="75"/>
      <c r="B13" s="2"/>
      <c r="C13" s="2"/>
      <c r="D13" s="2" t="s">
        <v>80</v>
      </c>
      <c r="E13" s="2"/>
      <c r="F13" s="2"/>
      <c r="H13" s="30">
        <v>258945</v>
      </c>
      <c r="I13" s="30">
        <v>-108432</v>
      </c>
      <c r="J13" s="30">
        <v>-379458</v>
      </c>
      <c r="K13" s="30">
        <v>-528488</v>
      </c>
      <c r="L13" s="29">
        <f t="shared" si="0"/>
        <v>-757433</v>
      </c>
      <c r="M13" s="30">
        <v>-266040</v>
      </c>
      <c r="N13" s="30">
        <v>-312208</v>
      </c>
      <c r="O13" s="30">
        <v>-29246</v>
      </c>
      <c r="P13" s="30">
        <v>840392</v>
      </c>
      <c r="Q13" s="29">
        <f t="shared" si="1"/>
        <v>232898</v>
      </c>
      <c r="R13" s="30">
        <v>-347149</v>
      </c>
      <c r="S13" s="30">
        <v>191228</v>
      </c>
      <c r="T13" s="30">
        <v>60867</v>
      </c>
      <c r="U13" s="30">
        <v>274364</v>
      </c>
      <c r="V13" s="29">
        <f t="shared" ref="V13:V19" si="2">SUM(R13:U13)</f>
        <v>179310</v>
      </c>
    </row>
    <row r="14" spans="1:22" x14ac:dyDescent="0.3">
      <c r="A14" s="75"/>
      <c r="B14" s="2"/>
      <c r="C14" s="2"/>
      <c r="D14" s="2" t="s">
        <v>81</v>
      </c>
      <c r="E14" s="2"/>
      <c r="F14" s="2"/>
      <c r="H14" s="30">
        <v>2483385</v>
      </c>
      <c r="I14" s="30">
        <v>2607159</v>
      </c>
      <c r="J14" s="30">
        <v>2733743</v>
      </c>
      <c r="K14" s="30">
        <v>2982625</v>
      </c>
      <c r="L14" s="29">
        <f t="shared" si="0"/>
        <v>10806912</v>
      </c>
      <c r="M14" s="30">
        <v>2719196</v>
      </c>
      <c r="N14" s="30">
        <v>2806803</v>
      </c>
      <c r="O14" s="30">
        <v>2963051</v>
      </c>
      <c r="P14" s="30">
        <v>3741317</v>
      </c>
      <c r="Q14" s="29">
        <f t="shared" si="1"/>
        <v>12230367</v>
      </c>
      <c r="R14" s="30">
        <v>3166365</v>
      </c>
      <c r="S14" s="30">
        <v>3261348</v>
      </c>
      <c r="T14" s="30">
        <v>3653592</v>
      </c>
      <c r="U14" s="30">
        <v>3944827</v>
      </c>
      <c r="V14" s="29">
        <f t="shared" si="2"/>
        <v>14026132</v>
      </c>
    </row>
    <row r="15" spans="1:22" x14ac:dyDescent="0.3">
      <c r="A15" s="75"/>
      <c r="B15" s="2"/>
      <c r="C15" s="2"/>
      <c r="D15" s="2" t="s">
        <v>63</v>
      </c>
      <c r="E15" s="2"/>
      <c r="F15" s="2"/>
      <c r="H15" s="30">
        <v>28517</v>
      </c>
      <c r="I15" s="30">
        <v>26661</v>
      </c>
      <c r="J15" s="30">
        <v>28589</v>
      </c>
      <c r="K15" s="30">
        <v>31943</v>
      </c>
      <c r="L15" s="29">
        <f t="shared" si="0"/>
        <v>115710</v>
      </c>
      <c r="M15" s="30">
        <v>35741</v>
      </c>
      <c r="N15" s="30">
        <v>38434</v>
      </c>
      <c r="O15" s="30">
        <v>70253</v>
      </c>
      <c r="P15" s="30">
        <v>63984</v>
      </c>
      <c r="Q15" s="29">
        <f t="shared" si="1"/>
        <v>208412</v>
      </c>
      <c r="R15" s="30">
        <v>74602</v>
      </c>
      <c r="S15" s="30">
        <v>83505</v>
      </c>
      <c r="T15" s="30">
        <v>85188</v>
      </c>
      <c r="U15" s="30">
        <v>93387</v>
      </c>
      <c r="V15" s="29">
        <f t="shared" si="2"/>
        <v>336682</v>
      </c>
    </row>
    <row r="16" spans="1:22" x14ac:dyDescent="0.3">
      <c r="A16" s="31"/>
      <c r="B16" s="2"/>
      <c r="C16" s="2"/>
      <c r="D16" s="2" t="s">
        <v>62</v>
      </c>
      <c r="E16" s="2"/>
      <c r="F16" s="2"/>
      <c r="H16" s="30">
        <v>97019</v>
      </c>
      <c r="I16" s="30">
        <v>104210</v>
      </c>
      <c r="J16" s="30">
        <v>106357</v>
      </c>
      <c r="K16" s="30">
        <v>107594</v>
      </c>
      <c r="L16" s="29">
        <f t="shared" si="0"/>
        <v>415180</v>
      </c>
      <c r="M16" s="30">
        <v>107230</v>
      </c>
      <c r="N16" s="30">
        <v>101583</v>
      </c>
      <c r="O16" s="30">
        <v>95078</v>
      </c>
      <c r="P16" s="30">
        <v>99329</v>
      </c>
      <c r="Q16" s="29">
        <f t="shared" si="1"/>
        <v>403220</v>
      </c>
      <c r="R16" s="30">
        <v>119209</v>
      </c>
      <c r="S16" s="30">
        <v>150392</v>
      </c>
      <c r="T16" s="30">
        <v>152062</v>
      </c>
      <c r="U16" s="30">
        <v>153789</v>
      </c>
      <c r="V16" s="29">
        <f t="shared" si="2"/>
        <v>575452</v>
      </c>
    </row>
    <row r="17" spans="1:22" x14ac:dyDescent="0.3">
      <c r="A17" s="8"/>
      <c r="B17" s="2"/>
      <c r="C17" s="2"/>
      <c r="D17" s="2" t="s">
        <v>78</v>
      </c>
      <c r="E17" s="2"/>
      <c r="F17" s="2"/>
      <c r="H17" s="30">
        <v>-93060</v>
      </c>
      <c r="I17" s="30">
        <v>119161</v>
      </c>
      <c r="J17" s="30">
        <v>249194</v>
      </c>
      <c r="K17" s="30">
        <v>257983</v>
      </c>
      <c r="L17" s="29">
        <f>SUM(H17:K17)</f>
        <v>533278</v>
      </c>
      <c r="M17" s="30">
        <v>-253330</v>
      </c>
      <c r="N17" s="30">
        <v>63074</v>
      </c>
      <c r="O17" s="30">
        <v>-136488</v>
      </c>
      <c r="P17" s="30">
        <v>-103917</v>
      </c>
      <c r="Q17" s="29">
        <f t="shared" si="1"/>
        <v>-430661</v>
      </c>
      <c r="R17" s="30">
        <v>-161821</v>
      </c>
      <c r="S17" s="30">
        <v>-304513</v>
      </c>
      <c r="T17" s="30">
        <v>-348458</v>
      </c>
      <c r="U17" s="30">
        <v>461681</v>
      </c>
      <c r="V17" s="29">
        <f t="shared" si="2"/>
        <v>-353111</v>
      </c>
    </row>
    <row r="18" spans="1:22" x14ac:dyDescent="0.3">
      <c r="A18" s="8"/>
      <c r="B18" s="2"/>
      <c r="C18" s="2"/>
      <c r="D18" s="2" t="s">
        <v>85</v>
      </c>
      <c r="E18" s="2"/>
      <c r="F18" s="2"/>
      <c r="H18" s="30">
        <v>65448</v>
      </c>
      <c r="I18" s="30">
        <v>70301</v>
      </c>
      <c r="J18" s="30">
        <v>83851</v>
      </c>
      <c r="K18" s="30">
        <v>73526</v>
      </c>
      <c r="L18" s="29">
        <f>SUM(H18:K18)</f>
        <v>293126</v>
      </c>
      <c r="M18" s="30">
        <v>72657</v>
      </c>
      <c r="N18" s="30">
        <v>108103</v>
      </c>
      <c r="O18" s="30">
        <v>102211</v>
      </c>
      <c r="P18" s="30">
        <v>93806</v>
      </c>
      <c r="Q18" s="29">
        <f t="shared" si="1"/>
        <v>376777</v>
      </c>
      <c r="R18" s="30">
        <v>101968</v>
      </c>
      <c r="S18" s="30">
        <v>205374</v>
      </c>
      <c r="T18" s="30">
        <v>102513</v>
      </c>
      <c r="U18" s="30">
        <v>123688</v>
      </c>
      <c r="V18" s="29">
        <f t="shared" si="2"/>
        <v>533543</v>
      </c>
    </row>
    <row r="19" spans="1:22" x14ac:dyDescent="0.3">
      <c r="A19" s="8"/>
      <c r="B19" s="2"/>
      <c r="C19" s="2"/>
      <c r="D19" s="2" t="s">
        <v>93</v>
      </c>
      <c r="E19" s="2"/>
      <c r="F19" s="2"/>
      <c r="H19" s="30">
        <v>46619</v>
      </c>
      <c r="I19" s="30">
        <v>223308</v>
      </c>
      <c r="J19" s="30">
        <v>-40277</v>
      </c>
      <c r="K19" s="30">
        <v>-159584</v>
      </c>
      <c r="L19" s="29">
        <f t="shared" ref="L19" si="3">SUM(H19:K19)</f>
        <v>70066</v>
      </c>
      <c r="M19" s="30">
        <v>159733</v>
      </c>
      <c r="N19" s="30">
        <v>51127</v>
      </c>
      <c r="O19" s="30">
        <v>50967</v>
      </c>
      <c r="P19" s="30">
        <v>-62279</v>
      </c>
      <c r="Q19" s="29">
        <f t="shared" si="1"/>
        <v>199548</v>
      </c>
      <c r="R19" s="30">
        <v>-68906</v>
      </c>
      <c r="S19" s="30">
        <v>-115820</v>
      </c>
      <c r="T19" s="30">
        <v>-57797</v>
      </c>
      <c r="U19" s="30">
        <v>75973</v>
      </c>
      <c r="V19" s="29">
        <f t="shared" si="2"/>
        <v>-166550</v>
      </c>
    </row>
    <row r="20" spans="1:22" x14ac:dyDescent="0.3">
      <c r="A20" s="31"/>
      <c r="B20" s="2"/>
      <c r="C20" s="2"/>
      <c r="D20" s="2" t="s">
        <v>61</v>
      </c>
      <c r="E20" s="2"/>
      <c r="F20" s="2"/>
      <c r="H20" s="30"/>
      <c r="I20" s="30"/>
      <c r="J20" s="30"/>
      <c r="L20" s="29"/>
      <c r="M20" s="30"/>
      <c r="N20" s="30"/>
      <c r="O20" s="30"/>
      <c r="P20" s="30"/>
      <c r="Q20" s="29"/>
      <c r="R20" s="30"/>
      <c r="S20" s="30"/>
      <c r="T20" s="30"/>
      <c r="U20" s="30"/>
      <c r="V20" s="29"/>
    </row>
    <row r="21" spans="1:22" x14ac:dyDescent="0.3">
      <c r="A21" s="75"/>
      <c r="B21" s="2"/>
      <c r="C21" s="2"/>
      <c r="D21" s="2"/>
      <c r="E21" s="2" t="s">
        <v>17</v>
      </c>
      <c r="F21" s="2"/>
      <c r="H21" s="30">
        <v>-127353</v>
      </c>
      <c r="I21" s="30">
        <v>3066</v>
      </c>
      <c r="J21" s="30">
        <v>-22974</v>
      </c>
      <c r="K21" s="30">
        <v>-40362</v>
      </c>
      <c r="L21" s="29">
        <f>SUM(H21:K21)</f>
        <v>-187623</v>
      </c>
      <c r="M21" s="30">
        <v>-221555</v>
      </c>
      <c r="N21" s="30">
        <v>-52373</v>
      </c>
      <c r="O21" s="30">
        <v>-95145</v>
      </c>
      <c r="P21" s="30">
        <v>-608</v>
      </c>
      <c r="Q21" s="29">
        <f t="shared" ref="Q21:Q25" si="4">SUM(M21:P21)</f>
        <v>-369681</v>
      </c>
      <c r="R21" s="30">
        <v>41157</v>
      </c>
      <c r="S21" s="30">
        <v>123399</v>
      </c>
      <c r="T21" s="30">
        <v>-120071</v>
      </c>
      <c r="U21" s="30">
        <v>-398319</v>
      </c>
      <c r="V21" s="29">
        <f>SUM(R21:U21)</f>
        <v>-353834</v>
      </c>
    </row>
    <row r="22" spans="1:22" x14ac:dyDescent="0.3">
      <c r="A22" s="31"/>
      <c r="B22" s="2"/>
      <c r="C22" s="2"/>
      <c r="D22" s="2"/>
      <c r="E22" s="2" t="s">
        <v>11</v>
      </c>
      <c r="F22" s="2"/>
      <c r="H22" s="30">
        <v>-149153</v>
      </c>
      <c r="I22" s="30">
        <v>-112027</v>
      </c>
      <c r="J22" s="30">
        <v>111677</v>
      </c>
      <c r="K22" s="30">
        <v>107898</v>
      </c>
      <c r="L22" s="29">
        <f>SUM(H22:K22)</f>
        <v>-41605</v>
      </c>
      <c r="M22" s="30">
        <v>-137313</v>
      </c>
      <c r="N22" s="30">
        <v>72313</v>
      </c>
      <c r="O22" s="30">
        <v>24836</v>
      </c>
      <c r="P22" s="30">
        <v>185279</v>
      </c>
      <c r="Q22" s="29">
        <f t="shared" si="4"/>
        <v>145115</v>
      </c>
      <c r="R22" s="30">
        <v>-215444</v>
      </c>
      <c r="S22" s="30">
        <v>-122048</v>
      </c>
      <c r="T22" s="30">
        <v>53875</v>
      </c>
      <c r="U22" s="30">
        <v>125074</v>
      </c>
      <c r="V22" s="29">
        <f t="shared" ref="V22:V25" si="5">SUM(R22:U22)</f>
        <v>-158543</v>
      </c>
    </row>
    <row r="23" spans="1:22" x14ac:dyDescent="0.3">
      <c r="A23" s="31"/>
      <c r="B23" s="2"/>
      <c r="C23" s="2"/>
      <c r="D23" s="2"/>
      <c r="E23" s="2" t="s">
        <v>67</v>
      </c>
      <c r="F23" s="2"/>
      <c r="H23" s="30">
        <v>214191</v>
      </c>
      <c r="I23" s="30">
        <v>-105450</v>
      </c>
      <c r="J23" s="30">
        <v>266027</v>
      </c>
      <c r="K23" s="30">
        <v>-176585</v>
      </c>
      <c r="L23" s="29">
        <f>SUM(H23:K23)</f>
        <v>198183</v>
      </c>
      <c r="M23" s="30">
        <v>177897</v>
      </c>
      <c r="N23" s="30">
        <v>-171430</v>
      </c>
      <c r="O23" s="30">
        <v>269774</v>
      </c>
      <c r="P23" s="30">
        <v>-95903</v>
      </c>
      <c r="Q23" s="29">
        <f t="shared" si="4"/>
        <v>180338</v>
      </c>
      <c r="R23" s="30">
        <v>350763</v>
      </c>
      <c r="S23" s="30">
        <v>-238719</v>
      </c>
      <c r="T23" s="30">
        <v>212072</v>
      </c>
      <c r="U23" s="30">
        <v>-379629</v>
      </c>
      <c r="V23" s="29">
        <f t="shared" si="5"/>
        <v>-55513</v>
      </c>
    </row>
    <row r="24" spans="1:22" x14ac:dyDescent="0.3">
      <c r="A24" s="75"/>
      <c r="B24" s="2"/>
      <c r="C24" s="2"/>
      <c r="D24" s="2"/>
      <c r="E24" s="2" t="s">
        <v>10</v>
      </c>
      <c r="F24" s="2"/>
      <c r="H24" s="30">
        <v>62008</v>
      </c>
      <c r="I24" s="30">
        <v>42508</v>
      </c>
      <c r="J24" s="30">
        <v>10941</v>
      </c>
      <c r="K24" s="30">
        <v>77790</v>
      </c>
      <c r="L24" s="29">
        <f>SUM(H24:K24)</f>
        <v>193247</v>
      </c>
      <c r="M24" s="30">
        <v>22279</v>
      </c>
      <c r="N24" s="30">
        <v>47093</v>
      </c>
      <c r="O24" s="30">
        <v>-4732</v>
      </c>
      <c r="P24" s="30">
        <v>26710</v>
      </c>
      <c r="Q24" s="29">
        <f t="shared" si="4"/>
        <v>91350</v>
      </c>
      <c r="R24" s="30">
        <v>16743</v>
      </c>
      <c r="S24" s="30">
        <v>-10376</v>
      </c>
      <c r="T24" s="30">
        <v>-48420</v>
      </c>
      <c r="U24" s="30">
        <v>69409</v>
      </c>
      <c r="V24" s="29">
        <f t="shared" si="5"/>
        <v>27356</v>
      </c>
    </row>
    <row r="25" spans="1:22" x14ac:dyDescent="0.3">
      <c r="A25" s="31"/>
      <c r="B25" s="2"/>
      <c r="C25" s="2"/>
      <c r="D25" s="2"/>
      <c r="E25" s="2" t="s">
        <v>60</v>
      </c>
      <c r="F25" s="2"/>
      <c r="H25" s="27">
        <v>-41446</v>
      </c>
      <c r="I25" s="27">
        <v>-38803</v>
      </c>
      <c r="J25" s="31">
        <v>-19999</v>
      </c>
      <c r="K25" s="31">
        <v>-93827</v>
      </c>
      <c r="L25" s="29">
        <f>SUM(H25:K25)</f>
        <v>-194075</v>
      </c>
      <c r="M25" s="27">
        <v>-61368</v>
      </c>
      <c r="N25" s="27">
        <v>-72543</v>
      </c>
      <c r="O25" s="27">
        <v>-11014</v>
      </c>
      <c r="P25" s="31">
        <v>-144174</v>
      </c>
      <c r="Q25" s="29">
        <f t="shared" si="4"/>
        <v>-289099</v>
      </c>
      <c r="R25" s="27">
        <v>-167931</v>
      </c>
      <c r="S25" s="27">
        <v>125040</v>
      </c>
      <c r="T25" s="31">
        <v>-4184</v>
      </c>
      <c r="U25" s="31">
        <v>-170478</v>
      </c>
      <c r="V25" s="29">
        <f t="shared" si="5"/>
        <v>-217553</v>
      </c>
    </row>
    <row r="26" spans="1:22" x14ac:dyDescent="0.3">
      <c r="A26" s="8"/>
      <c r="B26" s="2"/>
      <c r="C26" s="2"/>
      <c r="D26" s="2"/>
      <c r="E26" s="2"/>
      <c r="F26" s="2"/>
      <c r="G26" s="2" t="s">
        <v>76</v>
      </c>
      <c r="H26" s="72">
        <f t="shared" ref="H26:V26" si="6">SUM(H9:H25)</f>
        <v>259912</v>
      </c>
      <c r="I26" s="72">
        <f t="shared" si="6"/>
        <v>1041076</v>
      </c>
      <c r="J26" s="72">
        <f t="shared" si="6"/>
        <v>1263761</v>
      </c>
      <c r="K26" s="72">
        <f t="shared" si="6"/>
        <v>-137672</v>
      </c>
      <c r="L26" s="71">
        <f t="shared" si="6"/>
        <v>2427077</v>
      </c>
      <c r="M26" s="72">
        <f t="shared" si="6"/>
        <v>777266</v>
      </c>
      <c r="N26" s="72">
        <f t="shared" si="6"/>
        <v>-63761</v>
      </c>
      <c r="O26" s="72">
        <f t="shared" si="6"/>
        <v>82379</v>
      </c>
      <c r="P26" s="72">
        <f t="shared" si="6"/>
        <v>-403274</v>
      </c>
      <c r="Q26" s="71">
        <f t="shared" si="6"/>
        <v>392610</v>
      </c>
      <c r="R26" s="72">
        <v>922839</v>
      </c>
      <c r="S26" s="72">
        <f t="shared" ref="S26:U26" si="7">SUM(S9:S25)</f>
        <v>102750</v>
      </c>
      <c r="T26" s="72">
        <f t="shared" si="7"/>
        <v>556810</v>
      </c>
      <c r="U26" s="72">
        <f t="shared" si="7"/>
        <v>443858</v>
      </c>
      <c r="V26" s="71">
        <f t="shared" si="6"/>
        <v>2026257</v>
      </c>
    </row>
    <row r="27" spans="1:22" x14ac:dyDescent="0.3">
      <c r="A27" s="73" t="s">
        <v>59</v>
      </c>
      <c r="B27" s="4"/>
      <c r="C27" s="2"/>
      <c r="D27" s="2"/>
      <c r="E27" s="2"/>
      <c r="F27" s="2"/>
      <c r="L27" s="29"/>
      <c r="Q27" s="29"/>
      <c r="V27" s="29"/>
    </row>
    <row r="28" spans="1:22" x14ac:dyDescent="0.3">
      <c r="A28" s="75"/>
      <c r="B28" s="2" t="s">
        <v>50</v>
      </c>
      <c r="C28" s="2"/>
      <c r="D28" s="2"/>
      <c r="E28" s="2"/>
      <c r="F28" s="2"/>
      <c r="H28" s="30">
        <v>-98015</v>
      </c>
      <c r="I28" s="30">
        <v>-141741</v>
      </c>
      <c r="J28" s="30">
        <v>-109811</v>
      </c>
      <c r="K28" s="30">
        <v>-148356</v>
      </c>
      <c r="L28" s="29">
        <f>SUM(H28:K28)</f>
        <v>-497923</v>
      </c>
      <c r="M28" s="30">
        <v>-81001</v>
      </c>
      <c r="N28" s="30">
        <v>-110278</v>
      </c>
      <c r="O28" s="30">
        <v>-167327</v>
      </c>
      <c r="P28" s="30">
        <v>-165979</v>
      </c>
      <c r="Q28" s="29">
        <f t="shared" ref="Q28:Q30" si="8">SUM(M28:P28)</f>
        <v>-524585</v>
      </c>
      <c r="R28" s="30">
        <v>-121158</v>
      </c>
      <c r="S28" s="30">
        <v>-90018</v>
      </c>
      <c r="T28" s="30">
        <v>-84960</v>
      </c>
      <c r="U28" s="30">
        <v>-111593</v>
      </c>
      <c r="V28" s="29">
        <f>SUM(R28:U28)</f>
        <v>-407729</v>
      </c>
    </row>
    <row r="29" spans="1:22" x14ac:dyDescent="0.3">
      <c r="A29" s="75"/>
      <c r="B29" s="2" t="s">
        <v>49</v>
      </c>
      <c r="C29" s="2"/>
      <c r="D29" s="2"/>
      <c r="E29" s="2"/>
      <c r="F29" s="2"/>
      <c r="H29" s="30">
        <v>-288</v>
      </c>
      <c r="I29" s="30">
        <v>-260</v>
      </c>
      <c r="J29" s="30">
        <v>-8840</v>
      </c>
      <c r="K29" s="30">
        <v>1957</v>
      </c>
      <c r="L29" s="29">
        <f>SUM(H29:K29)</f>
        <v>-7431</v>
      </c>
      <c r="M29" s="30">
        <v>-4615</v>
      </c>
      <c r="N29" s="30">
        <v>-1000</v>
      </c>
      <c r="O29" s="30">
        <v>-21304</v>
      </c>
      <c r="P29" s="30">
        <v>0</v>
      </c>
      <c r="Q29" s="29">
        <f t="shared" si="8"/>
        <v>-26919</v>
      </c>
      <c r="R29" s="30">
        <v>0</v>
      </c>
      <c r="S29" s="30">
        <v>0</v>
      </c>
      <c r="T29" s="30">
        <v>0</v>
      </c>
      <c r="U29" s="30">
        <v>0</v>
      </c>
      <c r="V29" s="29">
        <f t="shared" ref="V29:V31" si="9">SUM(R29:U29)</f>
        <v>0</v>
      </c>
    </row>
    <row r="30" spans="1:22" x14ac:dyDescent="0.3">
      <c r="A30" s="75"/>
      <c r="B30" s="2" t="s">
        <v>106</v>
      </c>
      <c r="C30" s="2"/>
      <c r="D30" s="2"/>
      <c r="E30" s="2"/>
      <c r="F30" s="2"/>
      <c r="H30" s="30">
        <v>0</v>
      </c>
      <c r="I30" s="30">
        <v>0</v>
      </c>
      <c r="J30" s="30">
        <v>0</v>
      </c>
      <c r="K30" s="30">
        <v>0</v>
      </c>
      <c r="L30" s="29">
        <f>SUM(H30:K30)</f>
        <v>0</v>
      </c>
      <c r="M30" s="30">
        <v>0</v>
      </c>
      <c r="N30" s="30">
        <v>0</v>
      </c>
      <c r="O30" s="30">
        <v>0</v>
      </c>
      <c r="P30" s="30">
        <v>-788349</v>
      </c>
      <c r="Q30" s="29">
        <f t="shared" si="8"/>
        <v>-788349</v>
      </c>
      <c r="R30" s="30">
        <v>-124521</v>
      </c>
      <c r="S30" s="30">
        <v>-68876</v>
      </c>
      <c r="T30" s="30">
        <v>0</v>
      </c>
      <c r="U30" s="30">
        <v>-563990</v>
      </c>
      <c r="V30" s="29">
        <f t="shared" si="9"/>
        <v>-757387</v>
      </c>
    </row>
    <row r="31" spans="1:22" x14ac:dyDescent="0.3">
      <c r="A31" s="75"/>
      <c r="B31" s="2" t="s">
        <v>108</v>
      </c>
      <c r="C31" s="2"/>
      <c r="D31" s="2"/>
      <c r="E31" s="2"/>
      <c r="F31" s="2"/>
      <c r="H31" s="30">
        <v>0</v>
      </c>
      <c r="I31" s="30">
        <v>0</v>
      </c>
      <c r="J31" s="30">
        <v>0</v>
      </c>
      <c r="K31" s="30">
        <v>0</v>
      </c>
      <c r="L31" s="29">
        <v>0</v>
      </c>
      <c r="M31" s="30">
        <v>0</v>
      </c>
      <c r="N31" s="30">
        <v>0</v>
      </c>
      <c r="O31" s="30">
        <v>0</v>
      </c>
      <c r="P31" s="30">
        <v>0</v>
      </c>
      <c r="Q31" s="29">
        <v>0</v>
      </c>
      <c r="R31" s="30">
        <v>0</v>
      </c>
      <c r="S31" s="30">
        <v>0</v>
      </c>
      <c r="T31" s="30">
        <v>0</v>
      </c>
      <c r="U31" s="30">
        <v>-911276</v>
      </c>
      <c r="V31" s="29">
        <f t="shared" si="9"/>
        <v>-911276</v>
      </c>
    </row>
    <row r="32" spans="1:22" x14ac:dyDescent="0.3">
      <c r="A32" s="31"/>
      <c r="B32" s="2"/>
      <c r="C32" s="2"/>
      <c r="D32" s="2"/>
      <c r="E32" s="2"/>
      <c r="F32" s="2"/>
      <c r="G32" s="2" t="s">
        <v>82</v>
      </c>
      <c r="H32" s="72">
        <f t="shared" ref="H32:V32" si="10">SUM(H28:H31)</f>
        <v>-98303</v>
      </c>
      <c r="I32" s="72">
        <f t="shared" si="10"/>
        <v>-142001</v>
      </c>
      <c r="J32" s="72">
        <f t="shared" si="10"/>
        <v>-118651</v>
      </c>
      <c r="K32" s="72">
        <f t="shared" si="10"/>
        <v>-146399</v>
      </c>
      <c r="L32" s="71">
        <f t="shared" si="10"/>
        <v>-505354</v>
      </c>
      <c r="M32" s="72">
        <f t="shared" si="10"/>
        <v>-85616</v>
      </c>
      <c r="N32" s="72">
        <f t="shared" si="10"/>
        <v>-111278</v>
      </c>
      <c r="O32" s="72">
        <f t="shared" si="10"/>
        <v>-188631</v>
      </c>
      <c r="P32" s="72">
        <f t="shared" si="10"/>
        <v>-954328</v>
      </c>
      <c r="Q32" s="71">
        <f t="shared" si="10"/>
        <v>-1339853</v>
      </c>
      <c r="R32" s="72">
        <f t="shared" si="10"/>
        <v>-245679</v>
      </c>
      <c r="S32" s="72">
        <f t="shared" si="10"/>
        <v>-158894</v>
      </c>
      <c r="T32" s="72">
        <f t="shared" si="10"/>
        <v>-84960</v>
      </c>
      <c r="U32" s="72">
        <f t="shared" si="10"/>
        <v>-1586859</v>
      </c>
      <c r="V32" s="71">
        <f t="shared" si="10"/>
        <v>-2076392</v>
      </c>
    </row>
    <row r="33" spans="1:22" x14ac:dyDescent="0.3">
      <c r="A33" s="73" t="s">
        <v>58</v>
      </c>
      <c r="B33" s="2"/>
      <c r="C33" s="2"/>
      <c r="D33" s="2"/>
      <c r="E33" s="2"/>
      <c r="F33" s="2"/>
      <c r="L33" s="29"/>
      <c r="Q33" s="29"/>
      <c r="V33" s="29"/>
    </row>
    <row r="34" spans="1:22" x14ac:dyDescent="0.3">
      <c r="A34" s="8"/>
      <c r="B34" s="2" t="s">
        <v>56</v>
      </c>
      <c r="C34" s="2"/>
      <c r="D34" s="2"/>
      <c r="E34" s="2"/>
      <c r="F34" s="2"/>
      <c r="H34" s="30">
        <v>0</v>
      </c>
      <c r="I34" s="30">
        <v>1009464</v>
      </c>
      <c r="J34" s="30">
        <v>0</v>
      </c>
      <c r="K34" s="30">
        <v>0</v>
      </c>
      <c r="L34" s="29">
        <f t="shared" ref="L34:L39" si="11">SUM(H34:K34)</f>
        <v>1009464</v>
      </c>
      <c r="M34" s="30">
        <v>0</v>
      </c>
      <c r="N34" s="30">
        <v>0</v>
      </c>
      <c r="O34" s="30">
        <v>0</v>
      </c>
      <c r="P34" s="30">
        <v>0</v>
      </c>
      <c r="Q34" s="29">
        <f t="shared" ref="Q34:Q39" si="12">SUM(M34:P34)</f>
        <v>0</v>
      </c>
      <c r="R34" s="30">
        <v>0</v>
      </c>
      <c r="S34" s="30">
        <v>0</v>
      </c>
      <c r="T34" s="30">
        <v>0</v>
      </c>
      <c r="U34" s="30">
        <v>0</v>
      </c>
      <c r="V34" s="29">
        <f>SUM(R34:U34)</f>
        <v>0</v>
      </c>
    </row>
    <row r="35" spans="1:22" x14ac:dyDescent="0.3">
      <c r="A35" s="8"/>
      <c r="B35" s="2" t="s">
        <v>92</v>
      </c>
      <c r="C35" s="2"/>
      <c r="D35" s="2"/>
      <c r="E35" s="2"/>
      <c r="F35" s="2"/>
      <c r="H35" s="30">
        <v>0</v>
      </c>
      <c r="I35" s="30">
        <v>-7559</v>
      </c>
      <c r="J35" s="30">
        <v>0</v>
      </c>
      <c r="K35" s="30">
        <v>0</v>
      </c>
      <c r="L35" s="29">
        <f t="shared" si="11"/>
        <v>-7559</v>
      </c>
      <c r="M35" s="30">
        <v>0</v>
      </c>
      <c r="N35" s="30">
        <v>0</v>
      </c>
      <c r="O35" s="30">
        <v>0</v>
      </c>
      <c r="P35" s="30">
        <v>0</v>
      </c>
      <c r="Q35" s="29">
        <f t="shared" si="12"/>
        <v>0</v>
      </c>
      <c r="R35" s="30">
        <v>0</v>
      </c>
      <c r="S35" s="30">
        <v>0</v>
      </c>
      <c r="T35" s="30">
        <v>0</v>
      </c>
      <c r="U35" s="30">
        <v>0</v>
      </c>
      <c r="V35" s="29">
        <f t="shared" ref="V35:V39" si="13">SUM(R35:U35)</f>
        <v>0</v>
      </c>
    </row>
    <row r="36" spans="1:22" x14ac:dyDescent="0.3">
      <c r="A36" s="8"/>
      <c r="B36" s="2" t="s">
        <v>97</v>
      </c>
      <c r="C36" s="2"/>
      <c r="D36" s="2"/>
      <c r="E36" s="2"/>
      <c r="F36" s="2"/>
      <c r="H36" s="30">
        <v>0</v>
      </c>
      <c r="I36" s="30">
        <v>0</v>
      </c>
      <c r="J36" s="30">
        <v>0</v>
      </c>
      <c r="K36" s="30">
        <v>0</v>
      </c>
      <c r="L36" s="29">
        <f t="shared" si="11"/>
        <v>0</v>
      </c>
      <c r="M36" s="30">
        <v>-500000</v>
      </c>
      <c r="N36" s="30">
        <v>0</v>
      </c>
      <c r="O36" s="30">
        <v>0</v>
      </c>
      <c r="P36" s="30">
        <v>0</v>
      </c>
      <c r="Q36" s="29">
        <f t="shared" si="12"/>
        <v>-500000</v>
      </c>
      <c r="R36" s="30">
        <v>-700000</v>
      </c>
      <c r="S36" s="30">
        <v>0</v>
      </c>
      <c r="T36" s="30">
        <v>0</v>
      </c>
      <c r="U36" s="30">
        <v>0</v>
      </c>
      <c r="V36" s="29">
        <f t="shared" si="13"/>
        <v>-700000</v>
      </c>
    </row>
    <row r="37" spans="1:22" x14ac:dyDescent="0.3">
      <c r="A37" s="8"/>
      <c r="B37" s="2" t="s">
        <v>57</v>
      </c>
      <c r="C37" s="2"/>
      <c r="D37" s="2"/>
      <c r="E37" s="2"/>
      <c r="F37" s="2"/>
      <c r="H37" s="30">
        <v>43694</v>
      </c>
      <c r="I37" s="30">
        <v>89060</v>
      </c>
      <c r="J37" s="30">
        <v>68665</v>
      </c>
      <c r="K37" s="30">
        <v>33987</v>
      </c>
      <c r="L37" s="29">
        <f t="shared" si="11"/>
        <v>235406</v>
      </c>
      <c r="M37" s="30">
        <v>48071</v>
      </c>
      <c r="N37" s="30">
        <v>19749</v>
      </c>
      <c r="O37" s="30">
        <v>18445</v>
      </c>
      <c r="P37" s="30">
        <v>88149</v>
      </c>
      <c r="Q37" s="29">
        <f t="shared" si="12"/>
        <v>174414</v>
      </c>
      <c r="R37" s="30">
        <v>13678</v>
      </c>
      <c r="S37" s="30">
        <v>11250</v>
      </c>
      <c r="T37" s="30">
        <v>4113</v>
      </c>
      <c r="U37" s="30">
        <v>6705</v>
      </c>
      <c r="V37" s="29">
        <f t="shared" si="13"/>
        <v>35746</v>
      </c>
    </row>
    <row r="38" spans="1:22" x14ac:dyDescent="0.3">
      <c r="A38" s="8"/>
      <c r="B38" s="2" t="s">
        <v>98</v>
      </c>
      <c r="C38" s="2"/>
      <c r="D38" s="2"/>
      <c r="E38" s="2"/>
      <c r="F38" s="2"/>
      <c r="H38" s="30">
        <v>0</v>
      </c>
      <c r="I38" s="30">
        <v>0</v>
      </c>
      <c r="J38" s="30">
        <v>0</v>
      </c>
      <c r="K38" s="30">
        <v>0</v>
      </c>
      <c r="L38" s="29">
        <f t="shared" si="11"/>
        <v>0</v>
      </c>
      <c r="M38" s="30">
        <v>0</v>
      </c>
      <c r="N38" s="30">
        <v>-500022</v>
      </c>
      <c r="O38" s="30">
        <v>-100000</v>
      </c>
      <c r="P38" s="30">
        <v>0</v>
      </c>
      <c r="Q38" s="29">
        <f t="shared" si="12"/>
        <v>-600022</v>
      </c>
      <c r="R38" s="30">
        <v>0</v>
      </c>
      <c r="S38" s="30">
        <v>0</v>
      </c>
      <c r="T38" s="30">
        <v>0</v>
      </c>
      <c r="U38" s="30">
        <v>0</v>
      </c>
      <c r="V38" s="29">
        <f t="shared" si="13"/>
        <v>0</v>
      </c>
    </row>
    <row r="39" spans="1:22" x14ac:dyDescent="0.3">
      <c r="A39" s="8"/>
      <c r="B39" s="2" t="s">
        <v>105</v>
      </c>
      <c r="C39" s="2"/>
      <c r="D39" s="2"/>
      <c r="E39" s="2"/>
      <c r="F39" s="2"/>
      <c r="H39" s="30">
        <v>0</v>
      </c>
      <c r="I39" s="30">
        <v>0</v>
      </c>
      <c r="J39" s="30">
        <v>0</v>
      </c>
      <c r="K39" s="30">
        <v>0</v>
      </c>
      <c r="L39" s="29">
        <f t="shared" si="11"/>
        <v>0</v>
      </c>
      <c r="M39" s="30">
        <v>0</v>
      </c>
      <c r="N39" s="30">
        <v>0</v>
      </c>
      <c r="O39" s="30">
        <v>0</v>
      </c>
      <c r="P39" s="30">
        <v>-224168</v>
      </c>
      <c r="Q39" s="29">
        <f t="shared" si="12"/>
        <v>-224168</v>
      </c>
      <c r="R39" s="30">
        <v>0</v>
      </c>
      <c r="S39" s="30">
        <v>0</v>
      </c>
      <c r="T39" s="30">
        <v>0</v>
      </c>
      <c r="U39" s="30">
        <v>0</v>
      </c>
      <c r="V39" s="29">
        <f t="shared" si="13"/>
        <v>0</v>
      </c>
    </row>
    <row r="40" spans="1:22" x14ac:dyDescent="0.3">
      <c r="A40" s="8"/>
      <c r="B40" s="2"/>
      <c r="C40" s="2"/>
      <c r="D40" s="2"/>
      <c r="E40" s="2"/>
      <c r="F40" s="2"/>
      <c r="G40" s="2" t="s">
        <v>96</v>
      </c>
      <c r="H40" s="72">
        <f t="shared" ref="H40:V40" si="14">SUM(H34:H39)</f>
        <v>43694</v>
      </c>
      <c r="I40" s="72">
        <f t="shared" si="14"/>
        <v>1090965</v>
      </c>
      <c r="J40" s="72">
        <f t="shared" si="14"/>
        <v>68665</v>
      </c>
      <c r="K40" s="72">
        <f t="shared" si="14"/>
        <v>33987</v>
      </c>
      <c r="L40" s="71">
        <f t="shared" si="14"/>
        <v>1237311</v>
      </c>
      <c r="M40" s="72">
        <f t="shared" si="14"/>
        <v>-451929</v>
      </c>
      <c r="N40" s="72">
        <f t="shared" si="14"/>
        <v>-480273</v>
      </c>
      <c r="O40" s="72">
        <f t="shared" si="14"/>
        <v>-81555</v>
      </c>
      <c r="P40" s="72">
        <f t="shared" si="14"/>
        <v>-136019</v>
      </c>
      <c r="Q40" s="71">
        <f t="shared" si="14"/>
        <v>-1149776</v>
      </c>
      <c r="R40" s="72">
        <v>-686322</v>
      </c>
      <c r="S40" s="72">
        <f t="shared" ref="S40:U40" si="15">SUM(S34:S39)</f>
        <v>11250</v>
      </c>
      <c r="T40" s="72">
        <f t="shared" si="15"/>
        <v>4113</v>
      </c>
      <c r="U40" s="72">
        <f t="shared" si="15"/>
        <v>6705</v>
      </c>
      <c r="V40" s="71">
        <f t="shared" si="14"/>
        <v>-664254</v>
      </c>
    </row>
    <row r="41" spans="1:22" x14ac:dyDescent="0.3">
      <c r="A41" s="8"/>
      <c r="B41" s="2"/>
      <c r="C41" s="2"/>
      <c r="D41" s="2"/>
      <c r="E41" s="2"/>
      <c r="F41" s="2"/>
      <c r="G41" s="2"/>
      <c r="H41" s="31"/>
      <c r="I41" s="31"/>
      <c r="J41" s="31"/>
      <c r="K41" s="31"/>
      <c r="L41" s="29"/>
      <c r="M41" s="31"/>
      <c r="N41" s="31"/>
      <c r="O41" s="31"/>
      <c r="P41" s="31"/>
      <c r="Q41" s="29"/>
      <c r="R41" s="31"/>
      <c r="S41" s="31"/>
      <c r="T41" s="31"/>
      <c r="U41" s="31"/>
      <c r="V41" s="29"/>
    </row>
    <row r="42" spans="1:22" x14ac:dyDescent="0.3">
      <c r="A42" s="8" t="s">
        <v>55</v>
      </c>
      <c r="B42" s="2"/>
      <c r="C42" s="2"/>
      <c r="D42" s="2"/>
      <c r="E42" s="2"/>
      <c r="F42" s="2"/>
      <c r="G42" s="2"/>
      <c r="H42" s="31">
        <v>-70902</v>
      </c>
      <c r="I42" s="31">
        <v>11819</v>
      </c>
      <c r="J42" s="31">
        <v>28459</v>
      </c>
      <c r="K42" s="31">
        <v>66674</v>
      </c>
      <c r="L42" s="29">
        <f>SUM(H42:K42)</f>
        <v>36050</v>
      </c>
      <c r="M42" s="31">
        <v>-42138</v>
      </c>
      <c r="N42" s="31">
        <v>23477</v>
      </c>
      <c r="O42" s="31">
        <v>-63843</v>
      </c>
      <c r="P42" s="31">
        <v>-4236</v>
      </c>
      <c r="Q42" s="29">
        <f t="shared" ref="Q42:Q43" si="16">SUM(M42:P42)</f>
        <v>-86740</v>
      </c>
      <c r="R42" s="31">
        <v>-11448</v>
      </c>
      <c r="S42" s="31">
        <v>-145198</v>
      </c>
      <c r="T42" s="31">
        <v>-180058</v>
      </c>
      <c r="U42" s="31">
        <v>166564</v>
      </c>
      <c r="V42" s="29">
        <f>SUM(R42:U42)</f>
        <v>-170140</v>
      </c>
    </row>
    <row r="43" spans="1:22" x14ac:dyDescent="0.3">
      <c r="A43" s="8" t="s">
        <v>54</v>
      </c>
      <c r="B43" s="2"/>
      <c r="C43" s="2"/>
      <c r="D43" s="2"/>
      <c r="E43" s="2"/>
      <c r="F43" s="2"/>
      <c r="H43" s="31">
        <v>134401</v>
      </c>
      <c r="I43" s="31">
        <v>2001859</v>
      </c>
      <c r="J43" s="31">
        <v>1242234</v>
      </c>
      <c r="K43" s="31">
        <v>-183410</v>
      </c>
      <c r="L43" s="29">
        <f>SUM(H43:K43)</f>
        <v>3195084</v>
      </c>
      <c r="M43" s="31">
        <v>197583</v>
      </c>
      <c r="N43" s="31">
        <v>-631835</v>
      </c>
      <c r="O43" s="31">
        <v>-251650</v>
      </c>
      <c r="P43" s="31">
        <v>-1497857</v>
      </c>
      <c r="Q43" s="29">
        <f t="shared" si="16"/>
        <v>-2183759</v>
      </c>
      <c r="R43" s="31">
        <v>-20610</v>
      </c>
      <c r="S43" s="31">
        <v>-190092</v>
      </c>
      <c r="T43" s="31">
        <v>295905</v>
      </c>
      <c r="U43" s="31">
        <v>-969732</v>
      </c>
      <c r="V43" s="29">
        <f t="shared" ref="V43" si="17">SUM(R43:U43)</f>
        <v>-884529</v>
      </c>
    </row>
    <row r="44" spans="1:22" x14ac:dyDescent="0.3">
      <c r="A44" s="8" t="s">
        <v>53</v>
      </c>
      <c r="B44" s="2"/>
      <c r="C44" s="2"/>
      <c r="D44" s="2"/>
      <c r="E44" s="2"/>
      <c r="F44" s="2"/>
      <c r="H44" s="31">
        <v>5043786</v>
      </c>
      <c r="I44" s="31">
        <v>5178187</v>
      </c>
      <c r="J44" s="31">
        <v>7180046</v>
      </c>
      <c r="K44" s="31">
        <v>8422280</v>
      </c>
      <c r="L44" s="29">
        <v>5043786</v>
      </c>
      <c r="M44" s="31">
        <v>8238870</v>
      </c>
      <c r="N44" s="31">
        <v>8436453</v>
      </c>
      <c r="O44" s="31">
        <v>7804618</v>
      </c>
      <c r="P44" s="31">
        <v>7552968</v>
      </c>
      <c r="Q44" s="29">
        <f>L45</f>
        <v>8238870</v>
      </c>
      <c r="R44" s="31">
        <v>6055111</v>
      </c>
      <c r="S44" s="31">
        <v>6034501</v>
      </c>
      <c r="T44" s="31">
        <v>5844409</v>
      </c>
      <c r="U44" s="31">
        <v>6140314</v>
      </c>
      <c r="V44" s="29">
        <f>Q45</f>
        <v>6055111</v>
      </c>
    </row>
    <row r="45" spans="1:22" ht="13.5" thickBot="1" x14ac:dyDescent="0.35">
      <c r="A45" s="70" t="s">
        <v>52</v>
      </c>
      <c r="B45" s="2"/>
      <c r="C45" s="2"/>
      <c r="D45" s="2"/>
      <c r="E45" s="2"/>
      <c r="F45" s="2"/>
      <c r="H45" s="69">
        <f t="shared" ref="H45:Q45" si="18">SUM(H43:H44)</f>
        <v>5178187</v>
      </c>
      <c r="I45" s="69">
        <f t="shared" si="18"/>
        <v>7180046</v>
      </c>
      <c r="J45" s="69">
        <f t="shared" si="18"/>
        <v>8422280</v>
      </c>
      <c r="K45" s="69">
        <f t="shared" si="18"/>
        <v>8238870</v>
      </c>
      <c r="L45" s="68">
        <f t="shared" si="18"/>
        <v>8238870</v>
      </c>
      <c r="M45" s="69">
        <f t="shared" si="18"/>
        <v>8436453</v>
      </c>
      <c r="N45" s="69">
        <f t="shared" si="18"/>
        <v>7804618</v>
      </c>
      <c r="O45" s="69">
        <f t="shared" si="18"/>
        <v>7552968</v>
      </c>
      <c r="P45" s="69">
        <f t="shared" si="18"/>
        <v>6055111</v>
      </c>
      <c r="Q45" s="68">
        <f t="shared" si="18"/>
        <v>6055111</v>
      </c>
      <c r="R45" s="69">
        <v>6034501</v>
      </c>
      <c r="S45" s="69">
        <f t="shared" ref="S45:V45" si="19">SUM(S43:S44)</f>
        <v>5844409</v>
      </c>
      <c r="T45" s="69">
        <f t="shared" si="19"/>
        <v>6140314</v>
      </c>
      <c r="U45" s="69">
        <f t="shared" si="19"/>
        <v>5170582</v>
      </c>
      <c r="V45" s="68">
        <f t="shared" si="19"/>
        <v>5170582</v>
      </c>
    </row>
    <row r="46" spans="1:22" x14ac:dyDescent="0.3">
      <c r="A46" s="67"/>
      <c r="B46" s="2"/>
      <c r="C46" s="2"/>
      <c r="D46" s="2"/>
      <c r="E46" s="2"/>
      <c r="F46" s="2"/>
      <c r="L46" s="29"/>
      <c r="Q46" s="29"/>
      <c r="V46" s="29"/>
    </row>
    <row r="47" spans="1:22" x14ac:dyDescent="0.3">
      <c r="A47" s="66" t="s">
        <v>51</v>
      </c>
      <c r="B47" s="19"/>
      <c r="C47" s="19"/>
      <c r="D47" s="2"/>
      <c r="E47" s="2"/>
      <c r="F47" s="2"/>
      <c r="L47" s="65"/>
      <c r="Q47" s="65"/>
      <c r="V47" s="65"/>
    </row>
    <row r="48" spans="1:22" x14ac:dyDescent="0.3">
      <c r="A48" s="64"/>
      <c r="B48" s="2" t="s">
        <v>76</v>
      </c>
      <c r="C48" s="19"/>
      <c r="D48" s="2"/>
      <c r="E48" s="2"/>
      <c r="F48" s="2"/>
      <c r="H48" s="63">
        <f>H26</f>
        <v>259912</v>
      </c>
      <c r="I48" s="63">
        <f>I26</f>
        <v>1041076</v>
      </c>
      <c r="J48" s="63">
        <f>J26</f>
        <v>1263761</v>
      </c>
      <c r="K48" s="63">
        <f>K26</f>
        <v>-137672</v>
      </c>
      <c r="L48" s="32">
        <f>SUM(H48:K48)</f>
        <v>2427077</v>
      </c>
      <c r="M48" s="63">
        <f>M26</f>
        <v>777266</v>
      </c>
      <c r="N48" s="63">
        <f>N26</f>
        <v>-63761</v>
      </c>
      <c r="O48" s="63">
        <f>O26</f>
        <v>82379</v>
      </c>
      <c r="P48" s="63">
        <f>P26</f>
        <v>-403274</v>
      </c>
      <c r="Q48" s="32">
        <f t="shared" ref="Q48:Q50" si="20">SUM(M48:P48)</f>
        <v>392610</v>
      </c>
      <c r="R48" s="63">
        <v>922839</v>
      </c>
      <c r="S48" s="63">
        <v>102750</v>
      </c>
      <c r="T48" s="63">
        <v>556810</v>
      </c>
      <c r="U48" s="63">
        <v>443858</v>
      </c>
      <c r="V48" s="32">
        <f>SUM(R48:U48)</f>
        <v>2026257</v>
      </c>
    </row>
    <row r="49" spans="1:22" x14ac:dyDescent="0.3">
      <c r="A49" s="75"/>
      <c r="B49" s="2" t="s">
        <v>50</v>
      </c>
      <c r="C49" s="2"/>
      <c r="D49" s="2"/>
      <c r="E49" s="2"/>
      <c r="F49" s="2"/>
      <c r="H49" s="30">
        <f t="shared" ref="H49:K49" si="21">H28</f>
        <v>-98015</v>
      </c>
      <c r="I49" s="30">
        <f t="shared" si="21"/>
        <v>-141741</v>
      </c>
      <c r="J49" s="30">
        <f t="shared" si="21"/>
        <v>-109811</v>
      </c>
      <c r="K49" s="30">
        <f t="shared" si="21"/>
        <v>-148356</v>
      </c>
      <c r="L49" s="29">
        <f>SUM(H49:K49)</f>
        <v>-497923</v>
      </c>
      <c r="M49" s="30">
        <f>M28</f>
        <v>-81001</v>
      </c>
      <c r="N49" s="30">
        <f>N28</f>
        <v>-110278</v>
      </c>
      <c r="O49" s="30">
        <f>O28</f>
        <v>-167327</v>
      </c>
      <c r="P49" s="30">
        <f>P28</f>
        <v>-165979</v>
      </c>
      <c r="Q49" s="29">
        <f t="shared" si="20"/>
        <v>-524585</v>
      </c>
      <c r="R49" s="30">
        <v>-121158</v>
      </c>
      <c r="S49" s="30">
        <v>-90018</v>
      </c>
      <c r="T49" s="30">
        <v>-84960</v>
      </c>
      <c r="U49" s="30">
        <v>-111593</v>
      </c>
      <c r="V49" s="29">
        <f t="shared" ref="V49:V50" si="22">SUM(R49:U49)</f>
        <v>-407729</v>
      </c>
    </row>
    <row r="50" spans="1:22" x14ac:dyDescent="0.3">
      <c r="A50" s="75"/>
      <c r="B50" s="2" t="s">
        <v>49</v>
      </c>
      <c r="C50" s="2"/>
      <c r="D50" s="2"/>
      <c r="E50" s="2"/>
      <c r="F50" s="2"/>
      <c r="H50" s="30">
        <f t="shared" ref="H50:K50" si="23">H29</f>
        <v>-288</v>
      </c>
      <c r="I50" s="30">
        <f t="shared" si="23"/>
        <v>-260</v>
      </c>
      <c r="J50" s="30">
        <f t="shared" si="23"/>
        <v>-8840</v>
      </c>
      <c r="K50" s="30">
        <f t="shared" si="23"/>
        <v>1957</v>
      </c>
      <c r="L50" s="29">
        <f>SUM(H50:K50)</f>
        <v>-7431</v>
      </c>
      <c r="M50" s="30">
        <f t="shared" ref="M50:O50" si="24">M29</f>
        <v>-4615</v>
      </c>
      <c r="N50" s="30">
        <f t="shared" si="24"/>
        <v>-1000</v>
      </c>
      <c r="O50" s="30">
        <f t="shared" si="24"/>
        <v>-21304</v>
      </c>
      <c r="P50" s="30">
        <f>P29</f>
        <v>0</v>
      </c>
      <c r="Q50" s="29">
        <f t="shared" si="20"/>
        <v>-26919</v>
      </c>
      <c r="R50" s="30">
        <v>0</v>
      </c>
      <c r="S50" s="30">
        <v>0</v>
      </c>
      <c r="T50" s="30">
        <v>0</v>
      </c>
      <c r="U50" s="30">
        <v>0</v>
      </c>
      <c r="V50" s="29">
        <f t="shared" si="22"/>
        <v>0</v>
      </c>
    </row>
    <row r="51" spans="1:22" ht="13.5" thickBot="1" x14ac:dyDescent="0.35">
      <c r="A51" s="62"/>
      <c r="B51" s="22" t="s">
        <v>48</v>
      </c>
      <c r="C51" s="4"/>
      <c r="D51" s="4"/>
      <c r="E51" s="4"/>
      <c r="F51" s="4"/>
      <c r="H51" s="61">
        <f t="shared" ref="H51:J51" si="25">SUM(H48:H50)</f>
        <v>161609</v>
      </c>
      <c r="I51" s="61">
        <f t="shared" si="25"/>
        <v>899075</v>
      </c>
      <c r="J51" s="61">
        <f t="shared" si="25"/>
        <v>1145110</v>
      </c>
      <c r="K51" s="61">
        <f>SUM(K48:K50)</f>
        <v>-284071</v>
      </c>
      <c r="L51" s="60">
        <f t="shared" ref="L51" si="26">SUM(L48:L50)</f>
        <v>1921723</v>
      </c>
      <c r="M51" s="61">
        <f>SUM(M48:M50)</f>
        <v>691650</v>
      </c>
      <c r="N51" s="61">
        <f>SUM(N48:N50)</f>
        <v>-175039</v>
      </c>
      <c r="O51" s="61">
        <f>SUM(O48:O50)</f>
        <v>-106252</v>
      </c>
      <c r="P51" s="61">
        <f>SUM(P48:P50)</f>
        <v>-569253</v>
      </c>
      <c r="Q51" s="60">
        <f t="shared" ref="Q51" si="27">SUM(Q48:Q50)</f>
        <v>-158894</v>
      </c>
      <c r="R51" s="61">
        <v>801681</v>
      </c>
      <c r="S51" s="61">
        <f>SUM(S48:S50)</f>
        <v>12732</v>
      </c>
      <c r="T51" s="61">
        <f>SUM(T48:T50)</f>
        <v>471850</v>
      </c>
      <c r="U51" s="61">
        <f>SUM(U48:U50)</f>
        <v>332265</v>
      </c>
      <c r="V51" s="60">
        <f>SUM(V48:V50)</f>
        <v>1618528</v>
      </c>
    </row>
  </sheetData>
  <mergeCells count="3">
    <mergeCell ref="H5:K5"/>
    <mergeCell ref="M5:P5"/>
    <mergeCell ref="R5:U5"/>
  </mergeCells>
  <pageMargins left="0.17" right="0.17" top="0.28000000000000003" bottom="0.75" header="0.17" footer="0.3"/>
  <pageSetup scale="4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W179"/>
  <sheetViews>
    <sheetView view="pageBreakPreview" zoomScaleNormal="100" zoomScaleSheetLayoutView="100" zoomScalePageLayoutView="150" workbookViewId="0">
      <pane xSplit="6" ySplit="7" topLeftCell="P44" activePane="bottomRight" state="frozen"/>
      <selection pane="topRight" activeCell="G1" sqref="G1"/>
      <selection pane="bottomLeft" activeCell="A8" sqref="A8"/>
      <selection pane="bottomRight" activeCell="F45" sqref="F45:U45"/>
    </sheetView>
  </sheetViews>
  <sheetFormatPr defaultColWidth="8.81640625" defaultRowHeight="13" x14ac:dyDescent="0.3"/>
  <cols>
    <col min="1" max="5" width="1.453125" style="24" customWidth="1"/>
    <col min="6" max="6" width="65.453125" style="24" customWidth="1"/>
    <col min="7" max="8" width="13.7265625" style="24" customWidth="1"/>
    <col min="9" max="10" width="12.7265625" style="24" customWidth="1"/>
    <col min="11" max="11" width="15.1796875" style="24" customWidth="1"/>
    <col min="12" max="15" width="13.7265625" style="24" customWidth="1"/>
    <col min="16" max="20" width="15.1796875" style="24" customWidth="1"/>
    <col min="21" max="21" width="15.08984375" style="24" bestFit="1" customWidth="1"/>
    <col min="22" max="22" width="13.7265625" style="24" customWidth="1"/>
    <col min="23" max="23" width="15.1796875" style="24" customWidth="1"/>
    <col min="24" max="242" width="8.81640625" style="24"/>
    <col min="243" max="247" width="1.453125" style="24" customWidth="1"/>
    <col min="248" max="248" width="37" style="24" customWidth="1"/>
    <col min="249" max="249" width="12.26953125" style="24" bestFit="1" customWidth="1"/>
    <col min="250" max="250" width="11" style="24" bestFit="1" customWidth="1"/>
    <col min="251" max="251" width="12.7265625" style="24" bestFit="1" customWidth="1"/>
    <col min="252" max="252" width="12" style="24" bestFit="1" customWidth="1"/>
    <col min="253" max="253" width="13.1796875" style="24" bestFit="1" customWidth="1"/>
    <col min="254" max="257" width="13.453125" style="24" customWidth="1"/>
    <col min="258" max="258" width="13.1796875" style="24" bestFit="1" customWidth="1"/>
    <col min="259" max="262" width="14.7265625" style="24" customWidth="1"/>
    <col min="263" max="263" width="13.1796875" style="24" bestFit="1" customWidth="1"/>
    <col min="264" max="498" width="8.81640625" style="24"/>
    <col min="499" max="503" width="1.453125" style="24" customWidth="1"/>
    <col min="504" max="504" width="37" style="24" customWidth="1"/>
    <col min="505" max="505" width="12.26953125" style="24" bestFit="1" customWidth="1"/>
    <col min="506" max="506" width="11" style="24" bestFit="1" customWidth="1"/>
    <col min="507" max="507" width="12.7265625" style="24" bestFit="1" customWidth="1"/>
    <col min="508" max="508" width="12" style="24" bestFit="1" customWidth="1"/>
    <col min="509" max="509" width="13.1796875" style="24" bestFit="1" customWidth="1"/>
    <col min="510" max="513" width="13.453125" style="24" customWidth="1"/>
    <col min="514" max="514" width="13.1796875" style="24" bestFit="1" customWidth="1"/>
    <col min="515" max="518" width="14.7265625" style="24" customWidth="1"/>
    <col min="519" max="519" width="13.1796875" style="24" bestFit="1" customWidth="1"/>
    <col min="520" max="754" width="8.81640625" style="24"/>
    <col min="755" max="759" width="1.453125" style="24" customWidth="1"/>
    <col min="760" max="760" width="37" style="24" customWidth="1"/>
    <col min="761" max="761" width="12.26953125" style="24" bestFit="1" customWidth="1"/>
    <col min="762" max="762" width="11" style="24" bestFit="1" customWidth="1"/>
    <col min="763" max="763" width="12.7265625" style="24" bestFit="1" customWidth="1"/>
    <col min="764" max="764" width="12" style="24" bestFit="1" customWidth="1"/>
    <col min="765" max="765" width="13.1796875" style="24" bestFit="1" customWidth="1"/>
    <col min="766" max="769" width="13.453125" style="24" customWidth="1"/>
    <col min="770" max="770" width="13.1796875" style="24" bestFit="1" customWidth="1"/>
    <col min="771" max="774" width="14.7265625" style="24" customWidth="1"/>
    <col min="775" max="775" width="13.1796875" style="24" bestFit="1" customWidth="1"/>
    <col min="776" max="1010" width="8.81640625" style="24"/>
    <col min="1011" max="1015" width="1.453125" style="24" customWidth="1"/>
    <col min="1016" max="1016" width="37" style="24" customWidth="1"/>
    <col min="1017" max="1017" width="12.26953125" style="24" bestFit="1" customWidth="1"/>
    <col min="1018" max="1018" width="11" style="24" bestFit="1" customWidth="1"/>
    <col min="1019" max="1019" width="12.7265625" style="24" bestFit="1" customWidth="1"/>
    <col min="1020" max="1020" width="12" style="24" bestFit="1" customWidth="1"/>
    <col min="1021" max="1021" width="13.1796875" style="24" bestFit="1" customWidth="1"/>
    <col min="1022" max="1025" width="13.453125" style="24" customWidth="1"/>
    <col min="1026" max="1026" width="13.1796875" style="24" bestFit="1" customWidth="1"/>
    <col min="1027" max="1030" width="14.7265625" style="24" customWidth="1"/>
    <col min="1031" max="1031" width="13.1796875" style="24" bestFit="1" customWidth="1"/>
    <col min="1032" max="1266" width="8.81640625" style="24"/>
    <col min="1267" max="1271" width="1.453125" style="24" customWidth="1"/>
    <col min="1272" max="1272" width="37" style="24" customWidth="1"/>
    <col min="1273" max="1273" width="12.26953125" style="24" bestFit="1" customWidth="1"/>
    <col min="1274" max="1274" width="11" style="24" bestFit="1" customWidth="1"/>
    <col min="1275" max="1275" width="12.7265625" style="24" bestFit="1" customWidth="1"/>
    <col min="1276" max="1276" width="12" style="24" bestFit="1" customWidth="1"/>
    <col min="1277" max="1277" width="13.1796875" style="24" bestFit="1" customWidth="1"/>
    <col min="1278" max="1281" width="13.453125" style="24" customWidth="1"/>
    <col min="1282" max="1282" width="13.1796875" style="24" bestFit="1" customWidth="1"/>
    <col min="1283" max="1286" width="14.7265625" style="24" customWidth="1"/>
    <col min="1287" max="1287" width="13.1796875" style="24" bestFit="1" customWidth="1"/>
    <col min="1288" max="1522" width="8.81640625" style="24"/>
    <col min="1523" max="1527" width="1.453125" style="24" customWidth="1"/>
    <col min="1528" max="1528" width="37" style="24" customWidth="1"/>
    <col min="1529" max="1529" width="12.26953125" style="24" bestFit="1" customWidth="1"/>
    <col min="1530" max="1530" width="11" style="24" bestFit="1" customWidth="1"/>
    <col min="1531" max="1531" width="12.7265625" style="24" bestFit="1" customWidth="1"/>
    <col min="1532" max="1532" width="12" style="24" bestFit="1" customWidth="1"/>
    <col min="1533" max="1533" width="13.1796875" style="24" bestFit="1" customWidth="1"/>
    <col min="1534" max="1537" width="13.453125" style="24" customWidth="1"/>
    <col min="1538" max="1538" width="13.1796875" style="24" bestFit="1" customWidth="1"/>
    <col min="1539" max="1542" width="14.7265625" style="24" customWidth="1"/>
    <col min="1543" max="1543" width="13.1796875" style="24" bestFit="1" customWidth="1"/>
    <col min="1544" max="1778" width="8.81640625" style="24"/>
    <col min="1779" max="1783" width="1.453125" style="24" customWidth="1"/>
    <col min="1784" max="1784" width="37" style="24" customWidth="1"/>
    <col min="1785" max="1785" width="12.26953125" style="24" bestFit="1" customWidth="1"/>
    <col min="1786" max="1786" width="11" style="24" bestFit="1" customWidth="1"/>
    <col min="1787" max="1787" width="12.7265625" style="24" bestFit="1" customWidth="1"/>
    <col min="1788" max="1788" width="12" style="24" bestFit="1" customWidth="1"/>
    <col min="1789" max="1789" width="13.1796875" style="24" bestFit="1" customWidth="1"/>
    <col min="1790" max="1793" width="13.453125" style="24" customWidth="1"/>
    <col min="1794" max="1794" width="13.1796875" style="24" bestFit="1" customWidth="1"/>
    <col min="1795" max="1798" width="14.7265625" style="24" customWidth="1"/>
    <col min="1799" max="1799" width="13.1796875" style="24" bestFit="1" customWidth="1"/>
    <col min="1800" max="2034" width="8.81640625" style="24"/>
    <col min="2035" max="2039" width="1.453125" style="24" customWidth="1"/>
    <col min="2040" max="2040" width="37" style="24" customWidth="1"/>
    <col min="2041" max="2041" width="12.26953125" style="24" bestFit="1" customWidth="1"/>
    <col min="2042" max="2042" width="11" style="24" bestFit="1" customWidth="1"/>
    <col min="2043" max="2043" width="12.7265625" style="24" bestFit="1" customWidth="1"/>
    <col min="2044" max="2044" width="12" style="24" bestFit="1" customWidth="1"/>
    <col min="2045" max="2045" width="13.1796875" style="24" bestFit="1" customWidth="1"/>
    <col min="2046" max="2049" width="13.453125" style="24" customWidth="1"/>
    <col min="2050" max="2050" width="13.1796875" style="24" bestFit="1" customWidth="1"/>
    <col min="2051" max="2054" width="14.7265625" style="24" customWidth="1"/>
    <col min="2055" max="2055" width="13.1796875" style="24" bestFit="1" customWidth="1"/>
    <col min="2056" max="2290" width="8.81640625" style="24"/>
    <col min="2291" max="2295" width="1.453125" style="24" customWidth="1"/>
    <col min="2296" max="2296" width="37" style="24" customWidth="1"/>
    <col min="2297" max="2297" width="12.26953125" style="24" bestFit="1" customWidth="1"/>
    <col min="2298" max="2298" width="11" style="24" bestFit="1" customWidth="1"/>
    <col min="2299" max="2299" width="12.7265625" style="24" bestFit="1" customWidth="1"/>
    <col min="2300" max="2300" width="12" style="24" bestFit="1" customWidth="1"/>
    <col min="2301" max="2301" width="13.1796875" style="24" bestFit="1" customWidth="1"/>
    <col min="2302" max="2305" width="13.453125" style="24" customWidth="1"/>
    <col min="2306" max="2306" width="13.1796875" style="24" bestFit="1" customWidth="1"/>
    <col min="2307" max="2310" width="14.7265625" style="24" customWidth="1"/>
    <col min="2311" max="2311" width="13.1796875" style="24" bestFit="1" customWidth="1"/>
    <col min="2312" max="2546" width="8.81640625" style="24"/>
    <col min="2547" max="2551" width="1.453125" style="24" customWidth="1"/>
    <col min="2552" max="2552" width="37" style="24" customWidth="1"/>
    <col min="2553" max="2553" width="12.26953125" style="24" bestFit="1" customWidth="1"/>
    <col min="2554" max="2554" width="11" style="24" bestFit="1" customWidth="1"/>
    <col min="2555" max="2555" width="12.7265625" style="24" bestFit="1" customWidth="1"/>
    <col min="2556" max="2556" width="12" style="24" bestFit="1" customWidth="1"/>
    <col min="2557" max="2557" width="13.1796875" style="24" bestFit="1" customWidth="1"/>
    <col min="2558" max="2561" width="13.453125" style="24" customWidth="1"/>
    <col min="2562" max="2562" width="13.1796875" style="24" bestFit="1" customWidth="1"/>
    <col min="2563" max="2566" width="14.7265625" style="24" customWidth="1"/>
    <col min="2567" max="2567" width="13.1796875" style="24" bestFit="1" customWidth="1"/>
    <col min="2568" max="2802" width="8.81640625" style="24"/>
    <col min="2803" max="2807" width="1.453125" style="24" customWidth="1"/>
    <col min="2808" max="2808" width="37" style="24" customWidth="1"/>
    <col min="2809" max="2809" width="12.26953125" style="24" bestFit="1" customWidth="1"/>
    <col min="2810" max="2810" width="11" style="24" bestFit="1" customWidth="1"/>
    <col min="2811" max="2811" width="12.7265625" style="24" bestFit="1" customWidth="1"/>
    <col min="2812" max="2812" width="12" style="24" bestFit="1" customWidth="1"/>
    <col min="2813" max="2813" width="13.1796875" style="24" bestFit="1" customWidth="1"/>
    <col min="2814" max="2817" width="13.453125" style="24" customWidth="1"/>
    <col min="2818" max="2818" width="13.1796875" style="24" bestFit="1" customWidth="1"/>
    <col min="2819" max="2822" width="14.7265625" style="24" customWidth="1"/>
    <col min="2823" max="2823" width="13.1796875" style="24" bestFit="1" customWidth="1"/>
    <col min="2824" max="3058" width="8.81640625" style="24"/>
    <col min="3059" max="3063" width="1.453125" style="24" customWidth="1"/>
    <col min="3064" max="3064" width="37" style="24" customWidth="1"/>
    <col min="3065" max="3065" width="12.26953125" style="24" bestFit="1" customWidth="1"/>
    <col min="3066" max="3066" width="11" style="24" bestFit="1" customWidth="1"/>
    <col min="3067" max="3067" width="12.7265625" style="24" bestFit="1" customWidth="1"/>
    <col min="3068" max="3068" width="12" style="24" bestFit="1" customWidth="1"/>
    <col min="3069" max="3069" width="13.1796875" style="24" bestFit="1" customWidth="1"/>
    <col min="3070" max="3073" width="13.453125" style="24" customWidth="1"/>
    <col min="3074" max="3074" width="13.1796875" style="24" bestFit="1" customWidth="1"/>
    <col min="3075" max="3078" width="14.7265625" style="24" customWidth="1"/>
    <col min="3079" max="3079" width="13.1796875" style="24" bestFit="1" customWidth="1"/>
    <col min="3080" max="3314" width="8.81640625" style="24"/>
    <col min="3315" max="3319" width="1.453125" style="24" customWidth="1"/>
    <col min="3320" max="3320" width="37" style="24" customWidth="1"/>
    <col min="3321" max="3321" width="12.26953125" style="24" bestFit="1" customWidth="1"/>
    <col min="3322" max="3322" width="11" style="24" bestFit="1" customWidth="1"/>
    <col min="3323" max="3323" width="12.7265625" style="24" bestFit="1" customWidth="1"/>
    <col min="3324" max="3324" width="12" style="24" bestFit="1" customWidth="1"/>
    <col min="3325" max="3325" width="13.1796875" style="24" bestFit="1" customWidth="1"/>
    <col min="3326" max="3329" width="13.453125" style="24" customWidth="1"/>
    <col min="3330" max="3330" width="13.1796875" style="24" bestFit="1" customWidth="1"/>
    <col min="3331" max="3334" width="14.7265625" style="24" customWidth="1"/>
    <col min="3335" max="3335" width="13.1796875" style="24" bestFit="1" customWidth="1"/>
    <col min="3336" max="3570" width="8.81640625" style="24"/>
    <col min="3571" max="3575" width="1.453125" style="24" customWidth="1"/>
    <col min="3576" max="3576" width="37" style="24" customWidth="1"/>
    <col min="3577" max="3577" width="12.26953125" style="24" bestFit="1" customWidth="1"/>
    <col min="3578" max="3578" width="11" style="24" bestFit="1" customWidth="1"/>
    <col min="3579" max="3579" width="12.7265625" style="24" bestFit="1" customWidth="1"/>
    <col min="3580" max="3580" width="12" style="24" bestFit="1" customWidth="1"/>
    <col min="3581" max="3581" width="13.1796875" style="24" bestFit="1" customWidth="1"/>
    <col min="3582" max="3585" width="13.453125" style="24" customWidth="1"/>
    <col min="3586" max="3586" width="13.1796875" style="24" bestFit="1" customWidth="1"/>
    <col min="3587" max="3590" width="14.7265625" style="24" customWidth="1"/>
    <col min="3591" max="3591" width="13.1796875" style="24" bestFit="1" customWidth="1"/>
    <col min="3592" max="3826" width="8.81640625" style="24"/>
    <col min="3827" max="3831" width="1.453125" style="24" customWidth="1"/>
    <col min="3832" max="3832" width="37" style="24" customWidth="1"/>
    <col min="3833" max="3833" width="12.26953125" style="24" bestFit="1" customWidth="1"/>
    <col min="3834" max="3834" width="11" style="24" bestFit="1" customWidth="1"/>
    <col min="3835" max="3835" width="12.7265625" style="24" bestFit="1" customWidth="1"/>
    <col min="3836" max="3836" width="12" style="24" bestFit="1" customWidth="1"/>
    <col min="3837" max="3837" width="13.1796875" style="24" bestFit="1" customWidth="1"/>
    <col min="3838" max="3841" width="13.453125" style="24" customWidth="1"/>
    <col min="3842" max="3842" width="13.1796875" style="24" bestFit="1" customWidth="1"/>
    <col min="3843" max="3846" width="14.7265625" style="24" customWidth="1"/>
    <col min="3847" max="3847" width="13.1796875" style="24" bestFit="1" customWidth="1"/>
    <col min="3848" max="4082" width="8.81640625" style="24"/>
    <col min="4083" max="4087" width="1.453125" style="24" customWidth="1"/>
    <col min="4088" max="4088" width="37" style="24" customWidth="1"/>
    <col min="4089" max="4089" width="12.26953125" style="24" bestFit="1" customWidth="1"/>
    <col min="4090" max="4090" width="11" style="24" bestFit="1" customWidth="1"/>
    <col min="4091" max="4091" width="12.7265625" style="24" bestFit="1" customWidth="1"/>
    <col min="4092" max="4092" width="12" style="24" bestFit="1" customWidth="1"/>
    <col min="4093" max="4093" width="13.1796875" style="24" bestFit="1" customWidth="1"/>
    <col min="4094" max="4097" width="13.453125" style="24" customWidth="1"/>
    <col min="4098" max="4098" width="13.1796875" style="24" bestFit="1" customWidth="1"/>
    <col min="4099" max="4102" width="14.7265625" style="24" customWidth="1"/>
    <col min="4103" max="4103" width="13.1796875" style="24" bestFit="1" customWidth="1"/>
    <col min="4104" max="4338" width="8.81640625" style="24"/>
    <col min="4339" max="4343" width="1.453125" style="24" customWidth="1"/>
    <col min="4344" max="4344" width="37" style="24" customWidth="1"/>
    <col min="4345" max="4345" width="12.26953125" style="24" bestFit="1" customWidth="1"/>
    <col min="4346" max="4346" width="11" style="24" bestFit="1" customWidth="1"/>
    <col min="4347" max="4347" width="12.7265625" style="24" bestFit="1" customWidth="1"/>
    <col min="4348" max="4348" width="12" style="24" bestFit="1" customWidth="1"/>
    <col min="4349" max="4349" width="13.1796875" style="24" bestFit="1" customWidth="1"/>
    <col min="4350" max="4353" width="13.453125" style="24" customWidth="1"/>
    <col min="4354" max="4354" width="13.1796875" style="24" bestFit="1" customWidth="1"/>
    <col min="4355" max="4358" width="14.7265625" style="24" customWidth="1"/>
    <col min="4359" max="4359" width="13.1796875" style="24" bestFit="1" customWidth="1"/>
    <col min="4360" max="4594" width="8.81640625" style="24"/>
    <col min="4595" max="4599" width="1.453125" style="24" customWidth="1"/>
    <col min="4600" max="4600" width="37" style="24" customWidth="1"/>
    <col min="4601" max="4601" width="12.26953125" style="24" bestFit="1" customWidth="1"/>
    <col min="4602" max="4602" width="11" style="24" bestFit="1" customWidth="1"/>
    <col min="4603" max="4603" width="12.7265625" style="24" bestFit="1" customWidth="1"/>
    <col min="4604" max="4604" width="12" style="24" bestFit="1" customWidth="1"/>
    <col min="4605" max="4605" width="13.1796875" style="24" bestFit="1" customWidth="1"/>
    <col min="4606" max="4609" width="13.453125" style="24" customWidth="1"/>
    <col min="4610" max="4610" width="13.1796875" style="24" bestFit="1" customWidth="1"/>
    <col min="4611" max="4614" width="14.7265625" style="24" customWidth="1"/>
    <col min="4615" max="4615" width="13.1796875" style="24" bestFit="1" customWidth="1"/>
    <col min="4616" max="4850" width="8.81640625" style="24"/>
    <col min="4851" max="4855" width="1.453125" style="24" customWidth="1"/>
    <col min="4856" max="4856" width="37" style="24" customWidth="1"/>
    <col min="4857" max="4857" width="12.26953125" style="24" bestFit="1" customWidth="1"/>
    <col min="4858" max="4858" width="11" style="24" bestFit="1" customWidth="1"/>
    <col min="4859" max="4859" width="12.7265625" style="24" bestFit="1" customWidth="1"/>
    <col min="4860" max="4860" width="12" style="24" bestFit="1" customWidth="1"/>
    <col min="4861" max="4861" width="13.1796875" style="24" bestFit="1" customWidth="1"/>
    <col min="4862" max="4865" width="13.453125" style="24" customWidth="1"/>
    <col min="4866" max="4866" width="13.1796875" style="24" bestFit="1" customWidth="1"/>
    <col min="4867" max="4870" width="14.7265625" style="24" customWidth="1"/>
    <col min="4871" max="4871" width="13.1796875" style="24" bestFit="1" customWidth="1"/>
    <col min="4872" max="5106" width="8.81640625" style="24"/>
    <col min="5107" max="5111" width="1.453125" style="24" customWidth="1"/>
    <col min="5112" max="5112" width="37" style="24" customWidth="1"/>
    <col min="5113" max="5113" width="12.26953125" style="24" bestFit="1" customWidth="1"/>
    <col min="5114" max="5114" width="11" style="24" bestFit="1" customWidth="1"/>
    <col min="5115" max="5115" width="12.7265625" style="24" bestFit="1" customWidth="1"/>
    <col min="5116" max="5116" width="12" style="24" bestFit="1" customWidth="1"/>
    <col min="5117" max="5117" width="13.1796875" style="24" bestFit="1" customWidth="1"/>
    <col min="5118" max="5121" width="13.453125" style="24" customWidth="1"/>
    <col min="5122" max="5122" width="13.1796875" style="24" bestFit="1" customWidth="1"/>
    <col min="5123" max="5126" width="14.7265625" style="24" customWidth="1"/>
    <col min="5127" max="5127" width="13.1796875" style="24" bestFit="1" customWidth="1"/>
    <col min="5128" max="5362" width="8.81640625" style="24"/>
    <col min="5363" max="5367" width="1.453125" style="24" customWidth="1"/>
    <col min="5368" max="5368" width="37" style="24" customWidth="1"/>
    <col min="5369" max="5369" width="12.26953125" style="24" bestFit="1" customWidth="1"/>
    <col min="5370" max="5370" width="11" style="24" bestFit="1" customWidth="1"/>
    <col min="5371" max="5371" width="12.7265625" style="24" bestFit="1" customWidth="1"/>
    <col min="5372" max="5372" width="12" style="24" bestFit="1" customWidth="1"/>
    <col min="5373" max="5373" width="13.1796875" style="24" bestFit="1" customWidth="1"/>
    <col min="5374" max="5377" width="13.453125" style="24" customWidth="1"/>
    <col min="5378" max="5378" width="13.1796875" style="24" bestFit="1" customWidth="1"/>
    <col min="5379" max="5382" width="14.7265625" style="24" customWidth="1"/>
    <col min="5383" max="5383" width="13.1796875" style="24" bestFit="1" customWidth="1"/>
    <col min="5384" max="5618" width="8.81640625" style="24"/>
    <col min="5619" max="5623" width="1.453125" style="24" customWidth="1"/>
    <col min="5624" max="5624" width="37" style="24" customWidth="1"/>
    <col min="5625" max="5625" width="12.26953125" style="24" bestFit="1" customWidth="1"/>
    <col min="5626" max="5626" width="11" style="24" bestFit="1" customWidth="1"/>
    <col min="5627" max="5627" width="12.7265625" style="24" bestFit="1" customWidth="1"/>
    <col min="5628" max="5628" width="12" style="24" bestFit="1" customWidth="1"/>
    <col min="5629" max="5629" width="13.1796875" style="24" bestFit="1" customWidth="1"/>
    <col min="5630" max="5633" width="13.453125" style="24" customWidth="1"/>
    <col min="5634" max="5634" width="13.1796875" style="24" bestFit="1" customWidth="1"/>
    <col min="5635" max="5638" width="14.7265625" style="24" customWidth="1"/>
    <col min="5639" max="5639" width="13.1796875" style="24" bestFit="1" customWidth="1"/>
    <col min="5640" max="5874" width="8.81640625" style="24"/>
    <col min="5875" max="5879" width="1.453125" style="24" customWidth="1"/>
    <col min="5880" max="5880" width="37" style="24" customWidth="1"/>
    <col min="5881" max="5881" width="12.26953125" style="24" bestFit="1" customWidth="1"/>
    <col min="5882" max="5882" width="11" style="24" bestFit="1" customWidth="1"/>
    <col min="5883" max="5883" width="12.7265625" style="24" bestFit="1" customWidth="1"/>
    <col min="5884" max="5884" width="12" style="24" bestFit="1" customWidth="1"/>
    <col min="5885" max="5885" width="13.1796875" style="24" bestFit="1" customWidth="1"/>
    <col min="5886" max="5889" width="13.453125" style="24" customWidth="1"/>
    <col min="5890" max="5890" width="13.1796875" style="24" bestFit="1" customWidth="1"/>
    <col min="5891" max="5894" width="14.7265625" style="24" customWidth="1"/>
    <col min="5895" max="5895" width="13.1796875" style="24" bestFit="1" customWidth="1"/>
    <col min="5896" max="6130" width="8.81640625" style="24"/>
    <col min="6131" max="6135" width="1.453125" style="24" customWidth="1"/>
    <col min="6136" max="6136" width="37" style="24" customWidth="1"/>
    <col min="6137" max="6137" width="12.26953125" style="24" bestFit="1" customWidth="1"/>
    <col min="6138" max="6138" width="11" style="24" bestFit="1" customWidth="1"/>
    <col min="6139" max="6139" width="12.7265625" style="24" bestFit="1" customWidth="1"/>
    <col min="6140" max="6140" width="12" style="24" bestFit="1" customWidth="1"/>
    <col min="6141" max="6141" width="13.1796875" style="24" bestFit="1" customWidth="1"/>
    <col min="6142" max="6145" width="13.453125" style="24" customWidth="1"/>
    <col min="6146" max="6146" width="13.1796875" style="24" bestFit="1" customWidth="1"/>
    <col min="6147" max="6150" width="14.7265625" style="24" customWidth="1"/>
    <col min="6151" max="6151" width="13.1796875" style="24" bestFit="1" customWidth="1"/>
    <col min="6152" max="6386" width="8.81640625" style="24"/>
    <col min="6387" max="6391" width="1.453125" style="24" customWidth="1"/>
    <col min="6392" max="6392" width="37" style="24" customWidth="1"/>
    <col min="6393" max="6393" width="12.26953125" style="24" bestFit="1" customWidth="1"/>
    <col min="6394" max="6394" width="11" style="24" bestFit="1" customWidth="1"/>
    <col min="6395" max="6395" width="12.7265625" style="24" bestFit="1" customWidth="1"/>
    <col min="6396" max="6396" width="12" style="24" bestFit="1" customWidth="1"/>
    <col min="6397" max="6397" width="13.1796875" style="24" bestFit="1" customWidth="1"/>
    <col min="6398" max="6401" width="13.453125" style="24" customWidth="1"/>
    <col min="6402" max="6402" width="13.1796875" style="24" bestFit="1" customWidth="1"/>
    <col min="6403" max="6406" width="14.7265625" style="24" customWidth="1"/>
    <col min="6407" max="6407" width="13.1796875" style="24" bestFit="1" customWidth="1"/>
    <col min="6408" max="6642" width="8.81640625" style="24"/>
    <col min="6643" max="6647" width="1.453125" style="24" customWidth="1"/>
    <col min="6648" max="6648" width="37" style="24" customWidth="1"/>
    <col min="6649" max="6649" width="12.26953125" style="24" bestFit="1" customWidth="1"/>
    <col min="6650" max="6650" width="11" style="24" bestFit="1" customWidth="1"/>
    <col min="6651" max="6651" width="12.7265625" style="24" bestFit="1" customWidth="1"/>
    <col min="6652" max="6652" width="12" style="24" bestFit="1" customWidth="1"/>
    <col min="6653" max="6653" width="13.1796875" style="24" bestFit="1" customWidth="1"/>
    <col min="6654" max="6657" width="13.453125" style="24" customWidth="1"/>
    <col min="6658" max="6658" width="13.1796875" style="24" bestFit="1" customWidth="1"/>
    <col min="6659" max="6662" width="14.7265625" style="24" customWidth="1"/>
    <col min="6663" max="6663" width="13.1796875" style="24" bestFit="1" customWidth="1"/>
    <col min="6664" max="6898" width="8.81640625" style="24"/>
    <col min="6899" max="6903" width="1.453125" style="24" customWidth="1"/>
    <col min="6904" max="6904" width="37" style="24" customWidth="1"/>
    <col min="6905" max="6905" width="12.26953125" style="24" bestFit="1" customWidth="1"/>
    <col min="6906" max="6906" width="11" style="24" bestFit="1" customWidth="1"/>
    <col min="6907" max="6907" width="12.7265625" style="24" bestFit="1" customWidth="1"/>
    <col min="6908" max="6908" width="12" style="24" bestFit="1" customWidth="1"/>
    <col min="6909" max="6909" width="13.1796875" style="24" bestFit="1" customWidth="1"/>
    <col min="6910" max="6913" width="13.453125" style="24" customWidth="1"/>
    <col min="6914" max="6914" width="13.1796875" style="24" bestFit="1" customWidth="1"/>
    <col min="6915" max="6918" width="14.7265625" style="24" customWidth="1"/>
    <col min="6919" max="6919" width="13.1796875" style="24" bestFit="1" customWidth="1"/>
    <col min="6920" max="7154" width="8.81640625" style="24"/>
    <col min="7155" max="7159" width="1.453125" style="24" customWidth="1"/>
    <col min="7160" max="7160" width="37" style="24" customWidth="1"/>
    <col min="7161" max="7161" width="12.26953125" style="24" bestFit="1" customWidth="1"/>
    <col min="7162" max="7162" width="11" style="24" bestFit="1" customWidth="1"/>
    <col min="7163" max="7163" width="12.7265625" style="24" bestFit="1" customWidth="1"/>
    <col min="7164" max="7164" width="12" style="24" bestFit="1" customWidth="1"/>
    <col min="7165" max="7165" width="13.1796875" style="24" bestFit="1" customWidth="1"/>
    <col min="7166" max="7169" width="13.453125" style="24" customWidth="1"/>
    <col min="7170" max="7170" width="13.1796875" style="24" bestFit="1" customWidth="1"/>
    <col min="7171" max="7174" width="14.7265625" style="24" customWidth="1"/>
    <col min="7175" max="7175" width="13.1796875" style="24" bestFit="1" customWidth="1"/>
    <col min="7176" max="7410" width="8.81640625" style="24"/>
    <col min="7411" max="7415" width="1.453125" style="24" customWidth="1"/>
    <col min="7416" max="7416" width="37" style="24" customWidth="1"/>
    <col min="7417" max="7417" width="12.26953125" style="24" bestFit="1" customWidth="1"/>
    <col min="7418" max="7418" width="11" style="24" bestFit="1" customWidth="1"/>
    <col min="7419" max="7419" width="12.7265625" style="24" bestFit="1" customWidth="1"/>
    <col min="7420" max="7420" width="12" style="24" bestFit="1" customWidth="1"/>
    <col min="7421" max="7421" width="13.1796875" style="24" bestFit="1" customWidth="1"/>
    <col min="7422" max="7425" width="13.453125" style="24" customWidth="1"/>
    <col min="7426" max="7426" width="13.1796875" style="24" bestFit="1" customWidth="1"/>
    <col min="7427" max="7430" width="14.7265625" style="24" customWidth="1"/>
    <col min="7431" max="7431" width="13.1796875" style="24" bestFit="1" customWidth="1"/>
    <col min="7432" max="7666" width="8.81640625" style="24"/>
    <col min="7667" max="7671" width="1.453125" style="24" customWidth="1"/>
    <col min="7672" max="7672" width="37" style="24" customWidth="1"/>
    <col min="7673" max="7673" width="12.26953125" style="24" bestFit="1" customWidth="1"/>
    <col min="7674" max="7674" width="11" style="24" bestFit="1" customWidth="1"/>
    <col min="7675" max="7675" width="12.7265625" style="24" bestFit="1" customWidth="1"/>
    <col min="7676" max="7676" width="12" style="24" bestFit="1" customWidth="1"/>
    <col min="7677" max="7677" width="13.1796875" style="24" bestFit="1" customWidth="1"/>
    <col min="7678" max="7681" width="13.453125" style="24" customWidth="1"/>
    <col min="7682" max="7682" width="13.1796875" style="24" bestFit="1" customWidth="1"/>
    <col min="7683" max="7686" width="14.7265625" style="24" customWidth="1"/>
    <col min="7687" max="7687" width="13.1796875" style="24" bestFit="1" customWidth="1"/>
    <col min="7688" max="7922" width="8.81640625" style="24"/>
    <col min="7923" max="7927" width="1.453125" style="24" customWidth="1"/>
    <col min="7928" max="7928" width="37" style="24" customWidth="1"/>
    <col min="7929" max="7929" width="12.26953125" style="24" bestFit="1" customWidth="1"/>
    <col min="7930" max="7930" width="11" style="24" bestFit="1" customWidth="1"/>
    <col min="7931" max="7931" width="12.7265625" style="24" bestFit="1" customWidth="1"/>
    <col min="7932" max="7932" width="12" style="24" bestFit="1" customWidth="1"/>
    <col min="7933" max="7933" width="13.1796875" style="24" bestFit="1" customWidth="1"/>
    <col min="7934" max="7937" width="13.453125" style="24" customWidth="1"/>
    <col min="7938" max="7938" width="13.1796875" style="24" bestFit="1" customWidth="1"/>
    <col min="7939" max="7942" width="14.7265625" style="24" customWidth="1"/>
    <col min="7943" max="7943" width="13.1796875" style="24" bestFit="1" customWidth="1"/>
    <col min="7944" max="8178" width="8.81640625" style="24"/>
    <col min="8179" max="8183" width="1.453125" style="24" customWidth="1"/>
    <col min="8184" max="8184" width="37" style="24" customWidth="1"/>
    <col min="8185" max="8185" width="12.26953125" style="24" bestFit="1" customWidth="1"/>
    <col min="8186" max="8186" width="11" style="24" bestFit="1" customWidth="1"/>
    <col min="8187" max="8187" width="12.7265625" style="24" bestFit="1" customWidth="1"/>
    <col min="8188" max="8188" width="12" style="24" bestFit="1" customWidth="1"/>
    <col min="8189" max="8189" width="13.1796875" style="24" bestFit="1" customWidth="1"/>
    <col min="8190" max="8193" width="13.453125" style="24" customWidth="1"/>
    <col min="8194" max="8194" width="13.1796875" style="24" bestFit="1" customWidth="1"/>
    <col min="8195" max="8198" width="14.7265625" style="24" customWidth="1"/>
    <col min="8199" max="8199" width="13.1796875" style="24" bestFit="1" customWidth="1"/>
    <col min="8200" max="8434" width="8.81640625" style="24"/>
    <col min="8435" max="8439" width="1.453125" style="24" customWidth="1"/>
    <col min="8440" max="8440" width="37" style="24" customWidth="1"/>
    <col min="8441" max="8441" width="12.26953125" style="24" bestFit="1" customWidth="1"/>
    <col min="8442" max="8442" width="11" style="24" bestFit="1" customWidth="1"/>
    <col min="8443" max="8443" width="12.7265625" style="24" bestFit="1" customWidth="1"/>
    <col min="8444" max="8444" width="12" style="24" bestFit="1" customWidth="1"/>
    <col min="8445" max="8445" width="13.1796875" style="24" bestFit="1" customWidth="1"/>
    <col min="8446" max="8449" width="13.453125" style="24" customWidth="1"/>
    <col min="8450" max="8450" width="13.1796875" style="24" bestFit="1" customWidth="1"/>
    <col min="8451" max="8454" width="14.7265625" style="24" customWidth="1"/>
    <col min="8455" max="8455" width="13.1796875" style="24" bestFit="1" customWidth="1"/>
    <col min="8456" max="8690" width="8.81640625" style="24"/>
    <col min="8691" max="8695" width="1.453125" style="24" customWidth="1"/>
    <col min="8696" max="8696" width="37" style="24" customWidth="1"/>
    <col min="8697" max="8697" width="12.26953125" style="24" bestFit="1" customWidth="1"/>
    <col min="8698" max="8698" width="11" style="24" bestFit="1" customWidth="1"/>
    <col min="8699" max="8699" width="12.7265625" style="24" bestFit="1" customWidth="1"/>
    <col min="8700" max="8700" width="12" style="24" bestFit="1" customWidth="1"/>
    <col min="8701" max="8701" width="13.1796875" style="24" bestFit="1" customWidth="1"/>
    <col min="8702" max="8705" width="13.453125" style="24" customWidth="1"/>
    <col min="8706" max="8706" width="13.1796875" style="24" bestFit="1" customWidth="1"/>
    <col min="8707" max="8710" width="14.7265625" style="24" customWidth="1"/>
    <col min="8711" max="8711" width="13.1796875" style="24" bestFit="1" customWidth="1"/>
    <col min="8712" max="8946" width="8.81640625" style="24"/>
    <col min="8947" max="8951" width="1.453125" style="24" customWidth="1"/>
    <col min="8952" max="8952" width="37" style="24" customWidth="1"/>
    <col min="8953" max="8953" width="12.26953125" style="24" bestFit="1" customWidth="1"/>
    <col min="8954" max="8954" width="11" style="24" bestFit="1" customWidth="1"/>
    <col min="8955" max="8955" width="12.7265625" style="24" bestFit="1" customWidth="1"/>
    <col min="8956" max="8956" width="12" style="24" bestFit="1" customWidth="1"/>
    <col min="8957" max="8957" width="13.1796875" style="24" bestFit="1" customWidth="1"/>
    <col min="8958" max="8961" width="13.453125" style="24" customWidth="1"/>
    <col min="8962" max="8962" width="13.1796875" style="24" bestFit="1" customWidth="1"/>
    <col min="8963" max="8966" width="14.7265625" style="24" customWidth="1"/>
    <col min="8967" max="8967" width="13.1796875" style="24" bestFit="1" customWidth="1"/>
    <col min="8968" max="9202" width="8.81640625" style="24"/>
    <col min="9203" max="9207" width="1.453125" style="24" customWidth="1"/>
    <col min="9208" max="9208" width="37" style="24" customWidth="1"/>
    <col min="9209" max="9209" width="12.26953125" style="24" bestFit="1" customWidth="1"/>
    <col min="9210" max="9210" width="11" style="24" bestFit="1" customWidth="1"/>
    <col min="9211" max="9211" width="12.7265625" style="24" bestFit="1" customWidth="1"/>
    <col min="9212" max="9212" width="12" style="24" bestFit="1" customWidth="1"/>
    <col min="9213" max="9213" width="13.1796875" style="24" bestFit="1" customWidth="1"/>
    <col min="9214" max="9217" width="13.453125" style="24" customWidth="1"/>
    <col min="9218" max="9218" width="13.1796875" style="24" bestFit="1" customWidth="1"/>
    <col min="9219" max="9222" width="14.7265625" style="24" customWidth="1"/>
    <col min="9223" max="9223" width="13.1796875" style="24" bestFit="1" customWidth="1"/>
    <col min="9224" max="9458" width="8.81640625" style="24"/>
    <col min="9459" max="9463" width="1.453125" style="24" customWidth="1"/>
    <col min="9464" max="9464" width="37" style="24" customWidth="1"/>
    <col min="9465" max="9465" width="12.26953125" style="24" bestFit="1" customWidth="1"/>
    <col min="9466" max="9466" width="11" style="24" bestFit="1" customWidth="1"/>
    <col min="9467" max="9467" width="12.7265625" style="24" bestFit="1" customWidth="1"/>
    <col min="9468" max="9468" width="12" style="24" bestFit="1" customWidth="1"/>
    <col min="9469" max="9469" width="13.1796875" style="24" bestFit="1" customWidth="1"/>
    <col min="9470" max="9473" width="13.453125" style="24" customWidth="1"/>
    <col min="9474" max="9474" width="13.1796875" style="24" bestFit="1" customWidth="1"/>
    <col min="9475" max="9478" width="14.7265625" style="24" customWidth="1"/>
    <col min="9479" max="9479" width="13.1796875" style="24" bestFit="1" customWidth="1"/>
    <col min="9480" max="9714" width="8.81640625" style="24"/>
    <col min="9715" max="9719" width="1.453125" style="24" customWidth="1"/>
    <col min="9720" max="9720" width="37" style="24" customWidth="1"/>
    <col min="9721" max="9721" width="12.26953125" style="24" bestFit="1" customWidth="1"/>
    <col min="9722" max="9722" width="11" style="24" bestFit="1" customWidth="1"/>
    <col min="9723" max="9723" width="12.7265625" style="24" bestFit="1" customWidth="1"/>
    <col min="9724" max="9724" width="12" style="24" bestFit="1" customWidth="1"/>
    <col min="9725" max="9725" width="13.1796875" style="24" bestFit="1" customWidth="1"/>
    <col min="9726" max="9729" width="13.453125" style="24" customWidth="1"/>
    <col min="9730" max="9730" width="13.1796875" style="24" bestFit="1" customWidth="1"/>
    <col min="9731" max="9734" width="14.7265625" style="24" customWidth="1"/>
    <col min="9735" max="9735" width="13.1796875" style="24" bestFit="1" customWidth="1"/>
    <col min="9736" max="9970" width="8.81640625" style="24"/>
    <col min="9971" max="9975" width="1.453125" style="24" customWidth="1"/>
    <col min="9976" max="9976" width="37" style="24" customWidth="1"/>
    <col min="9977" max="9977" width="12.26953125" style="24" bestFit="1" customWidth="1"/>
    <col min="9978" max="9978" width="11" style="24" bestFit="1" customWidth="1"/>
    <col min="9979" max="9979" width="12.7265625" style="24" bestFit="1" customWidth="1"/>
    <col min="9980" max="9980" width="12" style="24" bestFit="1" customWidth="1"/>
    <col min="9981" max="9981" width="13.1796875" style="24" bestFit="1" customWidth="1"/>
    <col min="9982" max="9985" width="13.453125" style="24" customWidth="1"/>
    <col min="9986" max="9986" width="13.1796875" style="24" bestFit="1" customWidth="1"/>
    <col min="9987" max="9990" width="14.7265625" style="24" customWidth="1"/>
    <col min="9991" max="9991" width="13.1796875" style="24" bestFit="1" customWidth="1"/>
    <col min="9992" max="10226" width="8.81640625" style="24"/>
    <col min="10227" max="10231" width="1.453125" style="24" customWidth="1"/>
    <col min="10232" max="10232" width="37" style="24" customWidth="1"/>
    <col min="10233" max="10233" width="12.26953125" style="24" bestFit="1" customWidth="1"/>
    <col min="10234" max="10234" width="11" style="24" bestFit="1" customWidth="1"/>
    <col min="10235" max="10235" width="12.7265625" style="24" bestFit="1" customWidth="1"/>
    <col min="10236" max="10236" width="12" style="24" bestFit="1" customWidth="1"/>
    <col min="10237" max="10237" width="13.1796875" style="24" bestFit="1" customWidth="1"/>
    <col min="10238" max="10241" width="13.453125" style="24" customWidth="1"/>
    <col min="10242" max="10242" width="13.1796875" style="24" bestFit="1" customWidth="1"/>
    <col min="10243" max="10246" width="14.7265625" style="24" customWidth="1"/>
    <col min="10247" max="10247" width="13.1796875" style="24" bestFit="1" customWidth="1"/>
    <col min="10248" max="10482" width="8.81640625" style="24"/>
    <col min="10483" max="10487" width="1.453125" style="24" customWidth="1"/>
    <col min="10488" max="10488" width="37" style="24" customWidth="1"/>
    <col min="10489" max="10489" width="12.26953125" style="24" bestFit="1" customWidth="1"/>
    <col min="10490" max="10490" width="11" style="24" bestFit="1" customWidth="1"/>
    <col min="10491" max="10491" width="12.7265625" style="24" bestFit="1" customWidth="1"/>
    <col min="10492" max="10492" width="12" style="24" bestFit="1" customWidth="1"/>
    <col min="10493" max="10493" width="13.1796875" style="24" bestFit="1" customWidth="1"/>
    <col min="10494" max="10497" width="13.453125" style="24" customWidth="1"/>
    <col min="10498" max="10498" width="13.1796875" style="24" bestFit="1" customWidth="1"/>
    <col min="10499" max="10502" width="14.7265625" style="24" customWidth="1"/>
    <col min="10503" max="10503" width="13.1796875" style="24" bestFit="1" customWidth="1"/>
    <col min="10504" max="10738" width="8.81640625" style="24"/>
    <col min="10739" max="10743" width="1.453125" style="24" customWidth="1"/>
    <col min="10744" max="10744" width="37" style="24" customWidth="1"/>
    <col min="10745" max="10745" width="12.26953125" style="24" bestFit="1" customWidth="1"/>
    <col min="10746" max="10746" width="11" style="24" bestFit="1" customWidth="1"/>
    <col min="10747" max="10747" width="12.7265625" style="24" bestFit="1" customWidth="1"/>
    <col min="10748" max="10748" width="12" style="24" bestFit="1" customWidth="1"/>
    <col min="10749" max="10749" width="13.1796875" style="24" bestFit="1" customWidth="1"/>
    <col min="10750" max="10753" width="13.453125" style="24" customWidth="1"/>
    <col min="10754" max="10754" width="13.1796875" style="24" bestFit="1" customWidth="1"/>
    <col min="10755" max="10758" width="14.7265625" style="24" customWidth="1"/>
    <col min="10759" max="10759" width="13.1796875" style="24" bestFit="1" customWidth="1"/>
    <col min="10760" max="10994" width="8.81640625" style="24"/>
    <col min="10995" max="10999" width="1.453125" style="24" customWidth="1"/>
    <col min="11000" max="11000" width="37" style="24" customWidth="1"/>
    <col min="11001" max="11001" width="12.26953125" style="24" bestFit="1" customWidth="1"/>
    <col min="11002" max="11002" width="11" style="24" bestFit="1" customWidth="1"/>
    <col min="11003" max="11003" width="12.7265625" style="24" bestFit="1" customWidth="1"/>
    <col min="11004" max="11004" width="12" style="24" bestFit="1" customWidth="1"/>
    <col min="11005" max="11005" width="13.1796875" style="24" bestFit="1" customWidth="1"/>
    <col min="11006" max="11009" width="13.453125" style="24" customWidth="1"/>
    <col min="11010" max="11010" width="13.1796875" style="24" bestFit="1" customWidth="1"/>
    <col min="11011" max="11014" width="14.7265625" style="24" customWidth="1"/>
    <col min="11015" max="11015" width="13.1796875" style="24" bestFit="1" customWidth="1"/>
    <col min="11016" max="11250" width="8.81640625" style="24"/>
    <col min="11251" max="11255" width="1.453125" style="24" customWidth="1"/>
    <col min="11256" max="11256" width="37" style="24" customWidth="1"/>
    <col min="11257" max="11257" width="12.26953125" style="24" bestFit="1" customWidth="1"/>
    <col min="11258" max="11258" width="11" style="24" bestFit="1" customWidth="1"/>
    <col min="11259" max="11259" width="12.7265625" style="24" bestFit="1" customWidth="1"/>
    <col min="11260" max="11260" width="12" style="24" bestFit="1" customWidth="1"/>
    <col min="11261" max="11261" width="13.1796875" style="24" bestFit="1" customWidth="1"/>
    <col min="11262" max="11265" width="13.453125" style="24" customWidth="1"/>
    <col min="11266" max="11266" width="13.1796875" style="24" bestFit="1" customWidth="1"/>
    <col min="11267" max="11270" width="14.7265625" style="24" customWidth="1"/>
    <col min="11271" max="11271" width="13.1796875" style="24" bestFit="1" customWidth="1"/>
    <col min="11272" max="11506" width="8.81640625" style="24"/>
    <col min="11507" max="11511" width="1.453125" style="24" customWidth="1"/>
    <col min="11512" max="11512" width="37" style="24" customWidth="1"/>
    <col min="11513" max="11513" width="12.26953125" style="24" bestFit="1" customWidth="1"/>
    <col min="11514" max="11514" width="11" style="24" bestFit="1" customWidth="1"/>
    <col min="11515" max="11515" width="12.7265625" style="24" bestFit="1" customWidth="1"/>
    <col min="11516" max="11516" width="12" style="24" bestFit="1" customWidth="1"/>
    <col min="11517" max="11517" width="13.1796875" style="24" bestFit="1" customWidth="1"/>
    <col min="11518" max="11521" width="13.453125" style="24" customWidth="1"/>
    <col min="11522" max="11522" width="13.1796875" style="24" bestFit="1" customWidth="1"/>
    <col min="11523" max="11526" width="14.7265625" style="24" customWidth="1"/>
    <col min="11527" max="11527" width="13.1796875" style="24" bestFit="1" customWidth="1"/>
    <col min="11528" max="11762" width="8.81640625" style="24"/>
    <col min="11763" max="11767" width="1.453125" style="24" customWidth="1"/>
    <col min="11768" max="11768" width="37" style="24" customWidth="1"/>
    <col min="11769" max="11769" width="12.26953125" style="24" bestFit="1" customWidth="1"/>
    <col min="11770" max="11770" width="11" style="24" bestFit="1" customWidth="1"/>
    <col min="11771" max="11771" width="12.7265625" style="24" bestFit="1" customWidth="1"/>
    <col min="11772" max="11772" width="12" style="24" bestFit="1" customWidth="1"/>
    <col min="11773" max="11773" width="13.1796875" style="24" bestFit="1" customWidth="1"/>
    <col min="11774" max="11777" width="13.453125" style="24" customWidth="1"/>
    <col min="11778" max="11778" width="13.1796875" style="24" bestFit="1" customWidth="1"/>
    <col min="11779" max="11782" width="14.7265625" style="24" customWidth="1"/>
    <col min="11783" max="11783" width="13.1796875" style="24" bestFit="1" customWidth="1"/>
    <col min="11784" max="12018" width="8.81640625" style="24"/>
    <col min="12019" max="12023" width="1.453125" style="24" customWidth="1"/>
    <col min="12024" max="12024" width="37" style="24" customWidth="1"/>
    <col min="12025" max="12025" width="12.26953125" style="24" bestFit="1" customWidth="1"/>
    <col min="12026" max="12026" width="11" style="24" bestFit="1" customWidth="1"/>
    <col min="12027" max="12027" width="12.7265625" style="24" bestFit="1" customWidth="1"/>
    <col min="12028" max="12028" width="12" style="24" bestFit="1" customWidth="1"/>
    <col min="12029" max="12029" width="13.1796875" style="24" bestFit="1" customWidth="1"/>
    <col min="12030" max="12033" width="13.453125" style="24" customWidth="1"/>
    <col min="12034" max="12034" width="13.1796875" style="24" bestFit="1" customWidth="1"/>
    <col min="12035" max="12038" width="14.7265625" style="24" customWidth="1"/>
    <col min="12039" max="12039" width="13.1796875" style="24" bestFit="1" customWidth="1"/>
    <col min="12040" max="12274" width="8.81640625" style="24"/>
    <col min="12275" max="12279" width="1.453125" style="24" customWidth="1"/>
    <col min="12280" max="12280" width="37" style="24" customWidth="1"/>
    <col min="12281" max="12281" width="12.26953125" style="24" bestFit="1" customWidth="1"/>
    <col min="12282" max="12282" width="11" style="24" bestFit="1" customWidth="1"/>
    <col min="12283" max="12283" width="12.7265625" style="24" bestFit="1" customWidth="1"/>
    <col min="12284" max="12284" width="12" style="24" bestFit="1" customWidth="1"/>
    <col min="12285" max="12285" width="13.1796875" style="24" bestFit="1" customWidth="1"/>
    <col min="12286" max="12289" width="13.453125" style="24" customWidth="1"/>
    <col min="12290" max="12290" width="13.1796875" style="24" bestFit="1" customWidth="1"/>
    <col min="12291" max="12294" width="14.7265625" style="24" customWidth="1"/>
    <col min="12295" max="12295" width="13.1796875" style="24" bestFit="1" customWidth="1"/>
    <col min="12296" max="12530" width="8.81640625" style="24"/>
    <col min="12531" max="12535" width="1.453125" style="24" customWidth="1"/>
    <col min="12536" max="12536" width="37" style="24" customWidth="1"/>
    <col min="12537" max="12537" width="12.26953125" style="24" bestFit="1" customWidth="1"/>
    <col min="12538" max="12538" width="11" style="24" bestFit="1" customWidth="1"/>
    <col min="12539" max="12539" width="12.7265625" style="24" bestFit="1" customWidth="1"/>
    <col min="12540" max="12540" width="12" style="24" bestFit="1" customWidth="1"/>
    <col min="12541" max="12541" width="13.1796875" style="24" bestFit="1" customWidth="1"/>
    <col min="12542" max="12545" width="13.453125" style="24" customWidth="1"/>
    <col min="12546" max="12546" width="13.1796875" style="24" bestFit="1" customWidth="1"/>
    <col min="12547" max="12550" width="14.7265625" style="24" customWidth="1"/>
    <col min="12551" max="12551" width="13.1796875" style="24" bestFit="1" customWidth="1"/>
    <col min="12552" max="12786" width="8.81640625" style="24"/>
    <col min="12787" max="12791" width="1.453125" style="24" customWidth="1"/>
    <col min="12792" max="12792" width="37" style="24" customWidth="1"/>
    <col min="12793" max="12793" width="12.26953125" style="24" bestFit="1" customWidth="1"/>
    <col min="12794" max="12794" width="11" style="24" bestFit="1" customWidth="1"/>
    <col min="12795" max="12795" width="12.7265625" style="24" bestFit="1" customWidth="1"/>
    <col min="12796" max="12796" width="12" style="24" bestFit="1" customWidth="1"/>
    <col min="12797" max="12797" width="13.1796875" style="24" bestFit="1" customWidth="1"/>
    <col min="12798" max="12801" width="13.453125" style="24" customWidth="1"/>
    <col min="12802" max="12802" width="13.1796875" style="24" bestFit="1" customWidth="1"/>
    <col min="12803" max="12806" width="14.7265625" style="24" customWidth="1"/>
    <col min="12807" max="12807" width="13.1796875" style="24" bestFit="1" customWidth="1"/>
    <col min="12808" max="13042" width="8.81640625" style="24"/>
    <col min="13043" max="13047" width="1.453125" style="24" customWidth="1"/>
    <col min="13048" max="13048" width="37" style="24" customWidth="1"/>
    <col min="13049" max="13049" width="12.26953125" style="24" bestFit="1" customWidth="1"/>
    <col min="13050" max="13050" width="11" style="24" bestFit="1" customWidth="1"/>
    <col min="13051" max="13051" width="12.7265625" style="24" bestFit="1" customWidth="1"/>
    <col min="13052" max="13052" width="12" style="24" bestFit="1" customWidth="1"/>
    <col min="13053" max="13053" width="13.1796875" style="24" bestFit="1" customWidth="1"/>
    <col min="13054" max="13057" width="13.453125" style="24" customWidth="1"/>
    <col min="13058" max="13058" width="13.1796875" style="24" bestFit="1" customWidth="1"/>
    <col min="13059" max="13062" width="14.7265625" style="24" customWidth="1"/>
    <col min="13063" max="13063" width="13.1796875" style="24" bestFit="1" customWidth="1"/>
    <col min="13064" max="13298" width="8.81640625" style="24"/>
    <col min="13299" max="13303" width="1.453125" style="24" customWidth="1"/>
    <col min="13304" max="13304" width="37" style="24" customWidth="1"/>
    <col min="13305" max="13305" width="12.26953125" style="24" bestFit="1" customWidth="1"/>
    <col min="13306" max="13306" width="11" style="24" bestFit="1" customWidth="1"/>
    <col min="13307" max="13307" width="12.7265625" style="24" bestFit="1" customWidth="1"/>
    <col min="13308" max="13308" width="12" style="24" bestFit="1" customWidth="1"/>
    <col min="13309" max="13309" width="13.1796875" style="24" bestFit="1" customWidth="1"/>
    <col min="13310" max="13313" width="13.453125" style="24" customWidth="1"/>
    <col min="13314" max="13314" width="13.1796875" style="24" bestFit="1" customWidth="1"/>
    <col min="13315" max="13318" width="14.7265625" style="24" customWidth="1"/>
    <col min="13319" max="13319" width="13.1796875" style="24" bestFit="1" customWidth="1"/>
    <col min="13320" max="13554" width="8.81640625" style="24"/>
    <col min="13555" max="13559" width="1.453125" style="24" customWidth="1"/>
    <col min="13560" max="13560" width="37" style="24" customWidth="1"/>
    <col min="13561" max="13561" width="12.26953125" style="24" bestFit="1" customWidth="1"/>
    <col min="13562" max="13562" width="11" style="24" bestFit="1" customWidth="1"/>
    <col min="13563" max="13563" width="12.7265625" style="24" bestFit="1" customWidth="1"/>
    <col min="13564" max="13564" width="12" style="24" bestFit="1" customWidth="1"/>
    <col min="13565" max="13565" width="13.1796875" style="24" bestFit="1" customWidth="1"/>
    <col min="13566" max="13569" width="13.453125" style="24" customWidth="1"/>
    <col min="13570" max="13570" width="13.1796875" style="24" bestFit="1" customWidth="1"/>
    <col min="13571" max="13574" width="14.7265625" style="24" customWidth="1"/>
    <col min="13575" max="13575" width="13.1796875" style="24" bestFit="1" customWidth="1"/>
    <col min="13576" max="13810" width="8.81640625" style="24"/>
    <col min="13811" max="13815" width="1.453125" style="24" customWidth="1"/>
    <col min="13816" max="13816" width="37" style="24" customWidth="1"/>
    <col min="13817" max="13817" width="12.26953125" style="24" bestFit="1" customWidth="1"/>
    <col min="13818" max="13818" width="11" style="24" bestFit="1" customWidth="1"/>
    <col min="13819" max="13819" width="12.7265625" style="24" bestFit="1" customWidth="1"/>
    <col min="13820" max="13820" width="12" style="24" bestFit="1" customWidth="1"/>
    <col min="13821" max="13821" width="13.1796875" style="24" bestFit="1" customWidth="1"/>
    <col min="13822" max="13825" width="13.453125" style="24" customWidth="1"/>
    <col min="13826" max="13826" width="13.1796875" style="24" bestFit="1" customWidth="1"/>
    <col min="13827" max="13830" width="14.7265625" style="24" customWidth="1"/>
    <col min="13831" max="13831" width="13.1796875" style="24" bestFit="1" customWidth="1"/>
    <col min="13832" max="14066" width="8.81640625" style="24"/>
    <col min="14067" max="14071" width="1.453125" style="24" customWidth="1"/>
    <col min="14072" max="14072" width="37" style="24" customWidth="1"/>
    <col min="14073" max="14073" width="12.26953125" style="24" bestFit="1" customWidth="1"/>
    <col min="14074" max="14074" width="11" style="24" bestFit="1" customWidth="1"/>
    <col min="14075" max="14075" width="12.7265625" style="24" bestFit="1" customWidth="1"/>
    <col min="14076" max="14076" width="12" style="24" bestFit="1" customWidth="1"/>
    <col min="14077" max="14077" width="13.1796875" style="24" bestFit="1" customWidth="1"/>
    <col min="14078" max="14081" width="13.453125" style="24" customWidth="1"/>
    <col min="14082" max="14082" width="13.1796875" style="24" bestFit="1" customWidth="1"/>
    <col min="14083" max="14086" width="14.7265625" style="24" customWidth="1"/>
    <col min="14087" max="14087" width="13.1796875" style="24" bestFit="1" customWidth="1"/>
    <col min="14088" max="14322" width="8.81640625" style="24"/>
    <col min="14323" max="14327" width="1.453125" style="24" customWidth="1"/>
    <col min="14328" max="14328" width="37" style="24" customWidth="1"/>
    <col min="14329" max="14329" width="12.26953125" style="24" bestFit="1" customWidth="1"/>
    <col min="14330" max="14330" width="11" style="24" bestFit="1" customWidth="1"/>
    <col min="14331" max="14331" width="12.7265625" style="24" bestFit="1" customWidth="1"/>
    <col min="14332" max="14332" width="12" style="24" bestFit="1" customWidth="1"/>
    <col min="14333" max="14333" width="13.1796875" style="24" bestFit="1" customWidth="1"/>
    <col min="14334" max="14337" width="13.453125" style="24" customWidth="1"/>
    <col min="14338" max="14338" width="13.1796875" style="24" bestFit="1" customWidth="1"/>
    <col min="14339" max="14342" width="14.7265625" style="24" customWidth="1"/>
    <col min="14343" max="14343" width="13.1796875" style="24" bestFit="1" customWidth="1"/>
    <col min="14344" max="14578" width="8.81640625" style="24"/>
    <col min="14579" max="14583" width="1.453125" style="24" customWidth="1"/>
    <col min="14584" max="14584" width="37" style="24" customWidth="1"/>
    <col min="14585" max="14585" width="12.26953125" style="24" bestFit="1" customWidth="1"/>
    <col min="14586" max="14586" width="11" style="24" bestFit="1" customWidth="1"/>
    <col min="14587" max="14587" width="12.7265625" style="24" bestFit="1" customWidth="1"/>
    <col min="14588" max="14588" width="12" style="24" bestFit="1" customWidth="1"/>
    <col min="14589" max="14589" width="13.1796875" style="24" bestFit="1" customWidth="1"/>
    <col min="14590" max="14593" width="13.453125" style="24" customWidth="1"/>
    <col min="14594" max="14594" width="13.1796875" style="24" bestFit="1" customWidth="1"/>
    <col min="14595" max="14598" width="14.7265625" style="24" customWidth="1"/>
    <col min="14599" max="14599" width="13.1796875" style="24" bestFit="1" customWidth="1"/>
    <col min="14600" max="14834" width="8.81640625" style="24"/>
    <col min="14835" max="14839" width="1.453125" style="24" customWidth="1"/>
    <col min="14840" max="14840" width="37" style="24" customWidth="1"/>
    <col min="14841" max="14841" width="12.26953125" style="24" bestFit="1" customWidth="1"/>
    <col min="14842" max="14842" width="11" style="24" bestFit="1" customWidth="1"/>
    <col min="14843" max="14843" width="12.7265625" style="24" bestFit="1" customWidth="1"/>
    <col min="14844" max="14844" width="12" style="24" bestFit="1" customWidth="1"/>
    <col min="14845" max="14845" width="13.1796875" style="24" bestFit="1" customWidth="1"/>
    <col min="14846" max="14849" width="13.453125" style="24" customWidth="1"/>
    <col min="14850" max="14850" width="13.1796875" style="24" bestFit="1" customWidth="1"/>
    <col min="14851" max="14854" width="14.7265625" style="24" customWidth="1"/>
    <col min="14855" max="14855" width="13.1796875" style="24" bestFit="1" customWidth="1"/>
    <col min="14856" max="15090" width="8.81640625" style="24"/>
    <col min="15091" max="15095" width="1.453125" style="24" customWidth="1"/>
    <col min="15096" max="15096" width="37" style="24" customWidth="1"/>
    <col min="15097" max="15097" width="12.26953125" style="24" bestFit="1" customWidth="1"/>
    <col min="15098" max="15098" width="11" style="24" bestFit="1" customWidth="1"/>
    <col min="15099" max="15099" width="12.7265625" style="24" bestFit="1" customWidth="1"/>
    <col min="15100" max="15100" width="12" style="24" bestFit="1" customWidth="1"/>
    <col min="15101" max="15101" width="13.1796875" style="24" bestFit="1" customWidth="1"/>
    <col min="15102" max="15105" width="13.453125" style="24" customWidth="1"/>
    <col min="15106" max="15106" width="13.1796875" style="24" bestFit="1" customWidth="1"/>
    <col min="15107" max="15110" width="14.7265625" style="24" customWidth="1"/>
    <col min="15111" max="15111" width="13.1796875" style="24" bestFit="1" customWidth="1"/>
    <col min="15112" max="15346" width="8.81640625" style="24"/>
    <col min="15347" max="15351" width="1.453125" style="24" customWidth="1"/>
    <col min="15352" max="15352" width="37" style="24" customWidth="1"/>
    <col min="15353" max="15353" width="12.26953125" style="24" bestFit="1" customWidth="1"/>
    <col min="15354" max="15354" width="11" style="24" bestFit="1" customWidth="1"/>
    <col min="15355" max="15355" width="12.7265625" style="24" bestFit="1" customWidth="1"/>
    <col min="15356" max="15356" width="12" style="24" bestFit="1" customWidth="1"/>
    <col min="15357" max="15357" width="13.1796875" style="24" bestFit="1" customWidth="1"/>
    <col min="15358" max="15361" width="13.453125" style="24" customWidth="1"/>
    <col min="15362" max="15362" width="13.1796875" style="24" bestFit="1" customWidth="1"/>
    <col min="15363" max="15366" width="14.7265625" style="24" customWidth="1"/>
    <col min="15367" max="15367" width="13.1796875" style="24" bestFit="1" customWidth="1"/>
    <col min="15368" max="15602" width="8.81640625" style="24"/>
    <col min="15603" max="15607" width="1.453125" style="24" customWidth="1"/>
    <col min="15608" max="15608" width="37" style="24" customWidth="1"/>
    <col min="15609" max="15609" width="12.26953125" style="24" bestFit="1" customWidth="1"/>
    <col min="15610" max="15610" width="11" style="24" bestFit="1" customWidth="1"/>
    <col min="15611" max="15611" width="12.7265625" style="24" bestFit="1" customWidth="1"/>
    <col min="15612" max="15612" width="12" style="24" bestFit="1" customWidth="1"/>
    <col min="15613" max="15613" width="13.1796875" style="24" bestFit="1" customWidth="1"/>
    <col min="15614" max="15617" width="13.453125" style="24" customWidth="1"/>
    <col min="15618" max="15618" width="13.1796875" style="24" bestFit="1" customWidth="1"/>
    <col min="15619" max="15622" width="14.7265625" style="24" customWidth="1"/>
    <col min="15623" max="15623" width="13.1796875" style="24" bestFit="1" customWidth="1"/>
    <col min="15624" max="15858" width="8.81640625" style="24"/>
    <col min="15859" max="15863" width="1.453125" style="24" customWidth="1"/>
    <col min="15864" max="15864" width="37" style="24" customWidth="1"/>
    <col min="15865" max="15865" width="12.26953125" style="24" bestFit="1" customWidth="1"/>
    <col min="15866" max="15866" width="11" style="24" bestFit="1" customWidth="1"/>
    <col min="15867" max="15867" width="12.7265625" style="24" bestFit="1" customWidth="1"/>
    <col min="15868" max="15868" width="12" style="24" bestFit="1" customWidth="1"/>
    <col min="15869" max="15869" width="13.1796875" style="24" bestFit="1" customWidth="1"/>
    <col min="15870" max="15873" width="13.453125" style="24" customWidth="1"/>
    <col min="15874" max="15874" width="13.1796875" style="24" bestFit="1" customWidth="1"/>
    <col min="15875" max="15878" width="14.7265625" style="24" customWidth="1"/>
    <col min="15879" max="15879" width="13.1796875" style="24" bestFit="1" customWidth="1"/>
    <col min="15880" max="16114" width="8.81640625" style="24"/>
    <col min="16115" max="16119" width="1.453125" style="24" customWidth="1"/>
    <col min="16120" max="16120" width="37" style="24" customWidth="1"/>
    <col min="16121" max="16121" width="12.26953125" style="24" bestFit="1" customWidth="1"/>
    <col min="16122" max="16122" width="11" style="24" bestFit="1" customWidth="1"/>
    <col min="16123" max="16123" width="12.7265625" style="24" bestFit="1" customWidth="1"/>
    <col min="16124" max="16124" width="12" style="24" bestFit="1" customWidth="1"/>
    <col min="16125" max="16125" width="13.1796875" style="24" bestFit="1" customWidth="1"/>
    <col min="16126" max="16129" width="13.453125" style="24" customWidth="1"/>
    <col min="16130" max="16130" width="13.1796875" style="24" bestFit="1" customWidth="1"/>
    <col min="16131" max="16134" width="14.7265625" style="24" customWidth="1"/>
    <col min="16135" max="16135" width="13.1796875" style="24" bestFit="1" customWidth="1"/>
    <col min="16136" max="16384" width="8.81640625" style="24"/>
  </cols>
  <sheetData>
    <row r="1" spans="1:23" s="35" customFormat="1" ht="14.5" x14ac:dyDescent="0.35">
      <c r="A1" s="59" t="s">
        <v>28</v>
      </c>
      <c r="B1" s="59"/>
      <c r="C1" s="59"/>
      <c r="D1" s="59"/>
    </row>
    <row r="2" spans="1:23" s="35" customFormat="1" ht="14.5" x14ac:dyDescent="0.35">
      <c r="A2" s="59" t="s">
        <v>68</v>
      </c>
      <c r="B2" s="59"/>
      <c r="C2" s="59"/>
      <c r="D2" s="59"/>
    </row>
    <row r="3" spans="1:23" s="35" customFormat="1" ht="14.5" x14ac:dyDescent="0.35">
      <c r="A3" s="19" t="s">
        <v>26</v>
      </c>
      <c r="B3" s="59"/>
      <c r="C3" s="59"/>
      <c r="D3" s="59"/>
    </row>
    <row r="4" spans="1:23" s="35" customFormat="1" x14ac:dyDescent="0.3">
      <c r="A4" s="125" t="s">
        <v>95</v>
      </c>
      <c r="B4" s="126"/>
      <c r="C4" s="126"/>
      <c r="D4" s="126"/>
      <c r="E4" s="126"/>
      <c r="F4" s="126"/>
    </row>
    <row r="5" spans="1:23" s="35" customFormat="1" ht="33.75" customHeight="1" x14ac:dyDescent="0.3">
      <c r="A5" s="19"/>
      <c r="B5" s="19"/>
      <c r="C5" s="19"/>
      <c r="D5" s="19"/>
      <c r="F5" s="85"/>
      <c r="G5" s="127" t="s">
        <v>33</v>
      </c>
      <c r="H5" s="127"/>
      <c r="I5" s="127"/>
      <c r="J5" s="127"/>
      <c r="K5" s="86" t="s">
        <v>70</v>
      </c>
      <c r="L5" s="124" t="s">
        <v>33</v>
      </c>
      <c r="M5" s="124"/>
      <c r="N5" s="124"/>
      <c r="O5" s="124"/>
      <c r="P5" s="86" t="s">
        <v>70</v>
      </c>
      <c r="Q5" s="124" t="s">
        <v>33</v>
      </c>
      <c r="R5" s="124"/>
      <c r="S5" s="124"/>
      <c r="T5" s="124"/>
      <c r="U5" s="86" t="s">
        <v>70</v>
      </c>
      <c r="V5" s="108"/>
      <c r="W5" s="109"/>
    </row>
    <row r="6" spans="1:23"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87" t="s">
        <v>24</v>
      </c>
      <c r="T6" s="87" t="s">
        <v>22</v>
      </c>
      <c r="U6" s="21" t="s">
        <v>22</v>
      </c>
      <c r="V6" s="87"/>
      <c r="W6" s="87"/>
    </row>
    <row r="7" spans="1:23" s="35" customFormat="1" x14ac:dyDescent="0.3">
      <c r="A7" s="19"/>
      <c r="B7" s="19"/>
      <c r="C7" s="19"/>
      <c r="D7" s="19"/>
      <c r="E7" s="17"/>
      <c r="F7" s="17"/>
      <c r="G7" s="17">
        <v>2020</v>
      </c>
      <c r="H7" s="17">
        <v>2020</v>
      </c>
      <c r="I7" s="17">
        <v>2020</v>
      </c>
      <c r="J7" s="17">
        <v>2020</v>
      </c>
      <c r="K7" s="18">
        <v>2020</v>
      </c>
      <c r="L7" s="17">
        <v>2021</v>
      </c>
      <c r="M7" s="17">
        <v>2021</v>
      </c>
      <c r="N7" s="17">
        <v>2021</v>
      </c>
      <c r="O7" s="17">
        <v>2021</v>
      </c>
      <c r="P7" s="18">
        <v>2021</v>
      </c>
      <c r="Q7" s="17">
        <v>2022</v>
      </c>
      <c r="R7" s="17">
        <v>2022</v>
      </c>
      <c r="S7" s="17">
        <v>2022</v>
      </c>
      <c r="T7" s="17">
        <v>2022</v>
      </c>
      <c r="U7" s="18">
        <v>2022</v>
      </c>
      <c r="V7" s="17"/>
      <c r="W7" s="17"/>
    </row>
    <row r="8" spans="1:23" x14ac:dyDescent="0.3">
      <c r="A8" s="19"/>
      <c r="B8" s="19"/>
      <c r="C8" s="19"/>
      <c r="D8" s="19"/>
      <c r="E8" s="17"/>
      <c r="F8" s="17"/>
      <c r="G8" s="17"/>
      <c r="H8" s="17"/>
      <c r="I8" s="17"/>
      <c r="J8" s="17"/>
      <c r="K8" s="18"/>
      <c r="L8" s="17"/>
      <c r="M8" s="17"/>
      <c r="N8" s="17"/>
      <c r="O8" s="17"/>
      <c r="P8" s="18"/>
      <c r="Q8" s="17"/>
      <c r="R8" s="17"/>
      <c r="S8" s="17"/>
      <c r="T8" s="17"/>
      <c r="U8" s="18"/>
      <c r="V8" s="17"/>
      <c r="W8" s="17"/>
    </row>
    <row r="9" spans="1:23" x14ac:dyDescent="0.3">
      <c r="A9" s="26" t="s">
        <v>69</v>
      </c>
      <c r="B9" s="26"/>
      <c r="G9" s="37"/>
      <c r="H9" s="37"/>
      <c r="I9" s="37"/>
      <c r="J9" s="37"/>
      <c r="K9" s="36"/>
      <c r="L9" s="37"/>
      <c r="M9" s="37"/>
      <c r="N9" s="37"/>
      <c r="O9" s="37"/>
      <c r="P9" s="36"/>
      <c r="Q9" s="37"/>
      <c r="R9" s="37"/>
      <c r="S9" s="37"/>
      <c r="T9" s="37"/>
      <c r="U9" s="36"/>
      <c r="V9" s="37"/>
      <c r="W9" s="26"/>
    </row>
    <row r="10" spans="1:23" s="81" customFormat="1" x14ac:dyDescent="0.3">
      <c r="B10" s="84" t="s">
        <v>71</v>
      </c>
      <c r="G10" s="82">
        <v>2702776</v>
      </c>
      <c r="H10" s="82">
        <v>2839670</v>
      </c>
      <c r="I10" s="82">
        <v>2933445</v>
      </c>
      <c r="J10" s="82">
        <v>2979505</v>
      </c>
      <c r="K10" s="83">
        <f>SUM(G10:J10)</f>
        <v>11455396</v>
      </c>
      <c r="L10" s="82">
        <v>3170972</v>
      </c>
      <c r="M10" s="82">
        <v>3234643</v>
      </c>
      <c r="N10" s="82">
        <v>3257697</v>
      </c>
      <c r="O10" s="82">
        <v>3308788</v>
      </c>
      <c r="P10" s="83">
        <f>SUM(L10:O10)</f>
        <v>12972100</v>
      </c>
      <c r="Q10" s="82">
        <v>3350424</v>
      </c>
      <c r="R10" s="82">
        <v>3537863</v>
      </c>
      <c r="S10" s="82">
        <v>3601565</v>
      </c>
      <c r="T10" s="82">
        <v>3594791</v>
      </c>
      <c r="U10" s="83">
        <f>SUM(Q10:T10)</f>
        <v>14084643</v>
      </c>
      <c r="V10" s="82"/>
      <c r="W10" s="110"/>
    </row>
    <row r="11" spans="1:23" x14ac:dyDescent="0.3">
      <c r="A11" s="26"/>
      <c r="B11" s="34" t="s">
        <v>86</v>
      </c>
      <c r="G11" s="31">
        <v>2307</v>
      </c>
      <c r="H11" s="31">
        <v>2935</v>
      </c>
      <c r="I11" s="31">
        <v>177</v>
      </c>
      <c r="J11" s="31">
        <v>855</v>
      </c>
      <c r="K11" s="29">
        <f>SUM(G11:J11)</f>
        <v>6274</v>
      </c>
      <c r="L11" s="31">
        <v>448</v>
      </c>
      <c r="M11" s="31">
        <v>-433</v>
      </c>
      <c r="N11" s="31">
        <v>73</v>
      </c>
      <c r="O11" s="31">
        <v>1191</v>
      </c>
      <c r="P11" s="29">
        <f>SUM(L11:O11)</f>
        <v>1279</v>
      </c>
      <c r="Q11" s="31">
        <v>-636</v>
      </c>
      <c r="R11" s="31">
        <v>-1296</v>
      </c>
      <c r="S11" s="31">
        <v>104</v>
      </c>
      <c r="T11" s="31">
        <v>909</v>
      </c>
      <c r="U11" s="29">
        <f>SUM(Q11:T11)</f>
        <v>-919</v>
      </c>
      <c r="V11" s="31"/>
      <c r="W11" s="76"/>
    </row>
    <row r="12" spans="1:23" x14ac:dyDescent="0.3">
      <c r="A12" s="26"/>
      <c r="B12" s="34" t="s">
        <v>88</v>
      </c>
      <c r="G12" s="31">
        <v>69969</v>
      </c>
      <c r="H12" s="31">
        <v>72904</v>
      </c>
      <c r="I12" s="31">
        <v>73081</v>
      </c>
      <c r="J12" s="31">
        <v>73936</v>
      </c>
      <c r="K12" s="29">
        <f>J12</f>
        <v>73936</v>
      </c>
      <c r="L12" s="31">
        <v>74384</v>
      </c>
      <c r="M12" s="31">
        <v>73951</v>
      </c>
      <c r="N12" s="31">
        <v>74024</v>
      </c>
      <c r="O12" s="31">
        <v>75215</v>
      </c>
      <c r="P12" s="29">
        <f>O12</f>
        <v>75215</v>
      </c>
      <c r="Q12" s="31">
        <v>74579</v>
      </c>
      <c r="R12" s="31">
        <v>73283</v>
      </c>
      <c r="S12" s="31">
        <v>73387</v>
      </c>
      <c r="T12" s="31">
        <v>74296</v>
      </c>
      <c r="U12" s="29">
        <f>T12</f>
        <v>74296</v>
      </c>
      <c r="V12" s="31"/>
      <c r="W12" s="76"/>
    </row>
    <row r="13" spans="1:23" x14ac:dyDescent="0.3">
      <c r="A13" s="26"/>
      <c r="B13" s="34" t="s">
        <v>89</v>
      </c>
      <c r="G13" s="31">
        <v>68816</v>
      </c>
      <c r="H13" s="31">
        <v>71437</v>
      </c>
      <c r="I13" s="31">
        <v>72993</v>
      </c>
      <c r="J13" s="31">
        <v>73509</v>
      </c>
      <c r="K13" s="29">
        <v>71689</v>
      </c>
      <c r="L13" s="31">
        <v>74160</v>
      </c>
      <c r="M13" s="31">
        <v>74168</v>
      </c>
      <c r="N13" s="31">
        <v>73988</v>
      </c>
      <c r="O13" s="31">
        <v>74620</v>
      </c>
      <c r="P13" s="29">
        <v>74234</v>
      </c>
      <c r="Q13" s="31">
        <v>74897</v>
      </c>
      <c r="R13" s="31">
        <v>73931</v>
      </c>
      <c r="S13" s="31">
        <v>73335</v>
      </c>
      <c r="T13" s="31">
        <v>73842</v>
      </c>
      <c r="U13" s="29">
        <v>74001</v>
      </c>
      <c r="V13" s="31"/>
      <c r="W13" s="76"/>
    </row>
    <row r="14" spans="1:23" s="81" customFormat="1" x14ac:dyDescent="0.3">
      <c r="B14" s="84" t="s">
        <v>102</v>
      </c>
      <c r="G14" s="89">
        <v>13.09</v>
      </c>
      <c r="H14" s="89">
        <v>13.25</v>
      </c>
      <c r="I14" s="89">
        <v>13.4</v>
      </c>
      <c r="J14" s="89">
        <v>13.51</v>
      </c>
      <c r="K14" s="90">
        <v>13.32</v>
      </c>
      <c r="L14" s="89">
        <v>14.25</v>
      </c>
      <c r="M14" s="89">
        <v>14.54</v>
      </c>
      <c r="N14" s="89">
        <v>14.68</v>
      </c>
      <c r="O14" s="89">
        <v>14.78</v>
      </c>
      <c r="P14" s="90">
        <v>14.56</v>
      </c>
      <c r="Q14" s="89">
        <v>14.91</v>
      </c>
      <c r="R14" s="89">
        <v>15.95</v>
      </c>
      <c r="S14" s="89">
        <v>16.37</v>
      </c>
      <c r="T14" s="89">
        <v>16.23</v>
      </c>
      <c r="U14" s="90">
        <v>15.86</v>
      </c>
      <c r="V14" s="89"/>
      <c r="W14" s="111"/>
    </row>
    <row r="15" spans="1:23" s="81" customFormat="1" x14ac:dyDescent="0.3">
      <c r="B15" s="84" t="s">
        <v>90</v>
      </c>
      <c r="G15" s="91">
        <v>0.14000000000000001</v>
      </c>
      <c r="H15" s="91">
        <v>0.06</v>
      </c>
      <c r="I15" s="91">
        <v>0.02</v>
      </c>
      <c r="J15" s="91">
        <v>0.02</v>
      </c>
      <c r="K15" s="92">
        <v>0.06</v>
      </c>
      <c r="L15" s="91">
        <v>0.09</v>
      </c>
      <c r="M15" s="91">
        <v>0.1</v>
      </c>
      <c r="N15" s="91">
        <v>0.1</v>
      </c>
      <c r="O15" s="91">
        <v>0.09</v>
      </c>
      <c r="P15" s="92">
        <v>0.09</v>
      </c>
      <c r="Q15" s="91">
        <v>4.5999999999999999E-2</v>
      </c>
      <c r="R15" s="91">
        <v>9.7000000000000003E-2</v>
      </c>
      <c r="S15" s="91">
        <v>0.115</v>
      </c>
      <c r="T15" s="91">
        <v>9.8000000000000004E-2</v>
      </c>
      <c r="U15" s="92">
        <v>8.8999999999999996E-2</v>
      </c>
      <c r="V15" s="91"/>
      <c r="W15" s="112"/>
    </row>
    <row r="16" spans="1:23" s="81" customFormat="1" x14ac:dyDescent="0.3">
      <c r="B16" s="84" t="s">
        <v>91</v>
      </c>
      <c r="G16" s="91">
        <v>0.14000000000000001</v>
      </c>
      <c r="H16" s="91">
        <v>0.06</v>
      </c>
      <c r="I16" s="91">
        <v>0.03</v>
      </c>
      <c r="J16" s="91">
        <v>0.02</v>
      </c>
      <c r="K16" s="92">
        <v>0.06</v>
      </c>
      <c r="L16" s="91">
        <v>0.09</v>
      </c>
      <c r="M16" s="91">
        <v>0.09</v>
      </c>
      <c r="N16" s="91">
        <v>0.09</v>
      </c>
      <c r="O16" s="91">
        <v>0.09</v>
      </c>
      <c r="P16" s="92">
        <v>0.09</v>
      </c>
      <c r="Q16" s="91">
        <v>4.5999999999999999E-2</v>
      </c>
      <c r="R16" s="91">
        <v>0.1</v>
      </c>
      <c r="S16" s="91">
        <v>0.11899999999999999</v>
      </c>
      <c r="T16" s="91">
        <v>0.104</v>
      </c>
      <c r="U16" s="92">
        <v>9.2999999999999999E-2</v>
      </c>
      <c r="V16" s="91"/>
      <c r="W16" s="112"/>
    </row>
    <row r="17" spans="1:23" x14ac:dyDescent="0.3">
      <c r="G17" s="38"/>
      <c r="H17" s="38"/>
      <c r="I17" s="38"/>
      <c r="J17" s="38"/>
      <c r="K17" s="36"/>
      <c r="L17" s="38"/>
      <c r="M17" s="38"/>
      <c r="N17" s="38"/>
      <c r="O17" s="38"/>
      <c r="P17" s="36"/>
      <c r="Q17" s="38"/>
      <c r="R17" s="38"/>
      <c r="S17" s="38"/>
      <c r="T17" s="38"/>
      <c r="U17" s="36"/>
      <c r="V17" s="38"/>
      <c r="W17" s="26"/>
    </row>
    <row r="18" spans="1:23" x14ac:dyDescent="0.3">
      <c r="A18" s="26" t="s">
        <v>72</v>
      </c>
      <c r="B18" s="26"/>
      <c r="G18" s="40"/>
      <c r="H18" s="40"/>
      <c r="I18" s="40"/>
      <c r="J18" s="40"/>
      <c r="K18" s="39"/>
      <c r="L18" s="40"/>
      <c r="M18" s="40"/>
      <c r="N18" s="40"/>
      <c r="O18" s="40"/>
      <c r="P18" s="39"/>
      <c r="Q18" s="40"/>
      <c r="R18" s="40"/>
      <c r="S18" s="40"/>
      <c r="T18" s="40"/>
      <c r="U18" s="39"/>
      <c r="V18" s="40"/>
      <c r="W18" s="113"/>
    </row>
    <row r="19" spans="1:23" s="81" customFormat="1" x14ac:dyDescent="0.3">
      <c r="B19" s="84" t="s">
        <v>32</v>
      </c>
      <c r="G19" s="82">
        <v>1723474</v>
      </c>
      <c r="H19" s="82">
        <v>1892537</v>
      </c>
      <c r="I19" s="82">
        <v>2019083</v>
      </c>
      <c r="J19" s="82">
        <v>2137158</v>
      </c>
      <c r="K19" s="83">
        <f>SUM(G19:J19)</f>
        <v>7772252</v>
      </c>
      <c r="L19" s="82">
        <v>2343674</v>
      </c>
      <c r="M19" s="82">
        <v>2400480</v>
      </c>
      <c r="N19" s="82">
        <v>2432239</v>
      </c>
      <c r="O19" s="82">
        <v>2523426</v>
      </c>
      <c r="P19" s="83">
        <f>SUM(L19:O19)</f>
        <v>9699819</v>
      </c>
      <c r="Q19" s="82">
        <v>2561831</v>
      </c>
      <c r="R19" s="82">
        <v>2457235</v>
      </c>
      <c r="S19" s="82">
        <v>2375814</v>
      </c>
      <c r="T19" s="82">
        <v>2350135</v>
      </c>
      <c r="U19" s="83">
        <f>SUM(Q19:T19)</f>
        <v>9745015</v>
      </c>
      <c r="V19" s="82"/>
      <c r="W19" s="110"/>
    </row>
    <row r="20" spans="1:23" x14ac:dyDescent="0.3">
      <c r="A20" s="26"/>
      <c r="B20" s="34" t="s">
        <v>86</v>
      </c>
      <c r="D20" s="35"/>
      <c r="E20" s="35"/>
      <c r="G20" s="31">
        <v>6956</v>
      </c>
      <c r="H20" s="31">
        <v>2749</v>
      </c>
      <c r="I20" s="31">
        <v>759</v>
      </c>
      <c r="J20" s="31">
        <v>4456</v>
      </c>
      <c r="K20" s="29">
        <f>SUM(G20:J20)</f>
        <v>14920</v>
      </c>
      <c r="L20" s="31">
        <v>1810</v>
      </c>
      <c r="M20" s="31">
        <v>188</v>
      </c>
      <c r="N20" s="31">
        <v>1804</v>
      </c>
      <c r="O20" s="31">
        <v>3536</v>
      </c>
      <c r="P20" s="29">
        <f>SUM(L20:O20)</f>
        <v>7338</v>
      </c>
      <c r="Q20" s="31">
        <v>-303</v>
      </c>
      <c r="R20" s="31">
        <v>-767</v>
      </c>
      <c r="S20" s="31">
        <v>568</v>
      </c>
      <c r="T20" s="31">
        <v>3195</v>
      </c>
      <c r="U20" s="29">
        <f>SUM(Q20:T20)</f>
        <v>2693</v>
      </c>
      <c r="V20" s="31"/>
      <c r="W20" s="76"/>
    </row>
    <row r="21" spans="1:23" x14ac:dyDescent="0.3">
      <c r="A21" s="26"/>
      <c r="B21" s="34" t="s">
        <v>88</v>
      </c>
      <c r="D21" s="35"/>
      <c r="E21" s="35"/>
      <c r="G21" s="31">
        <v>58734</v>
      </c>
      <c r="H21" s="31">
        <v>61483</v>
      </c>
      <c r="I21" s="31">
        <v>62242</v>
      </c>
      <c r="J21" s="31">
        <v>66698</v>
      </c>
      <c r="K21" s="29">
        <f>J21</f>
        <v>66698</v>
      </c>
      <c r="L21" s="31">
        <v>68508</v>
      </c>
      <c r="M21" s="31">
        <v>68696</v>
      </c>
      <c r="N21" s="31">
        <v>70500</v>
      </c>
      <c r="O21" s="31">
        <v>74036</v>
      </c>
      <c r="P21" s="29">
        <f>O21</f>
        <v>74036</v>
      </c>
      <c r="Q21" s="31">
        <v>73733</v>
      </c>
      <c r="R21" s="31">
        <v>72966</v>
      </c>
      <c r="S21" s="31">
        <v>73534</v>
      </c>
      <c r="T21" s="31">
        <v>76729</v>
      </c>
      <c r="U21" s="29">
        <f>T21</f>
        <v>76729</v>
      </c>
      <c r="V21" s="31"/>
      <c r="W21" s="76"/>
    </row>
    <row r="22" spans="1:23" x14ac:dyDescent="0.3">
      <c r="A22" s="26"/>
      <c r="B22" s="34" t="s">
        <v>89</v>
      </c>
      <c r="D22" s="35"/>
      <c r="E22" s="35"/>
      <c r="G22" s="31">
        <v>55256</v>
      </c>
      <c r="H22" s="31">
        <v>60109</v>
      </c>
      <c r="I22" s="31">
        <v>61863</v>
      </c>
      <c r="J22" s="31">
        <v>64470</v>
      </c>
      <c r="K22" s="29">
        <v>60425</v>
      </c>
      <c r="L22" s="31">
        <v>67603</v>
      </c>
      <c r="M22" s="31">
        <v>68602</v>
      </c>
      <c r="N22" s="31">
        <v>69598</v>
      </c>
      <c r="O22" s="31">
        <v>72268</v>
      </c>
      <c r="P22" s="29">
        <v>69518</v>
      </c>
      <c r="Q22" s="31">
        <v>73885</v>
      </c>
      <c r="R22" s="31">
        <v>73350</v>
      </c>
      <c r="S22" s="31">
        <v>73250</v>
      </c>
      <c r="T22" s="31">
        <v>75132</v>
      </c>
      <c r="U22" s="29">
        <v>73904</v>
      </c>
      <c r="V22" s="31"/>
      <c r="W22" s="76"/>
    </row>
    <row r="23" spans="1:23" s="81" customFormat="1" x14ac:dyDescent="0.3">
      <c r="B23" s="84" t="s">
        <v>102</v>
      </c>
      <c r="G23" s="89">
        <v>10.4</v>
      </c>
      <c r="H23" s="89">
        <v>10.5</v>
      </c>
      <c r="I23" s="89">
        <v>10.88</v>
      </c>
      <c r="J23" s="89">
        <v>11.05</v>
      </c>
      <c r="K23" s="90">
        <v>10.72</v>
      </c>
      <c r="L23" s="89">
        <v>11.56</v>
      </c>
      <c r="M23" s="89">
        <v>11.66</v>
      </c>
      <c r="N23" s="89">
        <v>11.65</v>
      </c>
      <c r="O23" s="89">
        <v>11.64</v>
      </c>
      <c r="P23" s="90">
        <v>11.63</v>
      </c>
      <c r="Q23" s="89">
        <v>11.56</v>
      </c>
      <c r="R23" s="89">
        <v>11.17</v>
      </c>
      <c r="S23" s="89">
        <v>10.81</v>
      </c>
      <c r="T23" s="89">
        <v>10.43</v>
      </c>
      <c r="U23" s="90">
        <v>10.99</v>
      </c>
      <c r="V23" s="89"/>
      <c r="W23" s="111"/>
    </row>
    <row r="24" spans="1:23" s="81" customFormat="1" x14ac:dyDescent="0.3">
      <c r="B24" s="84" t="s">
        <v>90</v>
      </c>
      <c r="G24" s="91">
        <v>0.02</v>
      </c>
      <c r="H24" s="91">
        <v>0.04</v>
      </c>
      <c r="I24" s="91">
        <v>0.05</v>
      </c>
      <c r="J24" s="91">
        <v>0.05</v>
      </c>
      <c r="K24" s="92">
        <v>0.04</v>
      </c>
      <c r="L24" s="91">
        <v>0.11</v>
      </c>
      <c r="M24" s="91">
        <v>0.11</v>
      </c>
      <c r="N24" s="91">
        <v>7.0000000000000007E-2</v>
      </c>
      <c r="O24" s="91">
        <v>0.05</v>
      </c>
      <c r="P24" s="92">
        <v>0.08</v>
      </c>
      <c r="Q24" s="91">
        <v>0</v>
      </c>
      <c r="R24" s="91">
        <v>-4.2000000000000003E-2</v>
      </c>
      <c r="S24" s="91">
        <v>-7.1999999999999995E-2</v>
      </c>
      <c r="T24" s="91">
        <v>-0.104</v>
      </c>
      <c r="U24" s="92">
        <v>-5.5E-2</v>
      </c>
      <c r="V24" s="91"/>
      <c r="W24" s="112"/>
    </row>
    <row r="25" spans="1:23" s="81" customFormat="1" x14ac:dyDescent="0.3">
      <c r="B25" s="84" t="s">
        <v>91</v>
      </c>
      <c r="G25" s="91">
        <v>0.04</v>
      </c>
      <c r="H25" s="91">
        <v>0.08</v>
      </c>
      <c r="I25" s="91">
        <v>0.03</v>
      </c>
      <c r="J25" s="91">
        <v>0</v>
      </c>
      <c r="K25" s="92">
        <v>0.03</v>
      </c>
      <c r="L25" s="91">
        <v>0.04</v>
      </c>
      <c r="M25" s="91">
        <v>0.02</v>
      </c>
      <c r="N25" s="91">
        <v>0.03</v>
      </c>
      <c r="O25" s="91">
        <v>0.06</v>
      </c>
      <c r="P25" s="92">
        <v>0.04</v>
      </c>
      <c r="Q25" s="91">
        <v>6.2E-2</v>
      </c>
      <c r="R25" s="91">
        <v>6.2E-2</v>
      </c>
      <c r="S25" s="91">
        <v>7.2999999999999995E-2</v>
      </c>
      <c r="T25" s="91">
        <v>4.8000000000000001E-2</v>
      </c>
      <c r="U25" s="92">
        <v>6.0999999999999999E-2</v>
      </c>
      <c r="V25" s="91"/>
      <c r="W25" s="112"/>
    </row>
    <row r="26" spans="1:23" ht="12.75" customHeight="1" x14ac:dyDescent="0.3">
      <c r="G26" s="30"/>
      <c r="H26" s="30"/>
      <c r="I26" s="30"/>
      <c r="J26" s="30"/>
      <c r="K26" s="33"/>
      <c r="L26" s="30"/>
      <c r="M26" s="30"/>
      <c r="N26" s="30"/>
      <c r="O26" s="30"/>
      <c r="P26" s="33"/>
      <c r="Q26" s="30"/>
      <c r="R26" s="30"/>
      <c r="S26" s="30"/>
      <c r="T26" s="30"/>
      <c r="U26" s="33"/>
      <c r="V26" s="30"/>
      <c r="W26" s="114"/>
    </row>
    <row r="27" spans="1:23" x14ac:dyDescent="0.3">
      <c r="A27" s="26" t="s">
        <v>73</v>
      </c>
      <c r="B27" s="26"/>
      <c r="G27" s="40"/>
      <c r="H27" s="40"/>
      <c r="I27" s="40"/>
      <c r="J27" s="40"/>
      <c r="K27" s="39"/>
      <c r="L27" s="40"/>
      <c r="M27" s="40"/>
      <c r="N27" s="40"/>
      <c r="O27" s="40"/>
      <c r="P27" s="39"/>
      <c r="Q27" s="40"/>
      <c r="R27" s="40"/>
      <c r="S27" s="40"/>
      <c r="T27" s="40"/>
      <c r="U27" s="39"/>
      <c r="V27" s="40"/>
      <c r="W27" s="113"/>
    </row>
    <row r="28" spans="1:23" s="81" customFormat="1" x14ac:dyDescent="0.3">
      <c r="B28" s="84" t="s">
        <v>32</v>
      </c>
      <c r="G28" s="82">
        <v>793453</v>
      </c>
      <c r="H28" s="82">
        <v>785368</v>
      </c>
      <c r="I28" s="82">
        <v>789384</v>
      </c>
      <c r="J28" s="82">
        <v>788522</v>
      </c>
      <c r="K28" s="83">
        <f>SUM(G28:J28)</f>
        <v>3156727</v>
      </c>
      <c r="L28" s="82">
        <v>836647</v>
      </c>
      <c r="M28" s="82">
        <v>860882</v>
      </c>
      <c r="N28" s="82">
        <v>915297</v>
      </c>
      <c r="O28" s="82">
        <v>964150</v>
      </c>
      <c r="P28" s="83">
        <f>SUM(L28:O28)</f>
        <v>3576976</v>
      </c>
      <c r="Q28" s="82">
        <v>998948</v>
      </c>
      <c r="R28" s="82">
        <v>1030234</v>
      </c>
      <c r="S28" s="82">
        <v>1023945</v>
      </c>
      <c r="T28" s="82">
        <v>1016846</v>
      </c>
      <c r="U28" s="83">
        <f>SUM(Q28:T28)</f>
        <v>4069973</v>
      </c>
      <c r="V28" s="82"/>
      <c r="W28" s="110"/>
    </row>
    <row r="29" spans="1:23" x14ac:dyDescent="0.3">
      <c r="A29" s="26"/>
      <c r="B29" s="34" t="s">
        <v>86</v>
      </c>
      <c r="D29" s="35"/>
      <c r="E29" s="35"/>
      <c r="G29" s="31">
        <v>2901</v>
      </c>
      <c r="H29" s="31">
        <v>1750</v>
      </c>
      <c r="I29" s="31">
        <v>256</v>
      </c>
      <c r="J29" s="31">
        <v>1213</v>
      </c>
      <c r="K29" s="29">
        <f>SUM(G29:J29)</f>
        <v>6120</v>
      </c>
      <c r="L29" s="31">
        <v>357</v>
      </c>
      <c r="M29" s="31">
        <v>764</v>
      </c>
      <c r="N29" s="31">
        <v>330</v>
      </c>
      <c r="O29" s="31">
        <v>973</v>
      </c>
      <c r="P29" s="29">
        <f>SUM(L29:O29)</f>
        <v>2424</v>
      </c>
      <c r="Q29" s="31">
        <v>-351</v>
      </c>
      <c r="R29" s="31">
        <v>14</v>
      </c>
      <c r="S29" s="31">
        <v>312</v>
      </c>
      <c r="T29" s="31">
        <v>1763</v>
      </c>
      <c r="U29" s="29">
        <f>SUM(Q29:T29)</f>
        <v>1738</v>
      </c>
      <c r="V29" s="31"/>
      <c r="W29" s="76"/>
    </row>
    <row r="30" spans="1:23" x14ac:dyDescent="0.3">
      <c r="A30" s="26"/>
      <c r="B30" s="34" t="s">
        <v>88</v>
      </c>
      <c r="D30" s="35"/>
      <c r="E30" s="35"/>
      <c r="G30" s="31">
        <v>34318</v>
      </c>
      <c r="H30" s="31">
        <v>36068</v>
      </c>
      <c r="I30" s="31">
        <v>36324</v>
      </c>
      <c r="J30" s="31">
        <v>37537</v>
      </c>
      <c r="K30" s="29">
        <f>J30</f>
        <v>37537</v>
      </c>
      <c r="L30" s="31">
        <v>37894</v>
      </c>
      <c r="M30" s="31">
        <v>38658</v>
      </c>
      <c r="N30" s="31">
        <v>38988</v>
      </c>
      <c r="O30" s="31">
        <v>39961</v>
      </c>
      <c r="P30" s="29">
        <f>O30</f>
        <v>39961</v>
      </c>
      <c r="Q30" s="31">
        <v>39610</v>
      </c>
      <c r="R30" s="31">
        <v>39624</v>
      </c>
      <c r="S30" s="31">
        <v>39936</v>
      </c>
      <c r="T30" s="31">
        <v>41699</v>
      </c>
      <c r="U30" s="29">
        <f>T30</f>
        <v>41699</v>
      </c>
      <c r="V30" s="31"/>
      <c r="W30" s="76"/>
    </row>
    <row r="31" spans="1:23" x14ac:dyDescent="0.3">
      <c r="A31" s="26"/>
      <c r="B31" s="34" t="s">
        <v>89</v>
      </c>
      <c r="D31" s="35"/>
      <c r="E31" s="35"/>
      <c r="G31" s="31">
        <v>32868</v>
      </c>
      <c r="H31" s="31">
        <v>35193</v>
      </c>
      <c r="I31" s="31">
        <v>36196</v>
      </c>
      <c r="J31" s="31">
        <v>36931</v>
      </c>
      <c r="K31" s="29">
        <v>35297</v>
      </c>
      <c r="L31" s="31">
        <v>37716</v>
      </c>
      <c r="M31" s="31">
        <v>38276</v>
      </c>
      <c r="N31" s="31">
        <v>38823</v>
      </c>
      <c r="O31" s="31">
        <v>39475</v>
      </c>
      <c r="P31" s="29">
        <v>38573</v>
      </c>
      <c r="Q31" s="31">
        <v>39786</v>
      </c>
      <c r="R31" s="31">
        <v>39617</v>
      </c>
      <c r="S31" s="31">
        <v>39780</v>
      </c>
      <c r="T31" s="31">
        <v>40818</v>
      </c>
      <c r="U31" s="29">
        <v>40000</v>
      </c>
      <c r="V31" s="31"/>
      <c r="W31" s="76"/>
    </row>
    <row r="32" spans="1:23" s="81" customFormat="1" x14ac:dyDescent="0.3">
      <c r="B32" s="84" t="s">
        <v>102</v>
      </c>
      <c r="G32" s="89">
        <v>8.0500000000000007</v>
      </c>
      <c r="H32" s="89">
        <v>7.44</v>
      </c>
      <c r="I32" s="89">
        <v>7.27</v>
      </c>
      <c r="J32" s="89">
        <v>7.12</v>
      </c>
      <c r="K32" s="90">
        <v>7.45</v>
      </c>
      <c r="L32" s="89">
        <v>7.39</v>
      </c>
      <c r="M32" s="89">
        <v>7.5</v>
      </c>
      <c r="N32" s="89">
        <v>7.86</v>
      </c>
      <c r="O32" s="89">
        <v>8.14</v>
      </c>
      <c r="P32" s="90">
        <v>7.73</v>
      </c>
      <c r="Q32" s="89">
        <v>8.3699999999999992</v>
      </c>
      <c r="R32" s="89">
        <v>8.67</v>
      </c>
      <c r="S32" s="89">
        <v>8.58</v>
      </c>
      <c r="T32" s="89">
        <v>8.3000000000000007</v>
      </c>
      <c r="U32" s="90">
        <v>8.48</v>
      </c>
      <c r="V32" s="89"/>
      <c r="W32" s="111"/>
    </row>
    <row r="33" spans="1:23" s="81" customFormat="1" x14ac:dyDescent="0.3">
      <c r="B33" s="84" t="s">
        <v>90</v>
      </c>
      <c r="G33" s="91">
        <v>0.03</v>
      </c>
      <c r="H33" s="91">
        <v>-0.09</v>
      </c>
      <c r="I33" s="91">
        <v>-0.16</v>
      </c>
      <c r="J33" s="91">
        <v>-0.13</v>
      </c>
      <c r="K33" s="92">
        <v>-0.09</v>
      </c>
      <c r="L33" s="91">
        <v>-0.08</v>
      </c>
      <c r="M33" s="91">
        <v>0.01</v>
      </c>
      <c r="N33" s="91">
        <v>0.08</v>
      </c>
      <c r="O33" s="91">
        <v>0.14000000000000001</v>
      </c>
      <c r="P33" s="92">
        <v>0.04</v>
      </c>
      <c r="Q33" s="91">
        <v>0.13300000000000001</v>
      </c>
      <c r="R33" s="91">
        <v>0.156</v>
      </c>
      <c r="S33" s="91">
        <v>9.1999999999999998E-2</v>
      </c>
      <c r="T33" s="91">
        <v>0.02</v>
      </c>
      <c r="U33" s="92">
        <v>9.7000000000000003E-2</v>
      </c>
      <c r="V33" s="91"/>
      <c r="W33" s="112"/>
    </row>
    <row r="34" spans="1:23" s="81" customFormat="1" x14ac:dyDescent="0.3">
      <c r="B34" s="84" t="s">
        <v>91</v>
      </c>
      <c r="G34" s="91">
        <v>0.12</v>
      </c>
      <c r="H34" s="91">
        <v>0.13</v>
      </c>
      <c r="I34" s="91">
        <v>0.05</v>
      </c>
      <c r="J34" s="91">
        <v>0.04</v>
      </c>
      <c r="K34" s="92">
        <v>0.08</v>
      </c>
      <c r="L34" s="91">
        <v>0.05</v>
      </c>
      <c r="M34" s="91">
        <v>0.02</v>
      </c>
      <c r="N34" s="91">
        <v>0.08</v>
      </c>
      <c r="O34" s="91">
        <v>0.17</v>
      </c>
      <c r="P34" s="92">
        <v>0.08</v>
      </c>
      <c r="Q34" s="91">
        <v>0.2</v>
      </c>
      <c r="R34" s="91">
        <v>0.14499999999999999</v>
      </c>
      <c r="S34" s="91">
        <v>0.156</v>
      </c>
      <c r="T34" s="91">
        <v>6.9000000000000006E-2</v>
      </c>
      <c r="U34" s="92">
        <v>0.14000000000000001</v>
      </c>
      <c r="V34" s="91"/>
      <c r="W34" s="112"/>
    </row>
    <row r="35" spans="1:23" x14ac:dyDescent="0.3">
      <c r="G35" s="38"/>
      <c r="H35" s="38"/>
      <c r="I35" s="38"/>
      <c r="J35" s="38"/>
      <c r="K35" s="36"/>
      <c r="L35" s="38"/>
      <c r="M35" s="38"/>
      <c r="N35" s="38"/>
      <c r="O35" s="38"/>
      <c r="P35" s="36"/>
      <c r="Q35" s="38"/>
      <c r="R35" s="38"/>
      <c r="S35" s="38"/>
      <c r="T35" s="38"/>
      <c r="U35" s="36"/>
      <c r="V35" s="38"/>
      <c r="W35" s="26"/>
    </row>
    <row r="36" spans="1:23" x14ac:dyDescent="0.3">
      <c r="A36" s="26" t="s">
        <v>74</v>
      </c>
      <c r="B36" s="26"/>
      <c r="G36" s="40"/>
      <c r="H36" s="40"/>
      <c r="I36" s="40"/>
      <c r="J36" s="40"/>
      <c r="K36" s="39"/>
      <c r="L36" s="40"/>
      <c r="M36" s="40"/>
      <c r="N36" s="40"/>
      <c r="O36" s="40"/>
      <c r="P36" s="39"/>
      <c r="Q36" s="40"/>
      <c r="R36" s="40"/>
      <c r="S36" s="40"/>
      <c r="T36" s="40"/>
      <c r="U36" s="39"/>
      <c r="V36" s="40"/>
      <c r="W36" s="113"/>
    </row>
    <row r="37" spans="1:23" s="81" customFormat="1" x14ac:dyDescent="0.3">
      <c r="B37" s="84" t="s">
        <v>32</v>
      </c>
      <c r="G37" s="82">
        <v>483660</v>
      </c>
      <c r="H37" s="82">
        <v>569140</v>
      </c>
      <c r="I37" s="82">
        <v>634891</v>
      </c>
      <c r="J37" s="82">
        <v>684609</v>
      </c>
      <c r="K37" s="83">
        <f>SUM(G37:J37)</f>
        <v>2372300</v>
      </c>
      <c r="L37" s="82">
        <v>762414</v>
      </c>
      <c r="M37" s="82">
        <v>799480</v>
      </c>
      <c r="N37" s="82">
        <v>834002</v>
      </c>
      <c r="O37" s="82">
        <v>870705</v>
      </c>
      <c r="P37" s="83">
        <f>SUM(L37:O37)</f>
        <v>3266601</v>
      </c>
      <c r="Q37" s="82">
        <v>916754</v>
      </c>
      <c r="R37" s="82">
        <v>907719</v>
      </c>
      <c r="S37" s="82">
        <v>889037</v>
      </c>
      <c r="T37" s="82">
        <v>856711</v>
      </c>
      <c r="U37" s="83">
        <f>SUM(Q37:T37)</f>
        <v>3570221</v>
      </c>
      <c r="V37" s="82"/>
      <c r="W37" s="110"/>
    </row>
    <row r="38" spans="1:23" x14ac:dyDescent="0.3">
      <c r="A38" s="26"/>
      <c r="B38" s="34" t="s">
        <v>87</v>
      </c>
      <c r="D38" s="35"/>
      <c r="E38" s="35"/>
      <c r="G38" s="31">
        <v>3602</v>
      </c>
      <c r="H38" s="31">
        <v>2657</v>
      </c>
      <c r="I38" s="31">
        <v>1012</v>
      </c>
      <c r="J38" s="31">
        <v>1988</v>
      </c>
      <c r="K38" s="29">
        <f>SUM(G38:J38)</f>
        <v>9259</v>
      </c>
      <c r="L38" s="31">
        <v>1361</v>
      </c>
      <c r="M38" s="31">
        <v>1022</v>
      </c>
      <c r="N38" s="31">
        <v>2176</v>
      </c>
      <c r="O38" s="31">
        <v>2581</v>
      </c>
      <c r="P38" s="29">
        <f>SUM(L38:O38)</f>
        <v>7140</v>
      </c>
      <c r="Q38" s="31">
        <v>1087</v>
      </c>
      <c r="R38" s="31">
        <v>1080</v>
      </c>
      <c r="S38" s="31">
        <v>1429</v>
      </c>
      <c r="T38" s="31">
        <v>1795</v>
      </c>
      <c r="U38" s="29">
        <f>SUM(Q38:T38)</f>
        <v>5391</v>
      </c>
      <c r="V38" s="31"/>
      <c r="W38" s="76"/>
    </row>
    <row r="39" spans="1:23" x14ac:dyDescent="0.3">
      <c r="A39" s="26"/>
      <c r="B39" s="34" t="s">
        <v>88</v>
      </c>
      <c r="D39" s="35"/>
      <c r="E39" s="35"/>
      <c r="G39" s="31">
        <v>19835</v>
      </c>
      <c r="H39" s="31">
        <v>22492</v>
      </c>
      <c r="I39" s="31">
        <v>23504</v>
      </c>
      <c r="J39" s="31">
        <v>25492</v>
      </c>
      <c r="K39" s="29">
        <f>J39</f>
        <v>25492</v>
      </c>
      <c r="L39" s="31">
        <v>26853</v>
      </c>
      <c r="M39" s="31">
        <v>27875</v>
      </c>
      <c r="N39" s="31">
        <v>30051</v>
      </c>
      <c r="O39" s="31">
        <v>32632</v>
      </c>
      <c r="P39" s="29">
        <f>O39</f>
        <v>32632</v>
      </c>
      <c r="Q39" s="31">
        <v>33719</v>
      </c>
      <c r="R39" s="31">
        <v>34799</v>
      </c>
      <c r="S39" s="31">
        <v>36228</v>
      </c>
      <c r="T39" s="31">
        <v>38023</v>
      </c>
      <c r="U39" s="29">
        <f>T39</f>
        <v>38023</v>
      </c>
      <c r="V39" s="31"/>
      <c r="W39" s="76"/>
    </row>
    <row r="40" spans="1:23" x14ac:dyDescent="0.3">
      <c r="A40" s="26"/>
      <c r="B40" s="34" t="s">
        <v>89</v>
      </c>
      <c r="D40" s="35"/>
      <c r="E40" s="35"/>
      <c r="G40" s="31">
        <v>18034</v>
      </c>
      <c r="H40" s="31">
        <v>21164</v>
      </c>
      <c r="I40" s="31">
        <v>22998</v>
      </c>
      <c r="J40" s="31">
        <v>24498</v>
      </c>
      <c r="K40" s="29">
        <v>21674</v>
      </c>
      <c r="L40" s="31">
        <v>26173</v>
      </c>
      <c r="M40" s="31">
        <v>27364</v>
      </c>
      <c r="N40" s="31">
        <v>28963</v>
      </c>
      <c r="O40" s="31">
        <v>31342</v>
      </c>
      <c r="P40" s="29">
        <v>28461</v>
      </c>
      <c r="Q40" s="31">
        <v>33176</v>
      </c>
      <c r="R40" s="31">
        <v>34259</v>
      </c>
      <c r="S40" s="31">
        <v>35514</v>
      </c>
      <c r="T40" s="31">
        <v>37126</v>
      </c>
      <c r="U40" s="29">
        <v>35019</v>
      </c>
      <c r="V40" s="31"/>
      <c r="W40" s="76"/>
    </row>
    <row r="41" spans="1:23" s="81" customFormat="1" x14ac:dyDescent="0.3">
      <c r="B41" s="84" t="s">
        <v>102</v>
      </c>
      <c r="G41" s="89">
        <v>8.94</v>
      </c>
      <c r="H41" s="89">
        <v>8.9600000000000009</v>
      </c>
      <c r="I41" s="89">
        <v>9.1999999999999993</v>
      </c>
      <c r="J41" s="89">
        <v>9.32</v>
      </c>
      <c r="K41" s="90">
        <v>9.1199999999999992</v>
      </c>
      <c r="L41" s="89">
        <v>9.7100000000000009</v>
      </c>
      <c r="M41" s="89">
        <v>9.74</v>
      </c>
      <c r="N41" s="89">
        <v>9.6</v>
      </c>
      <c r="O41" s="89">
        <v>9.26</v>
      </c>
      <c r="P41" s="90">
        <v>9.56</v>
      </c>
      <c r="Q41" s="89">
        <v>9.2100000000000009</v>
      </c>
      <c r="R41" s="89">
        <v>8.83</v>
      </c>
      <c r="S41" s="89">
        <v>8.34</v>
      </c>
      <c r="T41" s="89">
        <v>7.69</v>
      </c>
      <c r="U41" s="90">
        <v>8.5</v>
      </c>
      <c r="V41" s="89"/>
      <c r="W41" s="111"/>
    </row>
    <row r="42" spans="1:23" s="81" customFormat="1" x14ac:dyDescent="0.3">
      <c r="B42" s="84" t="s">
        <v>90</v>
      </c>
      <c r="G42" s="91">
        <v>-0.05</v>
      </c>
      <c r="H42" s="91">
        <v>-0.04</v>
      </c>
      <c r="I42" s="91">
        <v>-0.01</v>
      </c>
      <c r="J42" s="91">
        <v>0.03</v>
      </c>
      <c r="K42" s="92">
        <v>-0.01</v>
      </c>
      <c r="L42" s="91">
        <v>0.09</v>
      </c>
      <c r="M42" s="91">
        <v>0.09</v>
      </c>
      <c r="N42" s="91">
        <v>0.04</v>
      </c>
      <c r="O42" s="91">
        <v>-0.01</v>
      </c>
      <c r="P42" s="92">
        <v>0.05</v>
      </c>
      <c r="Q42" s="91">
        <v>-5.0999999999999997E-2</v>
      </c>
      <c r="R42" s="91">
        <v>-9.2999999999999999E-2</v>
      </c>
      <c r="S42" s="91">
        <v>-0.13100000000000001</v>
      </c>
      <c r="T42" s="91">
        <v>-0.17</v>
      </c>
      <c r="U42" s="92">
        <v>-0.111</v>
      </c>
      <c r="V42" s="91"/>
      <c r="W42" s="112"/>
    </row>
    <row r="43" spans="1:23" s="81" customFormat="1" x14ac:dyDescent="0.3">
      <c r="B43" s="84" t="s">
        <v>91</v>
      </c>
      <c r="G43" s="91">
        <v>-0.03</v>
      </c>
      <c r="H43" s="91">
        <v>0.01</v>
      </c>
      <c r="I43" s="91">
        <v>-0.01</v>
      </c>
      <c r="J43" s="91">
        <v>0</v>
      </c>
      <c r="K43" s="92">
        <v>-0.01</v>
      </c>
      <c r="L43" s="91">
        <v>0.03</v>
      </c>
      <c r="M43" s="91">
        <v>0.01</v>
      </c>
      <c r="N43" s="91">
        <v>0.02</v>
      </c>
      <c r="O43" s="91">
        <v>0.02</v>
      </c>
      <c r="P43" s="92">
        <v>0.02</v>
      </c>
      <c r="Q43" s="91">
        <v>0.01</v>
      </c>
      <c r="R43" s="91">
        <v>-1.7999999999999999E-2</v>
      </c>
      <c r="S43" s="91">
        <v>-2.7E-2</v>
      </c>
      <c r="T43" s="91">
        <v>-3.6999999999999998E-2</v>
      </c>
      <c r="U43" s="92">
        <v>-1.7999999999999999E-2</v>
      </c>
      <c r="V43" s="91"/>
      <c r="W43" s="112"/>
    </row>
    <row r="44" spans="1:23" x14ac:dyDescent="0.3">
      <c r="B44" s="28"/>
      <c r="G44" s="38"/>
      <c r="H44" s="38"/>
      <c r="I44" s="38"/>
      <c r="J44" s="38"/>
      <c r="K44" s="26"/>
      <c r="L44" s="38"/>
      <c r="M44" s="38"/>
      <c r="N44" s="38"/>
      <c r="O44" s="38"/>
      <c r="P44" s="26"/>
      <c r="Q44" s="26"/>
      <c r="R44" s="26"/>
      <c r="S44" s="26"/>
      <c r="T44" s="26"/>
      <c r="U44" s="38"/>
      <c r="V44" s="38"/>
      <c r="W44" s="26"/>
    </row>
    <row r="45" spans="1:23" x14ac:dyDescent="0.3">
      <c r="A45" s="26"/>
      <c r="F45" s="128" t="s">
        <v>110</v>
      </c>
      <c r="G45" s="128"/>
      <c r="H45" s="128"/>
      <c r="I45" s="128"/>
      <c r="J45" s="128"/>
      <c r="K45" s="128"/>
      <c r="L45" s="128"/>
      <c r="M45" s="128"/>
      <c r="N45" s="128"/>
      <c r="O45" s="128"/>
      <c r="P45" s="128"/>
      <c r="Q45" s="128"/>
      <c r="R45" s="128"/>
      <c r="S45" s="128"/>
      <c r="T45" s="128"/>
      <c r="U45" s="128"/>
      <c r="V45" s="107"/>
      <c r="W45" s="107"/>
    </row>
    <row r="46" spans="1:23" ht="12.75" customHeight="1" x14ac:dyDescent="0.3">
      <c r="A46" s="26"/>
      <c r="F46" s="128" t="s">
        <v>103</v>
      </c>
      <c r="G46" s="128"/>
      <c r="H46" s="128"/>
      <c r="I46" s="128"/>
      <c r="J46" s="128"/>
      <c r="K46" s="128"/>
      <c r="L46" s="128"/>
      <c r="M46" s="128"/>
      <c r="N46" s="128"/>
      <c r="O46" s="128"/>
      <c r="P46" s="128"/>
      <c r="Q46" s="128"/>
      <c r="R46" s="128"/>
      <c r="S46" s="128"/>
      <c r="T46" s="128"/>
      <c r="U46" s="128"/>
      <c r="V46" s="107"/>
      <c r="W46" s="107"/>
    </row>
    <row r="47" spans="1:23" ht="26.25" customHeight="1" x14ac:dyDescent="0.3">
      <c r="B47" s="28"/>
      <c r="F47" s="128" t="s">
        <v>101</v>
      </c>
      <c r="G47" s="128"/>
      <c r="H47" s="128"/>
      <c r="I47" s="128"/>
      <c r="J47" s="128"/>
      <c r="K47" s="128"/>
      <c r="L47" s="128"/>
      <c r="M47" s="128"/>
      <c r="N47" s="128"/>
      <c r="O47" s="128"/>
      <c r="P47" s="128"/>
      <c r="Q47" s="128"/>
      <c r="R47" s="128"/>
      <c r="S47" s="128"/>
      <c r="T47" s="128"/>
      <c r="U47" s="128"/>
      <c r="V47" s="107"/>
      <c r="W47" s="107"/>
    </row>
    <row r="48" spans="1:23" x14ac:dyDescent="0.3">
      <c r="B48" s="28"/>
      <c r="G48" s="31"/>
      <c r="H48" s="31"/>
      <c r="I48" s="31"/>
      <c r="J48" s="31"/>
      <c r="K48" s="93"/>
      <c r="L48" s="31"/>
      <c r="M48" s="31"/>
      <c r="N48" s="31"/>
      <c r="O48" s="31"/>
      <c r="P48" s="93"/>
      <c r="Q48" s="93"/>
      <c r="R48" s="93"/>
      <c r="S48" s="93"/>
      <c r="T48" s="93"/>
      <c r="U48" s="31"/>
      <c r="V48" s="31"/>
      <c r="W48" s="93"/>
    </row>
    <row r="49" spans="2:23" x14ac:dyDescent="0.3">
      <c r="B49" s="94"/>
      <c r="G49" s="31"/>
      <c r="H49" s="31"/>
      <c r="I49" s="31"/>
      <c r="J49" s="31"/>
      <c r="K49" s="93"/>
      <c r="L49" s="31"/>
      <c r="M49" s="31"/>
      <c r="N49" s="31"/>
      <c r="O49" s="31"/>
      <c r="P49" s="93"/>
      <c r="Q49" s="93"/>
      <c r="R49" s="93"/>
      <c r="S49" s="93"/>
      <c r="T49" s="93"/>
      <c r="U49" s="31"/>
      <c r="V49" s="31"/>
      <c r="W49" s="93"/>
    </row>
    <row r="50" spans="2:23" s="35" customFormat="1" x14ac:dyDescent="0.3"/>
    <row r="51" spans="2:23" s="35" customFormat="1" x14ac:dyDescent="0.3"/>
    <row r="52" spans="2:23" s="35" customFormat="1" x14ac:dyDescent="0.3"/>
    <row r="53" spans="2:23" s="35" customFormat="1" x14ac:dyDescent="0.3"/>
    <row r="54" spans="2:23" s="35" customFormat="1" x14ac:dyDescent="0.3"/>
    <row r="55" spans="2:23" s="35" customFormat="1" x14ac:dyDescent="0.3"/>
    <row r="56" spans="2:23" s="35" customFormat="1" x14ac:dyDescent="0.3"/>
    <row r="57" spans="2:23" s="35" customFormat="1" x14ac:dyDescent="0.3"/>
    <row r="58" spans="2:23" s="35" customFormat="1" x14ac:dyDescent="0.3"/>
    <row r="59" spans="2:23" s="35" customFormat="1" x14ac:dyDescent="0.3"/>
    <row r="60" spans="2:23" s="35" customFormat="1" x14ac:dyDescent="0.3"/>
    <row r="61" spans="2:23" s="35" customFormat="1" x14ac:dyDescent="0.3"/>
    <row r="62" spans="2:23" s="35" customFormat="1" x14ac:dyDescent="0.3"/>
    <row r="63" spans="2:23" s="35" customFormat="1" x14ac:dyDescent="0.3"/>
    <row r="64" spans="2:23"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7">
    <mergeCell ref="L5:O5"/>
    <mergeCell ref="A4:F4"/>
    <mergeCell ref="G5:J5"/>
    <mergeCell ref="F47:U47"/>
    <mergeCell ref="F46:U46"/>
    <mergeCell ref="F45:U45"/>
    <mergeCell ref="Q5:T5"/>
  </mergeCells>
  <pageMargins left="0.28000000000000003" right="0.23" top="0.23" bottom="0.17" header="0.17" footer="0.17"/>
  <pageSetup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2023-01-17T03:33:07Z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