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hindraonline-my.sharepoint.com/personal/30001280_mahindra_com/Documents/OFFICIAL_2026/7. PROCESS_FLOW/IT_Support/3. IT/"/>
    </mc:Choice>
  </mc:AlternateContent>
  <xr:revisionPtr revIDLastSave="99" documentId="13_ncr:1_{CFB417FF-64E5-4B47-A54C-D17B9AA59B42}" xr6:coauthVersionLast="47" xr6:coauthVersionMax="47" xr10:uidLastSave="{F6A2E12D-7592-4357-883D-9716417478DD}"/>
  <bookViews>
    <workbookView xWindow="-108" yWindow="-108" windowWidth="23256" windowHeight="12456" tabRatio="733" activeTab="8" xr2:uid="{DB8A02C8-F85F-4A34-A66D-7B17D5EA3814}"/>
  </bookViews>
  <sheets>
    <sheet name="Process_Flow" sheetId="10" r:id="rId1"/>
    <sheet name="Q &amp; A" sheetId="13" r:id="rId2"/>
    <sheet name="INPUT_BD" sheetId="8" r:id="rId3"/>
    <sheet name="Programs" sheetId="3" r:id="rId4"/>
    <sheet name="Engineering" sheetId="1" r:id="rId5"/>
    <sheet name="Tooling" sheetId="5" r:id="rId6"/>
    <sheet name="SCM" sheetId="4" r:id="rId7"/>
    <sheet name="PPC" sheetId="6" r:id="rId8"/>
    <sheet name="Quality" sheetId="12" r:id="rId9"/>
    <sheet name="Engineering_Dashboard" sheetId="9" r:id="rId10"/>
    <sheet name="Tooling-Dashboard" sheetId="11" r:id="rId11"/>
  </sheets>
  <definedNames>
    <definedName name="_xlnm._FilterDatabase" localSheetId="4" hidden="1">Engineering!$B$6:$CB$17</definedName>
    <definedName name="_xlnm._FilterDatabase" localSheetId="3" hidden="1">Programs!$A$4:$L$15</definedName>
    <definedName name="_xlcn.WorksheetConnection_MasterDataA3A1309" hidden="1">#REF!</definedName>
    <definedName name="List_No">#REF!</definedName>
    <definedName name="List_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 DATA-94057c89-d9ec-4dbb-bed1-ed59e8df5ab5" name="MASTER DATA" connection="Query - MASTER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9" l="1"/>
  <c r="BQ8" i="5"/>
  <c r="BR8" i="5"/>
  <c r="H9" i="5"/>
  <c r="H10" i="5"/>
  <c r="H11" i="5"/>
  <c r="H12" i="5"/>
  <c r="H13" i="5"/>
  <c r="H14" i="5"/>
  <c r="H15" i="5"/>
  <c r="H16" i="5"/>
  <c r="H17" i="5"/>
  <c r="H18" i="5"/>
  <c r="H8" i="5"/>
  <c r="BQ18" i="5"/>
  <c r="BR18" i="5" s="1"/>
  <c r="F18" i="5"/>
  <c r="BQ17" i="5"/>
  <c r="BR17" i="5" s="1"/>
  <c r="F17" i="5"/>
  <c r="BQ16" i="5"/>
  <c r="BR16" i="5" s="1"/>
  <c r="F16" i="5"/>
  <c r="BQ15" i="5"/>
  <c r="BR15" i="5" s="1"/>
  <c r="F15" i="5"/>
  <c r="BQ14" i="5"/>
  <c r="BR14" i="5" s="1"/>
  <c r="F14" i="5"/>
  <c r="BQ13" i="5"/>
  <c r="BR13" i="5" s="1"/>
  <c r="F13" i="5"/>
  <c r="BQ12" i="5"/>
  <c r="BR12" i="5" s="1"/>
  <c r="F12" i="5"/>
  <c r="BQ11" i="5"/>
  <c r="BR11" i="5" s="1"/>
  <c r="F11" i="5"/>
  <c r="BQ10" i="5"/>
  <c r="BR10" i="5" s="1"/>
  <c r="F10" i="5"/>
  <c r="BQ9" i="5"/>
  <c r="BR9" i="5" s="1"/>
  <c r="F9" i="5"/>
  <c r="F8" i="5"/>
  <c r="CA17" i="1"/>
  <c r="BS17" i="1"/>
  <c r="BU17" i="1" s="1"/>
  <c r="BW17" i="1" s="1"/>
  <c r="BH17" i="1"/>
  <c r="BD17" i="1"/>
  <c r="AY17" i="1"/>
  <c r="AC17" i="1"/>
  <c r="O17" i="1"/>
  <c r="L17" i="1"/>
  <c r="CA16" i="1"/>
  <c r="BS16" i="1"/>
  <c r="BU16" i="1" s="1"/>
  <c r="BW16" i="1" s="1"/>
  <c r="BH16" i="1"/>
  <c r="BD16" i="1" s="1"/>
  <c r="AY16" i="1"/>
  <c r="AC16" i="1"/>
  <c r="O16" i="1"/>
  <c r="L16" i="1"/>
  <c r="CA15" i="1"/>
  <c r="BS15" i="1"/>
  <c r="BU15" i="1" s="1"/>
  <c r="BW15" i="1" s="1"/>
  <c r="BH15" i="1"/>
  <c r="BD15" i="1"/>
  <c r="AY15" i="1"/>
  <c r="AC15" i="1"/>
  <c r="O15" i="1"/>
  <c r="L15" i="1"/>
  <c r="CA14" i="1"/>
  <c r="BS14" i="1"/>
  <c r="BU14" i="1" s="1"/>
  <c r="BW14" i="1" s="1"/>
  <c r="BH14" i="1"/>
  <c r="BD14" i="1"/>
  <c r="AY14" i="1"/>
  <c r="AC14" i="1"/>
  <c r="O14" i="1"/>
  <c r="L14" i="1"/>
  <c r="CA13" i="1"/>
  <c r="BS13" i="1"/>
  <c r="BU13" i="1" s="1"/>
  <c r="BW13" i="1" s="1"/>
  <c r="BH13" i="1"/>
  <c r="AY13" i="1"/>
  <c r="O13" i="1"/>
  <c r="L13" i="1"/>
  <c r="CA12" i="1"/>
  <c r="BS12" i="1"/>
  <c r="BU12" i="1" s="1"/>
  <c r="BW12" i="1" s="1"/>
  <c r="BH12" i="1"/>
  <c r="AY12" i="1"/>
  <c r="O12" i="1"/>
  <c r="L12" i="1"/>
  <c r="CA11" i="1"/>
  <c r="BS11" i="1"/>
  <c r="BU11" i="1" s="1"/>
  <c r="BW11" i="1" s="1"/>
  <c r="BH11" i="1"/>
  <c r="BD11" i="1"/>
  <c r="AY11" i="1"/>
  <c r="AC11" i="1"/>
  <c r="O11" i="1"/>
  <c r="L11" i="1"/>
  <c r="CA10" i="1"/>
  <c r="BS10" i="1"/>
  <c r="BU10" i="1" s="1"/>
  <c r="BW10" i="1" s="1"/>
  <c r="BH10" i="1"/>
  <c r="BD10" i="1" s="1"/>
  <c r="AY10" i="1"/>
  <c r="AC10" i="1"/>
  <c r="O10" i="1"/>
  <c r="L10" i="1"/>
  <c r="CA9" i="1"/>
  <c r="BS9" i="1"/>
  <c r="BU9" i="1" s="1"/>
  <c r="BW9" i="1" s="1"/>
  <c r="BH9" i="1"/>
  <c r="BD9" i="1" s="1"/>
  <c r="AY9" i="1"/>
  <c r="AC9" i="1"/>
  <c r="O9" i="1"/>
  <c r="L9" i="1"/>
  <c r="CA8" i="1"/>
  <c r="BS8" i="1"/>
  <c r="BU8" i="1" s="1"/>
  <c r="BW8" i="1" s="1"/>
  <c r="BH8" i="1"/>
  <c r="BD8" i="1" s="1"/>
  <c r="AY8" i="1"/>
  <c r="AC8" i="1"/>
  <c r="O8" i="1"/>
  <c r="L8" i="1"/>
  <c r="CA7" i="1"/>
  <c r="BS7" i="1"/>
  <c r="BU7" i="1" s="1"/>
  <c r="BW7" i="1" s="1"/>
  <c r="BH7" i="1"/>
  <c r="BD7" i="1"/>
  <c r="AY7" i="1"/>
  <c r="AC7" i="1"/>
  <c r="O7" i="1"/>
  <c r="L7" i="1"/>
  <c r="BB8" i="5" l="1"/>
  <c r="BA8" i="5" s="1"/>
  <c r="AT8" i="5" s="1"/>
  <c r="AC8" i="5" s="1"/>
  <c r="AB8" i="5" s="1"/>
  <c r="L8" i="5" s="1"/>
  <c r="I8" i="5"/>
  <c r="I18" i="5"/>
  <c r="BB18" i="5"/>
  <c r="BA18" i="5" s="1"/>
  <c r="AT18" i="5" s="1"/>
  <c r="AC18" i="5" s="1"/>
  <c r="AB18" i="5" s="1"/>
  <c r="L18" i="5" s="1"/>
  <c r="BB17" i="5"/>
  <c r="BA17" i="5" s="1"/>
  <c r="AT17" i="5" s="1"/>
  <c r="AC17" i="5" s="1"/>
  <c r="AB17" i="5" s="1"/>
  <c r="L17" i="5" s="1"/>
  <c r="I17" i="5"/>
  <c r="BB16" i="5"/>
  <c r="BA16" i="5" s="1"/>
  <c r="AT16" i="5" s="1"/>
  <c r="AC16" i="5" s="1"/>
  <c r="AB16" i="5" s="1"/>
  <c r="L16" i="5" s="1"/>
  <c r="I16" i="5"/>
  <c r="BB15" i="5"/>
  <c r="BA15" i="5" s="1"/>
  <c r="AT15" i="5" s="1"/>
  <c r="AC15" i="5" s="1"/>
  <c r="AB15" i="5" s="1"/>
  <c r="L15" i="5" s="1"/>
  <c r="I15" i="5"/>
  <c r="I14" i="5"/>
  <c r="BB14" i="5"/>
  <c r="BA14" i="5" s="1"/>
  <c r="AT14" i="5" s="1"/>
  <c r="AC14" i="5" s="1"/>
  <c r="AB14" i="5" s="1"/>
  <c r="L14" i="5" s="1"/>
  <c r="I13" i="5"/>
  <c r="BB13" i="5"/>
  <c r="BA13" i="5" s="1"/>
  <c r="AT13" i="5" s="1"/>
  <c r="AC13" i="5" s="1"/>
  <c r="AB13" i="5" s="1"/>
  <c r="L13" i="5" s="1"/>
  <c r="BB12" i="5"/>
  <c r="BA12" i="5" s="1"/>
  <c r="AT12" i="5" s="1"/>
  <c r="AC12" i="5" s="1"/>
  <c r="AB12" i="5" s="1"/>
  <c r="L12" i="5" s="1"/>
  <c r="I12" i="5"/>
  <c r="BB11" i="5"/>
  <c r="BA11" i="5" s="1"/>
  <c r="AT11" i="5" s="1"/>
  <c r="AC11" i="5" s="1"/>
  <c r="AB11" i="5" s="1"/>
  <c r="L11" i="5" s="1"/>
  <c r="I11" i="5"/>
  <c r="BB10" i="5"/>
  <c r="BA10" i="5" s="1"/>
  <c r="AT10" i="5" s="1"/>
  <c r="AC10" i="5" s="1"/>
  <c r="AB10" i="5" s="1"/>
  <c r="L10" i="5" s="1"/>
  <c r="I10" i="5"/>
  <c r="I9" i="5"/>
  <c r="BB9" i="5"/>
  <c r="BA9" i="5" s="1"/>
  <c r="AT9" i="5" s="1"/>
  <c r="AC9" i="5" s="1"/>
  <c r="AB9" i="5" s="1"/>
  <c r="L9" i="5" s="1"/>
  <c r="AC13" i="1"/>
  <c r="BD13" i="1"/>
  <c r="BD12" i="1"/>
  <c r="A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tc={B2ACCC27-530D-4FF5-9699-D23D041909CD}</author>
    <author>tc={3965D31C-78FC-4779-AAB7-89F7B1949B21}</author>
    <author>tc={8F6392B4-BB9E-4226-ACFD-EDC9C223DB45}</author>
    <author>tc={FD9B3D7F-5637-4DDA-933E-9A9F7173071E}</author>
    <author>tc={04D10A5A-8265-4327-972C-4E167686369F}</author>
    <author>tc={4EBA68AF-1843-4638-BD6C-6A55893641A8}</author>
  </authors>
  <commentList>
    <comment ref="S9" authorId="0" shapeId="0" xr:uid="{B2ACCC27-530D-4FF5-9699-D23D041909CD}">
      <text>
        <t>[Threaded comment]
Your version of Excel allows you to read this threaded comment; however, any edits to it will get removed if the file is opened in a newer version of Excel. Learn more: https://go.microsoft.com/fwlink/?linkid=870924
Comment:
    TQ 253, TQ 64</t>
      </text>
    </comment>
    <comment ref="Y11" authorId="1" shapeId="0" xr:uid="{3965D31C-78FC-4779-AAB7-89F7B1949B21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 Validation; Received Some Data</t>
      </text>
    </comment>
    <comment ref="AE11" authorId="2" shapeId="0" xr:uid="{8F6392B4-BB9E-4226-ACFD-EDC9C223DB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parts contribute to 64 tools </t>
      </text>
    </comment>
    <comment ref="AG11" authorId="3" shapeId="0" xr:uid="{FD9B3D7F-5637-4DDA-933E-9A9F7173071E}">
      <text>
        <t>[Threaded comment]
Your version of Excel allows you to read this threaded comment; however, any edits to it will get removed if the file is opened in a newer version of Excel. Learn more: https://go.microsoft.com/fwlink/?linkid=870924
Comment:
    53 parts contribute to 74 tools</t>
      </text>
    </comment>
    <comment ref="Y12" authorId="4" shapeId="0" xr:uid="{04D10A5A-8265-4327-972C-4E167686369F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 Validation; Received Some Data</t>
      </text>
    </comment>
    <comment ref="AG12" authorId="5" shapeId="0" xr:uid="{4EBA68AF-1843-4638-BD6C-6A55893641A8}">
      <text>
        <t>[Threaded comment]
Your version of Excel allows you to read this threaded comment; however, any edits to it will get removed if the file is opened in a newer version of Excel. Learn more: https://go.microsoft.com/fwlink/?linkid=870924
Comment:
    35 tools contribute to 28 parts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C99B0E-94A7-41BA-A806-2B5EE0196B2A}" name="Query - MASTER DATA" description="Connection to the 'MASTER DATA' query in the workbook." type="100" refreshedVersion="8" minRefreshableVersion="5">
    <extLst>
      <ext xmlns:x15="http://schemas.microsoft.com/office/spreadsheetml/2010/11/main" uri="{DE250136-89BD-433C-8126-D09CA5730AF9}">
        <x15:connection id="d011c8ca-cb84-45c5-b58f-d672f495bdbe">
          <x15:oledbPr connection="Provider=Microsoft.Mashup.OleDb.1;Data Source=$Workbook$;Location=&quot;MASTER DATA&quot;;Extended Properties=&quot;&quot;">
            <x15:dbTables>
              <x15:dbTable name="MASTER DATA"/>
            </x15:dbTables>
          </x15:oledbPr>
        </x15:connection>
      </ext>
    </extLst>
  </connection>
  <connection id="2" xr16:uid="{750F7980-EA8B-432D-8722-765343121D7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E9929A00-B60F-47D1-A3F7-732E0ABF2E14}" keepAlive="1" name="Query - Table10" description="Connection to the 'Table10' query in the workbook." type="5" refreshedVersion="0" background="1">
    <dbPr connection="Provider=Microsoft.Mashup.OleDb.1;Data Source=$Workbook$;Location=Table10;Extended Properties=&quot;&quot;" command="SELECT * FROM [Table10]"/>
  </connection>
  <connection id="4" xr16:uid="{9E442A89-4813-4E01-B75F-47F07D422FC2}" keepAlive="1" name="Query - Table112" description="Connection to the 'Table112' query in the workbook." type="5" refreshedVersion="0" background="1">
    <dbPr connection="Provider=Microsoft.Mashup.OleDb.1;Data Source=$Workbook$;Location=Table112;Extended Properties=&quot;&quot;" command="SELECT * FROM [Table112]"/>
  </connection>
  <connection id="5" xr16:uid="{A58BFC58-49BC-4656-AE8C-256D708D183C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6" xr16:uid="{34640F75-5B39-46BB-A96E-FCE4C70411A6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7" xr16:uid="{3E36F34D-495E-44CC-8F6D-84918F1F9166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8" xr16:uid="{08F06C2A-27C0-4E21-BDF3-7A5ADFF79137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9" xr16:uid="{CE87E55C-5858-47AF-8458-2B1C32A8D127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10" xr16:uid="{0AF39423-88BC-4697-88A6-27C9DD057218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  <connection id="11" xr16:uid="{A636A368-3C05-4368-9ED7-86B719879E36}" keepAlive="1" name="Query - Table9" description="Connection to the 'Table9' query in the workbook." type="5" refreshedVersion="0" background="1">
    <dbPr connection="Provider=Microsoft.Mashup.OleDb.1;Data Source=$Workbook$;Location=Table9;Extended Properties=&quot;&quot;" command="SELECT * FROM [Table9]"/>
  </connection>
  <connection id="12" xr16:uid="{255044E8-3073-4239-A53A-8F5820DFC4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<sst xmlns="http://schemas.openxmlformats.org/spreadsheetml/2006/main" count="2621" uniqueCount="826">
  <si>
    <t>col 13 = col8 - 180 days</t>
  </si>
  <si>
    <t>col 12 = col8 - 150 days</t>
  </si>
  <si>
    <t>col 12 = col8 -120</t>
  </si>
  <si>
    <t>col 11 = col 8 - 21 days</t>
  </si>
  <si>
    <t>col 10  = col 7 - 21 days</t>
  </si>
  <si>
    <t>col 9 = col 8 - 7 days</t>
  </si>
  <si>
    <t>col 8  = col 7 - 4</t>
  </si>
  <si>
    <t>col 7 =  col 6- 15 days</t>
  </si>
  <si>
    <t>col 6 = col 5 - 7 days</t>
  </si>
  <si>
    <t>col 5 = col 4 - 15days</t>
  </si>
  <si>
    <t>col 4 = col 3 - 7 days</t>
  </si>
  <si>
    <t>col3 =col2 -10 days</t>
  </si>
  <si>
    <t>col2 =col1 -3 days</t>
  </si>
  <si>
    <t>BD / Programs</t>
  </si>
  <si>
    <t>Engineering</t>
  </si>
  <si>
    <t>YES/NO</t>
  </si>
  <si>
    <t>APPROVED/ME WIP/CUST.WIP</t>
  </si>
  <si>
    <t>TDP</t>
  </si>
  <si>
    <t>FEASIBILITY STUDY</t>
  </si>
  <si>
    <t>BOM CREATION</t>
  </si>
  <si>
    <t>CUSTOMER APPROVAL</t>
  </si>
  <si>
    <t>CONCURRENCE</t>
  </si>
  <si>
    <t>TOOL APPROVAL</t>
  </si>
  <si>
    <t>TOOLS</t>
  </si>
  <si>
    <t>RAW MATERIAL &amp; BOI</t>
  </si>
  <si>
    <t>NC PROGRAM STATUS</t>
  </si>
  <si>
    <t>FAI LAUNCH STSTUS</t>
  </si>
  <si>
    <t>ISSUE OF RM</t>
  </si>
  <si>
    <t>COMP</t>
  </si>
  <si>
    <t>PART CONFIG
(FORMING +HT+M/C)</t>
  </si>
  <si>
    <t xml:space="preserve">SST </t>
  </si>
  <si>
    <t xml:space="preserve">ASSY </t>
  </si>
  <si>
    <t>FINAL INSPECTION</t>
  </si>
  <si>
    <t>FAI SUBMISSION</t>
  </si>
  <si>
    <t>Sl.No</t>
  </si>
  <si>
    <t>MASPL LEVEL</t>
  </si>
  <si>
    <t>MASPL PN (AS PER SAP)</t>
  </si>
  <si>
    <t>CUSTOMER PN</t>
  </si>
  <si>
    <t>PART DESCRIPTION</t>
  </si>
  <si>
    <t>Project</t>
  </si>
  <si>
    <t>TYPE</t>
  </si>
  <si>
    <t>SAFETY CLASS</t>
  </si>
  <si>
    <t>PROCESS</t>
  </si>
  <si>
    <t>TDP PLAN DATE</t>
  </si>
  <si>
    <t>TDP ACTUAL DATE</t>
  </si>
  <si>
    <t>TDP AVAILABILITY</t>
  </si>
  <si>
    <t>FEASIBILITY PLAN DATE</t>
  </si>
  <si>
    <t>FEASIBILITY ACTUAL DATE</t>
  </si>
  <si>
    <t>FEASIBILTY STUDY</t>
  </si>
  <si>
    <t>RM BOM STATUS</t>
  </si>
  <si>
    <t>CONSUMABLE BOM STATUS</t>
  </si>
  <si>
    <t>HW BOM STATUS</t>
  </si>
  <si>
    <t>SST PROCESS QUALIFICATION REQUIREMENTS</t>
  </si>
  <si>
    <t>SST PROCESS NEEDED QULIFICATION</t>
  </si>
  <si>
    <t>SST PROCESS QUALIFICATION STATUS</t>
  </si>
  <si>
    <t>LAI APPROVAL</t>
  </si>
  <si>
    <t>FPQ APPROVAL REQUIREMENTS</t>
  </si>
  <si>
    <t>FPQ APPROVAL STATUS</t>
  </si>
  <si>
    <t>ME EDC</t>
  </si>
  <si>
    <t>CUST. EDC</t>
  </si>
  <si>
    <t>CONCURRENCE PLAN DATE</t>
  </si>
  <si>
    <t>CONCURRENCE ACTUAL DATE</t>
  </si>
  <si>
    <t>CONCURRENCE STATUS</t>
  </si>
  <si>
    <t>TOOL CONCEPT REQUIREMENTS</t>
  </si>
  <si>
    <t>TOOL CONCEPT APPROVAL STATUS</t>
  </si>
  <si>
    <t>TOOL DESIGN APPROVAL</t>
  </si>
  <si>
    <t>TOOLS NEEDED?</t>
  </si>
  <si>
    <t>TOOL TYPE</t>
  </si>
  <si>
    <t>NO OF TOOLS</t>
  </si>
  <si>
    <t>TOOL PLAN DATE</t>
  </si>
  <si>
    <t>COMMITTED DATE</t>
  </si>
  <si>
    <t>TOOL ACTUAL DATE</t>
  </si>
  <si>
    <t>TOOL AVAILIABILITY</t>
  </si>
  <si>
    <t>TRF HANDOVER</t>
  </si>
  <si>
    <t>TOOL DESIGN</t>
  </si>
  <si>
    <t>TOOL FABRICATION</t>
  </si>
  <si>
    <t>TOOL NUMBER</t>
  </si>
  <si>
    <t>TL CODE</t>
  </si>
  <si>
    <t>DEPENDENCY</t>
  </si>
  <si>
    <t>FINAL TEMP</t>
  </si>
  <si>
    <t>THICKNESS</t>
  </si>
  <si>
    <t>RM/BOI  Num
(as per SAP)</t>
  </si>
  <si>
    <t>RM NEED DATE</t>
  </si>
  <si>
    <t>BOI NEED DATE</t>
  </si>
  <si>
    <t>RM STATUS</t>
  </si>
  <si>
    <t>BOI STATUS</t>
  </si>
  <si>
    <t>NC PROGRAM TYPE</t>
  </si>
  <si>
    <t>NC PROGRAM COMPLETION PLAN DATE</t>
  </si>
  <si>
    <t>NC PROGRAM COMPLETION ACTUAL DATE</t>
  </si>
  <si>
    <t>W/O - SAP</t>
  </si>
  <si>
    <t>W/O Date - SAP</t>
  </si>
  <si>
    <t>WO PLAN RELEASE DATE</t>
  </si>
  <si>
    <t>DELINQUENCY</t>
  </si>
  <si>
    <t>LAUNCH STATUS</t>
  </si>
  <si>
    <t>LC DEPENDENCY</t>
  </si>
  <si>
    <t>LC DEPENDENCY BREAKUP</t>
  </si>
  <si>
    <t>DOSSIAR INHOUSE/OUTSOURCE</t>
  </si>
  <si>
    <t>PRIORITY</t>
  </si>
  <si>
    <t>TQ REQUIRED</t>
  </si>
  <si>
    <t>TQ RAISED</t>
  </si>
  <si>
    <t>PLAN DATE</t>
  </si>
  <si>
    <t>ACTUAL DATE</t>
  </si>
  <si>
    <t>Revised Plan</t>
  </si>
  <si>
    <t>Comp. FI &amp; SST</t>
  </si>
  <si>
    <t>Comp. FI &amp; LC</t>
  </si>
  <si>
    <t xml:space="preserve">ACTUAL DATE </t>
  </si>
  <si>
    <t>REVIEW</t>
  </si>
  <si>
    <t>FAI SUBMISSION PLAN DATE</t>
  </si>
  <si>
    <t>FAI SUBMISSION ACTUAL DATE</t>
  </si>
  <si>
    <t>DELAY</t>
  </si>
  <si>
    <t>FAI SUBMISSION DEPENDENCY</t>
  </si>
  <si>
    <t>FAI SUBMISSION DEPENDENCY BREAKUP</t>
  </si>
  <si>
    <t>Remarks</t>
  </si>
  <si>
    <t>EQP ASSEMBLY.</t>
  </si>
  <si>
    <t>TDP AVAILABLE</t>
  </si>
  <si>
    <t>FEASIBILITY STUDY COMPLETED</t>
  </si>
  <si>
    <t>COMPLETED</t>
  </si>
  <si>
    <t>NO</t>
  </si>
  <si>
    <t>NA</t>
  </si>
  <si>
    <t>CONCURRENCE COMPLETED</t>
  </si>
  <si>
    <t>T42</t>
  </si>
  <si>
    <t>LAUNCHED</t>
  </si>
  <si>
    <t>FAI SUBMITTED</t>
  </si>
  <si>
    <t>ANGLE</t>
  </si>
  <si>
    <t>DETAIL PART</t>
  </si>
  <si>
    <t>ROUTING+PB</t>
  </si>
  <si>
    <t>BRACKET</t>
  </si>
  <si>
    <t>T351</t>
  </si>
  <si>
    <t>SHIM</t>
  </si>
  <si>
    <t>ROUTING</t>
  </si>
  <si>
    <t>SEN ELEMENT BRACKET</t>
  </si>
  <si>
    <t>1.4544.9</t>
  </si>
  <si>
    <t>CLAMP RING</t>
  </si>
  <si>
    <t>LASER+HEZ+PRESS</t>
  </si>
  <si>
    <t>YES</t>
  </si>
  <si>
    <t>PRESS TOOL</t>
  </si>
  <si>
    <t>TL0340080010003</t>
  </si>
  <si>
    <t>ACT-PROTECTION GRID</t>
  </si>
  <si>
    <t>SUPPORT</t>
  </si>
  <si>
    <t>ROUTING+PB+HF</t>
  </si>
  <si>
    <t>HAND FORMING TOOL</t>
  </si>
  <si>
    <t>BRACKET F ELECTRIC</t>
  </si>
  <si>
    <t>ASSEMBLY</t>
  </si>
  <si>
    <t>BRACKET F.ELECTRIC</t>
  </si>
  <si>
    <t>ROUTING+CHAMFER+PB</t>
  </si>
  <si>
    <t>T762</t>
  </si>
  <si>
    <t>MILLING FIXTURE</t>
  </si>
  <si>
    <t>FORM BLOCK</t>
  </si>
  <si>
    <t>Customer</t>
  </si>
  <si>
    <t>OUTSOURCE</t>
  </si>
  <si>
    <t>Yes</t>
  </si>
  <si>
    <t>Part No</t>
  </si>
  <si>
    <t>SAP No</t>
  </si>
  <si>
    <t>Annual Demand</t>
  </si>
  <si>
    <t>Part Launch Date</t>
  </si>
  <si>
    <t>Tool Lob Date</t>
  </si>
  <si>
    <t>Tool Length</t>
  </si>
  <si>
    <t>Tool Width</t>
  </si>
  <si>
    <t>Tool Height</t>
  </si>
  <si>
    <t>C.E Input Data validation</t>
  </si>
  <si>
    <t>Remarks(C.E)</t>
  </si>
  <si>
    <t>Operation</t>
  </si>
  <si>
    <t>Complexity</t>
  </si>
  <si>
    <t>Design (Inhouse|Outsourced )</t>
  </si>
  <si>
    <t>PO Date(Design)</t>
  </si>
  <si>
    <t>PO No(Design)</t>
  </si>
  <si>
    <t>Vendor Info (Design)</t>
  </si>
  <si>
    <t>MASPL Tool Design Validation</t>
  </si>
  <si>
    <t>Validation Remarks</t>
  </si>
  <si>
    <t>Design Status</t>
  </si>
  <si>
    <t>Delay (Design)</t>
  </si>
  <si>
    <t>Delay Reason (Design)</t>
  </si>
  <si>
    <t>Manufacturing (Outsourced )</t>
  </si>
  <si>
    <t>Supplier Commited Date</t>
  </si>
  <si>
    <t>Tool Received Date</t>
  </si>
  <si>
    <t>Proveout Remarks</t>
  </si>
  <si>
    <t>ACCEPTANCE  /  REJECTION CRITERIA</t>
  </si>
  <si>
    <t>TOOL LIFE CYCLE</t>
  </si>
  <si>
    <t>Validation Frequency</t>
  </si>
  <si>
    <t>Previous Validation Date</t>
  </si>
  <si>
    <t>Next Validation Date</t>
  </si>
  <si>
    <t/>
  </si>
  <si>
    <t>Simple</t>
  </si>
  <si>
    <t>IN-HOUSE</t>
  </si>
  <si>
    <t>Medium</t>
  </si>
  <si>
    <t>Completed</t>
  </si>
  <si>
    <t>Received from Vendor</t>
  </si>
  <si>
    <t>Inovit Aerospace Solutions</t>
  </si>
  <si>
    <t>2</t>
  </si>
  <si>
    <t>ABS</t>
  </si>
  <si>
    <t>W1</t>
  </si>
  <si>
    <t>Sr. No.</t>
  </si>
  <si>
    <t>Material Number</t>
  </si>
  <si>
    <t>Order Type</t>
  </si>
  <si>
    <t>Planned Launch Date</t>
  </si>
  <si>
    <t>Actual Release Date</t>
  </si>
  <si>
    <t>Planned Submission Date</t>
  </si>
  <si>
    <t>Actual Submission Date</t>
  </si>
  <si>
    <t>FAI</t>
  </si>
  <si>
    <t>Column -1</t>
  </si>
  <si>
    <t>Column -2</t>
  </si>
  <si>
    <t>Column - 3</t>
  </si>
  <si>
    <t>Column - 4 = Column 3 - 64 days</t>
  </si>
  <si>
    <t>GATE-1</t>
  </si>
  <si>
    <t>SCM</t>
  </si>
  <si>
    <t>CustomerApproval</t>
  </si>
  <si>
    <t>GATE-2</t>
  </si>
  <si>
    <t>YES / NO</t>
  </si>
  <si>
    <t>GATE-3</t>
  </si>
  <si>
    <t>GATE-4</t>
  </si>
  <si>
    <t>SL.No</t>
  </si>
  <si>
    <t>Derivable Part No</t>
  </si>
  <si>
    <t>TRF Plan Date</t>
  </si>
  <si>
    <t>TRF Act Date</t>
  </si>
  <si>
    <t>TRF No</t>
  </si>
  <si>
    <t>Tool Number</t>
  </si>
  <si>
    <t xml:space="preserve">Tool Description </t>
  </si>
  <si>
    <t>TRS Number(Design)</t>
  </si>
  <si>
    <t>TRS Plan Date(Design)</t>
  </si>
  <si>
    <t>TRS Act Date (Design)</t>
  </si>
  <si>
    <t>PR Number (Design)</t>
  </si>
  <si>
    <t>PR Date (Design)</t>
  </si>
  <si>
    <t xml:space="preserve"> Design Start Date (Plan) </t>
  </si>
  <si>
    <t>Design End Date (Plan)</t>
  </si>
  <si>
    <t>Design Start Date (Actual)</t>
  </si>
  <si>
    <t>Design End Date (Actual)</t>
  </si>
  <si>
    <t>Applicability</t>
  </si>
  <si>
    <t>Cust. Plan Date</t>
  </si>
  <si>
    <t>Cust. Actual Date</t>
  </si>
  <si>
    <t>TL  CODE (SAP)</t>
  </si>
  <si>
    <t>TRS (Mfg)</t>
  </si>
  <si>
    <t>TRS Plan Date(Mfg)</t>
  </si>
  <si>
    <t>TRS Act Date (Mfg)</t>
  </si>
  <si>
    <t>PR Number(Mfg)</t>
  </si>
  <si>
    <t>PR Date (Mfg)</t>
  </si>
  <si>
    <t>PO Date (Mfg)</t>
  </si>
  <si>
    <t>PO No (Mfg)</t>
  </si>
  <si>
    <t>Vendor Info (Mfg)</t>
  </si>
  <si>
    <t>Mfg Start Date (Plan)</t>
  </si>
  <si>
    <t>Mfg End Date (Plan)</t>
  </si>
  <si>
    <t>Mfg Status</t>
  </si>
  <si>
    <t>Delay (Mfg)</t>
  </si>
  <si>
    <t>Delay Reason (Mfg)</t>
  </si>
  <si>
    <t>MASPL Tooling Quality Acceptance</t>
  </si>
  <si>
    <t>MASPL Tool Buy-Off (Mfg)</t>
  </si>
  <si>
    <t>Buy-Off Remarks(Mfg)</t>
  </si>
  <si>
    <t xml:space="preserve">FAI TOOL PROVEOUT </t>
  </si>
  <si>
    <t>Tool Handover to Stores</t>
  </si>
  <si>
    <t>48500D57914677200000</t>
  </si>
  <si>
    <t>CNC Machining</t>
  </si>
  <si>
    <t>N/A</t>
  </si>
  <si>
    <t>No</t>
  </si>
  <si>
    <t>TL0360090010001</t>
  </si>
  <si>
    <t>TRS-1762</t>
  </si>
  <si>
    <t>1 year</t>
  </si>
  <si>
    <t>54100D53931727200000</t>
  </si>
  <si>
    <t>Forming</t>
  </si>
  <si>
    <t>TL0360080010005</t>
  </si>
  <si>
    <t>TRS-1176</t>
  </si>
  <si>
    <t>54100D53922064200000</t>
  </si>
  <si>
    <t>TL0360010010003</t>
  </si>
  <si>
    <t xml:space="preserve"> TRS-1762</t>
  </si>
  <si>
    <t>54100E53911171204000</t>
  </si>
  <si>
    <t>TL0360010010004</t>
  </si>
  <si>
    <t>54100A53610044208000</t>
  </si>
  <si>
    <t>TL0360010010053</t>
  </si>
  <si>
    <t>TRS-1854</t>
  </si>
  <si>
    <t>54100A53610044209000</t>
  </si>
  <si>
    <t>TL0360010010054</t>
  </si>
  <si>
    <t>48500A53610221316000</t>
  </si>
  <si>
    <t>TL0360090010066</t>
  </si>
  <si>
    <t>TRS-1875</t>
  </si>
  <si>
    <t>54100D21210684200000</t>
  </si>
  <si>
    <t>TL0360010010080</t>
  </si>
  <si>
    <t>TRS-1895</t>
  </si>
  <si>
    <t>54100D53230653200000</t>
  </si>
  <si>
    <t>TL0360010010045</t>
  </si>
  <si>
    <t xml:space="preserve"> TRS-1833</t>
  </si>
  <si>
    <t>54100D53230654200000</t>
  </si>
  <si>
    <t>TL0360010010043</t>
  </si>
  <si>
    <t>Z5393680130600</t>
  </si>
  <si>
    <t>Z5791303430400</t>
  </si>
  <si>
    <t>Z5791303330400</t>
  </si>
  <si>
    <t>Z5791303730400</t>
  </si>
  <si>
    <t>Z5791303530400</t>
  </si>
  <si>
    <t>Z5791319730300</t>
  </si>
  <si>
    <t>Z5791303130400</t>
  </si>
  <si>
    <t>Z5393680130400</t>
  </si>
  <si>
    <t>Z5391067830000</t>
  </si>
  <si>
    <t>Z5391064000000</t>
  </si>
  <si>
    <t>X5393680130300</t>
  </si>
  <si>
    <t>Z579-13034-304-00</t>
  </si>
  <si>
    <t>Z579-13033-304-00</t>
  </si>
  <si>
    <t>Z579-13037-304-00</t>
  </si>
  <si>
    <t>Z579-13035-304-00</t>
  </si>
  <si>
    <t>Z579-13197-303-00</t>
  </si>
  <si>
    <t>Z579-13031-304-00</t>
  </si>
  <si>
    <t>Z539-10640-000-00</t>
  </si>
  <si>
    <t>X539-36801-303-00</t>
  </si>
  <si>
    <t>Z539-10678-300-00</t>
  </si>
  <si>
    <t>Z539-36801-304-00</t>
  </si>
  <si>
    <t>Z539-36801-306-00</t>
  </si>
  <si>
    <t>ATLANTIC</t>
  </si>
  <si>
    <t>QTY</t>
  </si>
  <si>
    <t>Delivered</t>
  </si>
  <si>
    <t>Planetto Tooltech</t>
  </si>
  <si>
    <t>SAP PN#</t>
  </si>
  <si>
    <t>WO</t>
  </si>
  <si>
    <t>SAP STATUS</t>
  </si>
  <si>
    <t>AGEING</t>
  </si>
  <si>
    <t>PROJECT</t>
  </si>
  <si>
    <t>ISSUES</t>
  </si>
  <si>
    <t>KMDF/ KMFI</t>
  </si>
  <si>
    <t>ACTION STATUS</t>
  </si>
  <si>
    <t>WORK CATEGORY</t>
  </si>
  <si>
    <t>ISSUE SUMMARY</t>
  </si>
  <si>
    <t>RESP</t>
  </si>
  <si>
    <t>DP/CP</t>
  </si>
  <si>
    <t>ASSY</t>
  </si>
  <si>
    <t>EDC</t>
  </si>
  <si>
    <t>WO ACTIVE DAYS</t>
  </si>
  <si>
    <t>PO Check</t>
  </si>
  <si>
    <t>Next Operation Cat</t>
  </si>
  <si>
    <t>Next Operation Desc</t>
  </si>
  <si>
    <t>CUSTOMER</t>
  </si>
  <si>
    <t>PROJECT NOMENCLATURE</t>
  </si>
  <si>
    <t>OPN PENDING</t>
  </si>
  <si>
    <t>RM STOCK CHECK</t>
  </si>
  <si>
    <t>RM CODE</t>
  </si>
  <si>
    <t>PROJECT2</t>
  </si>
  <si>
    <t>COMPLETION%</t>
  </si>
  <si>
    <t>HANDOVER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</si>
  <si>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</si>
  <si>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</si>
  <si>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</si>
  <si>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</si>
  <si>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</si>
  <si>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</si>
  <si>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</si>
  <si>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</si>
  <si>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</si>
  <si>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</si>
  <si>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</si>
  <si>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</si>
  <si>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</si>
  <si>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</si>
  <si>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</si>
  <si>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</si>
  <si>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</si>
  <si>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</si>
  <si>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</si>
  <si>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</si>
  <si>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</si>
  <si>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</si>
  <si>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</si>
  <si>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</si>
  <si>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</si>
  <si>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</si>
  <si>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</si>
  <si>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</si>
  <si>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</si>
  <si>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</si>
  <si>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</si>
  <si>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Waiting for approval</t>
  </si>
  <si>
    <t>KMFI</t>
  </si>
  <si>
    <t>OPEN</t>
  </si>
  <si>
    <t>PART SUBMITTED</t>
  </si>
  <si>
    <t>FAI Approval</t>
  </si>
  <si>
    <t>DP</t>
  </si>
  <si>
    <t>FG</t>
  </si>
  <si>
    <t>FINISHED GOODS STORAGE</t>
  </si>
  <si>
    <t>OK</t>
  </si>
  <si>
    <t>pending</t>
  </si>
  <si>
    <t>RS-RM-01</t>
  </si>
  <si>
    <t>SMROCELL</t>
  </si>
  <si>
    <t>SM-DB-01</t>
  </si>
  <si>
    <t>SM-DB-03</t>
  </si>
  <si>
    <t>QA-BI-01</t>
  </si>
  <si>
    <t>SMHTCELL</t>
  </si>
  <si>
    <t>HT-CS-02</t>
  </si>
  <si>
    <t>SMPBCELL</t>
  </si>
  <si>
    <t>SM-HP-01</t>
  </si>
  <si>
    <t>SM-CS-01</t>
  </si>
  <si>
    <t>SMAOCELL</t>
  </si>
  <si>
    <t>QA-CI-01</t>
  </si>
  <si>
    <t>QA-HT-01</t>
  </si>
  <si>
    <t>ND-FP-01</t>
  </si>
  <si>
    <t>ST-CA-02</t>
  </si>
  <si>
    <t>QA-ST-01</t>
  </si>
  <si>
    <t>PM-PI-01</t>
  </si>
  <si>
    <t>QA-FIHERE</t>
  </si>
  <si>
    <t>RS-FG-01</t>
  </si>
  <si>
    <t>ST-TA-04</t>
  </si>
  <si>
    <t>ST-PS-01</t>
  </si>
  <si>
    <t>QA-PS-01</t>
  </si>
  <si>
    <t>ST-TU-01</t>
  </si>
  <si>
    <t>RS-HD-01</t>
  </si>
  <si>
    <t>EQUIP-01</t>
  </si>
  <si>
    <t>EQ-QA-01</t>
  </si>
  <si>
    <t>AS-PM-02</t>
  </si>
  <si>
    <t>QA-FI</t>
  </si>
  <si>
    <t>RS-FG-01HERE</t>
  </si>
  <si>
    <t xml:space="preserve">NO </t>
  </si>
  <si>
    <t>NOT OK</t>
  </si>
  <si>
    <t>RA1M7011861601</t>
  </si>
  <si>
    <t>SM-WL-01</t>
  </si>
  <si>
    <t>QA-WL-01</t>
  </si>
  <si>
    <t>QA-CI-02</t>
  </si>
  <si>
    <t>ST-TC-01</t>
  </si>
  <si>
    <t>RS-HD-01HERE</t>
  </si>
  <si>
    <t>AS-SE-01</t>
  </si>
  <si>
    <t>AS-PS-01</t>
  </si>
  <si>
    <t>AS-PS-02</t>
  </si>
  <si>
    <t>ST-MA-01</t>
  </si>
  <si>
    <t>ST-UM-01</t>
  </si>
  <si>
    <t>AS-CD-01</t>
  </si>
  <si>
    <t>AS-QP-01</t>
  </si>
  <si>
    <t>SM-TR-01</t>
  </si>
  <si>
    <t>Engg Review</t>
  </si>
  <si>
    <t>RM0010012480005</t>
  </si>
  <si>
    <t>SM-HF-01</t>
  </si>
  <si>
    <t>HT-AO-02</t>
  </si>
  <si>
    <t>Parts are with Engg_Abhishek,PO not available mail has sent from Engg to teco the part</t>
  </si>
  <si>
    <t>RM5060610290029</t>
  </si>
  <si>
    <t>SM-RO-03</t>
  </si>
  <si>
    <t>EQUIP-01HERE</t>
  </si>
  <si>
    <t>AS-CD-02</t>
  </si>
  <si>
    <t>Drawing Updating</t>
  </si>
  <si>
    <t>CP</t>
  </si>
  <si>
    <t>ST-CC-01</t>
  </si>
  <si>
    <t>RS-SF-01</t>
  </si>
  <si>
    <t>Engg issdue_Wrong hardware loaded</t>
  </si>
  <si>
    <t>RM5171030650065</t>
  </si>
  <si>
    <t>RS-SF-01HERE</t>
  </si>
  <si>
    <t>SAP DATA</t>
  </si>
  <si>
    <t>SAP</t>
  </si>
  <si>
    <t>MASTER TRACKER</t>
  </si>
  <si>
    <t>MANUAL UPDATED</t>
  </si>
  <si>
    <t>MANUAL</t>
  </si>
  <si>
    <t>PROCESS SHEET</t>
  </si>
  <si>
    <t>FORMULA</t>
  </si>
  <si>
    <t>TOOLING TRACKER</t>
  </si>
  <si>
    <t xml:space="preserve">SAP </t>
  </si>
  <si>
    <t>SUPPLIER PORTAL / EMAIL</t>
  </si>
  <si>
    <t>CALCULATION</t>
  </si>
  <si>
    <t>SAP / QUALITY TRACKER</t>
  </si>
  <si>
    <t xml:space="preserve">MANUAL </t>
  </si>
  <si>
    <t>FORMULA / MASTER TRACKER</t>
  </si>
  <si>
    <t>BD / PROGRAMS</t>
  </si>
  <si>
    <t xml:space="preserve">TOOLING SUB - TRACKER </t>
  </si>
  <si>
    <t>FROM SCM TRACKER</t>
  </si>
  <si>
    <t>DROP DOWN</t>
  </si>
  <si>
    <t>TOOLING SUB TRACKER</t>
  </si>
  <si>
    <t>Doc_type</t>
  </si>
  <si>
    <t xml:space="preserve"> Doc_No</t>
  </si>
  <si>
    <t>Doc_Date</t>
  </si>
  <si>
    <t>sl_no</t>
  </si>
  <si>
    <t xml:space="preserve"> Version no</t>
  </si>
  <si>
    <t xml:space="preserve"> Customer_code</t>
  </si>
  <si>
    <t xml:space="preserve"> Project_Name</t>
  </si>
  <si>
    <t xml:space="preserve"> Customer_material_code</t>
  </si>
  <si>
    <t>Price_Currency</t>
  </si>
  <si>
    <t xml:space="preserve"> RC Price (Basic Price)</t>
  </si>
  <si>
    <t xml:space="preserve"> NRC Price (Amortisation Price)</t>
  </si>
  <si>
    <t xml:space="preserve"> NRC Amortised QTY</t>
  </si>
  <si>
    <t xml:space="preserve"> NRC_OT Price </t>
  </si>
  <si>
    <t>Bid- Valid_From_date</t>
  </si>
  <si>
    <t>Bid -Valid_To_date</t>
  </si>
  <si>
    <t>BID</t>
  </si>
  <si>
    <t>29.04.2025</t>
  </si>
  <si>
    <t>Round 1</t>
  </si>
  <si>
    <t>USD</t>
  </si>
  <si>
    <t>31.12.2030</t>
  </si>
  <si>
    <t>MASPL-RFQ-ABS-301-2024</t>
  </si>
  <si>
    <t>MSAXYZ0005</t>
  </si>
  <si>
    <t>Sourcing</t>
  </si>
  <si>
    <t xml:space="preserve">CUSTOMER </t>
  </si>
  <si>
    <t>YET TO PLAN</t>
  </si>
  <si>
    <t>Complex</t>
  </si>
  <si>
    <t>Very Complex</t>
  </si>
  <si>
    <t>DRILL JIG</t>
  </si>
  <si>
    <t>CHECKING FIXTURE</t>
  </si>
  <si>
    <t>CHECK FIXTURE</t>
  </si>
  <si>
    <t>FORM BLOCK-2</t>
  </si>
  <si>
    <t>HOLDING FIXTURE/MILLING FIXTURE</t>
  </si>
  <si>
    <t>INSPECTION TEMPLATE</t>
  </si>
  <si>
    <t xml:space="preserve">SHOP AID </t>
  </si>
  <si>
    <t>HAND FORM BLOCK</t>
  </si>
  <si>
    <t xml:space="preserve">FORM BLOCK </t>
  </si>
  <si>
    <t>FORM BLOCK STAGE-2</t>
  </si>
  <si>
    <t>HOLDING FIXTURE</t>
  </si>
  <si>
    <t>BEARING PRESSING TOOL</t>
  </si>
  <si>
    <t>PRESS SWAGING TOOL</t>
  </si>
  <si>
    <t>BEARING LOAD TESTING</t>
  </si>
  <si>
    <t>BEARING LOAD TESTING TOOL</t>
  </si>
  <si>
    <t>HAND FORM TOOL</t>
  </si>
  <si>
    <t>STRECH FORMING TOOL</t>
  </si>
  <si>
    <t>FORM BLOCK(stage-1)</t>
  </si>
  <si>
    <t>FORM BLOCK(stage-2)</t>
  </si>
  <si>
    <t>HAND FORM</t>
  </si>
  <si>
    <t>STRETCH FORM TOOL</t>
  </si>
  <si>
    <t>Check Template</t>
  </si>
  <si>
    <t>HAND FORM BLOCK(1:1)</t>
  </si>
  <si>
    <t>INSPECTION FIXTURE</t>
  </si>
  <si>
    <t>Tool Design Status</t>
  </si>
  <si>
    <t>Work In Progress</t>
  </si>
  <si>
    <t>Delayed</t>
  </si>
  <si>
    <t>On Track</t>
  </si>
  <si>
    <t>Under Review</t>
  </si>
  <si>
    <t>Pending Approval</t>
  </si>
  <si>
    <t>On Hold</t>
  </si>
  <si>
    <t>Blocked</t>
  </si>
  <si>
    <t>Rework Required</t>
  </si>
  <si>
    <t>Cancelled</t>
  </si>
  <si>
    <t>Not Started</t>
  </si>
  <si>
    <t>Design Shared to Customer</t>
  </si>
  <si>
    <t>Manufacturing Status</t>
  </si>
  <si>
    <t>Completed (IN-HOUSE)</t>
  </si>
  <si>
    <t>Work In Progress at Vendor</t>
  </si>
  <si>
    <t>Delayed by Vendor</t>
  </si>
  <si>
    <t>On Track at Supplier</t>
  </si>
  <si>
    <t>RFQ Sent / Awaiting Quote</t>
  </si>
  <si>
    <t>Under PO Creation</t>
  </si>
  <si>
    <t>Material Procurement by Vendor</t>
  </si>
  <si>
    <t>Approval  Pending</t>
  </si>
  <si>
    <t>Quality Issue at Supplier</t>
  </si>
  <si>
    <t>Rework at Vendor</t>
  </si>
  <si>
    <t>Dispatch Pending from Vendor</t>
  </si>
  <si>
    <t>In Transit</t>
  </si>
  <si>
    <t>PO Issue</t>
  </si>
  <si>
    <t>Design Not Released For Manufacturing</t>
  </si>
  <si>
    <t>Hold</t>
  </si>
  <si>
    <t>Source Inspection required</t>
  </si>
  <si>
    <t>Manufacturing delay</t>
  </si>
  <si>
    <t>RFQ / quotation delay</t>
  </si>
  <si>
    <t>PO release delay</t>
  </si>
  <si>
    <t>Vendor capacity constraints</t>
  </si>
  <si>
    <t>Material procurement delay by vendor</t>
  </si>
  <si>
    <t>Supplier manufacturing backlog</t>
  </si>
  <si>
    <t>Quality issues at vendor</t>
  </si>
  <si>
    <t>Rework at supplier</t>
  </si>
  <si>
    <t>Inspection / approval delay</t>
  </si>
  <si>
    <t>Dispatch delay from vendor</t>
  </si>
  <si>
    <t xml:space="preserve">Insufficient Data </t>
  </si>
  <si>
    <t>Supplier-side hold</t>
  </si>
  <si>
    <t>Communication delay with vendor</t>
  </si>
  <si>
    <t xml:space="preserve"> Design Delay</t>
  </si>
  <si>
    <t>Requirements not finalized</t>
  </si>
  <si>
    <t>Frequent design changes</t>
  </si>
  <si>
    <t>Customer clarification pending</t>
  </si>
  <si>
    <t>Input data awaited</t>
  </si>
  <si>
    <t>Dependency on other teams</t>
  </si>
  <si>
    <t>Review comments not closed</t>
  </si>
  <si>
    <t>Approval delay</t>
  </si>
  <si>
    <t>Resource unavailability</t>
  </si>
  <si>
    <t>Tool/spec changes</t>
  </si>
  <si>
    <t>Rework due to errors</t>
  </si>
  <si>
    <t>Customer Data Pack Revised</t>
  </si>
  <si>
    <t>From SAP</t>
  </si>
  <si>
    <t>formula = today()- previous operation confirmation date</t>
  </si>
  <si>
    <t>Manual</t>
  </si>
  <si>
    <t>Master tracker</t>
  </si>
  <si>
    <t>SAP routing - last operation</t>
  </si>
  <si>
    <t>Based SAP routing manual check for assy WC</t>
  </si>
  <si>
    <t>Manual (From the date of WO launch)</t>
  </si>
  <si>
    <t>Formula</t>
  </si>
  <si>
    <t>COMP-INSP</t>
  </si>
  <si>
    <t>SST</t>
  </si>
  <si>
    <t>O/S</t>
  </si>
  <si>
    <t>FINSP</t>
  </si>
  <si>
    <t>ASSY-INSP</t>
  </si>
  <si>
    <t>RM-STORE</t>
  </si>
  <si>
    <t>SST-INSP</t>
  </si>
  <si>
    <t>HT-INSP</t>
  </si>
  <si>
    <t>SFG</t>
  </si>
  <si>
    <t>WELD-INSP</t>
  </si>
  <si>
    <t>CMM</t>
  </si>
  <si>
    <t>LOADING</t>
  </si>
  <si>
    <t>INW-INSP</t>
  </si>
  <si>
    <t>Maintenance</t>
  </si>
  <si>
    <t>Production</t>
  </si>
  <si>
    <t>Program</t>
  </si>
  <si>
    <t>PPC</t>
  </si>
  <si>
    <t>Quality</t>
  </si>
  <si>
    <t>Refer - Input Programs - Column 4
COLUMN 1</t>
  </si>
  <si>
    <t>ENGINEERING DASH BOARD-ASA (All Waves)</t>
  </si>
  <si>
    <t>Project &amp; Scope</t>
  </si>
  <si>
    <t>GATE 1</t>
  </si>
  <si>
    <t>GATE 2</t>
  </si>
  <si>
    <t>GATE 3</t>
  </si>
  <si>
    <t>Customer Approvals</t>
  </si>
  <si>
    <t>GATE 4</t>
  </si>
  <si>
    <t>Gate 5</t>
  </si>
  <si>
    <t>Gate 6 (Launch Clerance)</t>
  </si>
  <si>
    <t>GATE 7</t>
  </si>
  <si>
    <t>Gate 8</t>
  </si>
  <si>
    <t>Scope</t>
  </si>
  <si>
    <t>TDP Available</t>
  </si>
  <si>
    <t>TDP Pending</t>
  </si>
  <si>
    <t>Feasibility Completed</t>
  </si>
  <si>
    <t>Feasibility Pending</t>
  </si>
  <si>
    <t>P-BOM Creation completed (RM, HW, Consumables)</t>
  </si>
  <si>
    <t>P-BOM Creation Pending</t>
  </si>
  <si>
    <t>SST Approval Completed</t>
  </si>
  <si>
    <t>SST Approval Pending</t>
  </si>
  <si>
    <t>LAI Approval Completed</t>
  </si>
  <si>
    <t>LAI Approval Pending</t>
  </si>
  <si>
    <t>FPQ Approval Completed</t>
  </si>
  <si>
    <t>FPQ Approval Pending</t>
  </si>
  <si>
    <t>Tool Concept Approved</t>
  </si>
  <si>
    <t>Tool Concept App.Pending</t>
  </si>
  <si>
    <t>Tool Design Approved</t>
  </si>
  <si>
    <t>Tool Design App.Pending</t>
  </si>
  <si>
    <t>Conncurrence completed</t>
  </si>
  <si>
    <t>Concurrence Pending</t>
  </si>
  <si>
    <t>TRF Given</t>
  </si>
  <si>
    <t>TRF Not Given</t>
  </si>
  <si>
    <t>3D Model Completed</t>
  </si>
  <si>
    <t>3D Model Pending</t>
  </si>
  <si>
    <t>NCP Completed</t>
  </si>
  <si>
    <t>NCP Pending</t>
  </si>
  <si>
    <t>Tool Concept Completed</t>
  </si>
  <si>
    <t>Tool Concept Pending</t>
  </si>
  <si>
    <t>Tool Design Completed</t>
  </si>
  <si>
    <t>Tool Design Pending</t>
  </si>
  <si>
    <t>Tool Fab. Completed</t>
  </si>
  <si>
    <t>Tool Fab. Pending</t>
  </si>
  <si>
    <t>Outsourcing Received</t>
  </si>
  <si>
    <t>Outsourcing Pending</t>
  </si>
  <si>
    <t>LC Given</t>
  </si>
  <si>
    <t>Material Cut</t>
  </si>
  <si>
    <t>LC Pending</t>
  </si>
  <si>
    <t>ME WIP</t>
  </si>
  <si>
    <t xml:space="preserve"> TQ Dep.
(Launch)</t>
  </si>
  <si>
    <t>RM Dep.</t>
  </si>
  <si>
    <t>BOI Dep.</t>
  </si>
  <si>
    <t>CP WIP</t>
  </si>
  <si>
    <t>OUTSOURCE
(Dossier)
Total Scope</t>
  </si>
  <si>
    <t>FAI Submitted</t>
  </si>
  <si>
    <t>FAI Approval Pending</t>
  </si>
  <si>
    <t>FAI Sumission Pending</t>
  </si>
  <si>
    <t>TQ Dep.
(WIP)</t>
  </si>
  <si>
    <t>Other Dep.</t>
  </si>
  <si>
    <t>Production Handover Pending</t>
  </si>
  <si>
    <t>Production Handover Completed</t>
  </si>
  <si>
    <r>
      <rPr>
        <b/>
        <sz val="11"/>
        <color theme="1"/>
        <rFont val="Aptos Narrow"/>
        <family val="2"/>
      </rPr>
      <t>≤</t>
    </r>
    <r>
      <rPr>
        <b/>
        <sz val="11"/>
        <color theme="1"/>
        <rFont val="Aptos Narrow"/>
        <family val="2"/>
        <scheme val="minor"/>
      </rPr>
      <t xml:space="preserve"> 3 Batches</t>
    </r>
  </si>
  <si>
    <t>&gt; 3 Batches</t>
  </si>
  <si>
    <t>Cutover given to ASA</t>
  </si>
  <si>
    <t>ASA NPI-1.1</t>
  </si>
  <si>
    <t>ASA W1</t>
  </si>
  <si>
    <t>ASA W2</t>
  </si>
  <si>
    <t>ASA W3A</t>
  </si>
  <si>
    <t>ASA W3B</t>
  </si>
  <si>
    <t>ASA W3C</t>
  </si>
  <si>
    <t>Total</t>
  </si>
  <si>
    <t>Plan - LC - 3A</t>
  </si>
  <si>
    <t>Planned LC</t>
  </si>
  <si>
    <t>Actual LC</t>
  </si>
  <si>
    <t>Plan-FAI Submission - 3A</t>
  </si>
  <si>
    <t>Plan  FAI Submission-Cum</t>
  </si>
  <si>
    <t>Actual FAI Submission-Cum</t>
  </si>
  <si>
    <t>Column 1  = column 4 from Programs</t>
  </si>
  <si>
    <t>column 2 = column 1 -21</t>
  </si>
  <si>
    <t>Column 3 = col 2 -21 days</t>
  </si>
  <si>
    <t>Col 4 =  col 3 - 90</t>
  </si>
  <si>
    <t>col 5 = col 4 - 7</t>
  </si>
  <si>
    <t>col 6= col5 -15</t>
  </si>
  <si>
    <t>col 7 = col 6 -60</t>
  </si>
  <si>
    <t>col 8 = col 7 - 22</t>
  </si>
  <si>
    <t>DETAILS</t>
  </si>
  <si>
    <t>GATE</t>
  </si>
  <si>
    <t>DESIGN</t>
  </si>
  <si>
    <t>MANUFACTURING</t>
  </si>
  <si>
    <t>Customer Name</t>
  </si>
  <si>
    <t>Deliverable Part</t>
  </si>
  <si>
    <t>Part Numbers</t>
  </si>
  <si>
    <t>No of Tools Required</t>
  </si>
  <si>
    <t>C.E Validation</t>
  </si>
  <si>
    <t>Design Validation</t>
  </si>
  <si>
    <t>Mfg Validation</t>
  </si>
  <si>
    <t>Tool Proveout</t>
  </si>
  <si>
    <t>IN-HOUSE PLAN</t>
  </si>
  <si>
    <t>IN-HOUSE COMP</t>
  </si>
  <si>
    <t>OUTSOURCED PLAN</t>
  </si>
  <si>
    <t>OUTSOURCED COMP</t>
  </si>
  <si>
    <t>STATUS</t>
  </si>
  <si>
    <t>AIRBUS ATLANTIC</t>
  </si>
  <si>
    <t>ABA BATCH-1</t>
  </si>
  <si>
    <t>ABA BATCH-2</t>
  </si>
  <si>
    <t>ABA BATCH-3</t>
  </si>
  <si>
    <t>ABA BATCH-4</t>
  </si>
  <si>
    <t>ABA BATCH-5</t>
  </si>
  <si>
    <t>ABA BATCH-6</t>
  </si>
  <si>
    <t>ABA BATCH-7</t>
  </si>
  <si>
    <t>AIRBUS HELICOPTER</t>
  </si>
  <si>
    <t>AH-125 ASSY</t>
  </si>
  <si>
    <t>AH-H125</t>
  </si>
  <si>
    <t>AH-H130</t>
  </si>
  <si>
    <t>AH-H130 ASSY</t>
  </si>
  <si>
    <t>AERNNOVA</t>
  </si>
  <si>
    <t>ANN-A220 SKINs</t>
  </si>
  <si>
    <t>ANN-TED &amp; TESS</t>
  </si>
  <si>
    <t>ANN-Tip Assembly</t>
  </si>
  <si>
    <t>AIRBUS AEROSTRUCTURE</t>
  </si>
  <si>
    <t>ASA Skins</t>
  </si>
  <si>
    <t>ASA WAVE - I</t>
  </si>
  <si>
    <t>ASA WAVE - II</t>
  </si>
  <si>
    <t>ASA WAVE-IIIA</t>
  </si>
  <si>
    <t>ASA WAVE-IIIB</t>
  </si>
  <si>
    <t>ASA WAVE-IIIC</t>
  </si>
  <si>
    <t>Boeing</t>
  </si>
  <si>
    <t>BGS-4</t>
  </si>
  <si>
    <t>CCN 010/011</t>
  </si>
  <si>
    <t>Cluster 2.1</t>
  </si>
  <si>
    <t>Dassault</t>
  </si>
  <si>
    <t>Dassualt</t>
  </si>
  <si>
    <t>IAI</t>
  </si>
  <si>
    <t>MDCCL</t>
  </si>
  <si>
    <t>SAAB</t>
  </si>
  <si>
    <t>SAAB B-787</t>
  </si>
  <si>
    <t>SOW-11</t>
  </si>
  <si>
    <t>SOW-12</t>
  </si>
  <si>
    <t>T2_Sections WAVE-1</t>
  </si>
  <si>
    <t>T2-Sheetmetal</t>
  </si>
  <si>
    <t>Grand Total</t>
  </si>
  <si>
    <t>Tool Design Monthly (Plan / Actual ) - InHouse</t>
  </si>
  <si>
    <t>Tool Design Monthly (Plan / Actual ) - OutSource</t>
  </si>
  <si>
    <t>Details</t>
  </si>
  <si>
    <t xml:space="preserve"> In-House</t>
  </si>
  <si>
    <t>OutSource</t>
  </si>
  <si>
    <t>Total Part Numbers</t>
  </si>
  <si>
    <t>Total No of Tools Required</t>
  </si>
  <si>
    <t>Planned</t>
  </si>
  <si>
    <t>Pending</t>
  </si>
  <si>
    <t>Backlog</t>
  </si>
  <si>
    <t>September</t>
  </si>
  <si>
    <t>October</t>
  </si>
  <si>
    <t>November</t>
  </si>
  <si>
    <t>December</t>
  </si>
  <si>
    <t>Tool Manufacturing Monthly (Plan / Actual ) - InHouse</t>
  </si>
  <si>
    <t>Tool Manufacturing Monthly (Plan / Actual ) - Outsource</t>
  </si>
  <si>
    <t>Outsource</t>
  </si>
  <si>
    <t xml:space="preserve">Manual </t>
  </si>
  <si>
    <t>FAI / DFAI</t>
  </si>
  <si>
    <t>Dropdown value</t>
  </si>
  <si>
    <t>manual entery by Eng</t>
  </si>
  <si>
    <t>just add  -  in MASPL</t>
  </si>
  <si>
    <t xml:space="preserve">Sub project name </t>
  </si>
  <si>
    <t>TDP available or not if available then only insert date</t>
  </si>
  <si>
    <t>Formula if this part is available in tooling then yes otherwise No</t>
  </si>
  <si>
    <t xml:space="preserve">if tool is available then coming from Tooling </t>
  </si>
  <si>
    <t xml:space="preserve">Configuration </t>
  </si>
  <si>
    <t>if inhouse filled by enginnering if outsource then data coming from SCM</t>
  </si>
  <si>
    <t>Eng</t>
  </si>
  <si>
    <t>BD</t>
  </si>
  <si>
    <t>Maunal</t>
  </si>
  <si>
    <t>Closed</t>
  </si>
  <si>
    <t>Issue of raw material</t>
  </si>
  <si>
    <t>for production</t>
  </si>
  <si>
    <t>Date</t>
  </si>
  <si>
    <t>Month</t>
  </si>
  <si>
    <t>Week</t>
  </si>
  <si>
    <t xml:space="preserve">Customer </t>
  </si>
  <si>
    <t>Part Number</t>
  </si>
  <si>
    <t>Type</t>
  </si>
  <si>
    <t>Work order number</t>
  </si>
  <si>
    <t>Current Status</t>
  </si>
  <si>
    <t>D/C</t>
  </si>
  <si>
    <t>SEPTEMBER</t>
  </si>
  <si>
    <t>Approved</t>
  </si>
  <si>
    <t>From Programs</t>
  </si>
  <si>
    <t>Waiting For Approval</t>
  </si>
  <si>
    <t>Issues</t>
  </si>
  <si>
    <t>Manual drop down</t>
  </si>
  <si>
    <t>Manual text</t>
  </si>
  <si>
    <t>To Check</t>
  </si>
  <si>
    <t>#</t>
  </si>
  <si>
    <r>
      <t xml:space="preserve">Business meaning of </t>
    </r>
    <r>
      <rPr>
        <b/>
        <sz val="11"/>
        <color theme="1"/>
        <rFont val="Aptos Narrow"/>
        <family val="2"/>
        <scheme val="minor"/>
      </rPr>
      <t>TRS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TRF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TL Code</t>
    </r>
    <r>
      <rPr>
        <sz val="11"/>
        <color theme="1"/>
        <rFont val="Aptos Narrow"/>
        <family val="2"/>
        <scheme val="minor"/>
      </rPr>
      <t>; and which of Tool Number or TL Code keys a Tool</t>
    </r>
  </si>
  <si>
    <r>
      <t xml:space="preserve">Meaning of </t>
    </r>
    <r>
      <rPr>
        <b/>
        <sz val="11"/>
        <color theme="1"/>
        <rFont val="Aptos Narrow"/>
        <family val="2"/>
        <scheme val="minor"/>
      </rPr>
      <t>MASPL Level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Safety Class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Process</t>
    </r>
    <r>
      <rPr>
        <sz val="11"/>
        <color theme="1"/>
        <rFont val="Aptos Narrow"/>
        <family val="2"/>
        <scheme val="minor"/>
      </rPr>
      <t xml:space="preserve"> — and whether Safety Class alters which milestones apply</t>
    </r>
  </si>
  <si>
    <t>Exact column split between Configuration and Engineering (proposal in §5)</t>
  </si>
  <si>
    <t>Whether Engineering's tool columns are dropped and read through from Tooling (proposal in §5)</t>
  </si>
  <si>
    <t>Stage closure: self-closure by the owning role in Phase 1, with RFA multi-level approval in Phase 2?</t>
  </si>
  <si>
    <t>Bid lifecycle — retention of lost and expired bids, superseding vs retaining rounds</t>
  </si>
  <si>
    <t>Who may view RC / NRC / NRC OT prices. The BRD role matrix is silent, which currently exposes pricing to every role</t>
  </si>
  <si>
    <t>Tool KPI counting under many-to-many — distinct Tools vs Tool Applications</t>
  </si>
  <si>
    <t>Ingestion failure handling — field-level quarantine vs row rejection</t>
  </si>
  <si>
    <t>Audit identity and source value for machine writes</t>
  </si>
  <si>
    <t>Whether field ownership is fixed in code or admin-configurable</t>
  </si>
  <si>
    <t>Terminal events closing the Tooling and SCM tracks, and whether a part may reach Quality with Tooling open</t>
  </si>
  <si>
    <r>
      <t xml:space="preserve">What determines that a part has a Tooling track, given the </t>
    </r>
    <r>
      <rPr>
        <sz val="10"/>
        <color theme="1"/>
        <rFont val="Arial Unicode MS"/>
      </rPr>
      <t>TOOLS NEEDED?</t>
    </r>
    <r>
      <rPr>
        <sz val="11"/>
        <color theme="1"/>
        <rFont val="Aptos Narrow"/>
        <family val="2"/>
        <scheme val="minor"/>
      </rPr>
      <t xml:space="preserve"> flag is unreliable</t>
    </r>
  </si>
  <si>
    <r>
      <t xml:space="preserve">Resolution of </t>
    </r>
    <r>
      <rPr>
        <sz val="10"/>
        <color theme="1"/>
        <rFont val="Arial Unicode MS"/>
      </rPr>
      <t>SAP 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PRIORITY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ACTION STATUS</t>
    </r>
    <r>
      <rPr>
        <sz val="11"/>
        <color theme="1"/>
        <rFont val="Aptos Narrow"/>
        <family val="2"/>
        <scheme val="minor"/>
      </rPr>
      <t xml:space="preserve"> vocabularies, and </t>
    </r>
    <r>
      <rPr>
        <sz val="10"/>
        <color theme="1"/>
        <rFont val="Arial Unicode MS"/>
      </rPr>
      <t>WORK CATEGORY</t>
    </r>
  </si>
  <si>
    <t>Gate numbering — Tooling uses GATE 1–4, Engineering Dashboard uses GATE 1–8, Tooling Dashboard uses a third set</t>
  </si>
  <si>
    <t>Archival and retention policy for closed projects and historical WIP</t>
  </si>
  <si>
    <t>Expected data volume and concurrency for sizing</t>
  </si>
  <si>
    <t>Response_MASPL</t>
  </si>
  <si>
    <t>Query CIO</t>
  </si>
  <si>
    <t>TRS -  Tool Requirement Sheet, TRF - Tool Request Form, TL code - Unique tool code; Tool number  is reference, TL code is generated / Keyed in SAP</t>
  </si>
  <si>
    <t>MASPL level, type, safety class, process - these are project based inputs does not alter the milestones</t>
  </si>
  <si>
    <t>We discussed, Configuration takes input from Engineering and creates WO number for each part number</t>
  </si>
  <si>
    <t>Yes, part number wise complete data set is pulled in from tooling tracker, need to check on commonlising /  automate to unite</t>
  </si>
  <si>
    <t>Discussed</t>
  </si>
  <si>
    <t>currently this is manual input and saved in SAP</t>
  </si>
  <si>
    <t>discussed, tool number and part number are many to many relation</t>
  </si>
  <si>
    <t>admin - configurable</t>
  </si>
  <si>
    <t>Final Quality will receive once all the previous gates are closed</t>
  </si>
  <si>
    <t>Concurrent engineering / CFT (Cross functional team ) meeting is conducted and tracked, in engineering tracker Tool Yes or no is a checkpoint</t>
  </si>
  <si>
    <t>SAP status - daily dump from SAP, priority / action status are manual inputs, work category is from SAP status report</t>
  </si>
  <si>
    <t>Yes, Tooling has 4 gates, Engineering as 8 gates, Tooling (TL code generation) is a sub sheet</t>
  </si>
  <si>
    <t>To be discussed on archival and retention policy as per Aero standards</t>
  </si>
  <si>
    <t>DATA Volume - we had discussed, currently we are seeing around 10,000 unique part numbers, but the rate at which MASPL is growing we can easily reach around 40 - 50K including continuous deliverables (historic data), live data can be around 20 - 25 K on higher side</t>
  </si>
  <si>
    <t xml:space="preserve">To be discussed </t>
  </si>
  <si>
    <t>SI NO</t>
  </si>
  <si>
    <t>Customer / Department</t>
  </si>
  <si>
    <t>TRS</t>
  </si>
  <si>
    <t>PR No.</t>
  </si>
  <si>
    <t>Item of requisition</t>
  </si>
  <si>
    <t xml:space="preserve">PR + Data Sharing date </t>
  </si>
  <si>
    <t>TL code</t>
  </si>
  <si>
    <t>Description</t>
  </si>
  <si>
    <t>Supplier</t>
  </si>
  <si>
    <t>PO No.</t>
  </si>
  <si>
    <t>PO Date</t>
  </si>
  <si>
    <t>Current Status/ Live Status</t>
  </si>
  <si>
    <t>First cut ETA</t>
  </si>
  <si>
    <t>Updated ETA</t>
  </si>
  <si>
    <t>Formula - redundant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</si>
</sst>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[$-409]d\-mmm\-yy;@"/>
    <numFmt numFmtId="165" formatCode="[$-409]d/mmm/yy;@"/>
    <numFmt numFmtId="166" formatCode="[$-409]d/mmm/yyyy;@"/>
    <numFmt numFmtId="167" formatCode="[$-14009]dd/mm/yyyy;@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242424"/>
      <name val="Aptos Narrow"/>
      <family val="2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9"/>
      <color rgb="FF242424"/>
      <name val="Aptos Narrow"/>
      <family val="2"/>
    </font>
    <font>
      <b/>
      <sz val="10"/>
      <color rgb="FF242424"/>
      <name val="Aptos Narrow"/>
      <family val="2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theme="1"/>
      <name val="Times New Roman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name val="Cambria"/>
      <family val="1"/>
    </font>
    <font>
      <sz val="11"/>
      <color rgb="FF002060"/>
      <name val="Cambria"/>
      <family val="1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242424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0"/>
      <color rgb="FFFF0000"/>
      <name val="Aptos Narrow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2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ptos"/>
      <family val="2"/>
    </font>
    <font>
      <sz val="10"/>
      <color theme="1"/>
      <name val="Arial Unicode MS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1DBD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 wrapText="1"/>
    </xf>
    <xf numFmtId="1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3" borderId="0" xfId="0" applyFont="1" applyFill="1"/>
    <xf numFmtId="2" fontId="3" fillId="0" borderId="0" xfId="0" applyNumberFormat="1" applyFont="1" applyAlignment="1">
      <alignment horizontal="center" wrapText="1"/>
    </xf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4" fontId="6" fillId="4" borderId="1" xfId="0" applyNumberFormat="1" applyFont="1" applyFill="1" applyBorder="1" applyAlignment="1">
      <alignment vertical="center" wrapText="1"/>
    </xf>
    <xf numFmtId="14" fontId="6" fillId="4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horizontal="center"/>
    </xf>
    <xf numFmtId="14" fontId="9" fillId="4" borderId="8" xfId="0" applyNumberFormat="1" applyFont="1" applyFill="1" applyBorder="1" applyAlignment="1">
      <alignment horizontal="center" vertical="center"/>
    </xf>
    <xf numFmtId="14" fontId="9" fillId="4" borderId="9" xfId="0" applyNumberFormat="1" applyFont="1" applyFill="1" applyBorder="1" applyAlignment="1">
      <alignment horizontal="center" vertical="center"/>
    </xf>
    <xf numFmtId="14" fontId="9" fillId="4" borderId="10" xfId="0" applyNumberFormat="1" applyFont="1" applyFill="1" applyBorder="1" applyAlignment="1">
      <alignment horizontal="center" vertical="center"/>
    </xf>
    <xf numFmtId="14" fontId="9" fillId="4" borderId="11" xfId="0" applyNumberFormat="1" applyFont="1" applyFill="1" applyBorder="1" applyAlignment="1">
      <alignment horizontal="center" vertical="center"/>
    </xf>
    <xf numFmtId="14" fontId="9" fillId="4" borderId="12" xfId="0" applyNumberFormat="1" applyFont="1" applyFill="1" applyBorder="1" applyAlignment="1">
      <alignment horizontal="center" vertical="center"/>
    </xf>
    <xf numFmtId="14" fontId="9" fillId="4" borderId="13" xfId="0" applyNumberFormat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 wrapText="1"/>
    </xf>
    <xf numFmtId="14" fontId="9" fillId="5" borderId="14" xfId="0" applyNumberFormat="1" applyFont="1" applyFill="1" applyBorder="1" applyAlignment="1">
      <alignment horizontal="center" vertical="center"/>
    </xf>
    <xf numFmtId="1" fontId="9" fillId="5" borderId="11" xfId="0" applyNumberFormat="1" applyFont="1" applyFill="1" applyBorder="1" applyAlignment="1">
      <alignment horizontal="center" vertical="center" wrapText="1"/>
    </xf>
    <xf numFmtId="1" fontId="9" fillId="6" borderId="11" xfId="0" applyNumberFormat="1" applyFont="1" applyFill="1" applyBorder="1" applyAlignment="1">
      <alignment horizontal="center" vertical="center" wrapText="1"/>
    </xf>
    <xf numFmtId="1" fontId="9" fillId="6" borderId="8" xfId="0" applyNumberFormat="1" applyFont="1" applyFill="1" applyBorder="1" applyAlignment="1">
      <alignment horizontal="center" vertical="center" wrapText="1"/>
    </xf>
    <xf numFmtId="14" fontId="7" fillId="7" borderId="9" xfId="0" applyNumberFormat="1" applyFont="1" applyFill="1" applyBorder="1" applyAlignment="1">
      <alignment horizontal="center" vertical="center" wrapText="1"/>
    </xf>
    <xf numFmtId="14" fontId="7" fillId="7" borderId="15" xfId="0" applyNumberFormat="1" applyFont="1" applyFill="1" applyBorder="1" applyAlignment="1">
      <alignment horizontal="center" vertical="center" wrapText="1"/>
    </xf>
    <xf numFmtId="14" fontId="10" fillId="5" borderId="9" xfId="0" applyNumberFormat="1" applyFont="1" applyFill="1" applyBorder="1" applyAlignment="1">
      <alignment horizontal="center" vertical="center" wrapText="1"/>
    </xf>
    <xf numFmtId="14" fontId="10" fillId="5" borderId="16" xfId="0" applyNumberFormat="1" applyFont="1" applyFill="1" applyBorder="1" applyAlignment="1">
      <alignment horizontal="center" vertical="center" wrapText="1"/>
    </xf>
    <xf numFmtId="14" fontId="11" fillId="5" borderId="16" xfId="0" applyNumberFormat="1" applyFont="1" applyFill="1" applyBorder="1" applyAlignment="1">
      <alignment horizontal="center" vertical="center" wrapText="1"/>
    </xf>
    <xf numFmtId="14" fontId="11" fillId="5" borderId="15" xfId="0" applyNumberFormat="1" applyFont="1" applyFill="1" applyBorder="1" applyAlignment="1">
      <alignment horizontal="center" vertical="center" wrapText="1"/>
    </xf>
    <xf numFmtId="1" fontId="9" fillId="8" borderId="1" xfId="0" applyNumberFormat="1" applyFont="1" applyFill="1" applyBorder="1" applyAlignment="1">
      <alignment horizontal="center" vertical="center" wrapText="1"/>
    </xf>
    <xf numFmtId="14" fontId="11" fillId="5" borderId="3" xfId="0" applyNumberFormat="1" applyFont="1" applyFill="1" applyBorder="1" applyAlignment="1">
      <alignment horizontal="center" vertical="center" wrapText="1"/>
    </xf>
    <xf numFmtId="14" fontId="11" fillId="5" borderId="17" xfId="0" applyNumberFormat="1" applyFont="1" applyFill="1" applyBorder="1" applyAlignment="1">
      <alignment horizontal="center" vertical="center" wrapText="1"/>
    </xf>
    <xf numFmtId="1" fontId="9" fillId="9" borderId="10" xfId="0" applyNumberFormat="1" applyFont="1" applyFill="1" applyBorder="1" applyAlignment="1">
      <alignment horizontal="center" vertical="center" wrapText="1"/>
    </xf>
    <xf numFmtId="1" fontId="9" fillId="9" borderId="11" xfId="0" applyNumberFormat="1" applyFont="1" applyFill="1" applyBorder="1" applyAlignment="1">
      <alignment horizontal="center" vertical="center" wrapText="1"/>
    </xf>
    <xf numFmtId="14" fontId="9" fillId="9" borderId="13" xfId="0" applyNumberFormat="1" applyFont="1" applyFill="1" applyBorder="1" applyAlignment="1">
      <alignment horizontal="center" vertical="center" wrapText="1"/>
    </xf>
    <xf numFmtId="1" fontId="9" fillId="8" borderId="11" xfId="0" applyNumberFormat="1" applyFont="1" applyFill="1" applyBorder="1" applyAlignment="1">
      <alignment horizontal="center" vertical="center" wrapText="1"/>
    </xf>
    <xf numFmtId="14" fontId="9" fillId="8" borderId="11" xfId="0" applyNumberFormat="1" applyFont="1" applyFill="1" applyBorder="1" applyAlignment="1">
      <alignment horizontal="center" vertical="center"/>
    </xf>
    <xf numFmtId="14" fontId="9" fillId="10" borderId="11" xfId="0" applyNumberFormat="1" applyFont="1" applyFill="1" applyBorder="1" applyAlignment="1">
      <alignment horizontal="center" vertical="center" wrapText="1"/>
    </xf>
    <xf numFmtId="14" fontId="12" fillId="11" borderId="8" xfId="0" applyNumberFormat="1" applyFont="1" applyFill="1" applyBorder="1" applyAlignment="1">
      <alignment horizontal="center" vertical="center" wrapText="1"/>
    </xf>
    <xf numFmtId="14" fontId="9" fillId="11" borderId="12" xfId="0" applyNumberFormat="1" applyFont="1" applyFill="1" applyBorder="1" applyAlignment="1">
      <alignment horizontal="center" vertical="center" wrapText="1"/>
    </xf>
    <xf numFmtId="14" fontId="9" fillId="11" borderId="13" xfId="0" applyNumberFormat="1" applyFont="1" applyFill="1" applyBorder="1" applyAlignment="1">
      <alignment horizontal="center" vertical="center" wrapText="1"/>
    </xf>
    <xf numFmtId="20" fontId="9" fillId="4" borderId="13" xfId="0" applyNumberFormat="1" applyFont="1" applyFill="1" applyBorder="1" applyAlignment="1">
      <alignment horizontal="center" vertical="center"/>
    </xf>
    <xf numFmtId="15" fontId="9" fillId="4" borderId="12" xfId="0" applyNumberFormat="1" applyFont="1" applyFill="1" applyBorder="1" applyAlignment="1">
      <alignment horizontal="center" vertical="center"/>
    </xf>
    <xf numFmtId="15" fontId="9" fillId="2" borderId="12" xfId="0" applyNumberFormat="1" applyFont="1" applyFill="1" applyBorder="1" applyAlignment="1">
      <alignment horizontal="center" vertical="center"/>
    </xf>
    <xf numFmtId="2" fontId="9" fillId="4" borderId="12" xfId="0" applyNumberFormat="1" applyFont="1" applyFill="1" applyBorder="1" applyAlignment="1">
      <alignment horizontal="center" vertical="center"/>
    </xf>
    <xf numFmtId="14" fontId="9" fillId="4" borderId="12" xfId="0" applyNumberFormat="1" applyFont="1" applyFill="1" applyBorder="1" applyAlignment="1">
      <alignment horizontal="center" vertical="center" wrapText="1"/>
    </xf>
    <xf numFmtId="14" fontId="9" fillId="4" borderId="18" xfId="0" applyNumberFormat="1" applyFont="1" applyFill="1" applyBorder="1" applyAlignment="1">
      <alignment horizontal="center" vertical="center" wrapText="1"/>
    </xf>
    <xf numFmtId="0" fontId="13" fillId="0" borderId="12" xfId="0" applyFont="1" applyBorder="1"/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14" fontId="8" fillId="0" borderId="18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14" fontId="8" fillId="0" borderId="12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8" fillId="13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165" fontId="21" fillId="11" borderId="19" xfId="0" applyNumberFormat="1" applyFont="1" applyFill="1" applyBorder="1" applyAlignment="1">
      <alignment horizontal="center" vertical="center"/>
    </xf>
    <xf numFmtId="165" fontId="21" fillId="11" borderId="22" xfId="0" applyNumberFormat="1" applyFont="1" applyFill="1" applyBorder="1" applyAlignment="1">
      <alignment horizontal="center" vertical="center"/>
    </xf>
    <xf numFmtId="15" fontId="21" fillId="0" borderId="0" xfId="0" applyNumberFormat="1" applyFont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20" fillId="15" borderId="12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14" fontId="20" fillId="15" borderId="12" xfId="0" applyNumberFormat="1" applyFont="1" applyFill="1" applyBorder="1" applyAlignment="1">
      <alignment horizontal="center" vertical="center"/>
    </xf>
    <xf numFmtId="165" fontId="20" fillId="16" borderId="12" xfId="0" applyNumberFormat="1" applyFont="1" applyFill="1" applyBorder="1" applyAlignment="1">
      <alignment horizontal="center" vertical="center"/>
    </xf>
    <xf numFmtId="0" fontId="23" fillId="16" borderId="12" xfId="0" applyFont="1" applyFill="1" applyBorder="1" applyAlignment="1">
      <alignment horizontal="center" vertical="center"/>
    </xf>
    <xf numFmtId="165" fontId="20" fillId="15" borderId="12" xfId="0" applyNumberFormat="1" applyFont="1" applyFill="1" applyBorder="1" applyAlignment="1">
      <alignment horizontal="center" vertical="center"/>
    </xf>
    <xf numFmtId="14" fontId="20" fillId="16" borderId="12" xfId="0" applyNumberFormat="1" applyFont="1" applyFill="1" applyBorder="1" applyAlignment="1">
      <alignment horizontal="center" vertical="center"/>
    </xf>
    <xf numFmtId="1" fontId="20" fillId="15" borderId="12" xfId="0" applyNumberFormat="1" applyFont="1" applyFill="1" applyBorder="1" applyAlignment="1">
      <alignment horizontal="center" vertical="center"/>
    </xf>
    <xf numFmtId="15" fontId="20" fillId="16" borderId="12" xfId="0" applyNumberFormat="1" applyFont="1" applyFill="1" applyBorder="1" applyAlignment="1">
      <alignment horizontal="center" vertical="center"/>
    </xf>
    <xf numFmtId="15" fontId="20" fillId="15" borderId="12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4" fillId="17" borderId="1" xfId="0" applyNumberFormat="1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4" fillId="17" borderId="1" xfId="0" applyFont="1" applyFill="1" applyBorder="1" applyAlignment="1">
      <alignment horizontal="center" vertical="center"/>
    </xf>
    <xf numFmtId="165" fontId="24" fillId="17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5" fontId="24" fillId="17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18" borderId="17" xfId="0" applyFont="1" applyFill="1" applyBorder="1" applyAlignment="1">
      <alignment horizontal="center" vertical="center"/>
    </xf>
    <xf numFmtId="15" fontId="22" fillId="17" borderId="1" xfId="0" applyNumberFormat="1" applyFont="1" applyFill="1" applyBorder="1" applyAlignment="1">
      <alignment horizontal="center" vertical="center"/>
    </xf>
    <xf numFmtId="15" fontId="24" fillId="0" borderId="12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6" fontId="24" fillId="17" borderId="1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4" fillId="17" borderId="18" xfId="0" applyFont="1" applyFill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 vertical="center"/>
    </xf>
    <xf numFmtId="166" fontId="22" fillId="0" borderId="1" xfId="0" quotePrefix="1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5" fontId="22" fillId="0" borderId="1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5" fillId="0" borderId="0" xfId="0" quotePrefix="1" applyFont="1" applyAlignment="1">
      <alignment horizontal="left" vertical="center"/>
    </xf>
    <xf numFmtId="0" fontId="17" fillId="12" borderId="1" xfId="0" applyFont="1" applyFill="1" applyBorder="1" applyAlignment="1">
      <alignment horizontal="center" vertical="center" wrapText="1"/>
    </xf>
    <xf numFmtId="15" fontId="17" fillId="12" borderId="1" xfId="0" applyNumberFormat="1" applyFont="1" applyFill="1" applyBorder="1" applyAlignment="1">
      <alignment horizontal="center" vertical="center" wrapText="1"/>
    </xf>
    <xf numFmtId="15" fontId="0" fillId="0" borderId="0" xfId="0" applyNumberFormat="1"/>
    <xf numFmtId="0" fontId="27" fillId="19" borderId="1" xfId="0" applyFont="1" applyFill="1" applyBorder="1" applyAlignment="1">
      <alignment horizontal="center" vertical="center"/>
    </xf>
    <xf numFmtId="0" fontId="27" fillId="19" borderId="1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7" fontId="28" fillId="0" borderId="1" xfId="2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2" fontId="28" fillId="0" borderId="1" xfId="2" applyNumberFormat="1" applyFont="1" applyFill="1" applyBorder="1" applyAlignment="1">
      <alignment horizontal="center" vertical="center"/>
    </xf>
    <xf numFmtId="44" fontId="28" fillId="0" borderId="1" xfId="2" applyFont="1" applyFill="1" applyBorder="1" applyAlignment="1">
      <alignment horizontal="center" vertical="center"/>
    </xf>
    <xf numFmtId="1" fontId="28" fillId="0" borderId="1" xfId="2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9" fillId="11" borderId="17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11" borderId="12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/>
    </xf>
    <xf numFmtId="0" fontId="0" fillId="11" borderId="0" xfId="0" applyFill="1"/>
    <xf numFmtId="0" fontId="20" fillId="2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23" fillId="11" borderId="12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14" fontId="20" fillId="20" borderId="26" xfId="0" applyNumberFormat="1" applyFont="1" applyFill="1" applyBorder="1" applyAlignment="1">
      <alignment horizontal="center" vertical="center"/>
    </xf>
    <xf numFmtId="0" fontId="18" fillId="0" borderId="0" xfId="0" applyFont="1"/>
    <xf numFmtId="0" fontId="31" fillId="2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0" fillId="7" borderId="0" xfId="0" applyFill="1"/>
    <xf numFmtId="166" fontId="22" fillId="7" borderId="1" xfId="0" quotePrefix="1" applyNumberFormat="1" applyFont="1" applyFill="1" applyBorder="1" applyAlignment="1">
      <alignment horizontal="left"/>
    </xf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4" fillId="0" borderId="14" xfId="0" applyFont="1" applyBorder="1" applyAlignment="1">
      <alignment horizontal="left" wrapText="1"/>
    </xf>
    <xf numFmtId="0" fontId="18" fillId="23" borderId="1" xfId="0" applyFont="1" applyFill="1" applyBorder="1" applyAlignment="1">
      <alignment horizontal="center" vertical="center" wrapText="1"/>
    </xf>
    <xf numFmtId="165" fontId="6" fillId="24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25" borderId="9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wrapText="1"/>
    </xf>
    <xf numFmtId="0" fontId="6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/>
    <xf numFmtId="0" fontId="0" fillId="7" borderId="23" xfId="0" applyFill="1" applyBorder="1" applyAlignment="1">
      <alignment horizontal="center"/>
    </xf>
    <xf numFmtId="0" fontId="15" fillId="7" borderId="1" xfId="0" applyFont="1" applyFill="1" applyBorder="1" applyAlignment="1">
      <alignment horizontal="center" wrapText="1" readingOrder="1"/>
    </xf>
    <xf numFmtId="0" fontId="0" fillId="0" borderId="0" xfId="0" quotePrefix="1" applyAlignment="1">
      <alignment horizontal="center"/>
    </xf>
    <xf numFmtId="0" fontId="18" fillId="9" borderId="1" xfId="0" applyFont="1" applyFill="1" applyBorder="1" applyAlignment="1">
      <alignment vertical="center" wrapText="1"/>
    </xf>
    <xf numFmtId="0" fontId="38" fillId="28" borderId="1" xfId="0" applyFont="1" applyFill="1" applyBorder="1" applyAlignment="1">
      <alignment horizontal="center" vertical="center"/>
    </xf>
    <xf numFmtId="0" fontId="39" fillId="2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9" fontId="21" fillId="29" borderId="1" xfId="3" applyFont="1" applyFill="1" applyBorder="1" applyAlignment="1">
      <alignment horizontal="center" vertical="center"/>
    </xf>
    <xf numFmtId="0" fontId="21" fillId="29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21" fillId="29" borderId="33" xfId="0" applyFont="1" applyFill="1" applyBorder="1" applyAlignment="1">
      <alignment horizontal="left"/>
    </xf>
    <xf numFmtId="0" fontId="21" fillId="29" borderId="1" xfId="0" applyFont="1" applyFill="1" applyBorder="1" applyAlignment="1">
      <alignment horizontal="center"/>
    </xf>
    <xf numFmtId="0" fontId="25" fillId="0" borderId="0" xfId="0" applyFont="1"/>
    <xf numFmtId="0" fontId="38" fillId="28" borderId="36" xfId="0" applyFont="1" applyFill="1" applyBorder="1" applyAlignment="1">
      <alignment horizontal="center" vertical="center"/>
    </xf>
    <xf numFmtId="0" fontId="39" fillId="28" borderId="3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8" xfId="0" applyBorder="1"/>
    <xf numFmtId="0" fontId="21" fillId="29" borderId="35" xfId="0" applyFont="1" applyFill="1" applyBorder="1" applyAlignment="1">
      <alignment horizontal="center"/>
    </xf>
    <xf numFmtId="1" fontId="3" fillId="0" borderId="0" xfId="0" applyNumberFormat="1" applyFont="1" applyAlignment="1">
      <alignment horizontal="center" wrapText="1"/>
    </xf>
    <xf numFmtId="0" fontId="41" fillId="0" borderId="0" xfId="0" applyFont="1"/>
    <xf numFmtId="0" fontId="2" fillId="0" borderId="0" xfId="0" applyFont="1" applyAlignment="1">
      <alignment horizontal="center" wrapText="1"/>
    </xf>
    <xf numFmtId="0" fontId="21" fillId="14" borderId="19" xfId="0" applyFont="1" applyFill="1" applyBorder="1" applyAlignment="1">
      <alignment horizontal="center" vertical="center"/>
    </xf>
    <xf numFmtId="0" fontId="21" fillId="14" borderId="22" xfId="0" applyFont="1" applyFill="1" applyBorder="1" applyAlignment="1">
      <alignment horizontal="center" vertical="center"/>
    </xf>
    <xf numFmtId="0" fontId="21" fillId="14" borderId="20" xfId="0" applyFont="1" applyFill="1" applyBorder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21" fillId="7" borderId="20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14" fontId="6" fillId="7" borderId="4" xfId="0" applyNumberFormat="1" applyFont="1" applyFill="1" applyBorder="1" applyAlignment="1">
      <alignment horizontal="center" vertical="center"/>
    </xf>
    <xf numFmtId="14" fontId="6" fillId="7" borderId="3" xfId="0" applyNumberFormat="1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4" fontId="6" fillId="5" borderId="3" xfId="0" applyNumberFormat="1" applyFont="1" applyFill="1" applyBorder="1" applyAlignment="1">
      <alignment horizontal="center" vertical="center"/>
    </xf>
    <xf numFmtId="14" fontId="7" fillId="6" borderId="4" xfId="0" applyNumberFormat="1" applyFont="1" applyFill="1" applyBorder="1" applyAlignment="1">
      <alignment horizontal="center" vertical="center"/>
    </xf>
    <xf numFmtId="14" fontId="7" fillId="6" borderId="2" xfId="0" applyNumberFormat="1" applyFont="1" applyFill="1" applyBorder="1" applyAlignment="1">
      <alignment horizontal="center" vertical="center"/>
    </xf>
    <xf numFmtId="14" fontId="7" fillId="6" borderId="3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14" fontId="7" fillId="8" borderId="6" xfId="0" applyNumberFormat="1" applyFont="1" applyFill="1" applyBorder="1" applyAlignment="1">
      <alignment horizontal="center" vertical="center"/>
    </xf>
    <xf numFmtId="14" fontId="7" fillId="8" borderId="7" xfId="0" applyNumberFormat="1" applyFont="1" applyFill="1" applyBorder="1" applyAlignment="1">
      <alignment horizontal="center" vertical="center"/>
    </xf>
    <xf numFmtId="14" fontId="6" fillId="9" borderId="4" xfId="0" applyNumberFormat="1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14" fontId="6" fillId="9" borderId="3" xfId="0" applyNumberFormat="1" applyFont="1" applyFill="1" applyBorder="1" applyAlignment="1">
      <alignment horizontal="center" vertical="center"/>
    </xf>
    <xf numFmtId="14" fontId="6" fillId="8" borderId="4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 vertical="center"/>
    </xf>
    <xf numFmtId="14" fontId="6" fillId="10" borderId="4" xfId="0" applyNumberFormat="1" applyFont="1" applyFill="1" applyBorder="1" applyAlignment="1">
      <alignment horizontal="center" vertical="center"/>
    </xf>
    <xf numFmtId="14" fontId="6" fillId="10" borderId="2" xfId="0" applyNumberFormat="1" applyFont="1" applyFill="1" applyBorder="1" applyAlignment="1">
      <alignment horizontal="center" vertical="center"/>
    </xf>
    <xf numFmtId="14" fontId="6" fillId="10" borderId="3" xfId="0" applyNumberFormat="1" applyFont="1" applyFill="1" applyBorder="1" applyAlignment="1">
      <alignment horizontal="center" vertical="center"/>
    </xf>
    <xf numFmtId="14" fontId="4" fillId="11" borderId="4" xfId="0" applyNumberFormat="1" applyFont="1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4" fillId="11" borderId="3" xfId="0" applyNumberFormat="1" applyFont="1" applyFill="1" applyBorder="1" applyAlignment="1">
      <alignment horizontal="center" vertical="center" wrapText="1"/>
    </xf>
    <xf numFmtId="14" fontId="6" fillId="7" borderId="4" xfId="0" applyNumberFormat="1" applyFont="1" applyFill="1" applyBorder="1" applyAlignment="1">
      <alignment horizontal="center" vertical="center" wrapText="1"/>
    </xf>
    <xf numFmtId="14" fontId="6" fillId="7" borderId="3" xfId="0" applyNumberFormat="1" applyFont="1" applyFill="1" applyBorder="1" applyAlignment="1">
      <alignment horizontal="center" vertical="center" wrapText="1"/>
    </xf>
    <xf numFmtId="14" fontId="6" fillId="7" borderId="2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35" fillId="23" borderId="1" xfId="0" applyFont="1" applyFill="1" applyBorder="1" applyAlignment="1">
      <alignment horizontal="center" vertical="center" wrapText="1"/>
    </xf>
    <xf numFmtId="0" fontId="35" fillId="25" borderId="22" xfId="0" applyFont="1" applyFill="1" applyBorder="1" applyAlignment="1">
      <alignment horizontal="center" vertical="center" wrapText="1"/>
    </xf>
    <xf numFmtId="0" fontId="35" fillId="25" borderId="21" xfId="0" applyFont="1" applyFill="1" applyBorder="1" applyAlignment="1">
      <alignment horizontal="center" vertical="center" wrapText="1"/>
    </xf>
    <xf numFmtId="0" fontId="35" fillId="25" borderId="20" xfId="0" applyFont="1" applyFill="1" applyBorder="1" applyAlignment="1">
      <alignment horizontal="center" vertical="center" wrapText="1"/>
    </xf>
    <xf numFmtId="0" fontId="35" fillId="26" borderId="19" xfId="0" applyFont="1" applyFill="1" applyBorder="1" applyAlignment="1">
      <alignment horizontal="center" vertical="center"/>
    </xf>
    <xf numFmtId="0" fontId="35" fillId="26" borderId="12" xfId="0" applyFont="1" applyFill="1" applyBorder="1" applyAlignment="1">
      <alignment horizontal="center" vertical="center"/>
    </xf>
    <xf numFmtId="164" fontId="32" fillId="22" borderId="29" xfId="0" applyNumberFormat="1" applyFont="1" applyFill="1" applyBorder="1" applyAlignment="1">
      <alignment horizontal="center" vertical="center" wrapText="1"/>
    </xf>
    <xf numFmtId="164" fontId="32" fillId="22" borderId="30" xfId="0" applyNumberFormat="1" applyFont="1" applyFill="1" applyBorder="1" applyAlignment="1">
      <alignment horizontal="center" vertical="center"/>
    </xf>
    <xf numFmtId="0" fontId="33" fillId="22" borderId="29" xfId="0" applyFont="1" applyFill="1" applyBorder="1" applyAlignment="1">
      <alignment horizontal="center" vertical="center"/>
    </xf>
    <xf numFmtId="0" fontId="33" fillId="22" borderId="31" xfId="0" applyFont="1" applyFill="1" applyBorder="1" applyAlignment="1">
      <alignment horizontal="center" vertical="center"/>
    </xf>
    <xf numFmtId="0" fontId="35" fillId="23" borderId="24" xfId="0" applyFont="1" applyFill="1" applyBorder="1" applyAlignment="1">
      <alignment horizontal="center" vertical="center" wrapText="1"/>
    </xf>
    <xf numFmtId="0" fontId="35" fillId="23" borderId="18" xfId="0" applyFont="1" applyFill="1" applyBorder="1" applyAlignment="1">
      <alignment horizontal="center" vertical="center" wrapText="1"/>
    </xf>
    <xf numFmtId="0" fontId="35" fillId="24" borderId="24" xfId="0" applyFont="1" applyFill="1" applyBorder="1" applyAlignment="1">
      <alignment horizontal="center" vertical="center" wrapText="1"/>
    </xf>
    <xf numFmtId="0" fontId="35" fillId="24" borderId="18" xfId="0" applyFont="1" applyFill="1" applyBorder="1" applyAlignment="1">
      <alignment horizontal="center" vertical="center" wrapText="1"/>
    </xf>
    <xf numFmtId="0" fontId="35" fillId="11" borderId="24" xfId="0" applyFont="1" applyFill="1" applyBorder="1" applyAlignment="1">
      <alignment horizontal="center" vertical="center" wrapText="1"/>
    </xf>
    <xf numFmtId="0" fontId="35" fillId="11" borderId="18" xfId="0" applyFont="1" applyFill="1" applyBorder="1" applyAlignment="1">
      <alignment horizontal="center" vertical="center" wrapText="1"/>
    </xf>
    <xf numFmtId="0" fontId="35" fillId="25" borderId="24" xfId="0" applyFont="1" applyFill="1" applyBorder="1" applyAlignment="1">
      <alignment horizontal="center" vertical="center" wrapText="1"/>
    </xf>
    <xf numFmtId="0" fontId="35" fillId="25" borderId="18" xfId="0" applyFont="1" applyFill="1" applyBorder="1" applyAlignment="1">
      <alignment horizontal="center" vertical="center" wrapText="1"/>
    </xf>
    <xf numFmtId="0" fontId="35" fillId="6" borderId="24" xfId="0" applyFont="1" applyFill="1" applyBorder="1" applyAlignment="1">
      <alignment horizontal="center" vertical="center" wrapText="1"/>
    </xf>
    <xf numFmtId="0" fontId="35" fillId="6" borderId="32" xfId="0" applyFont="1" applyFill="1" applyBorder="1" applyAlignment="1">
      <alignment horizontal="center" vertical="center" wrapText="1"/>
    </xf>
    <xf numFmtId="0" fontId="35" fillId="7" borderId="24" xfId="0" applyFont="1" applyFill="1" applyBorder="1" applyAlignment="1">
      <alignment horizontal="center" vertical="center" wrapText="1"/>
    </xf>
    <xf numFmtId="0" fontId="35" fillId="7" borderId="32" xfId="0" applyFont="1" applyFill="1" applyBorder="1" applyAlignment="1">
      <alignment horizontal="center" vertical="center" wrapText="1"/>
    </xf>
    <xf numFmtId="0" fontId="35" fillId="7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5" fillId="3" borderId="32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/>
    </xf>
    <xf numFmtId="0" fontId="40" fillId="9" borderId="0" xfId="0" applyFont="1" applyFill="1" applyAlignment="1">
      <alignment horizontal="center"/>
    </xf>
    <xf numFmtId="0" fontId="18" fillId="0" borderId="1" xfId="0" applyFont="1" applyBorder="1" applyAlignment="1">
      <alignment horizontal="center"/>
    </xf>
    <xf numFmtId="0" fontId="0" fillId="30" borderId="1" xfId="0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0" fillId="30" borderId="18" xfId="0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2" fillId="0" borderId="1" xfId="0" applyFont="1" applyBorder="1" applyAlignment="1">
      <alignment horizontal="left" vertical="center"/>
    </xf>
    <xf numFmtId="0" fontId="0" fillId="11" borderId="0" xfId="0" applyFill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">
    <cellStyle name="Currency" xfId="2" builtinId="4"/>
    <cellStyle name="Normal" xfId="0" builtinId="0"/>
    <cellStyle name="Normal 2" xfId="1" xr:uid="{C68CFD22-AE85-4704-A1FD-AC7D226DE58D}"/>
    <cellStyle name="Percent" xfId="3" builtinId="5"/>
  </cellStyles>
  <dxfs count="1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12</xdr:row>
      <xdr:rowOff>15240</xdr:rowOff>
    </xdr:from>
    <xdr:to>
      <xdr:col>6</xdr:col>
      <xdr:colOff>101606</xdr:colOff>
      <xdr:row>12</xdr:row>
      <xdr:rowOff>796546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9061C7F-FA1E-A1EE-A9D5-C9B5E710B40F}"/>
            </a:ext>
          </a:extLst>
        </xdr:cNvPr>
        <xdr:cNvGrpSpPr/>
      </xdr:nvGrpSpPr>
      <xdr:grpSpPr>
        <a:xfrm>
          <a:off x="1805940" y="2812228"/>
          <a:ext cx="1953266" cy="781306"/>
          <a:chOff x="2170" y="782286"/>
          <a:chExt cx="1953266" cy="781306"/>
        </a:xfrm>
      </xdr:grpSpPr>
      <xdr:sp macro="" textlink="">
        <xdr:nvSpPr>
          <xdr:cNvPr id="7" name="Arrow: Chevron 6">
            <a:extLst>
              <a:ext uri="{FF2B5EF4-FFF2-40B4-BE49-F238E27FC236}">
                <a16:creationId xmlns:a16="http://schemas.microsoft.com/office/drawing/2014/main" id="{EBF1BB9C-C760-AD23-AD47-66B16EFD0B4D}"/>
              </a:ext>
            </a:extLst>
          </xdr:cNvPr>
          <xdr:cNvSpPr/>
        </xdr:nvSpPr>
        <xdr:spPr>
          <a:xfrm>
            <a:off x="2170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8" name="Arrow: Chevron 4">
            <a:extLst>
              <a:ext uri="{FF2B5EF4-FFF2-40B4-BE49-F238E27FC236}">
                <a16:creationId xmlns:a16="http://schemas.microsoft.com/office/drawing/2014/main" id="{1B97EF09-B606-7D80-CEB0-47DE8D5A6229}"/>
              </a:ext>
            </a:extLst>
          </xdr:cNvPr>
          <xdr:cNvSpPr txBox="1"/>
        </xdr:nvSpPr>
        <xdr:spPr>
          <a:xfrm>
            <a:off x="392823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6007" tIns="18669" rIns="18669" bIns="18669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400" kern="1200"/>
              <a:t>Business Development</a:t>
            </a:r>
          </a:p>
        </xdr:txBody>
      </xdr:sp>
    </xdr:grpSp>
    <xdr:clientData/>
  </xdr:twoCellAnchor>
  <xdr:twoCellAnchor>
    <xdr:from>
      <xdr:col>6</xdr:col>
      <xdr:colOff>60960</xdr:colOff>
      <xdr:row>12</xdr:row>
      <xdr:rowOff>15240</xdr:rowOff>
    </xdr:from>
    <xdr:to>
      <xdr:col>9</xdr:col>
      <xdr:colOff>185426</xdr:colOff>
      <xdr:row>12</xdr:row>
      <xdr:rowOff>796546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FCA4AA5-D97B-B313-31E2-172F4CE97D2F}"/>
            </a:ext>
          </a:extLst>
        </xdr:cNvPr>
        <xdr:cNvGrpSpPr/>
      </xdr:nvGrpSpPr>
      <xdr:grpSpPr>
        <a:xfrm>
          <a:off x="3718560" y="2812228"/>
          <a:ext cx="1953266" cy="781306"/>
          <a:chOff x="1760109" y="782286"/>
          <a:chExt cx="1953266" cy="781306"/>
        </a:xfrm>
      </xdr:grpSpPr>
      <xdr:sp macro="" textlink="">
        <xdr:nvSpPr>
          <xdr:cNvPr id="10" name="Arrow: Chevron 9">
            <a:extLst>
              <a:ext uri="{FF2B5EF4-FFF2-40B4-BE49-F238E27FC236}">
                <a16:creationId xmlns:a16="http://schemas.microsoft.com/office/drawing/2014/main" id="{14CA2279-5F92-B7A9-E6C8-9692403972AC}"/>
              </a:ext>
            </a:extLst>
          </xdr:cNvPr>
          <xdr:cNvSpPr/>
        </xdr:nvSpPr>
        <xdr:spPr>
          <a:xfrm>
            <a:off x="1760109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1" name="Arrow: Chevron 4">
            <a:extLst>
              <a:ext uri="{FF2B5EF4-FFF2-40B4-BE49-F238E27FC236}">
                <a16:creationId xmlns:a16="http://schemas.microsoft.com/office/drawing/2014/main" id="{B200E11C-851F-A845-8D99-BED3A2F541CD}"/>
              </a:ext>
            </a:extLst>
          </xdr:cNvPr>
          <xdr:cNvSpPr txBox="1"/>
        </xdr:nvSpPr>
        <xdr:spPr>
          <a:xfrm>
            <a:off x="2150762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Program</a:t>
            </a:r>
          </a:p>
        </xdr:txBody>
      </xdr:sp>
    </xdr:grpSp>
    <xdr:clientData/>
  </xdr:twoCellAnchor>
  <xdr:twoCellAnchor>
    <xdr:from>
      <xdr:col>9</xdr:col>
      <xdr:colOff>76200</xdr:colOff>
      <xdr:row>12</xdr:row>
      <xdr:rowOff>22860</xdr:rowOff>
    </xdr:from>
    <xdr:to>
      <xdr:col>12</xdr:col>
      <xdr:colOff>200666</xdr:colOff>
      <xdr:row>12</xdr:row>
      <xdr:rowOff>804166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8633FFF-5F03-0446-910E-34ED9516721D}"/>
            </a:ext>
          </a:extLst>
        </xdr:cNvPr>
        <xdr:cNvGrpSpPr/>
      </xdr:nvGrpSpPr>
      <xdr:grpSpPr>
        <a:xfrm>
          <a:off x="5562600" y="2819848"/>
          <a:ext cx="1953266" cy="781306"/>
          <a:chOff x="3518049" y="782286"/>
          <a:chExt cx="1953266" cy="781306"/>
        </a:xfrm>
      </xdr:grpSpPr>
      <xdr:sp macro="" textlink="">
        <xdr:nvSpPr>
          <xdr:cNvPr id="19" name="Arrow: Chevron 18">
            <a:extLst>
              <a:ext uri="{FF2B5EF4-FFF2-40B4-BE49-F238E27FC236}">
                <a16:creationId xmlns:a16="http://schemas.microsoft.com/office/drawing/2014/main" id="{48AA8D89-ABE9-5871-828C-F563FAE66981}"/>
              </a:ext>
            </a:extLst>
          </xdr:cNvPr>
          <xdr:cNvSpPr/>
        </xdr:nvSpPr>
        <xdr:spPr>
          <a:xfrm>
            <a:off x="3518049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0" name="Arrow: Chevron 4">
            <a:extLst>
              <a:ext uri="{FF2B5EF4-FFF2-40B4-BE49-F238E27FC236}">
                <a16:creationId xmlns:a16="http://schemas.microsoft.com/office/drawing/2014/main" id="{F662CC4F-789F-325D-EF53-17634A878621}"/>
              </a:ext>
            </a:extLst>
          </xdr:cNvPr>
          <xdr:cNvSpPr txBox="1"/>
        </xdr:nvSpPr>
        <xdr:spPr>
          <a:xfrm>
            <a:off x="3908702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0008" tIns="20003" rIns="20003" bIns="20003" numCol="1" spcCol="1270" anchor="ctr" anchorCtr="0">
            <a:noAutofit/>
          </a:bodyPr>
          <a:lstStyle/>
          <a:p>
            <a:pPr marL="0" lvl="0" indent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500" kern="1200"/>
              <a:t>Configuration</a:t>
            </a:r>
          </a:p>
        </xdr:txBody>
      </xdr:sp>
    </xdr:grpSp>
    <xdr:clientData/>
  </xdr:twoCellAnchor>
  <xdr:twoCellAnchor>
    <xdr:from>
      <xdr:col>12</xdr:col>
      <xdr:colOff>60960</xdr:colOff>
      <xdr:row>12</xdr:row>
      <xdr:rowOff>22860</xdr:rowOff>
    </xdr:from>
    <xdr:to>
      <xdr:col>15</xdr:col>
      <xdr:colOff>185426</xdr:colOff>
      <xdr:row>12</xdr:row>
      <xdr:rowOff>804166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B854425E-D21C-40DB-AD2E-9ADE8D5015CB}"/>
            </a:ext>
          </a:extLst>
        </xdr:cNvPr>
        <xdr:cNvGrpSpPr/>
      </xdr:nvGrpSpPr>
      <xdr:grpSpPr>
        <a:xfrm>
          <a:off x="7376160" y="2819848"/>
          <a:ext cx="1953266" cy="781306"/>
          <a:chOff x="5275989" y="782286"/>
          <a:chExt cx="1953266" cy="781306"/>
        </a:xfrm>
      </xdr:grpSpPr>
      <xdr:sp macro="" textlink="">
        <xdr:nvSpPr>
          <xdr:cNvPr id="22" name="Arrow: Chevron 21">
            <a:extLst>
              <a:ext uri="{FF2B5EF4-FFF2-40B4-BE49-F238E27FC236}">
                <a16:creationId xmlns:a16="http://schemas.microsoft.com/office/drawing/2014/main" id="{68240634-1182-1BFA-1BCF-A814116A3A9A}"/>
              </a:ext>
            </a:extLst>
          </xdr:cNvPr>
          <xdr:cNvSpPr/>
        </xdr:nvSpPr>
        <xdr:spPr>
          <a:xfrm>
            <a:off x="5275989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3" name="Arrow: Chevron 4">
            <a:extLst>
              <a:ext uri="{FF2B5EF4-FFF2-40B4-BE49-F238E27FC236}">
                <a16:creationId xmlns:a16="http://schemas.microsoft.com/office/drawing/2014/main" id="{8423A256-98B5-823A-390E-31CF31494CAE}"/>
              </a:ext>
            </a:extLst>
          </xdr:cNvPr>
          <xdr:cNvSpPr txBox="1"/>
        </xdr:nvSpPr>
        <xdr:spPr>
          <a:xfrm>
            <a:off x="5666642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Engineering</a:t>
            </a:r>
          </a:p>
        </xdr:txBody>
      </xdr:sp>
    </xdr:grpSp>
    <xdr:clientData/>
  </xdr:twoCellAnchor>
  <xdr:twoCellAnchor>
    <xdr:from>
      <xdr:col>15</xdr:col>
      <xdr:colOff>586740</xdr:colOff>
      <xdr:row>12</xdr:row>
      <xdr:rowOff>7620</xdr:rowOff>
    </xdr:from>
    <xdr:to>
      <xdr:col>19</xdr:col>
      <xdr:colOff>101606</xdr:colOff>
      <xdr:row>12</xdr:row>
      <xdr:rowOff>788926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4D922E7-8839-3944-2CD2-6F814B605DE9}"/>
            </a:ext>
          </a:extLst>
        </xdr:cNvPr>
        <xdr:cNvGrpSpPr/>
      </xdr:nvGrpSpPr>
      <xdr:grpSpPr>
        <a:xfrm>
          <a:off x="9730740" y="2804608"/>
          <a:ext cx="1953266" cy="781306"/>
          <a:chOff x="10549808" y="782286"/>
          <a:chExt cx="1953266" cy="781306"/>
        </a:xfrm>
      </xdr:grpSpPr>
      <xdr:sp macro="" textlink="">
        <xdr:nvSpPr>
          <xdr:cNvPr id="25" name="Arrow: Chevron 24">
            <a:extLst>
              <a:ext uri="{FF2B5EF4-FFF2-40B4-BE49-F238E27FC236}">
                <a16:creationId xmlns:a16="http://schemas.microsoft.com/office/drawing/2014/main" id="{C48E2FFE-AA50-60EA-06AB-CE90387225FB}"/>
              </a:ext>
            </a:extLst>
          </xdr:cNvPr>
          <xdr:cNvSpPr/>
        </xdr:nvSpPr>
        <xdr:spPr>
          <a:xfrm>
            <a:off x="10549808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6" name="Arrow: Chevron 4">
            <a:extLst>
              <a:ext uri="{FF2B5EF4-FFF2-40B4-BE49-F238E27FC236}">
                <a16:creationId xmlns:a16="http://schemas.microsoft.com/office/drawing/2014/main" id="{E412A767-D4AE-A874-4124-883053027B12}"/>
              </a:ext>
            </a:extLst>
          </xdr:cNvPr>
          <xdr:cNvSpPr txBox="1"/>
        </xdr:nvSpPr>
        <xdr:spPr>
          <a:xfrm>
            <a:off x="10940461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56007" tIns="18669" rIns="18669" bIns="18669" numCol="1" spcCol="1270" anchor="ctr" anchorCtr="0">
            <a:noAutofit/>
          </a:bodyPr>
          <a:lstStyle/>
          <a:p>
            <a:pPr marL="0" lvl="0" indent="0" algn="ctr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400" kern="1200"/>
              <a:t>SCM / Procurement</a:t>
            </a:r>
          </a:p>
        </xdr:txBody>
      </xdr:sp>
    </xdr:grpSp>
    <xdr:clientData/>
  </xdr:twoCellAnchor>
  <xdr:twoCellAnchor>
    <xdr:from>
      <xdr:col>15</xdr:col>
      <xdr:colOff>586740</xdr:colOff>
      <xdr:row>10</xdr:row>
      <xdr:rowOff>30480</xdr:rowOff>
    </xdr:from>
    <xdr:to>
      <xdr:col>19</xdr:col>
      <xdr:colOff>101606</xdr:colOff>
      <xdr:row>10</xdr:row>
      <xdr:rowOff>811786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9F4C115-3957-8FCB-A7CC-C6CA08401D00}"/>
            </a:ext>
          </a:extLst>
        </xdr:cNvPr>
        <xdr:cNvGrpSpPr/>
      </xdr:nvGrpSpPr>
      <xdr:grpSpPr>
        <a:xfrm>
          <a:off x="9730740" y="1823421"/>
          <a:ext cx="1953266" cy="781306"/>
          <a:chOff x="8791868" y="782286"/>
          <a:chExt cx="1953266" cy="781306"/>
        </a:xfrm>
      </xdr:grpSpPr>
      <xdr:sp macro="" textlink="">
        <xdr:nvSpPr>
          <xdr:cNvPr id="28" name="Arrow: Chevron 27">
            <a:extLst>
              <a:ext uri="{FF2B5EF4-FFF2-40B4-BE49-F238E27FC236}">
                <a16:creationId xmlns:a16="http://schemas.microsoft.com/office/drawing/2014/main" id="{259FFF12-D438-B95B-6650-9111AA60D38C}"/>
              </a:ext>
            </a:extLst>
          </xdr:cNvPr>
          <xdr:cNvSpPr/>
        </xdr:nvSpPr>
        <xdr:spPr>
          <a:xfrm>
            <a:off x="8791868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9" name="Arrow: Chevron 4">
            <a:extLst>
              <a:ext uri="{FF2B5EF4-FFF2-40B4-BE49-F238E27FC236}">
                <a16:creationId xmlns:a16="http://schemas.microsoft.com/office/drawing/2014/main" id="{2A068F1D-6145-CE95-3A21-29343BCBF17E}"/>
              </a:ext>
            </a:extLst>
          </xdr:cNvPr>
          <xdr:cNvSpPr txBox="1"/>
        </xdr:nvSpPr>
        <xdr:spPr>
          <a:xfrm>
            <a:off x="9182521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Tooling</a:t>
            </a:r>
          </a:p>
        </xdr:txBody>
      </xdr:sp>
    </xdr:grpSp>
    <xdr:clientData/>
  </xdr:twoCellAnchor>
  <xdr:twoCellAnchor>
    <xdr:from>
      <xdr:col>15</xdr:col>
      <xdr:colOff>586740</xdr:colOff>
      <xdr:row>14</xdr:row>
      <xdr:rowOff>15240</xdr:rowOff>
    </xdr:from>
    <xdr:to>
      <xdr:col>19</xdr:col>
      <xdr:colOff>101606</xdr:colOff>
      <xdr:row>14</xdr:row>
      <xdr:rowOff>796546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7D6BDDCE-7BB2-3E2F-C0BC-90469264FBDA}"/>
            </a:ext>
          </a:extLst>
        </xdr:cNvPr>
        <xdr:cNvGrpSpPr/>
      </xdr:nvGrpSpPr>
      <xdr:grpSpPr>
        <a:xfrm>
          <a:off x="9730740" y="3816275"/>
          <a:ext cx="1953266" cy="781306"/>
          <a:chOff x="7033929" y="782286"/>
          <a:chExt cx="1953266" cy="781306"/>
        </a:xfrm>
      </xdr:grpSpPr>
      <xdr:sp macro="" textlink="">
        <xdr:nvSpPr>
          <xdr:cNvPr id="31" name="Arrow: Chevron 30">
            <a:extLst>
              <a:ext uri="{FF2B5EF4-FFF2-40B4-BE49-F238E27FC236}">
                <a16:creationId xmlns:a16="http://schemas.microsoft.com/office/drawing/2014/main" id="{D70B9C66-41A8-25B5-5004-8D5283693DCB}"/>
              </a:ext>
            </a:extLst>
          </xdr:cNvPr>
          <xdr:cNvSpPr/>
        </xdr:nvSpPr>
        <xdr:spPr>
          <a:xfrm>
            <a:off x="7033929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32" name="Arrow: Chevron 4">
            <a:extLst>
              <a:ext uri="{FF2B5EF4-FFF2-40B4-BE49-F238E27FC236}">
                <a16:creationId xmlns:a16="http://schemas.microsoft.com/office/drawing/2014/main" id="{FB644EC3-8F5B-6E1D-3975-1B421D6C1310}"/>
              </a:ext>
            </a:extLst>
          </xdr:cNvPr>
          <xdr:cNvSpPr txBox="1"/>
        </xdr:nvSpPr>
        <xdr:spPr>
          <a:xfrm>
            <a:off x="7424582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PPC</a:t>
            </a:r>
          </a:p>
        </xdr:txBody>
      </xdr:sp>
    </xdr:grpSp>
    <xdr:clientData/>
  </xdr:twoCellAnchor>
  <xdr:twoCellAnchor>
    <xdr:from>
      <xdr:col>15</xdr:col>
      <xdr:colOff>198120</xdr:colOff>
      <xdr:row>10</xdr:row>
      <xdr:rowOff>441960</xdr:rowOff>
    </xdr:from>
    <xdr:to>
      <xdr:col>15</xdr:col>
      <xdr:colOff>373380</xdr:colOff>
      <xdr:row>14</xdr:row>
      <xdr:rowOff>464820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BD5B769-3A77-ECEF-B4AB-E0EBE9AF4EE1}"/>
            </a:ext>
          </a:extLst>
        </xdr:cNvPr>
        <xdr:cNvSpPr/>
      </xdr:nvSpPr>
      <xdr:spPr>
        <a:xfrm>
          <a:off x="9342120" y="4831080"/>
          <a:ext cx="175260" cy="203454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381000</xdr:colOff>
      <xdr:row>10</xdr:row>
      <xdr:rowOff>403860</xdr:rowOff>
    </xdr:from>
    <xdr:to>
      <xdr:col>16</xdr:col>
      <xdr:colOff>7620</xdr:colOff>
      <xdr:row>10</xdr:row>
      <xdr:rowOff>556260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58AF1148-9426-3DD8-C5C0-0A2441F83CFD}"/>
            </a:ext>
          </a:extLst>
        </xdr:cNvPr>
        <xdr:cNvSpPr/>
      </xdr:nvSpPr>
      <xdr:spPr>
        <a:xfrm>
          <a:off x="9525000" y="479298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388620</xdr:colOff>
      <xdr:row>12</xdr:row>
      <xdr:rowOff>327660</xdr:rowOff>
    </xdr:from>
    <xdr:to>
      <xdr:col>16</xdr:col>
      <xdr:colOff>15240</xdr:colOff>
      <xdr:row>12</xdr:row>
      <xdr:rowOff>480060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55AF315A-30EE-4022-BBE5-E47D6767FCD4}"/>
            </a:ext>
          </a:extLst>
        </xdr:cNvPr>
        <xdr:cNvSpPr/>
      </xdr:nvSpPr>
      <xdr:spPr>
        <a:xfrm>
          <a:off x="9532620" y="572262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373380</xdr:colOff>
      <xdr:row>14</xdr:row>
      <xdr:rowOff>350520</xdr:rowOff>
    </xdr:from>
    <xdr:to>
      <xdr:col>16</xdr:col>
      <xdr:colOff>0</xdr:colOff>
      <xdr:row>14</xdr:row>
      <xdr:rowOff>502920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ABBF43F0-98D7-42F6-AF28-4714D5194CB8}"/>
            </a:ext>
          </a:extLst>
        </xdr:cNvPr>
        <xdr:cNvSpPr/>
      </xdr:nvSpPr>
      <xdr:spPr>
        <a:xfrm>
          <a:off x="9517380" y="675132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327660</xdr:colOff>
      <xdr:row>10</xdr:row>
      <xdr:rowOff>396240</xdr:rowOff>
    </xdr:from>
    <xdr:to>
      <xdr:col>19</xdr:col>
      <xdr:colOff>502920</xdr:colOff>
      <xdr:row>14</xdr:row>
      <xdr:rowOff>449580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057BEA0-A064-4BDB-ACED-BB07F6918BA8}"/>
            </a:ext>
          </a:extLst>
        </xdr:cNvPr>
        <xdr:cNvSpPr/>
      </xdr:nvSpPr>
      <xdr:spPr>
        <a:xfrm>
          <a:off x="11910060" y="4785360"/>
          <a:ext cx="175260" cy="206502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91440</xdr:colOff>
      <xdr:row>10</xdr:row>
      <xdr:rowOff>342900</xdr:rowOff>
    </xdr:from>
    <xdr:to>
      <xdr:col>19</xdr:col>
      <xdr:colOff>327660</xdr:colOff>
      <xdr:row>10</xdr:row>
      <xdr:rowOff>495300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09ED2B38-D038-4B1C-92F0-40889A8A96E4}"/>
            </a:ext>
          </a:extLst>
        </xdr:cNvPr>
        <xdr:cNvSpPr/>
      </xdr:nvSpPr>
      <xdr:spPr>
        <a:xfrm>
          <a:off x="11673840" y="473202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76200</xdr:colOff>
      <xdr:row>14</xdr:row>
      <xdr:rowOff>335280</xdr:rowOff>
    </xdr:from>
    <xdr:to>
      <xdr:col>19</xdr:col>
      <xdr:colOff>312420</xdr:colOff>
      <xdr:row>14</xdr:row>
      <xdr:rowOff>487680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DA838098-ECDA-4E20-836E-C608BF968288}"/>
            </a:ext>
          </a:extLst>
        </xdr:cNvPr>
        <xdr:cNvSpPr/>
      </xdr:nvSpPr>
      <xdr:spPr>
        <a:xfrm>
          <a:off x="11658600" y="673608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518160</xdr:colOff>
      <xdr:row>12</xdr:row>
      <xdr:rowOff>342900</xdr:rowOff>
    </xdr:from>
    <xdr:to>
      <xdr:col>20</xdr:col>
      <xdr:colOff>144780</xdr:colOff>
      <xdr:row>12</xdr:row>
      <xdr:rowOff>495300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1292E06D-4A9E-4BFA-875A-CD312130FC9A}"/>
            </a:ext>
          </a:extLst>
        </xdr:cNvPr>
        <xdr:cNvSpPr/>
      </xdr:nvSpPr>
      <xdr:spPr>
        <a:xfrm>
          <a:off x="12100560" y="5737860"/>
          <a:ext cx="236220" cy="152400"/>
        </a:xfrm>
        <a:prstGeom prst="right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121920</xdr:colOff>
      <xdr:row>12</xdr:row>
      <xdr:rowOff>0</xdr:rowOff>
    </xdr:from>
    <xdr:to>
      <xdr:col>23</xdr:col>
      <xdr:colOff>246386</xdr:colOff>
      <xdr:row>12</xdr:row>
      <xdr:rowOff>781306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DE310F97-404E-0AF8-E3F0-5F412A532856}"/>
            </a:ext>
          </a:extLst>
        </xdr:cNvPr>
        <xdr:cNvGrpSpPr/>
      </xdr:nvGrpSpPr>
      <xdr:grpSpPr>
        <a:xfrm>
          <a:off x="12313920" y="2796988"/>
          <a:ext cx="1953266" cy="781306"/>
          <a:chOff x="12307748" y="782286"/>
          <a:chExt cx="1953266" cy="781306"/>
        </a:xfrm>
      </xdr:grpSpPr>
      <xdr:sp macro="" textlink="">
        <xdr:nvSpPr>
          <xdr:cNvPr id="43" name="Arrow: Chevron 42">
            <a:extLst>
              <a:ext uri="{FF2B5EF4-FFF2-40B4-BE49-F238E27FC236}">
                <a16:creationId xmlns:a16="http://schemas.microsoft.com/office/drawing/2014/main" id="{C6C8D8D5-0AF0-6E84-926F-415CD74F4AD7}"/>
              </a:ext>
            </a:extLst>
          </xdr:cNvPr>
          <xdr:cNvSpPr/>
        </xdr:nvSpPr>
        <xdr:spPr>
          <a:xfrm>
            <a:off x="12307748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4" name="Arrow: Chevron 4">
            <a:extLst>
              <a:ext uri="{FF2B5EF4-FFF2-40B4-BE49-F238E27FC236}">
                <a16:creationId xmlns:a16="http://schemas.microsoft.com/office/drawing/2014/main" id="{E7186E92-90A0-CD44-AF48-415EF7767BB0}"/>
              </a:ext>
            </a:extLst>
          </xdr:cNvPr>
          <xdr:cNvSpPr txBox="1"/>
        </xdr:nvSpPr>
        <xdr:spPr>
          <a:xfrm>
            <a:off x="12698401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Production</a:t>
            </a:r>
          </a:p>
        </xdr:txBody>
      </xdr:sp>
    </xdr:grpSp>
    <xdr:clientData/>
  </xdr:twoCellAnchor>
  <xdr:twoCellAnchor>
    <xdr:from>
      <xdr:col>23</xdr:col>
      <xdr:colOff>68580</xdr:colOff>
      <xdr:row>12</xdr:row>
      <xdr:rowOff>22860</xdr:rowOff>
    </xdr:from>
    <xdr:to>
      <xdr:col>26</xdr:col>
      <xdr:colOff>193046</xdr:colOff>
      <xdr:row>12</xdr:row>
      <xdr:rowOff>804166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3624088A-BCB5-6A82-ED87-D816DBCE1DE1}"/>
            </a:ext>
          </a:extLst>
        </xdr:cNvPr>
        <xdr:cNvGrpSpPr/>
      </xdr:nvGrpSpPr>
      <xdr:grpSpPr>
        <a:xfrm>
          <a:off x="14089380" y="2819848"/>
          <a:ext cx="1953266" cy="781306"/>
          <a:chOff x="14065687" y="782286"/>
          <a:chExt cx="1953266" cy="781306"/>
        </a:xfrm>
      </xdr:grpSpPr>
      <xdr:sp macro="" textlink="">
        <xdr:nvSpPr>
          <xdr:cNvPr id="46" name="Arrow: Chevron 45">
            <a:extLst>
              <a:ext uri="{FF2B5EF4-FFF2-40B4-BE49-F238E27FC236}">
                <a16:creationId xmlns:a16="http://schemas.microsoft.com/office/drawing/2014/main" id="{34F02FA3-7253-3396-961B-C9CA9F864130}"/>
              </a:ext>
            </a:extLst>
          </xdr:cNvPr>
          <xdr:cNvSpPr/>
        </xdr:nvSpPr>
        <xdr:spPr>
          <a:xfrm>
            <a:off x="14065687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7" name="Arrow: Chevron 4">
            <a:extLst>
              <a:ext uri="{FF2B5EF4-FFF2-40B4-BE49-F238E27FC236}">
                <a16:creationId xmlns:a16="http://schemas.microsoft.com/office/drawing/2014/main" id="{0272671D-4D91-ABDF-BC54-082914F41703}"/>
              </a:ext>
            </a:extLst>
          </xdr:cNvPr>
          <xdr:cNvSpPr txBox="1"/>
        </xdr:nvSpPr>
        <xdr:spPr>
          <a:xfrm>
            <a:off x="14456340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Quality</a:t>
            </a:r>
          </a:p>
        </xdr:txBody>
      </xdr:sp>
    </xdr:grpSp>
    <xdr:clientData/>
  </xdr:twoCellAnchor>
  <xdr:twoCellAnchor>
    <xdr:from>
      <xdr:col>26</xdr:col>
      <xdr:colOff>60960</xdr:colOff>
      <xdr:row>12</xdr:row>
      <xdr:rowOff>30480</xdr:rowOff>
    </xdr:from>
    <xdr:to>
      <xdr:col>29</xdr:col>
      <xdr:colOff>185426</xdr:colOff>
      <xdr:row>12</xdr:row>
      <xdr:rowOff>811786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49945D7E-AB3B-A709-1176-38C4B831E358}"/>
            </a:ext>
          </a:extLst>
        </xdr:cNvPr>
        <xdr:cNvGrpSpPr/>
      </xdr:nvGrpSpPr>
      <xdr:grpSpPr>
        <a:xfrm>
          <a:off x="15910560" y="2827468"/>
          <a:ext cx="1953266" cy="781306"/>
          <a:chOff x="15823627" y="782286"/>
          <a:chExt cx="1953266" cy="781306"/>
        </a:xfrm>
      </xdr:grpSpPr>
      <xdr:sp macro="" textlink="">
        <xdr:nvSpPr>
          <xdr:cNvPr id="49" name="Arrow: Chevron 48">
            <a:extLst>
              <a:ext uri="{FF2B5EF4-FFF2-40B4-BE49-F238E27FC236}">
                <a16:creationId xmlns:a16="http://schemas.microsoft.com/office/drawing/2014/main" id="{0A103933-5763-A55B-7368-0086901A143B}"/>
              </a:ext>
            </a:extLst>
          </xdr:cNvPr>
          <xdr:cNvSpPr/>
        </xdr:nvSpPr>
        <xdr:spPr>
          <a:xfrm>
            <a:off x="15823627" y="782286"/>
            <a:ext cx="1953266" cy="781306"/>
          </a:xfrm>
          <a:prstGeom prst="chevron">
            <a:avLst/>
          </a:prstGeom>
        </xdr:spPr>
        <xdr:style>
          <a:lnRef idx="2">
            <a:schemeClr val="lt2">
              <a:hueOff val="0"/>
              <a:satOff val="0"/>
              <a:lumOff val="0"/>
              <a:alphaOff val="0"/>
            </a:schemeClr>
          </a:lnRef>
          <a:fillRef idx="1">
            <a:schemeClr val="dk2">
              <a:hueOff val="0"/>
              <a:satOff val="0"/>
              <a:lumOff val="0"/>
              <a:alphaOff val="0"/>
            </a:schemeClr>
          </a:fillRef>
          <a:effectRef idx="0">
            <a:schemeClr val="dk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50" name="Arrow: Chevron 4">
            <a:extLst>
              <a:ext uri="{FF2B5EF4-FFF2-40B4-BE49-F238E27FC236}">
                <a16:creationId xmlns:a16="http://schemas.microsoft.com/office/drawing/2014/main" id="{FEEA322C-2317-765A-FB06-9864B5E918B0}"/>
              </a:ext>
            </a:extLst>
          </xdr:cNvPr>
          <xdr:cNvSpPr txBox="1"/>
        </xdr:nvSpPr>
        <xdr:spPr>
          <a:xfrm>
            <a:off x="16214280" y="782286"/>
            <a:ext cx="1171960" cy="78130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4008" tIns="21336" rIns="21336" bIns="21336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IN" sz="1600" kern="1200"/>
              <a:t>Stores</a:t>
            </a:r>
          </a:p>
        </xdr:txBody>
      </xdr:sp>
    </xdr:grpSp>
    <xdr:clientData/>
  </xdr:twoCellAnchor>
  <xdr:twoCellAnchor>
    <xdr:from>
      <xdr:col>17</xdr:col>
      <xdr:colOff>206190</xdr:colOff>
      <xdr:row>10</xdr:row>
      <xdr:rowOff>797859</xdr:rowOff>
    </xdr:from>
    <xdr:to>
      <xdr:col>17</xdr:col>
      <xdr:colOff>331696</xdr:colOff>
      <xdr:row>12</xdr:row>
      <xdr:rowOff>8965</xdr:rowOff>
    </xdr:to>
    <xdr:sp macro="" textlink="">
      <xdr:nvSpPr>
        <xdr:cNvPr id="51" name="Arrow: Up-Down 50">
          <a:extLst>
            <a:ext uri="{FF2B5EF4-FFF2-40B4-BE49-F238E27FC236}">
              <a16:creationId xmlns:a16="http://schemas.microsoft.com/office/drawing/2014/main" id="{11332215-E209-3AC4-29C0-78126B1F947F}"/>
            </a:ext>
          </a:extLst>
        </xdr:cNvPr>
        <xdr:cNvSpPr/>
      </xdr:nvSpPr>
      <xdr:spPr>
        <a:xfrm>
          <a:off x="10569390" y="2590800"/>
          <a:ext cx="125506" cy="215153"/>
        </a:xfrm>
        <a:prstGeom prst="upDown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179296</xdr:colOff>
      <xdr:row>12</xdr:row>
      <xdr:rowOff>797859</xdr:rowOff>
    </xdr:from>
    <xdr:to>
      <xdr:col>17</xdr:col>
      <xdr:colOff>304802</xdr:colOff>
      <xdr:row>14</xdr:row>
      <xdr:rowOff>8965</xdr:rowOff>
    </xdr:to>
    <xdr:sp macro="" textlink="">
      <xdr:nvSpPr>
        <xdr:cNvPr id="52" name="Arrow: Up-Down 51">
          <a:extLst>
            <a:ext uri="{FF2B5EF4-FFF2-40B4-BE49-F238E27FC236}">
              <a16:creationId xmlns:a16="http://schemas.microsoft.com/office/drawing/2014/main" id="{3C5FE26E-2A16-44D8-A564-9F652FEF781E}"/>
            </a:ext>
          </a:extLst>
        </xdr:cNvPr>
        <xdr:cNvSpPr/>
      </xdr:nvSpPr>
      <xdr:spPr>
        <a:xfrm>
          <a:off x="10542496" y="3594847"/>
          <a:ext cx="125506" cy="215153"/>
        </a:xfrm>
        <a:prstGeom prst="upDownArrow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 MURARI - MAPL" id="{F8E52C52-FF56-447A-AC92-83AFE81DCBED}" userId="S::23020236@mahindra.com::4dc61221-0247-4ec3-a21b-32b2a395c5d1" providerId="AD"/>
  <person displayName="SHREYASH S KASAR - MAPL" id="{2F865850-2233-4B9E-9805-16AFEACE7995}" userId="S::23020313@mahindra.com::aa6bd0e6-bdbc-4878-b80e-9da179bbb53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9" dT="2026-07-23T15:51:15.55" personId="{2F865850-2233-4B9E-9805-16AFEACE7995}" id="{B2ACCC27-530D-4FF5-9699-D23D041909CD}">
    <text>TQ 253, TQ 64</text>
  </threadedComment>
  <threadedComment ref="Y11" dT="2026-07-23T16:21:47.04" personId="{F8E52C52-FF56-447A-AC92-83AFE81DCBED}" id="{3965D31C-78FC-4779-AAB7-89F7B1949B21}">
    <text>Under Validation; Received Some Data</text>
  </threadedComment>
  <threadedComment ref="AE11" dT="2026-07-23T15:38:27.35" personId="{2F865850-2233-4B9E-9805-16AFEACE7995}" id="{8F6392B4-BB9E-4226-ACFD-EDC9C223DB45}">
    <text xml:space="preserve">42 parts contribute to 64 tools </text>
  </threadedComment>
  <threadedComment ref="AG11" dT="2026-07-23T15:36:45.56" personId="{2F865850-2233-4B9E-9805-16AFEACE7995}" id="{FD9B3D7F-5637-4DDA-933E-9A9F7173071E}">
    <text>53 parts contribute to 74 tools</text>
  </threadedComment>
  <threadedComment ref="Y12" dT="2026-07-23T16:21:59.21" personId="{F8E52C52-FF56-447A-AC92-83AFE81DCBED}" id="{04D10A5A-8265-4327-972C-4E167686369F}">
    <text>Under Validation; Received Some Data</text>
  </threadedComment>
  <threadedComment ref="AG12" dT="2026-07-23T15:47:01.17" personId="{2F865850-2233-4B9E-9805-16AFEACE7995}" id="{4EBA68AF-1843-4638-BD6C-6A55893641A8}">
    <text>35 tools contribute to 28 parts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72EB-218F-4C75-A4CB-0B04CFF075BB}">
  <dimension ref="A5:A15"/>
  <sheetViews>
    <sheetView showGridLines="0" topLeftCell="D4" zoomScale="85" zoomScaleNormal="85" workbookViewId="0">
      <selection activeCell="X21" sqref="X21"/>
    </sheetView>
  </sheetViews>
  <sheetFormatPr defaultRowHeight="14.4"/>
  <sheetData>
    <row r="5" ht="14.55" customHeight="1"/>
    <row r="6" ht="14.55" customHeight="1"/>
    <row r="7" ht="14.55" customHeight="1"/>
    <row r="8" ht="14.55" customHeight="1"/>
    <row r="11" ht="64.95" customHeight="1"/>
    <row r="13" ht="64.95" customHeight="1"/>
    <row r="15" ht="64.9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1CE9-546A-4D74-AB66-A9304FDD21CC}">
  <dimension ref="B4:D21"/>
  <sheetViews>
    <sheetView workbookViewId="0">
      <selection activeCell="C16" sqref="C16"/>
    </sheetView>
  </sheetViews>
  <sheetFormatPr defaultColWidth="62.21875" defaultRowHeight="14.4"/>
  <cols>
    <col min="1" max="1" width="17.77734375" customWidth="1"/>
    <col min="2" max="2" width="7.21875" customWidth="1"/>
    <col min="3" max="3" width="79.6640625" customWidth="1"/>
    <col min="4" max="4" width="74.77734375" customWidth="1"/>
  </cols>
  <sheetData>
    <row r="4" spans="2:4">
      <c r="B4" s="314" t="s">
        <v>776</v>
      </c>
      <c r="C4" s="314" t="s">
        <v>795</v>
      </c>
      <c r="D4" s="169" t="s">
        <v>794</v>
      </c>
    </row>
    <row r="5" spans="2:4">
      <c r="B5" s="315">
        <v>1</v>
      </c>
      <c r="C5" s="315" t="s">
        <v>777</v>
      </c>
      <c r="D5" t="s">
        <v>796</v>
      </c>
    </row>
    <row r="6" spans="2:4" ht="28.8">
      <c r="B6" s="315">
        <v>2</v>
      </c>
      <c r="C6" s="315" t="s">
        <v>778</v>
      </c>
      <c r="D6" t="s">
        <v>797</v>
      </c>
    </row>
    <row r="7" spans="2:4">
      <c r="B7" s="315">
        <v>3</v>
      </c>
      <c r="C7" s="315" t="s">
        <v>779</v>
      </c>
      <c r="D7" t="s">
        <v>798</v>
      </c>
    </row>
    <row r="8" spans="2:4">
      <c r="B8" s="315">
        <v>4</v>
      </c>
      <c r="C8" s="315" t="s">
        <v>780</v>
      </c>
      <c r="D8" t="s">
        <v>799</v>
      </c>
    </row>
    <row r="9" spans="2:4" ht="28.8">
      <c r="B9" s="315">
        <v>5</v>
      </c>
      <c r="C9" s="315" t="s">
        <v>781</v>
      </c>
      <c r="D9" t="s">
        <v>810</v>
      </c>
    </row>
    <row r="10" spans="2:4">
      <c r="B10" s="315">
        <v>6</v>
      </c>
      <c r="C10" s="315" t="s">
        <v>782</v>
      </c>
      <c r="D10" t="s">
        <v>800</v>
      </c>
    </row>
    <row r="11" spans="2:4" ht="28.8">
      <c r="B11" s="315">
        <v>7</v>
      </c>
      <c r="C11" s="315" t="s">
        <v>783</v>
      </c>
      <c r="D11" t="s">
        <v>801</v>
      </c>
    </row>
    <row r="12" spans="2:4">
      <c r="B12" s="315">
        <v>8</v>
      </c>
      <c r="C12" s="315" t="s">
        <v>784</v>
      </c>
      <c r="D12" t="s">
        <v>802</v>
      </c>
    </row>
    <row r="13" spans="2:4">
      <c r="B13" s="315">
        <v>9</v>
      </c>
      <c r="C13" s="315" t="s">
        <v>785</v>
      </c>
      <c r="D13" t="s">
        <v>810</v>
      </c>
    </row>
    <row r="14" spans="2:4">
      <c r="B14" s="315">
        <v>10</v>
      </c>
      <c r="C14" s="315" t="s">
        <v>786</v>
      </c>
      <c r="D14" t="s">
        <v>810</v>
      </c>
    </row>
    <row r="15" spans="2:4">
      <c r="B15" s="315">
        <v>11</v>
      </c>
      <c r="C15" s="315" t="s">
        <v>787</v>
      </c>
      <c r="D15" t="s">
        <v>803</v>
      </c>
    </row>
    <row r="16" spans="2:4" ht="28.8">
      <c r="B16" s="315">
        <v>12</v>
      </c>
      <c r="C16" s="315" t="s">
        <v>788</v>
      </c>
      <c r="D16" t="s">
        <v>804</v>
      </c>
    </row>
    <row r="17" spans="2:4">
      <c r="B17" s="315">
        <v>13</v>
      </c>
      <c r="C17" s="315" t="s">
        <v>789</v>
      </c>
      <c r="D17" t="s">
        <v>805</v>
      </c>
    </row>
    <row r="18" spans="2:4" ht="27.6">
      <c r="B18" s="315">
        <v>14</v>
      </c>
      <c r="C18" s="315" t="s">
        <v>790</v>
      </c>
      <c r="D18" t="s">
        <v>806</v>
      </c>
    </row>
    <row r="19" spans="2:4" ht="28.8">
      <c r="B19" s="315">
        <v>15</v>
      </c>
      <c r="C19" s="315" t="s">
        <v>791</v>
      </c>
      <c r="D19" t="s">
        <v>807</v>
      </c>
    </row>
    <row r="20" spans="2:4">
      <c r="B20" s="315">
        <v>16</v>
      </c>
      <c r="C20" s="315" t="s">
        <v>792</v>
      </c>
      <c r="D20" t="s">
        <v>808</v>
      </c>
    </row>
    <row r="21" spans="2:4">
      <c r="B21" s="315">
        <v>17</v>
      </c>
      <c r="C21" s="315" t="s">
        <v>793</v>
      </c>
      <c r="D21" t="s">
        <v>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DF26-BB5E-450B-BC9D-DE7FD5D7CDDA}">
  <dimension ref="A2:P27"/>
  <sheetViews>
    <sheetView topLeftCell="G1" workbookViewId="0">
      <selection activeCell="Q1" sqref="Q1:Q1048576"/>
    </sheetView>
  </sheetViews>
  <sheetFormatPr defaultRowHeight="14.4"/>
  <cols>
    <col min="1" max="1" width="9.44140625" bestFit="1" customWidth="1"/>
    <col min="2" max="2" width="25" bestFit="1" customWidth="1"/>
    <col min="3" max="3" width="10.77734375" bestFit="1" customWidth="1"/>
    <col min="4" max="4" width="5.6640625" bestFit="1" customWidth="1"/>
    <col min="5" max="5" width="11.33203125" bestFit="1" customWidth="1"/>
    <col min="6" max="6" width="15.5546875" bestFit="1" customWidth="1"/>
    <col min="7" max="7" width="22.21875" bestFit="1" customWidth="1"/>
    <col min="8" max="8" width="24.6640625" bestFit="1" customWidth="1"/>
    <col min="9" max="9" width="15.109375" bestFit="1" customWidth="1"/>
    <col min="10" max="10" width="21.5546875" bestFit="1" customWidth="1"/>
    <col min="11" max="11" width="30.5546875" bestFit="1" customWidth="1"/>
    <col min="12" max="12" width="20.109375" bestFit="1" customWidth="1"/>
    <col min="13" max="13" width="14.5546875" bestFit="1" customWidth="1"/>
    <col min="14" max="14" width="21.109375" bestFit="1" customWidth="1"/>
    <col min="15" max="15" width="18.6640625" bestFit="1" customWidth="1"/>
    <col min="16" max="16" width="22.44140625" bestFit="1" customWidth="1"/>
  </cols>
  <sheetData>
    <row r="2" spans="1:16">
      <c r="B2" s="172" t="s">
        <v>435</v>
      </c>
      <c r="C2" s="172" t="s">
        <v>435</v>
      </c>
      <c r="D2" s="172"/>
      <c r="E2" s="172" t="s">
        <v>435</v>
      </c>
      <c r="F2" s="172" t="s">
        <v>435</v>
      </c>
      <c r="G2" s="172" t="s">
        <v>443</v>
      </c>
      <c r="H2" s="172" t="s">
        <v>443</v>
      </c>
      <c r="I2" s="172" t="s">
        <v>438</v>
      </c>
      <c r="J2" s="172" t="s">
        <v>438</v>
      </c>
      <c r="K2" s="172" t="s">
        <v>440</v>
      </c>
      <c r="L2" s="172" t="s">
        <v>440</v>
      </c>
      <c r="M2" s="172"/>
      <c r="N2" s="172" t="s">
        <v>435</v>
      </c>
      <c r="O2" s="172" t="s">
        <v>435</v>
      </c>
      <c r="P2" s="172" t="s">
        <v>742</v>
      </c>
    </row>
    <row r="4" spans="1:16">
      <c r="A4" s="144" t="s">
        <v>453</v>
      </c>
      <c r="B4" s="144" t="s">
        <v>454</v>
      </c>
      <c r="C4" s="144" t="s">
        <v>455</v>
      </c>
      <c r="D4" s="144" t="s">
        <v>456</v>
      </c>
      <c r="E4" s="144" t="s">
        <v>457</v>
      </c>
      <c r="F4" s="145" t="s">
        <v>458</v>
      </c>
      <c r="G4" s="144" t="s">
        <v>459</v>
      </c>
      <c r="H4" s="144" t="s">
        <v>460</v>
      </c>
      <c r="I4" s="144" t="s">
        <v>461</v>
      </c>
      <c r="J4" s="144" t="s">
        <v>462</v>
      </c>
      <c r="K4" s="144" t="s">
        <v>463</v>
      </c>
      <c r="L4" s="144" t="s">
        <v>464</v>
      </c>
      <c r="M4" s="144" t="s">
        <v>465</v>
      </c>
      <c r="N4" s="144" t="s">
        <v>466</v>
      </c>
      <c r="O4" s="144" t="s">
        <v>467</v>
      </c>
      <c r="P4" s="80" t="s">
        <v>196</v>
      </c>
    </row>
    <row r="5" spans="1:16">
      <c r="A5" s="146" t="s">
        <v>468</v>
      </c>
      <c r="B5" s="146" t="s">
        <v>473</v>
      </c>
      <c r="C5" s="147" t="s">
        <v>469</v>
      </c>
      <c r="D5" s="148">
        <v>1</v>
      </c>
      <c r="E5" s="149" t="s">
        <v>470</v>
      </c>
      <c r="F5" s="148" t="s">
        <v>474</v>
      </c>
      <c r="G5" s="150" t="s">
        <v>189</v>
      </c>
      <c r="H5" s="148" t="s">
        <v>291</v>
      </c>
      <c r="I5" s="146" t="s">
        <v>471</v>
      </c>
      <c r="J5" s="151">
        <v>1.1100000000000001</v>
      </c>
      <c r="K5" s="152"/>
      <c r="L5" s="152"/>
      <c r="M5" s="153">
        <v>15</v>
      </c>
      <c r="N5" s="147" t="s">
        <v>469</v>
      </c>
      <c r="O5" s="147" t="s">
        <v>472</v>
      </c>
      <c r="P5" s="175">
        <v>45555</v>
      </c>
    </row>
    <row r="6" spans="1:16">
      <c r="A6" s="146" t="s">
        <v>468</v>
      </c>
      <c r="B6" s="146" t="s">
        <v>473</v>
      </c>
      <c r="C6" s="147" t="s">
        <v>469</v>
      </c>
      <c r="D6" s="148">
        <v>2</v>
      </c>
      <c r="E6" s="149" t="s">
        <v>470</v>
      </c>
      <c r="F6" s="148" t="s">
        <v>474</v>
      </c>
      <c r="G6" s="150" t="s">
        <v>189</v>
      </c>
      <c r="H6" s="148" t="s">
        <v>292</v>
      </c>
      <c r="I6" s="146" t="s">
        <v>471</v>
      </c>
      <c r="J6" s="151">
        <v>1.1200000000000001</v>
      </c>
      <c r="K6" s="152"/>
      <c r="L6" s="152"/>
      <c r="M6" s="153">
        <v>15</v>
      </c>
      <c r="N6" s="147" t="s">
        <v>469</v>
      </c>
      <c r="O6" s="147" t="s">
        <v>472</v>
      </c>
      <c r="P6" s="175">
        <v>45555</v>
      </c>
    </row>
    <row r="7" spans="1:16">
      <c r="A7" s="146" t="s">
        <v>468</v>
      </c>
      <c r="B7" s="146" t="s">
        <v>473</v>
      </c>
      <c r="C7" s="147" t="s">
        <v>469</v>
      </c>
      <c r="D7" s="148">
        <v>3</v>
      </c>
      <c r="E7" s="149" t="s">
        <v>470</v>
      </c>
      <c r="F7" s="148" t="s">
        <v>474</v>
      </c>
      <c r="G7" s="150" t="s">
        <v>189</v>
      </c>
      <c r="H7" s="148" t="s">
        <v>293</v>
      </c>
      <c r="I7" s="146" t="s">
        <v>471</v>
      </c>
      <c r="J7" s="151">
        <v>1.1299999999999999</v>
      </c>
      <c r="K7" s="152"/>
      <c r="L7" s="152"/>
      <c r="M7" s="153">
        <v>15</v>
      </c>
      <c r="N7" s="147" t="s">
        <v>469</v>
      </c>
      <c r="O7" s="147" t="s">
        <v>472</v>
      </c>
      <c r="P7" s="175">
        <v>45555</v>
      </c>
    </row>
    <row r="8" spans="1:16">
      <c r="A8" s="146" t="s">
        <v>468</v>
      </c>
      <c r="B8" s="146" t="s">
        <v>473</v>
      </c>
      <c r="C8" s="147" t="s">
        <v>469</v>
      </c>
      <c r="D8" s="148">
        <v>4</v>
      </c>
      <c r="E8" s="149" t="s">
        <v>470</v>
      </c>
      <c r="F8" s="148" t="s">
        <v>474</v>
      </c>
      <c r="G8" s="150" t="s">
        <v>189</v>
      </c>
      <c r="H8" s="148" t="s">
        <v>294</v>
      </c>
      <c r="I8" s="146" t="s">
        <v>471</v>
      </c>
      <c r="J8" s="151">
        <v>1.1399999999999999</v>
      </c>
      <c r="K8" s="152"/>
      <c r="L8" s="152"/>
      <c r="M8" s="153">
        <v>15</v>
      </c>
      <c r="N8" s="147" t="s">
        <v>469</v>
      </c>
      <c r="O8" s="147" t="s">
        <v>472</v>
      </c>
      <c r="P8" s="175">
        <v>45555</v>
      </c>
    </row>
    <row r="9" spans="1:16">
      <c r="A9" s="146" t="s">
        <v>468</v>
      </c>
      <c r="B9" s="146" t="s">
        <v>473</v>
      </c>
      <c r="C9" s="147" t="s">
        <v>469</v>
      </c>
      <c r="D9" s="148">
        <v>5</v>
      </c>
      <c r="E9" s="149" t="s">
        <v>470</v>
      </c>
      <c r="F9" s="148" t="s">
        <v>474</v>
      </c>
      <c r="G9" s="150" t="s">
        <v>189</v>
      </c>
      <c r="H9" s="148" t="s">
        <v>295</v>
      </c>
      <c r="I9" s="146" t="s">
        <v>471</v>
      </c>
      <c r="J9" s="151">
        <v>1.1499999999999999</v>
      </c>
      <c r="K9" s="152"/>
      <c r="L9" s="152"/>
      <c r="M9" s="153">
        <v>15</v>
      </c>
      <c r="N9" s="147" t="s">
        <v>469</v>
      </c>
      <c r="O9" s="147" t="s">
        <v>472</v>
      </c>
      <c r="P9" s="175">
        <v>45555</v>
      </c>
    </row>
    <row r="10" spans="1:16">
      <c r="A10" s="146" t="s">
        <v>468</v>
      </c>
      <c r="B10" s="146" t="s">
        <v>473</v>
      </c>
      <c r="C10" s="147" t="s">
        <v>469</v>
      </c>
      <c r="D10" s="148">
        <v>6</v>
      </c>
      <c r="E10" s="149" t="s">
        <v>470</v>
      </c>
      <c r="F10" s="148" t="s">
        <v>474</v>
      </c>
      <c r="G10" s="150" t="s">
        <v>189</v>
      </c>
      <c r="H10" s="148" t="s">
        <v>296</v>
      </c>
      <c r="I10" s="146" t="s">
        <v>471</v>
      </c>
      <c r="J10" s="151">
        <v>1.1599999999999999</v>
      </c>
      <c r="K10" s="152"/>
      <c r="L10" s="152"/>
      <c r="M10" s="153">
        <v>15</v>
      </c>
      <c r="N10" s="147" t="s">
        <v>469</v>
      </c>
      <c r="O10" s="147" t="s">
        <v>472</v>
      </c>
      <c r="P10" s="175">
        <v>45555</v>
      </c>
    </row>
    <row r="11" spans="1:16">
      <c r="A11" s="146" t="s">
        <v>468</v>
      </c>
      <c r="B11" s="146" t="s">
        <v>473</v>
      </c>
      <c r="C11" s="147" t="s">
        <v>469</v>
      </c>
      <c r="D11" s="148">
        <v>7</v>
      </c>
      <c r="E11" s="149" t="s">
        <v>470</v>
      </c>
      <c r="F11" s="148" t="s">
        <v>474</v>
      </c>
      <c r="G11" s="150" t="s">
        <v>189</v>
      </c>
      <c r="H11" s="148" t="s">
        <v>297</v>
      </c>
      <c r="I11" s="146" t="s">
        <v>471</v>
      </c>
      <c r="J11" s="151">
        <v>1.17</v>
      </c>
      <c r="K11" s="152"/>
      <c r="L11" s="152"/>
      <c r="M11" s="153">
        <v>15</v>
      </c>
      <c r="N11" s="147" t="s">
        <v>469</v>
      </c>
      <c r="O11" s="147" t="s">
        <v>472</v>
      </c>
      <c r="P11" s="175">
        <v>45555</v>
      </c>
    </row>
    <row r="12" spans="1:16">
      <c r="A12" s="146" t="s">
        <v>468</v>
      </c>
      <c r="B12" s="146" t="s">
        <v>473</v>
      </c>
      <c r="C12" s="147" t="s">
        <v>469</v>
      </c>
      <c r="D12" s="148">
        <v>8</v>
      </c>
      <c r="E12" s="149" t="s">
        <v>470</v>
      </c>
      <c r="F12" s="148" t="s">
        <v>474</v>
      </c>
      <c r="G12" s="150" t="s">
        <v>189</v>
      </c>
      <c r="H12" s="148" t="s">
        <v>298</v>
      </c>
      <c r="I12" s="146" t="s">
        <v>471</v>
      </c>
      <c r="J12" s="151">
        <v>1.18</v>
      </c>
      <c r="K12" s="152"/>
      <c r="L12" s="152"/>
      <c r="M12" s="153">
        <v>15</v>
      </c>
      <c r="N12" s="147" t="s">
        <v>469</v>
      </c>
      <c r="O12" s="147" t="s">
        <v>472</v>
      </c>
      <c r="P12" s="175">
        <v>45555</v>
      </c>
    </row>
    <row r="13" spans="1:16">
      <c r="A13" s="146" t="s">
        <v>468</v>
      </c>
      <c r="B13" s="146" t="s">
        <v>473</v>
      </c>
      <c r="C13" s="147" t="s">
        <v>469</v>
      </c>
      <c r="D13" s="148">
        <v>9</v>
      </c>
      <c r="E13" s="149" t="s">
        <v>470</v>
      </c>
      <c r="F13" s="148" t="s">
        <v>474</v>
      </c>
      <c r="G13" s="150" t="s">
        <v>189</v>
      </c>
      <c r="H13" s="148" t="s">
        <v>299</v>
      </c>
      <c r="I13" s="146" t="s">
        <v>471</v>
      </c>
      <c r="J13" s="151">
        <v>1.19</v>
      </c>
      <c r="K13" s="152"/>
      <c r="L13" s="152"/>
      <c r="M13" s="153">
        <v>15</v>
      </c>
      <c r="N13" s="147" t="s">
        <v>469</v>
      </c>
      <c r="O13" s="147" t="s">
        <v>472</v>
      </c>
      <c r="P13" s="175">
        <v>45555</v>
      </c>
    </row>
    <row r="14" spans="1:16">
      <c r="A14" s="146" t="s">
        <v>468</v>
      </c>
      <c r="B14" s="146" t="s">
        <v>473</v>
      </c>
      <c r="C14" s="147" t="s">
        <v>469</v>
      </c>
      <c r="D14" s="148">
        <v>10</v>
      </c>
      <c r="E14" s="149" t="s">
        <v>470</v>
      </c>
      <c r="F14" s="148" t="s">
        <v>474</v>
      </c>
      <c r="G14" s="150" t="s">
        <v>189</v>
      </c>
      <c r="H14" s="148" t="s">
        <v>300</v>
      </c>
      <c r="I14" s="146" t="s">
        <v>471</v>
      </c>
      <c r="J14" s="151">
        <v>1.2</v>
      </c>
      <c r="K14" s="152"/>
      <c r="L14" s="152"/>
      <c r="M14" s="153">
        <v>25</v>
      </c>
      <c r="N14" s="147" t="s">
        <v>469</v>
      </c>
      <c r="O14" s="147" t="s">
        <v>472</v>
      </c>
      <c r="P14" s="175">
        <v>45555</v>
      </c>
    </row>
    <row r="15" spans="1:16">
      <c r="A15" s="146" t="s">
        <v>468</v>
      </c>
      <c r="B15" s="146" t="s">
        <v>473</v>
      </c>
      <c r="C15" s="147" t="s">
        <v>469</v>
      </c>
      <c r="D15" s="148">
        <v>11</v>
      </c>
      <c r="E15" s="149" t="s">
        <v>470</v>
      </c>
      <c r="F15" s="148" t="s">
        <v>474</v>
      </c>
      <c r="G15" s="150" t="s">
        <v>189</v>
      </c>
      <c r="H15" s="148" t="s">
        <v>301</v>
      </c>
      <c r="I15" s="146" t="s">
        <v>471</v>
      </c>
      <c r="J15" s="151">
        <v>1.21</v>
      </c>
      <c r="K15" s="152"/>
      <c r="L15" s="152"/>
      <c r="M15" s="153">
        <v>40</v>
      </c>
      <c r="N15" s="147" t="s">
        <v>469</v>
      </c>
      <c r="O15" s="147" t="s">
        <v>472</v>
      </c>
      <c r="P15" s="175">
        <v>45555</v>
      </c>
    </row>
    <row r="17" spans="8:8">
      <c r="H17" s="1"/>
    </row>
    <row r="18" spans="8:8">
      <c r="H18" s="1"/>
    </row>
    <row r="19" spans="8:8">
      <c r="H19" s="1"/>
    </row>
    <row r="20" spans="8:8">
      <c r="H20" s="1"/>
    </row>
    <row r="21" spans="8:8">
      <c r="H21" s="1"/>
    </row>
    <row r="22" spans="8:8">
      <c r="H22" s="1"/>
    </row>
    <row r="23" spans="8:8">
      <c r="H23" s="1"/>
    </row>
    <row r="24" spans="8:8">
      <c r="H24" s="1"/>
    </row>
    <row r="25" spans="8:8">
      <c r="H25" s="1"/>
    </row>
    <row r="26" spans="8:8">
      <c r="H26" s="1"/>
    </row>
    <row r="27" spans="8:8">
      <c r="H27" s="1"/>
    </row>
  </sheetData>
  <protectedRanges>
    <protectedRange sqref="H5:H15" name="Range2_8"/>
  </protectedRanges>
  <phoneticPr fontId="19" type="noConversion"/>
  <conditionalFormatting sqref="H4:H15">
    <cfRule type="duplicateValues" dxfId="189" priority="42"/>
  </conditionalFormatting>
  <conditionalFormatting sqref="H5:H15">
    <cfRule type="duplicateValues" dxfId="188" priority="43"/>
  </conditionalFormatting>
  <conditionalFormatting sqref="H17:H27">
    <cfRule type="duplicateValues" dxfId="187" priority="1"/>
    <cfRule type="duplicateValues" dxfId="18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5C72-E82A-441B-A180-666396231EF9}">
  <dimension ref="A1:M21"/>
  <sheetViews>
    <sheetView topLeftCell="E1" workbookViewId="0">
      <selection activeCell="L5" sqref="L5:L15"/>
    </sheetView>
  </sheetViews>
  <sheetFormatPr defaultRowHeight="14.4"/>
  <cols>
    <col min="1" max="1" width="6.5546875" bestFit="1" customWidth="1"/>
    <col min="2" max="2" width="13.5546875" bestFit="1" customWidth="1"/>
    <col min="3" max="4" width="22.21875" bestFit="1" customWidth="1"/>
    <col min="5" max="7" width="22.21875" customWidth="1"/>
    <col min="8" max="8" width="22.21875" bestFit="1" customWidth="1"/>
    <col min="9" max="9" width="26.5546875" bestFit="1" customWidth="1"/>
    <col min="10" max="10" width="22.109375" bestFit="1" customWidth="1"/>
    <col min="11" max="11" width="26.88671875" bestFit="1" customWidth="1"/>
    <col min="12" max="12" width="25.33203125" bestFit="1" customWidth="1"/>
  </cols>
  <sheetData>
    <row r="1" spans="1:13">
      <c r="C1" s="172" t="s">
        <v>443</v>
      </c>
      <c r="D1" s="172" t="s">
        <v>443</v>
      </c>
      <c r="E1" s="172" t="s">
        <v>742</v>
      </c>
      <c r="F1" s="172"/>
      <c r="G1" s="172"/>
      <c r="H1" s="172" t="s">
        <v>443</v>
      </c>
      <c r="I1" s="172" t="s">
        <v>444</v>
      </c>
      <c r="J1" s="172" t="s">
        <v>435</v>
      </c>
      <c r="K1" s="172" t="s">
        <v>443</v>
      </c>
      <c r="L1" s="172" t="s">
        <v>445</v>
      </c>
      <c r="M1" s="172" t="s">
        <v>755</v>
      </c>
    </row>
    <row r="2" spans="1:13">
      <c r="B2" t="s">
        <v>560</v>
      </c>
      <c r="C2" t="s">
        <v>754</v>
      </c>
      <c r="D2" t="s">
        <v>754</v>
      </c>
      <c r="E2" t="s">
        <v>560</v>
      </c>
      <c r="F2" t="s">
        <v>560</v>
      </c>
      <c r="G2" t="s">
        <v>560</v>
      </c>
      <c r="H2" t="s">
        <v>560</v>
      </c>
    </row>
    <row r="3" spans="1:13">
      <c r="C3" s="83" t="s">
        <v>199</v>
      </c>
      <c r="D3" s="83" t="s">
        <v>200</v>
      </c>
      <c r="E3" s="83"/>
      <c r="F3" s="83"/>
      <c r="G3" s="83"/>
      <c r="I3" s="83" t="s">
        <v>202</v>
      </c>
      <c r="K3" s="83" t="s">
        <v>201</v>
      </c>
    </row>
    <row r="4" spans="1:13">
      <c r="A4" s="80" t="s">
        <v>191</v>
      </c>
      <c r="B4" s="80" t="s">
        <v>148</v>
      </c>
      <c r="C4" s="80" t="s">
        <v>39</v>
      </c>
      <c r="D4" s="80" t="s">
        <v>192</v>
      </c>
      <c r="E4" s="80" t="s">
        <v>38</v>
      </c>
      <c r="F4" s="80" t="s">
        <v>747</v>
      </c>
      <c r="G4" s="80" t="s">
        <v>40</v>
      </c>
      <c r="H4" s="80" t="s">
        <v>193</v>
      </c>
      <c r="I4" s="80" t="s">
        <v>194</v>
      </c>
      <c r="J4" s="80" t="s">
        <v>195</v>
      </c>
      <c r="K4" s="80" t="s">
        <v>196</v>
      </c>
      <c r="L4" s="80" t="s">
        <v>197</v>
      </c>
      <c r="M4" s="95" t="s">
        <v>153</v>
      </c>
    </row>
    <row r="5" spans="1:13">
      <c r="A5" s="1">
        <v>1</v>
      </c>
      <c r="B5" s="107" t="s">
        <v>302</v>
      </c>
      <c r="C5" s="1" t="s">
        <v>189</v>
      </c>
      <c r="D5" s="174" t="s">
        <v>281</v>
      </c>
      <c r="E5" s="65" t="s">
        <v>123</v>
      </c>
      <c r="F5" s="65" t="s">
        <v>190</v>
      </c>
      <c r="G5" s="65" t="s">
        <v>124</v>
      </c>
      <c r="H5" s="1" t="s">
        <v>198</v>
      </c>
      <c r="I5" s="81">
        <v>45491</v>
      </c>
      <c r="J5" s="81">
        <v>45463</v>
      </c>
      <c r="K5" s="175">
        <v>45555</v>
      </c>
      <c r="L5" s="81">
        <v>45561</v>
      </c>
    </row>
    <row r="6" spans="1:13">
      <c r="A6" s="1">
        <v>2</v>
      </c>
      <c r="B6" s="107" t="s">
        <v>302</v>
      </c>
      <c r="C6" s="1" t="s">
        <v>189</v>
      </c>
      <c r="D6" s="174" t="s">
        <v>282</v>
      </c>
      <c r="E6" s="65" t="s">
        <v>128</v>
      </c>
      <c r="F6" s="65" t="s">
        <v>190</v>
      </c>
      <c r="G6" s="65" t="s">
        <v>124</v>
      </c>
      <c r="H6" s="1" t="s">
        <v>198</v>
      </c>
      <c r="I6" s="81">
        <v>45491</v>
      </c>
      <c r="J6" s="81">
        <v>45463</v>
      </c>
      <c r="K6" s="175">
        <v>45555</v>
      </c>
      <c r="L6" s="81">
        <v>45560</v>
      </c>
    </row>
    <row r="7" spans="1:13">
      <c r="A7" s="1">
        <v>3</v>
      </c>
      <c r="B7" s="107" t="s">
        <v>302</v>
      </c>
      <c r="C7" s="1" t="s">
        <v>189</v>
      </c>
      <c r="D7" s="174" t="s">
        <v>283</v>
      </c>
      <c r="E7" s="65" t="s">
        <v>130</v>
      </c>
      <c r="F7" s="65" t="s">
        <v>190</v>
      </c>
      <c r="G7" s="65" t="s">
        <v>113</v>
      </c>
      <c r="H7" s="1" t="s">
        <v>198</v>
      </c>
      <c r="I7" s="81">
        <v>45491</v>
      </c>
      <c r="J7" s="81">
        <v>45463</v>
      </c>
      <c r="K7" s="175">
        <v>45555</v>
      </c>
      <c r="L7" s="81">
        <v>45561</v>
      </c>
    </row>
    <row r="8" spans="1:13">
      <c r="A8" s="1">
        <v>4</v>
      </c>
      <c r="B8" s="107" t="s">
        <v>302</v>
      </c>
      <c r="C8" s="1" t="s">
        <v>189</v>
      </c>
      <c r="D8" s="174" t="s">
        <v>284</v>
      </c>
      <c r="E8" s="65" t="s">
        <v>132</v>
      </c>
      <c r="F8" s="65" t="s">
        <v>190</v>
      </c>
      <c r="G8" s="65" t="s">
        <v>124</v>
      </c>
      <c r="H8" s="1" t="s">
        <v>198</v>
      </c>
      <c r="I8" s="81">
        <v>45491</v>
      </c>
      <c r="J8" s="81">
        <v>45463</v>
      </c>
      <c r="K8" s="175">
        <v>45555</v>
      </c>
      <c r="L8" s="81">
        <v>45555</v>
      </c>
    </row>
    <row r="9" spans="1:13">
      <c r="A9" s="1">
        <v>5</v>
      </c>
      <c r="B9" s="107" t="s">
        <v>302</v>
      </c>
      <c r="C9" s="1" t="s">
        <v>189</v>
      </c>
      <c r="D9" s="174" t="s">
        <v>285</v>
      </c>
      <c r="E9" s="65" t="s">
        <v>137</v>
      </c>
      <c r="F9" s="65" t="s">
        <v>190</v>
      </c>
      <c r="G9" s="65" t="s">
        <v>124</v>
      </c>
      <c r="H9" s="1" t="s">
        <v>198</v>
      </c>
      <c r="I9" s="81">
        <v>45491</v>
      </c>
      <c r="J9" s="81">
        <v>45505</v>
      </c>
      <c r="K9" s="175">
        <v>45555</v>
      </c>
      <c r="L9" s="81">
        <v>45559</v>
      </c>
    </row>
    <row r="10" spans="1:13">
      <c r="A10" s="1">
        <v>6</v>
      </c>
      <c r="B10" s="107" t="s">
        <v>302</v>
      </c>
      <c r="C10" s="1" t="s">
        <v>189</v>
      </c>
      <c r="D10" s="174" t="s">
        <v>286</v>
      </c>
      <c r="E10" s="65" t="s">
        <v>138</v>
      </c>
      <c r="F10" s="65" t="s">
        <v>190</v>
      </c>
      <c r="G10" s="65" t="s">
        <v>124</v>
      </c>
      <c r="H10" s="1" t="s">
        <v>198</v>
      </c>
      <c r="I10" s="81">
        <v>45491</v>
      </c>
      <c r="J10" s="81">
        <v>45463</v>
      </c>
      <c r="K10" s="175">
        <v>45555</v>
      </c>
      <c r="L10" s="81">
        <v>45561</v>
      </c>
    </row>
    <row r="11" spans="1:13">
      <c r="A11" s="1">
        <v>7</v>
      </c>
      <c r="B11" s="107" t="s">
        <v>302</v>
      </c>
      <c r="C11" s="1" t="s">
        <v>189</v>
      </c>
      <c r="D11" s="174" t="s">
        <v>289</v>
      </c>
      <c r="E11" s="65" t="s">
        <v>123</v>
      </c>
      <c r="F11" s="65" t="s">
        <v>190</v>
      </c>
      <c r="G11" s="65" t="s">
        <v>124</v>
      </c>
      <c r="H11" s="1" t="s">
        <v>198</v>
      </c>
      <c r="I11" s="81">
        <v>45491</v>
      </c>
      <c r="J11" s="81">
        <v>45464</v>
      </c>
      <c r="K11" s="175">
        <v>45555</v>
      </c>
      <c r="L11" s="81">
        <v>45559</v>
      </c>
    </row>
    <row r="12" spans="1:13">
      <c r="A12" s="1">
        <v>8</v>
      </c>
      <c r="B12" s="107" t="s">
        <v>302</v>
      </c>
      <c r="C12" s="1" t="s">
        <v>189</v>
      </c>
      <c r="D12" s="174" t="s">
        <v>290</v>
      </c>
      <c r="E12" s="65" t="s">
        <v>126</v>
      </c>
      <c r="F12" s="65" t="s">
        <v>190</v>
      </c>
      <c r="G12" s="65" t="s">
        <v>124</v>
      </c>
      <c r="H12" s="1" t="s">
        <v>198</v>
      </c>
      <c r="I12" s="81">
        <v>45491</v>
      </c>
      <c r="J12" s="81">
        <v>45463</v>
      </c>
      <c r="K12" s="175">
        <v>45555</v>
      </c>
      <c r="L12" s="81">
        <v>45560</v>
      </c>
    </row>
    <row r="13" spans="1:13">
      <c r="A13" s="1">
        <v>9</v>
      </c>
      <c r="B13" s="107" t="s">
        <v>302</v>
      </c>
      <c r="C13" s="1" t="s">
        <v>189</v>
      </c>
      <c r="D13" s="174" t="s">
        <v>288</v>
      </c>
      <c r="E13" s="65" t="s">
        <v>141</v>
      </c>
      <c r="F13" s="65" t="s">
        <v>190</v>
      </c>
      <c r="G13" s="65" t="s">
        <v>142</v>
      </c>
      <c r="H13" s="1" t="s">
        <v>198</v>
      </c>
      <c r="I13" s="81">
        <v>45491</v>
      </c>
      <c r="J13" s="81">
        <v>45464</v>
      </c>
      <c r="K13" s="175">
        <v>45555</v>
      </c>
      <c r="L13" s="81">
        <v>45554</v>
      </c>
    </row>
    <row r="14" spans="1:13">
      <c r="A14" s="1">
        <v>10</v>
      </c>
      <c r="B14" s="107" t="s">
        <v>302</v>
      </c>
      <c r="C14" s="1" t="s">
        <v>189</v>
      </c>
      <c r="D14" s="174" t="s">
        <v>287</v>
      </c>
      <c r="E14" s="65" t="s">
        <v>143</v>
      </c>
      <c r="F14" s="65" t="s">
        <v>190</v>
      </c>
      <c r="G14" s="65" t="s">
        <v>124</v>
      </c>
      <c r="H14" s="1" t="s">
        <v>198</v>
      </c>
      <c r="I14" s="81">
        <v>45491</v>
      </c>
      <c r="J14" s="81">
        <v>45505</v>
      </c>
      <c r="K14" s="175">
        <v>45555</v>
      </c>
      <c r="L14" s="81">
        <v>45560</v>
      </c>
    </row>
    <row r="15" spans="1:13">
      <c r="A15" s="1">
        <v>11</v>
      </c>
      <c r="B15" s="107" t="s">
        <v>302</v>
      </c>
      <c r="C15" s="1" t="s">
        <v>189</v>
      </c>
      <c r="D15" s="174" t="s">
        <v>280</v>
      </c>
      <c r="E15" s="65" t="s">
        <v>123</v>
      </c>
      <c r="F15" s="65" t="s">
        <v>190</v>
      </c>
      <c r="G15" s="65" t="s">
        <v>124</v>
      </c>
      <c r="H15" s="1" t="s">
        <v>198</v>
      </c>
      <c r="I15" s="81">
        <v>45491</v>
      </c>
      <c r="J15" s="81">
        <v>45505</v>
      </c>
      <c r="K15" s="175">
        <v>45555</v>
      </c>
      <c r="L15" s="81">
        <v>45560</v>
      </c>
    </row>
    <row r="20" spans="8:8">
      <c r="H20" t="s">
        <v>744</v>
      </c>
    </row>
    <row r="21" spans="8:8">
      <c r="H21" s="1" t="s">
        <v>743</v>
      </c>
    </row>
  </sheetData>
  <autoFilter ref="A4:L15" xr:uid="{4C7E5C72-E82A-441B-A180-666396231EF9}"/>
  <phoneticPr fontId="19" type="noConversion"/>
  <conditionalFormatting sqref="D5:D15">
    <cfRule type="duplicateValues" dxfId="185" priority="1"/>
  </conditionalFormatting>
  <conditionalFormatting sqref="D4:G4 D5:D15">
    <cfRule type="duplicateValues" dxfId="184" priority="3"/>
  </conditionalFormatting>
  <conditionalFormatting sqref="D4:G4">
    <cfRule type="duplicateValues" dxfId="183" priority="7"/>
    <cfRule type="duplicateValues" dxfId="182" priority="8"/>
    <cfRule type="duplicateValues" dxfId="181" priority="9"/>
    <cfRule type="duplicateValues" dxfId="180" priority="10"/>
    <cfRule type="duplicateValues" dxfId="179" priority="11"/>
    <cfRule type="duplicateValues" dxfId="178" priority="12"/>
    <cfRule type="duplicateValues" dxfId="177" priority="13"/>
    <cfRule type="duplicateValues" dxfId="176" priority="14"/>
    <cfRule type="duplicateValues" dxfId="175" priority="15"/>
    <cfRule type="duplicateValues" dxfId="174" priority="16"/>
    <cfRule type="duplicateValues" dxfId="173" priority="17"/>
    <cfRule type="duplicateValues" dxfId="172" priority="18"/>
    <cfRule type="duplicateValues" dxfId="171" priority="19"/>
    <cfRule type="duplicateValues" dxfId="170" priority="20"/>
    <cfRule type="duplicateValues" dxfId="169" priority="2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F031-532C-48D6-AA2F-AE0005650E6B}">
  <sheetPr codeName="Sheet6"/>
  <dimension ref="A2:EO31"/>
  <sheetViews>
    <sheetView topLeftCell="B1" zoomScale="106" zoomScaleNormal="106" workbookViewId="0">
      <pane xSplit="4" ySplit="6" topLeftCell="BD13" activePane="bottomRight" state="frozen"/>
      <selection activeCell="B1" sqref="B1"/>
      <selection pane="topRight" activeCell="F1" sqref="F1"/>
      <selection pane="bottomLeft" activeCell="B7" sqref="B7"/>
      <selection pane="bottomRight" activeCell="BF7" sqref="BF7:BF17"/>
    </sheetView>
  </sheetViews>
  <sheetFormatPr defaultColWidth="0" defaultRowHeight="15" customHeight="1"/>
  <cols>
    <col min="1" max="1" width="8.109375" customWidth="1"/>
    <col min="2" max="2" width="10.5546875" style="1" bestFit="1" customWidth="1"/>
    <col min="3" max="3" width="16.88671875" bestFit="1" customWidth="1"/>
    <col min="4" max="4" width="25.44140625" bestFit="1" customWidth="1"/>
    <col min="5" max="5" width="18.6640625" style="2" bestFit="1" customWidth="1"/>
    <col min="6" max="6" width="23.77734375" style="3" bestFit="1" customWidth="1"/>
    <col min="7" max="8" width="16" style="3" bestFit="1" customWidth="1"/>
    <col min="9" max="9" width="16" style="4" bestFit="1" customWidth="1"/>
    <col min="10" max="10" width="12.33203125" style="5" bestFit="1" customWidth="1"/>
    <col min="11" max="11" width="31.5546875" style="5" bestFit="1" customWidth="1"/>
    <col min="12" max="12" width="18.5546875" style="5" bestFit="1" customWidth="1"/>
    <col min="13" max="14" width="20.5546875" style="5" bestFit="1" customWidth="1"/>
    <col min="15" max="15" width="25.109375" style="5" bestFit="1" customWidth="1"/>
    <col min="16" max="16" width="27" style="5" customWidth="1"/>
    <col min="17" max="17" width="26.33203125" style="5" bestFit="1" customWidth="1"/>
    <col min="18" max="18" width="20.33203125" style="5" bestFit="1" customWidth="1"/>
    <col min="19" max="19" width="30" style="5" bestFit="1" customWidth="1"/>
    <col min="20" max="20" width="20.5546875" style="5" bestFit="1" customWidth="1"/>
    <col min="21" max="21" width="26.44140625" style="5" bestFit="1" customWidth="1"/>
    <col min="22" max="22" width="31.6640625" style="5" bestFit="1" customWidth="1"/>
    <col min="23" max="23" width="31.88671875" style="5" bestFit="1" customWidth="1"/>
    <col min="24" max="24" width="23.44140625" style="5" bestFit="1" customWidth="1"/>
    <col min="25" max="25" width="18.44140625" style="5" bestFit="1" customWidth="1"/>
    <col min="26" max="26" width="23.88671875" style="5" bestFit="1" customWidth="1"/>
    <col min="27" max="27" width="12.109375" style="5" bestFit="1" customWidth="1"/>
    <col min="28" max="28" width="14.5546875" style="5" bestFit="1" customWidth="1"/>
    <col min="29" max="29" width="28.44140625" style="5" bestFit="1" customWidth="1"/>
    <col min="30" max="30" width="30.33203125" style="5" bestFit="1" customWidth="1"/>
    <col min="31" max="31" width="25.5546875" style="5" bestFit="1" customWidth="1"/>
    <col min="32" max="32" width="18.44140625" style="5" bestFit="1" customWidth="1"/>
    <col min="33" max="33" width="20.44140625" style="5" bestFit="1" customWidth="1"/>
    <col min="34" max="34" width="16.5546875" style="5" bestFit="1" customWidth="1"/>
    <col min="35" max="35" width="14" style="5" bestFit="1" customWidth="1"/>
    <col min="36" max="36" width="61.44140625" style="5" bestFit="1" customWidth="1"/>
    <col min="37" max="37" width="11.5546875" style="5" bestFit="1" customWidth="1"/>
    <col min="38" max="38" width="19.44140625" style="5" bestFit="1" customWidth="1"/>
    <col min="39" max="39" width="20.5546875" style="7" bestFit="1" customWidth="1"/>
    <col min="40" max="40" width="17.109375" style="5" bestFit="1" customWidth="1"/>
    <col min="41" max="41" width="22.109375" style="5" bestFit="1" customWidth="1"/>
    <col min="42" max="42" width="15.5546875" style="5" bestFit="1" customWidth="1"/>
    <col min="43" max="43" width="17.33203125" style="5" bestFit="1" customWidth="1"/>
    <col min="44" max="44" width="21.88671875" style="5" bestFit="1" customWidth="1"/>
    <col min="45" max="45" width="28" style="5" bestFit="1" customWidth="1"/>
    <col min="46" max="46" width="34.44140625" style="5" bestFit="1" customWidth="1"/>
    <col min="47" max="47" width="24.44140625" style="5" bestFit="1" customWidth="1"/>
    <col min="48" max="49" width="15.5546875" style="5" bestFit="1" customWidth="1"/>
    <col min="50" max="50" width="19.6640625" style="8" bestFit="1" customWidth="1"/>
    <col min="51" max="51" width="18.109375" style="8" bestFit="1" customWidth="1"/>
    <col min="52" max="52" width="18.44140625" style="8" bestFit="1" customWidth="1"/>
    <col min="53" max="53" width="15.109375" style="10" customWidth="1"/>
    <col min="54" max="54" width="15.5546875" style="10" bestFit="1" customWidth="1"/>
    <col min="55" max="55" width="21.6640625" style="8" bestFit="1" customWidth="1"/>
    <col min="56" max="56" width="26.33203125" style="11" bestFit="1" customWidth="1"/>
    <col min="57" max="57" width="23.6640625" style="10" bestFit="1" customWidth="1"/>
    <col min="58" max="58" width="14.5546875" style="7" bestFit="1" customWidth="1"/>
    <col min="59" max="59" width="15.109375" style="7" bestFit="1" customWidth="1"/>
    <col min="60" max="60" width="25.88671875" style="11" bestFit="1" customWidth="1"/>
    <col min="61" max="61" width="18.109375" style="11" bestFit="1" customWidth="1"/>
    <col min="62" max="62" width="19.5546875" style="7" bestFit="1" customWidth="1"/>
    <col min="63" max="63" width="23.5546875" style="12" bestFit="1" customWidth="1"/>
    <col min="64" max="64" width="76.5546875" style="12" bestFit="1" customWidth="1"/>
    <col min="65" max="65" width="24.88671875" style="7" bestFit="1" customWidth="1"/>
    <col min="66" max="66" width="13.88671875" style="7" bestFit="1" customWidth="1"/>
    <col min="67" max="67" width="17.109375" style="7" bestFit="1" customWidth="1"/>
    <col min="68" max="68" width="14.6640625" style="7" bestFit="1" customWidth="1"/>
    <col min="69" max="69" width="15.109375" style="8" bestFit="1" customWidth="1"/>
    <col min="70" max="70" width="17" style="8" bestFit="1" customWidth="1"/>
    <col min="71" max="71" width="15.109375" style="8" bestFit="1" customWidth="1"/>
    <col min="72" max="72" width="17" style="8" bestFit="1" customWidth="1"/>
    <col min="73" max="73" width="15.109375" style="8" bestFit="1" customWidth="1"/>
    <col min="74" max="74" width="17" style="8" bestFit="1" customWidth="1"/>
    <col min="75" max="75" width="15.109375" style="8" bestFit="1" customWidth="1"/>
    <col min="76" max="76" width="17" style="8" bestFit="1" customWidth="1"/>
    <col min="77" max="77" width="15.109375" style="8" bestFit="1" customWidth="1"/>
    <col min="78" max="78" width="17" style="8" bestFit="1" customWidth="1"/>
    <col min="79" max="79" width="15.109375" style="15" bestFit="1" customWidth="1"/>
    <col min="80" max="80" width="16.33203125" style="15" bestFit="1" customWidth="1"/>
    <col min="81" max="81" width="10.21875" style="15" customWidth="1"/>
    <col min="82" max="82" width="17.88671875" style="15" bestFit="1" customWidth="1"/>
    <col min="83" max="83" width="17" style="15" bestFit="1" customWidth="1"/>
    <col min="84" max="84" width="17.33203125" style="8" bestFit="1" customWidth="1"/>
    <col min="85" max="85" width="12.5546875" style="16" bestFit="1" customWidth="1"/>
    <col min="86" max="86" width="29.109375" style="16" bestFit="1" customWidth="1"/>
    <col min="87" max="87" width="26.44140625" style="8" bestFit="1" customWidth="1"/>
    <col min="88" max="88" width="11.5546875" style="8" bestFit="1" customWidth="1"/>
    <col min="89" max="89" width="19.6640625" style="8" bestFit="1" customWidth="1"/>
    <col min="90" max="90" width="31.5546875" style="8" bestFit="1" customWidth="1"/>
    <col min="91" max="91" width="13.109375" style="8" bestFit="1" customWidth="1"/>
    <col min="92" max="92" width="18" bestFit="1" customWidth="1"/>
    <col min="93" max="93" width="12.5546875" customWidth="1"/>
    <col min="94" max="94" width="12.5546875" bestFit="1" customWidth="1"/>
    <col min="95" max="138" width="11.44140625" customWidth="1"/>
    <col min="139" max="145" width="0" hidden="1" customWidth="1"/>
    <col min="146" max="16384" width="11.44140625" hidden="1"/>
  </cols>
  <sheetData>
    <row r="2" spans="1:138" ht="55.2">
      <c r="D2" t="s">
        <v>558</v>
      </c>
      <c r="M2" s="227" t="s">
        <v>748</v>
      </c>
      <c r="N2" s="227" t="s">
        <v>748</v>
      </c>
      <c r="AI2" s="227" t="s">
        <v>749</v>
      </c>
      <c r="BM2" s="229" t="s">
        <v>752</v>
      </c>
    </row>
    <row r="3" spans="1:138" ht="27.6">
      <c r="L3" s="6" t="s">
        <v>0</v>
      </c>
      <c r="O3" s="6" t="s">
        <v>1</v>
      </c>
      <c r="X3" s="17"/>
      <c r="Y3" s="17" t="s">
        <v>14</v>
      </c>
      <c r="Z3" s="17" t="s">
        <v>14</v>
      </c>
      <c r="AC3" s="6" t="s">
        <v>2</v>
      </c>
      <c r="AL3" s="6" t="s">
        <v>3</v>
      </c>
      <c r="AY3" s="9" t="s">
        <v>4</v>
      </c>
      <c r="BD3" s="9" t="s">
        <v>5</v>
      </c>
      <c r="BH3" s="9" t="s">
        <v>6</v>
      </c>
      <c r="BQ3" s="13" t="s">
        <v>7</v>
      </c>
      <c r="BR3" s="8" t="s">
        <v>435</v>
      </c>
      <c r="BS3" s="13" t="s">
        <v>8</v>
      </c>
      <c r="BT3" s="8" t="s">
        <v>435</v>
      </c>
      <c r="BU3" s="13" t="s">
        <v>9</v>
      </c>
      <c r="BV3" s="8" t="s">
        <v>435</v>
      </c>
      <c r="BW3" s="13" t="s">
        <v>10</v>
      </c>
      <c r="BX3" s="8" t="s">
        <v>435</v>
      </c>
      <c r="BY3" s="14" t="s">
        <v>11</v>
      </c>
      <c r="BZ3" s="8" t="s">
        <v>435</v>
      </c>
      <c r="CA3" s="14" t="s">
        <v>12</v>
      </c>
      <c r="CB3" s="15" t="s">
        <v>753</v>
      </c>
      <c r="CD3" s="15" t="s">
        <v>435</v>
      </c>
      <c r="CE3" s="15" t="s">
        <v>435</v>
      </c>
      <c r="CF3" s="8" t="s">
        <v>435</v>
      </c>
      <c r="CG3" s="16" t="s">
        <v>753</v>
      </c>
      <c r="CH3" s="14" t="s">
        <v>584</v>
      </c>
      <c r="CI3" s="8" t="s">
        <v>435</v>
      </c>
      <c r="CJ3" s="8" t="s">
        <v>435</v>
      </c>
      <c r="CK3" s="8" t="s">
        <v>435</v>
      </c>
      <c r="CL3" s="8" t="s">
        <v>435</v>
      </c>
      <c r="CM3" s="8" t="s">
        <v>753</v>
      </c>
    </row>
    <row r="4" spans="1:138" ht="33" customHeight="1">
      <c r="C4" t="s">
        <v>745</v>
      </c>
      <c r="D4" s="17" t="s">
        <v>13</v>
      </c>
      <c r="E4" s="17" t="s">
        <v>746</v>
      </c>
      <c r="F4" s="17" t="s">
        <v>13</v>
      </c>
      <c r="G4" s="17" t="s">
        <v>13</v>
      </c>
      <c r="H4" s="17" t="s">
        <v>13</v>
      </c>
      <c r="I4" s="17" t="s">
        <v>13</v>
      </c>
      <c r="J4" s="17" t="s">
        <v>14</v>
      </c>
      <c r="K4" s="17" t="s">
        <v>14</v>
      </c>
      <c r="M4" s="17" t="s">
        <v>14</v>
      </c>
      <c r="N4" s="17" t="s">
        <v>14</v>
      </c>
      <c r="P4" s="17" t="s">
        <v>14</v>
      </c>
      <c r="Q4" s="17" t="s">
        <v>14</v>
      </c>
      <c r="R4" s="17" t="s">
        <v>14</v>
      </c>
      <c r="S4" s="17" t="s">
        <v>14</v>
      </c>
      <c r="T4" s="17" t="s">
        <v>14</v>
      </c>
      <c r="U4" s="17" t="s">
        <v>14</v>
      </c>
      <c r="V4" s="17" t="s">
        <v>14</v>
      </c>
      <c r="W4" s="17" t="s">
        <v>14</v>
      </c>
      <c r="X4" s="17" t="s">
        <v>14</v>
      </c>
      <c r="Y4" s="5" t="s">
        <v>15</v>
      </c>
      <c r="Z4" s="5" t="s">
        <v>16</v>
      </c>
      <c r="AA4" s="17" t="s">
        <v>14</v>
      </c>
      <c r="AB4" s="17" t="s">
        <v>14</v>
      </c>
      <c r="AD4" s="17" t="s">
        <v>14</v>
      </c>
      <c r="AE4" s="17" t="s">
        <v>14</v>
      </c>
      <c r="AF4" s="17" t="s">
        <v>14</v>
      </c>
      <c r="AG4" s="17" t="s">
        <v>14</v>
      </c>
      <c r="AH4" s="17" t="s">
        <v>14</v>
      </c>
      <c r="AI4" s="17" t="s">
        <v>14</v>
      </c>
      <c r="AJ4" s="5" t="s">
        <v>750</v>
      </c>
      <c r="AV4" s="17" t="s">
        <v>14</v>
      </c>
      <c r="AW4" s="17" t="s">
        <v>14</v>
      </c>
      <c r="AX4" s="17" t="s">
        <v>14</v>
      </c>
      <c r="AZ4" s="17" t="s">
        <v>14</v>
      </c>
      <c r="BA4" s="17" t="s">
        <v>14</v>
      </c>
      <c r="BB4" s="17" t="s">
        <v>14</v>
      </c>
      <c r="BC4" s="17" t="s">
        <v>14</v>
      </c>
      <c r="BE4" s="17" t="s">
        <v>14</v>
      </c>
      <c r="BF4" s="7" t="s">
        <v>435</v>
      </c>
      <c r="BG4" s="7" t="s">
        <v>435</v>
      </c>
      <c r="BH4" s="228" t="s">
        <v>751</v>
      </c>
      <c r="BI4" s="17" t="s">
        <v>14</v>
      </c>
      <c r="BJ4" s="228" t="s">
        <v>751</v>
      </c>
      <c r="BK4" s="17" t="s">
        <v>14</v>
      </c>
      <c r="BL4" s="17" t="s">
        <v>14</v>
      </c>
      <c r="BM4" s="17" t="s">
        <v>14</v>
      </c>
      <c r="BN4" s="17" t="s">
        <v>14</v>
      </c>
      <c r="BO4" s="17" t="s">
        <v>14</v>
      </c>
      <c r="BP4" s="17" t="s">
        <v>14</v>
      </c>
      <c r="BQ4" s="8">
        <v>7</v>
      </c>
      <c r="BS4" s="8">
        <v>15</v>
      </c>
      <c r="BU4" s="8">
        <v>7</v>
      </c>
      <c r="BW4" s="8">
        <v>15</v>
      </c>
      <c r="BY4" s="8">
        <v>7</v>
      </c>
      <c r="CA4" s="18"/>
      <c r="CB4" s="16"/>
      <c r="CC4" s="16"/>
      <c r="CD4" s="16"/>
      <c r="CE4" s="16"/>
      <c r="CH4" s="18"/>
    </row>
    <row r="5" spans="1:138" s="25" customFormat="1" ht="32.1" customHeight="1">
      <c r="A5" s="19"/>
      <c r="B5" s="20"/>
      <c r="C5" s="21"/>
      <c r="D5" s="21"/>
      <c r="E5" s="22"/>
      <c r="F5" s="22"/>
      <c r="G5" s="22"/>
      <c r="H5" s="22"/>
      <c r="I5" s="22"/>
      <c r="J5" s="22"/>
      <c r="K5" s="23"/>
      <c r="L5" s="238" t="s">
        <v>17</v>
      </c>
      <c r="M5" s="238"/>
      <c r="N5" s="239"/>
      <c r="O5" s="240" t="s">
        <v>18</v>
      </c>
      <c r="P5" s="241"/>
      <c r="Q5" s="242"/>
      <c r="R5" s="243" t="s">
        <v>19</v>
      </c>
      <c r="S5" s="244"/>
      <c r="T5" s="245"/>
      <c r="U5" s="246" t="s">
        <v>20</v>
      </c>
      <c r="V5" s="247"/>
      <c r="W5" s="247"/>
      <c r="X5" s="247"/>
      <c r="Y5" s="247"/>
      <c r="Z5" s="247"/>
      <c r="AA5" s="247"/>
      <c r="AB5" s="248"/>
      <c r="AC5" s="249" t="s">
        <v>21</v>
      </c>
      <c r="AD5" s="250"/>
      <c r="AE5" s="251"/>
      <c r="AF5" s="246" t="s">
        <v>22</v>
      </c>
      <c r="AG5" s="247"/>
      <c r="AH5" s="248"/>
      <c r="AI5" s="252" t="s">
        <v>23</v>
      </c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4"/>
      <c r="AV5" s="255" t="s">
        <v>24</v>
      </c>
      <c r="AW5" s="256"/>
      <c r="AX5" s="256"/>
      <c r="AY5" s="256"/>
      <c r="AZ5" s="256"/>
      <c r="BA5" s="256"/>
      <c r="BB5" s="257"/>
      <c r="BC5" s="258" t="s">
        <v>25</v>
      </c>
      <c r="BD5" s="259"/>
      <c r="BE5" s="260"/>
      <c r="BF5" s="261" t="s">
        <v>26</v>
      </c>
      <c r="BG5" s="262"/>
      <c r="BH5" s="262"/>
      <c r="BI5" s="262"/>
      <c r="BJ5" s="262"/>
      <c r="BK5" s="262"/>
      <c r="BL5" s="262"/>
      <c r="BM5" s="262"/>
      <c r="BN5" s="262"/>
      <c r="BO5" s="262"/>
      <c r="BP5" s="263"/>
      <c r="BQ5" s="236" t="s">
        <v>27</v>
      </c>
      <c r="BR5" s="237"/>
      <c r="BS5" s="236" t="s">
        <v>28</v>
      </c>
      <c r="BT5" s="237"/>
      <c r="BU5" s="264" t="s">
        <v>29</v>
      </c>
      <c r="BV5" s="265"/>
      <c r="BW5" s="236" t="s">
        <v>30</v>
      </c>
      <c r="BX5" s="237"/>
      <c r="BY5" s="236" t="s">
        <v>31</v>
      </c>
      <c r="BZ5" s="237"/>
      <c r="CA5" s="236" t="s">
        <v>32</v>
      </c>
      <c r="CB5" s="266"/>
      <c r="CC5" s="266"/>
      <c r="CD5" s="266"/>
      <c r="CE5" s="266"/>
      <c r="CF5" s="266"/>
      <c r="CG5" s="267" t="s">
        <v>33</v>
      </c>
      <c r="CH5" s="267"/>
      <c r="CI5" s="267"/>
      <c r="CJ5" s="267"/>
      <c r="CK5" s="267"/>
      <c r="CL5" s="267"/>
      <c r="CM5" s="24"/>
    </row>
    <row r="6" spans="1:138" s="26" customFormat="1" ht="41.4">
      <c r="B6" s="27" t="s">
        <v>34</v>
      </c>
      <c r="C6" s="28" t="s">
        <v>35</v>
      </c>
      <c r="D6" s="29" t="s">
        <v>36</v>
      </c>
      <c r="E6" s="30" t="s">
        <v>37</v>
      </c>
      <c r="F6" s="31" t="s">
        <v>38</v>
      </c>
      <c r="G6" s="31" t="s">
        <v>39</v>
      </c>
      <c r="H6" s="31" t="s">
        <v>747</v>
      </c>
      <c r="I6" s="32" t="s">
        <v>40</v>
      </c>
      <c r="J6" s="33" t="s">
        <v>41</v>
      </c>
      <c r="K6" s="33" t="s">
        <v>42</v>
      </c>
      <c r="L6" s="34" t="s">
        <v>43</v>
      </c>
      <c r="M6" s="34" t="s">
        <v>44</v>
      </c>
      <c r="N6" s="35" t="s">
        <v>45</v>
      </c>
      <c r="O6" s="36" t="s">
        <v>46</v>
      </c>
      <c r="P6" s="36" t="s">
        <v>47</v>
      </c>
      <c r="Q6" s="37" t="s">
        <v>48</v>
      </c>
      <c r="R6" s="38" t="s">
        <v>49</v>
      </c>
      <c r="S6" s="38" t="s">
        <v>50</v>
      </c>
      <c r="T6" s="39" t="s">
        <v>51</v>
      </c>
      <c r="U6" s="40" t="s">
        <v>52</v>
      </c>
      <c r="V6" s="40" t="s">
        <v>53</v>
      </c>
      <c r="W6" s="40" t="s">
        <v>54</v>
      </c>
      <c r="X6" s="41" t="s">
        <v>55</v>
      </c>
      <c r="Y6" s="42" t="s">
        <v>56</v>
      </c>
      <c r="Z6" s="43" t="s">
        <v>57</v>
      </c>
      <c r="AA6" s="43" t="s">
        <v>58</v>
      </c>
      <c r="AB6" s="43" t="s">
        <v>59</v>
      </c>
      <c r="AC6" s="44" t="s">
        <v>60</v>
      </c>
      <c r="AD6" s="44" t="s">
        <v>61</v>
      </c>
      <c r="AE6" s="44" t="s">
        <v>62</v>
      </c>
      <c r="AF6" s="45" t="s">
        <v>63</v>
      </c>
      <c r="AG6" s="46" t="s">
        <v>64</v>
      </c>
      <c r="AH6" s="46" t="s">
        <v>65</v>
      </c>
      <c r="AI6" s="47" t="s">
        <v>66</v>
      </c>
      <c r="AJ6" s="48" t="s">
        <v>67</v>
      </c>
      <c r="AK6" s="48" t="s">
        <v>68</v>
      </c>
      <c r="AL6" s="48" t="s">
        <v>69</v>
      </c>
      <c r="AM6" s="49" t="s">
        <v>70</v>
      </c>
      <c r="AN6" s="48" t="s">
        <v>71</v>
      </c>
      <c r="AO6" s="48" t="s">
        <v>72</v>
      </c>
      <c r="AP6" s="48" t="s">
        <v>73</v>
      </c>
      <c r="AQ6" s="48" t="s">
        <v>74</v>
      </c>
      <c r="AR6" s="48" t="s">
        <v>75</v>
      </c>
      <c r="AS6" s="48" t="s">
        <v>76</v>
      </c>
      <c r="AT6" s="48" t="s">
        <v>77</v>
      </c>
      <c r="AU6" s="48" t="s">
        <v>78</v>
      </c>
      <c r="AV6" s="50" t="s">
        <v>79</v>
      </c>
      <c r="AW6" s="50" t="s">
        <v>80</v>
      </c>
      <c r="AX6" s="50" t="s">
        <v>81</v>
      </c>
      <c r="AY6" s="50" t="s">
        <v>82</v>
      </c>
      <c r="AZ6" s="50" t="s">
        <v>83</v>
      </c>
      <c r="BA6" s="51" t="s">
        <v>84</v>
      </c>
      <c r="BB6" s="50" t="s">
        <v>85</v>
      </c>
      <c r="BC6" s="52" t="s">
        <v>86</v>
      </c>
      <c r="BD6" s="52" t="s">
        <v>87</v>
      </c>
      <c r="BE6" s="52" t="s">
        <v>88</v>
      </c>
      <c r="BF6" s="53" t="s">
        <v>89</v>
      </c>
      <c r="BG6" s="53" t="s">
        <v>90</v>
      </c>
      <c r="BH6" s="54" t="s">
        <v>91</v>
      </c>
      <c r="BI6" s="54" t="s">
        <v>92</v>
      </c>
      <c r="BJ6" s="55" t="s">
        <v>93</v>
      </c>
      <c r="BK6" s="55" t="s">
        <v>94</v>
      </c>
      <c r="BL6" s="55" t="s">
        <v>95</v>
      </c>
      <c r="BM6" s="55" t="s">
        <v>96</v>
      </c>
      <c r="BN6" s="55" t="s">
        <v>97</v>
      </c>
      <c r="BO6" s="55" t="s">
        <v>98</v>
      </c>
      <c r="BP6" s="55" t="s">
        <v>99</v>
      </c>
      <c r="BQ6" s="56" t="s">
        <v>100</v>
      </c>
      <c r="BR6" s="31" t="s">
        <v>101</v>
      </c>
      <c r="BS6" s="31" t="s">
        <v>100</v>
      </c>
      <c r="BT6" s="31" t="s">
        <v>101</v>
      </c>
      <c r="BU6" s="31" t="s">
        <v>100</v>
      </c>
      <c r="BV6" s="31" t="s">
        <v>101</v>
      </c>
      <c r="BW6" s="31" t="s">
        <v>100</v>
      </c>
      <c r="BX6" s="31" t="s">
        <v>101</v>
      </c>
      <c r="BY6" s="31" t="s">
        <v>100</v>
      </c>
      <c r="BZ6" s="31" t="s">
        <v>101</v>
      </c>
      <c r="CA6" s="57" t="s">
        <v>100</v>
      </c>
      <c r="CB6" s="58" t="s">
        <v>102</v>
      </c>
      <c r="CC6" s="57"/>
      <c r="CD6" s="57" t="s">
        <v>103</v>
      </c>
      <c r="CE6" s="57" t="s">
        <v>104</v>
      </c>
      <c r="CF6" s="31" t="s">
        <v>105</v>
      </c>
      <c r="CG6" s="59" t="s">
        <v>106</v>
      </c>
      <c r="CH6" s="59" t="s">
        <v>107</v>
      </c>
      <c r="CI6" s="60" t="s">
        <v>108</v>
      </c>
      <c r="CJ6" s="60" t="s">
        <v>109</v>
      </c>
      <c r="CK6" s="60" t="s">
        <v>110</v>
      </c>
      <c r="CL6" s="60" t="s">
        <v>111</v>
      </c>
      <c r="CM6" s="61" t="s">
        <v>112</v>
      </c>
    </row>
    <row r="7" spans="1:138" s="62" customFormat="1" ht="18.75" customHeight="1">
      <c r="B7" s="63">
        <v>13</v>
      </c>
      <c r="D7" s="63" t="s">
        <v>281</v>
      </c>
      <c r="E7" s="176" t="s">
        <v>291</v>
      </c>
      <c r="F7" s="65" t="s">
        <v>123</v>
      </c>
      <c r="G7" s="65" t="s">
        <v>189</v>
      </c>
      <c r="H7" s="65" t="s">
        <v>190</v>
      </c>
      <c r="I7" s="65" t="s">
        <v>124</v>
      </c>
      <c r="K7" s="66" t="s">
        <v>125</v>
      </c>
      <c r="L7" s="67">
        <f t="shared" ref="L7:L17" si="0">BH7-180</f>
        <v>45212</v>
      </c>
      <c r="M7" s="77">
        <v>45212</v>
      </c>
      <c r="N7" s="67" t="s">
        <v>114</v>
      </c>
      <c r="O7" s="67">
        <f t="shared" ref="O7:O17" si="1">BH7-150</f>
        <v>45242</v>
      </c>
      <c r="P7" s="77">
        <v>45242</v>
      </c>
      <c r="Q7" s="67" t="s">
        <v>115</v>
      </c>
      <c r="R7" s="67" t="s">
        <v>116</v>
      </c>
      <c r="S7" s="67" t="s">
        <v>116</v>
      </c>
      <c r="T7" s="67" t="s">
        <v>116</v>
      </c>
      <c r="U7" s="67" t="s">
        <v>117</v>
      </c>
      <c r="V7" s="67" t="s">
        <v>118</v>
      </c>
      <c r="W7" s="67" t="s">
        <v>118</v>
      </c>
      <c r="AC7" s="67">
        <f t="shared" ref="AC7:AC17" si="2">BH7-120</f>
        <v>45272</v>
      </c>
      <c r="AD7" s="77">
        <v>45272</v>
      </c>
      <c r="AE7" s="68" t="s">
        <v>119</v>
      </c>
      <c r="AI7" s="68" t="s">
        <v>117</v>
      </c>
      <c r="AJ7" s="68" t="s">
        <v>118</v>
      </c>
      <c r="AK7" s="68" t="s">
        <v>118</v>
      </c>
      <c r="AL7" s="68" t="s">
        <v>118</v>
      </c>
      <c r="AM7" s="68" t="s">
        <v>118</v>
      </c>
      <c r="AN7" s="68" t="s">
        <v>118</v>
      </c>
      <c r="AO7" s="68" t="s">
        <v>118</v>
      </c>
      <c r="AP7" s="68"/>
      <c r="AQ7" s="68" t="s">
        <v>118</v>
      </c>
      <c r="AR7" s="68" t="s">
        <v>118</v>
      </c>
      <c r="AS7" s="68"/>
      <c r="AT7" s="68"/>
      <c r="AU7" s="68" t="s">
        <v>118</v>
      </c>
      <c r="AV7" s="68" t="s">
        <v>127</v>
      </c>
      <c r="AW7" s="68">
        <v>1.2</v>
      </c>
      <c r="AY7" s="69">
        <f t="shared" ref="AY7:AY17" si="3">BQ7-21</f>
        <v>45375</v>
      </c>
      <c r="BD7" s="70">
        <f t="shared" ref="BD7:BD17" si="4">BH7-5</f>
        <v>45387</v>
      </c>
      <c r="BF7" s="71">
        <v>21002672</v>
      </c>
      <c r="BG7" s="69">
        <v>45362</v>
      </c>
      <c r="BH7" s="69">
        <f t="shared" ref="BH7:BH17" si="5">BQ7-4</f>
        <v>45392</v>
      </c>
      <c r="BJ7" s="72" t="s">
        <v>121</v>
      </c>
      <c r="BK7" s="73" t="s">
        <v>118</v>
      </c>
      <c r="BL7" s="73" t="s">
        <v>118</v>
      </c>
      <c r="BM7" s="73" t="s">
        <v>118</v>
      </c>
      <c r="BN7" s="73" t="s">
        <v>118</v>
      </c>
      <c r="BO7" s="73" t="s">
        <v>117</v>
      </c>
      <c r="BP7" s="73" t="s">
        <v>117</v>
      </c>
      <c r="BQ7" s="69">
        <v>45396</v>
      </c>
      <c r="BR7" s="69">
        <v>45386</v>
      </c>
      <c r="BS7" s="69">
        <f t="shared" ref="BS7:BS17" si="6">BQ7+5</f>
        <v>45401</v>
      </c>
      <c r="BU7" s="69">
        <f t="shared" ref="BU7:BU17" si="7">BS7+4</f>
        <v>45405</v>
      </c>
      <c r="BW7" s="69">
        <f t="shared" ref="BW7:BW17" si="8">BU7+15</f>
        <v>45420</v>
      </c>
      <c r="CA7" s="74">
        <f t="shared" ref="CA7:CA17" si="9">CH7-3</f>
        <v>45552</v>
      </c>
      <c r="CH7" s="178">
        <v>45555</v>
      </c>
      <c r="CI7" s="69">
        <v>45561</v>
      </c>
      <c r="CL7" s="72" t="s">
        <v>122</v>
      </c>
      <c r="CM7" s="75"/>
      <c r="CN7" s="76"/>
      <c r="CO7" s="76"/>
      <c r="CP7" s="76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</row>
    <row r="8" spans="1:138" s="62" customFormat="1" ht="18.75" customHeight="1">
      <c r="B8" s="63">
        <v>14</v>
      </c>
      <c r="D8" s="63" t="s">
        <v>282</v>
      </c>
      <c r="E8" s="176" t="s">
        <v>292</v>
      </c>
      <c r="F8" s="65" t="s">
        <v>128</v>
      </c>
      <c r="G8" s="65" t="s">
        <v>189</v>
      </c>
      <c r="H8" s="65" t="s">
        <v>190</v>
      </c>
      <c r="I8" s="65" t="s">
        <v>124</v>
      </c>
      <c r="K8" s="66" t="s">
        <v>129</v>
      </c>
      <c r="L8" s="67">
        <f t="shared" si="0"/>
        <v>45212</v>
      </c>
      <c r="M8" s="77">
        <v>45212</v>
      </c>
      <c r="N8" s="67" t="s">
        <v>114</v>
      </c>
      <c r="O8" s="67">
        <f t="shared" si="1"/>
        <v>45242</v>
      </c>
      <c r="P8" s="77">
        <v>45242</v>
      </c>
      <c r="Q8" s="67" t="s">
        <v>115</v>
      </c>
      <c r="R8" s="67" t="s">
        <v>116</v>
      </c>
      <c r="S8" s="67" t="s">
        <v>116</v>
      </c>
      <c r="T8" s="67" t="s">
        <v>116</v>
      </c>
      <c r="U8" s="67" t="s">
        <v>117</v>
      </c>
      <c r="V8" s="67" t="s">
        <v>118</v>
      </c>
      <c r="W8" s="67" t="s">
        <v>118</v>
      </c>
      <c r="AC8" s="67">
        <f t="shared" si="2"/>
        <v>45272</v>
      </c>
      <c r="AD8" s="77">
        <v>45272</v>
      </c>
      <c r="AE8" s="68" t="s">
        <v>119</v>
      </c>
      <c r="AI8" s="68" t="s">
        <v>117</v>
      </c>
      <c r="AJ8" s="68" t="s">
        <v>118</v>
      </c>
      <c r="AK8" s="68" t="s">
        <v>118</v>
      </c>
      <c r="AL8" s="68" t="s">
        <v>118</v>
      </c>
      <c r="AM8" s="68" t="s">
        <v>118</v>
      </c>
      <c r="AN8" s="68" t="s">
        <v>118</v>
      </c>
      <c r="AO8" s="68" t="s">
        <v>118</v>
      </c>
      <c r="AP8" s="68"/>
      <c r="AQ8" s="68" t="s">
        <v>118</v>
      </c>
      <c r="AR8" s="68" t="s">
        <v>118</v>
      </c>
      <c r="AS8" s="68"/>
      <c r="AT8" s="68"/>
      <c r="AU8" s="68" t="s">
        <v>118</v>
      </c>
      <c r="AV8" s="68" t="s">
        <v>127</v>
      </c>
      <c r="AW8" s="68">
        <v>1.2</v>
      </c>
      <c r="AY8" s="69">
        <f t="shared" si="3"/>
        <v>45375</v>
      </c>
      <c r="BD8" s="70">
        <f t="shared" si="4"/>
        <v>45387</v>
      </c>
      <c r="BF8" s="71">
        <v>21002756</v>
      </c>
      <c r="BG8" s="69">
        <v>45366</v>
      </c>
      <c r="BH8" s="69">
        <f t="shared" si="5"/>
        <v>45392</v>
      </c>
      <c r="BJ8" s="72" t="s">
        <v>121</v>
      </c>
      <c r="BK8" s="73" t="s">
        <v>118</v>
      </c>
      <c r="BL8" s="73" t="s">
        <v>118</v>
      </c>
      <c r="BM8" s="73" t="s">
        <v>118</v>
      </c>
      <c r="BN8" s="73" t="s">
        <v>118</v>
      </c>
      <c r="BO8" s="73" t="s">
        <v>117</v>
      </c>
      <c r="BP8" s="73" t="s">
        <v>117</v>
      </c>
      <c r="BQ8" s="69">
        <v>45396</v>
      </c>
      <c r="BR8" s="69">
        <v>45386</v>
      </c>
      <c r="BS8" s="69">
        <f t="shared" si="6"/>
        <v>45401</v>
      </c>
      <c r="BU8" s="69">
        <f t="shared" si="7"/>
        <v>45405</v>
      </c>
      <c r="BW8" s="69">
        <f t="shared" si="8"/>
        <v>45420</v>
      </c>
      <c r="CA8" s="74">
        <f t="shared" si="9"/>
        <v>45552</v>
      </c>
      <c r="CH8" s="178">
        <v>45555</v>
      </c>
      <c r="CI8" s="69">
        <v>45560</v>
      </c>
      <c r="CL8" s="72" t="s">
        <v>122</v>
      </c>
      <c r="CM8" s="75"/>
      <c r="CN8" s="76"/>
      <c r="CO8" s="76"/>
      <c r="CP8" s="76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</row>
    <row r="9" spans="1:138" s="62" customFormat="1" ht="18.75" customHeight="1">
      <c r="B9" s="63">
        <v>15</v>
      </c>
      <c r="D9" s="63" t="s">
        <v>283</v>
      </c>
      <c r="E9" s="177" t="s">
        <v>293</v>
      </c>
      <c r="F9" s="65" t="s">
        <v>130</v>
      </c>
      <c r="G9" s="65" t="s">
        <v>189</v>
      </c>
      <c r="H9" s="65" t="s">
        <v>190</v>
      </c>
      <c r="I9" s="65" t="s">
        <v>113</v>
      </c>
      <c r="K9" s="66"/>
      <c r="L9" s="67">
        <f t="shared" si="0"/>
        <v>45771</v>
      </c>
      <c r="M9" s="77">
        <v>45771</v>
      </c>
      <c r="N9" s="67" t="s">
        <v>114</v>
      </c>
      <c r="O9" s="67">
        <f t="shared" si="1"/>
        <v>45801</v>
      </c>
      <c r="P9" s="77">
        <v>45801</v>
      </c>
      <c r="Q9" s="67" t="s">
        <v>115</v>
      </c>
      <c r="R9" s="67" t="s">
        <v>116</v>
      </c>
      <c r="S9" s="67" t="s">
        <v>116</v>
      </c>
      <c r="T9" s="67" t="s">
        <v>116</v>
      </c>
      <c r="U9" s="67" t="s">
        <v>117</v>
      </c>
      <c r="V9" s="67" t="s">
        <v>118</v>
      </c>
      <c r="W9" s="67" t="s">
        <v>118</v>
      </c>
      <c r="AC9" s="67">
        <f t="shared" si="2"/>
        <v>45831</v>
      </c>
      <c r="AD9" s="77">
        <v>45831</v>
      </c>
      <c r="AE9" s="68" t="s">
        <v>119</v>
      </c>
      <c r="AI9" s="68" t="s">
        <v>117</v>
      </c>
      <c r="AJ9" s="68" t="s">
        <v>118</v>
      </c>
      <c r="AK9" s="68" t="s">
        <v>118</v>
      </c>
      <c r="AL9" s="68" t="s">
        <v>118</v>
      </c>
      <c r="AM9" s="68" t="s">
        <v>118</v>
      </c>
      <c r="AN9" s="68" t="s">
        <v>118</v>
      </c>
      <c r="AO9" s="68" t="s">
        <v>118</v>
      </c>
      <c r="AP9" s="68"/>
      <c r="AQ9" s="68" t="s">
        <v>118</v>
      </c>
      <c r="AR9" s="68" t="s">
        <v>118</v>
      </c>
      <c r="AS9" s="68"/>
      <c r="AT9" s="68"/>
      <c r="AU9" s="68" t="s">
        <v>118</v>
      </c>
      <c r="AV9" s="68" t="s">
        <v>131</v>
      </c>
      <c r="AW9" s="68">
        <v>0.6</v>
      </c>
      <c r="AY9" s="69">
        <f t="shared" si="3"/>
        <v>45934</v>
      </c>
      <c r="BD9" s="70">
        <f t="shared" si="4"/>
        <v>45946</v>
      </c>
      <c r="BF9" s="71">
        <v>21014016</v>
      </c>
      <c r="BG9" s="69">
        <v>45979</v>
      </c>
      <c r="BH9" s="69">
        <f t="shared" si="5"/>
        <v>45951</v>
      </c>
      <c r="BJ9" s="72" t="s">
        <v>121</v>
      </c>
      <c r="BK9" s="73" t="s">
        <v>118</v>
      </c>
      <c r="BL9" s="73" t="s">
        <v>118</v>
      </c>
      <c r="BM9" s="73" t="s">
        <v>118</v>
      </c>
      <c r="BN9" s="73" t="s">
        <v>118</v>
      </c>
      <c r="BO9" s="73" t="s">
        <v>117</v>
      </c>
      <c r="BP9" s="73" t="s">
        <v>117</v>
      </c>
      <c r="BQ9" s="69">
        <v>45955</v>
      </c>
      <c r="BR9" s="69">
        <v>45955</v>
      </c>
      <c r="BS9" s="69">
        <f t="shared" si="6"/>
        <v>45960</v>
      </c>
      <c r="BU9" s="69">
        <f t="shared" si="7"/>
        <v>45964</v>
      </c>
      <c r="BW9" s="69">
        <f t="shared" si="8"/>
        <v>45979</v>
      </c>
      <c r="CA9" s="74">
        <f t="shared" si="9"/>
        <v>45552</v>
      </c>
      <c r="CH9" s="178">
        <v>45555</v>
      </c>
      <c r="CI9" s="69">
        <v>45561</v>
      </c>
      <c r="CL9" s="72" t="s">
        <v>122</v>
      </c>
      <c r="CM9" s="75"/>
      <c r="CN9" s="76"/>
      <c r="CO9" s="76"/>
      <c r="CP9" s="76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</row>
    <row r="10" spans="1:138" s="62" customFormat="1" ht="18.75" customHeight="1">
      <c r="B10" s="63">
        <v>16</v>
      </c>
      <c r="D10" s="63" t="s">
        <v>284</v>
      </c>
      <c r="E10" s="177" t="s">
        <v>294</v>
      </c>
      <c r="F10" s="65" t="s">
        <v>132</v>
      </c>
      <c r="G10" s="65" t="s">
        <v>189</v>
      </c>
      <c r="H10" s="65" t="s">
        <v>190</v>
      </c>
      <c r="I10" s="65" t="s">
        <v>124</v>
      </c>
      <c r="K10" s="66" t="s">
        <v>133</v>
      </c>
      <c r="L10" s="67">
        <f t="shared" si="0"/>
        <v>45679</v>
      </c>
      <c r="M10" s="77">
        <v>45679</v>
      </c>
      <c r="N10" s="67" t="s">
        <v>114</v>
      </c>
      <c r="O10" s="67">
        <f t="shared" si="1"/>
        <v>45709</v>
      </c>
      <c r="P10" s="77">
        <v>45709</v>
      </c>
      <c r="Q10" s="67" t="s">
        <v>115</v>
      </c>
      <c r="R10" s="67" t="s">
        <v>116</v>
      </c>
      <c r="S10" s="67" t="s">
        <v>116</v>
      </c>
      <c r="T10" s="67" t="s">
        <v>116</v>
      </c>
      <c r="U10" s="67" t="s">
        <v>117</v>
      </c>
      <c r="V10" s="67" t="s">
        <v>118</v>
      </c>
      <c r="W10" s="67" t="s">
        <v>118</v>
      </c>
      <c r="AC10" s="67">
        <f t="shared" si="2"/>
        <v>45739</v>
      </c>
      <c r="AD10" s="77">
        <v>45739</v>
      </c>
      <c r="AE10" s="68" t="s">
        <v>119</v>
      </c>
      <c r="AI10" s="68" t="s">
        <v>134</v>
      </c>
      <c r="AJ10" s="68" t="s">
        <v>135</v>
      </c>
      <c r="AN10" s="78">
        <v>45474</v>
      </c>
      <c r="AO10" s="68" t="s">
        <v>134</v>
      </c>
      <c r="AP10" s="63" t="s">
        <v>134</v>
      </c>
      <c r="AQ10" s="63" t="s">
        <v>116</v>
      </c>
      <c r="AR10" s="63" t="s">
        <v>116</v>
      </c>
      <c r="AS10" s="63"/>
      <c r="AT10" s="63" t="s">
        <v>136</v>
      </c>
      <c r="AU10" s="63" t="s">
        <v>118</v>
      </c>
      <c r="AV10" s="68" t="s">
        <v>131</v>
      </c>
      <c r="AW10" s="68">
        <v>2</v>
      </c>
      <c r="AY10" s="69">
        <f t="shared" si="3"/>
        <v>45842</v>
      </c>
      <c r="BD10" s="70">
        <f t="shared" si="4"/>
        <v>45854</v>
      </c>
      <c r="BF10" s="71">
        <v>21011803</v>
      </c>
      <c r="BG10" s="69">
        <v>45856</v>
      </c>
      <c r="BH10" s="69">
        <f t="shared" si="5"/>
        <v>45859</v>
      </c>
      <c r="BJ10" s="72" t="s">
        <v>121</v>
      </c>
      <c r="BK10" s="73" t="s">
        <v>118</v>
      </c>
      <c r="BL10" s="73" t="s">
        <v>118</v>
      </c>
      <c r="BM10" s="73" t="s">
        <v>118</v>
      </c>
      <c r="BN10" s="73" t="s">
        <v>118</v>
      </c>
      <c r="BO10" s="73" t="s">
        <v>117</v>
      </c>
      <c r="BP10" s="73" t="s">
        <v>117</v>
      </c>
      <c r="BQ10" s="69">
        <v>45863</v>
      </c>
      <c r="BR10" s="69">
        <v>45863</v>
      </c>
      <c r="BS10" s="69">
        <f t="shared" si="6"/>
        <v>45868</v>
      </c>
      <c r="BU10" s="69">
        <f t="shared" si="7"/>
        <v>45872</v>
      </c>
      <c r="BW10" s="69">
        <f t="shared" si="8"/>
        <v>45887</v>
      </c>
      <c r="CA10" s="74">
        <f t="shared" si="9"/>
        <v>45552</v>
      </c>
      <c r="CH10" s="178">
        <v>45555</v>
      </c>
      <c r="CI10" s="69">
        <v>45555</v>
      </c>
      <c r="CL10" s="72" t="s">
        <v>122</v>
      </c>
      <c r="CM10" s="75"/>
      <c r="CN10" s="76"/>
      <c r="CO10" s="76"/>
      <c r="CP10" s="76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</row>
    <row r="11" spans="1:138" s="62" customFormat="1" ht="18.75" customHeight="1">
      <c r="B11" s="63">
        <v>17</v>
      </c>
      <c r="D11" s="63" t="s">
        <v>285</v>
      </c>
      <c r="E11" s="177" t="s">
        <v>295</v>
      </c>
      <c r="F11" s="65" t="s">
        <v>137</v>
      </c>
      <c r="G11" s="65" t="s">
        <v>189</v>
      </c>
      <c r="H11" s="65" t="s">
        <v>190</v>
      </c>
      <c r="I11" s="65" t="s">
        <v>124</v>
      </c>
      <c r="K11" s="66" t="s">
        <v>125</v>
      </c>
      <c r="L11" s="67">
        <f t="shared" si="0"/>
        <v>45309</v>
      </c>
      <c r="M11" s="77">
        <v>45309</v>
      </c>
      <c r="N11" s="67" t="s">
        <v>114</v>
      </c>
      <c r="O11" s="67">
        <f t="shared" si="1"/>
        <v>45339</v>
      </c>
      <c r="P11" s="77">
        <v>45339</v>
      </c>
      <c r="Q11" s="67" t="s">
        <v>115</v>
      </c>
      <c r="R11" s="67" t="s">
        <v>116</v>
      </c>
      <c r="S11" s="67" t="s">
        <v>116</v>
      </c>
      <c r="T11" s="67" t="s">
        <v>116</v>
      </c>
      <c r="U11" s="67" t="s">
        <v>117</v>
      </c>
      <c r="V11" s="67" t="s">
        <v>118</v>
      </c>
      <c r="W11" s="67" t="s">
        <v>118</v>
      </c>
      <c r="AC11" s="67">
        <f t="shared" si="2"/>
        <v>45369</v>
      </c>
      <c r="AD11" s="77">
        <v>45369</v>
      </c>
      <c r="AE11" s="68" t="s">
        <v>119</v>
      </c>
      <c r="AI11" s="68" t="s">
        <v>117</v>
      </c>
      <c r="AJ11" s="68" t="s">
        <v>118</v>
      </c>
      <c r="AK11" s="68" t="s">
        <v>118</v>
      </c>
      <c r="AL11" s="68" t="s">
        <v>118</v>
      </c>
      <c r="AM11" s="68" t="s">
        <v>118</v>
      </c>
      <c r="AN11" s="78" t="s">
        <v>118</v>
      </c>
      <c r="AO11" s="68" t="s">
        <v>118</v>
      </c>
      <c r="AP11" s="68"/>
      <c r="AQ11" s="68" t="s">
        <v>118</v>
      </c>
      <c r="AR11" s="68" t="s">
        <v>118</v>
      </c>
      <c r="AS11" s="68"/>
      <c r="AT11" s="68"/>
      <c r="AU11" s="68" t="s">
        <v>118</v>
      </c>
      <c r="AV11" s="68" t="s">
        <v>120</v>
      </c>
      <c r="AW11" s="68">
        <v>1.2</v>
      </c>
      <c r="AY11" s="69">
        <f t="shared" si="3"/>
        <v>45472</v>
      </c>
      <c r="BD11" s="70">
        <f t="shared" si="4"/>
        <v>45484</v>
      </c>
      <c r="BF11" s="71">
        <v>21005043</v>
      </c>
      <c r="BG11" s="69">
        <v>45491</v>
      </c>
      <c r="BH11" s="69">
        <f t="shared" si="5"/>
        <v>45489</v>
      </c>
      <c r="BJ11" s="72" t="s">
        <v>121</v>
      </c>
      <c r="BK11" s="73" t="s">
        <v>118</v>
      </c>
      <c r="BL11" s="73" t="s">
        <v>118</v>
      </c>
      <c r="BM11" s="73" t="s">
        <v>118</v>
      </c>
      <c r="BN11" s="73" t="s">
        <v>118</v>
      </c>
      <c r="BO11" s="73" t="s">
        <v>117</v>
      </c>
      <c r="BP11" s="73" t="s">
        <v>117</v>
      </c>
      <c r="BQ11" s="69">
        <v>45493</v>
      </c>
      <c r="BR11" s="69">
        <v>45491</v>
      </c>
      <c r="BS11" s="69">
        <f t="shared" si="6"/>
        <v>45498</v>
      </c>
      <c r="BU11" s="69">
        <f t="shared" si="7"/>
        <v>45502</v>
      </c>
      <c r="BW11" s="69">
        <f t="shared" si="8"/>
        <v>45517</v>
      </c>
      <c r="CA11" s="74">
        <f t="shared" si="9"/>
        <v>45552</v>
      </c>
      <c r="CH11" s="178">
        <v>45555</v>
      </c>
      <c r="CI11" s="69">
        <v>45559</v>
      </c>
      <c r="CL11" s="72" t="s">
        <v>122</v>
      </c>
      <c r="CM11" s="75"/>
      <c r="CN11" s="76"/>
      <c r="CO11" s="76"/>
      <c r="CP11" s="76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</row>
    <row r="12" spans="1:138" s="62" customFormat="1" ht="18.75" customHeight="1">
      <c r="B12" s="63">
        <v>18</v>
      </c>
      <c r="D12" s="63" t="s">
        <v>286</v>
      </c>
      <c r="E12" s="177" t="s">
        <v>296</v>
      </c>
      <c r="F12" s="65" t="s">
        <v>138</v>
      </c>
      <c r="G12" s="65" t="s">
        <v>189</v>
      </c>
      <c r="H12" s="65" t="s">
        <v>190</v>
      </c>
      <c r="I12" s="65" t="s">
        <v>124</v>
      </c>
      <c r="K12" s="66" t="s">
        <v>125</v>
      </c>
      <c r="L12" s="67">
        <f t="shared" si="0"/>
        <v>45207</v>
      </c>
      <c r="M12" s="77">
        <v>45207</v>
      </c>
      <c r="N12" s="67" t="s">
        <v>114</v>
      </c>
      <c r="O12" s="67">
        <f t="shared" si="1"/>
        <v>45237</v>
      </c>
      <c r="P12" s="77">
        <v>45237</v>
      </c>
      <c r="Q12" s="67" t="s">
        <v>115</v>
      </c>
      <c r="R12" s="67" t="s">
        <v>116</v>
      </c>
      <c r="S12" s="67" t="s">
        <v>116</v>
      </c>
      <c r="T12" s="67" t="s">
        <v>116</v>
      </c>
      <c r="U12" s="67" t="s">
        <v>117</v>
      </c>
      <c r="V12" s="67" t="s">
        <v>118</v>
      </c>
      <c r="W12" s="67" t="s">
        <v>118</v>
      </c>
      <c r="AC12" s="67">
        <f t="shared" si="2"/>
        <v>45267</v>
      </c>
      <c r="AD12" s="77">
        <v>45267</v>
      </c>
      <c r="AE12" s="68" t="s">
        <v>119</v>
      </c>
      <c r="AI12" s="68" t="s">
        <v>117</v>
      </c>
      <c r="AJ12" s="68" t="s">
        <v>118</v>
      </c>
      <c r="AK12" s="68" t="s">
        <v>118</v>
      </c>
      <c r="AL12" s="68" t="s">
        <v>118</v>
      </c>
      <c r="AM12" s="68" t="s">
        <v>118</v>
      </c>
      <c r="AN12" s="78" t="s">
        <v>118</v>
      </c>
      <c r="AO12" s="68" t="s">
        <v>118</v>
      </c>
      <c r="AP12" s="68"/>
      <c r="AQ12" s="68" t="s">
        <v>118</v>
      </c>
      <c r="AR12" s="68" t="s">
        <v>118</v>
      </c>
      <c r="AS12" s="68"/>
      <c r="AT12" s="68"/>
      <c r="AU12" s="68" t="s">
        <v>118</v>
      </c>
      <c r="AV12" s="68" t="s">
        <v>120</v>
      </c>
      <c r="AW12" s="68">
        <v>1.6</v>
      </c>
      <c r="AY12" s="69">
        <f t="shared" si="3"/>
        <v>45370</v>
      </c>
      <c r="BD12" s="70">
        <f t="shared" si="4"/>
        <v>45382</v>
      </c>
      <c r="BF12" s="71">
        <v>21003087</v>
      </c>
      <c r="BG12" s="69">
        <v>45387</v>
      </c>
      <c r="BH12" s="69">
        <f t="shared" si="5"/>
        <v>45387</v>
      </c>
      <c r="BJ12" s="72" t="s">
        <v>121</v>
      </c>
      <c r="BK12" s="73" t="s">
        <v>118</v>
      </c>
      <c r="BL12" s="73" t="s">
        <v>118</v>
      </c>
      <c r="BM12" s="73" t="s">
        <v>118</v>
      </c>
      <c r="BN12" s="73" t="s">
        <v>118</v>
      </c>
      <c r="BO12" s="73" t="s">
        <v>117</v>
      </c>
      <c r="BP12" s="73" t="s">
        <v>117</v>
      </c>
      <c r="BQ12" s="69">
        <v>45391</v>
      </c>
      <c r="BR12" s="69">
        <v>45386</v>
      </c>
      <c r="BS12" s="69">
        <f t="shared" si="6"/>
        <v>45396</v>
      </c>
      <c r="BU12" s="69">
        <f t="shared" si="7"/>
        <v>45400</v>
      </c>
      <c r="BW12" s="69">
        <f t="shared" si="8"/>
        <v>45415</v>
      </c>
      <c r="CA12" s="74">
        <f t="shared" si="9"/>
        <v>45552</v>
      </c>
      <c r="CH12" s="178">
        <v>45555</v>
      </c>
      <c r="CI12" s="69">
        <v>45561</v>
      </c>
      <c r="CL12" s="72" t="s">
        <v>122</v>
      </c>
      <c r="CM12" s="75"/>
      <c r="CN12" s="76"/>
      <c r="CO12" s="76"/>
      <c r="CP12" s="76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</row>
    <row r="13" spans="1:138" s="62" customFormat="1" ht="18.75" customHeight="1">
      <c r="B13" s="63">
        <v>19</v>
      </c>
      <c r="D13" s="63" t="s">
        <v>289</v>
      </c>
      <c r="E13" s="177" t="s">
        <v>297</v>
      </c>
      <c r="F13" s="65" t="s">
        <v>123</v>
      </c>
      <c r="G13" s="65" t="s">
        <v>189</v>
      </c>
      <c r="H13" s="65" t="s">
        <v>190</v>
      </c>
      <c r="I13" s="65" t="s">
        <v>124</v>
      </c>
      <c r="K13" s="66" t="s">
        <v>125</v>
      </c>
      <c r="L13" s="67">
        <f t="shared" si="0"/>
        <v>45528</v>
      </c>
      <c r="M13" s="77">
        <v>45528</v>
      </c>
      <c r="N13" s="67" t="s">
        <v>114</v>
      </c>
      <c r="O13" s="67">
        <f t="shared" si="1"/>
        <v>45558</v>
      </c>
      <c r="P13" s="77">
        <v>45558</v>
      </c>
      <c r="Q13" s="67" t="s">
        <v>115</v>
      </c>
      <c r="R13" s="67" t="s">
        <v>116</v>
      </c>
      <c r="S13" s="67" t="s">
        <v>116</v>
      </c>
      <c r="T13" s="67" t="s">
        <v>116</v>
      </c>
      <c r="U13" s="67" t="s">
        <v>117</v>
      </c>
      <c r="V13" s="67" t="s">
        <v>118</v>
      </c>
      <c r="W13" s="67" t="s">
        <v>118</v>
      </c>
      <c r="AC13" s="67">
        <f t="shared" si="2"/>
        <v>45588</v>
      </c>
      <c r="AD13" s="77">
        <v>45588</v>
      </c>
      <c r="AE13" s="68" t="s">
        <v>119</v>
      </c>
      <c r="AI13" s="68" t="s">
        <v>117</v>
      </c>
      <c r="AJ13" s="68" t="s">
        <v>118</v>
      </c>
      <c r="AK13" s="68" t="s">
        <v>118</v>
      </c>
      <c r="AL13" s="68" t="s">
        <v>118</v>
      </c>
      <c r="AM13" s="68" t="s">
        <v>118</v>
      </c>
      <c r="AN13" s="78" t="s">
        <v>118</v>
      </c>
      <c r="AO13" s="68" t="s">
        <v>118</v>
      </c>
      <c r="AP13" s="68"/>
      <c r="AQ13" s="68" t="s">
        <v>118</v>
      </c>
      <c r="AR13" s="68" t="s">
        <v>118</v>
      </c>
      <c r="AS13" s="68"/>
      <c r="AT13" s="68"/>
      <c r="AU13" s="68" t="s">
        <v>118</v>
      </c>
      <c r="AV13" s="68" t="s">
        <v>120</v>
      </c>
      <c r="AW13" s="68">
        <v>1.6</v>
      </c>
      <c r="AY13" s="69">
        <f t="shared" si="3"/>
        <v>45691</v>
      </c>
      <c r="BD13" s="70">
        <f t="shared" si="4"/>
        <v>45703</v>
      </c>
      <c r="BF13" s="71">
        <v>21007077</v>
      </c>
      <c r="BG13" s="69">
        <v>45695</v>
      </c>
      <c r="BH13" s="69">
        <f t="shared" si="5"/>
        <v>45708</v>
      </c>
      <c r="BJ13" s="72" t="s">
        <v>121</v>
      </c>
      <c r="BK13" s="73" t="s">
        <v>118</v>
      </c>
      <c r="BL13" s="73" t="s">
        <v>118</v>
      </c>
      <c r="BM13" s="73" t="s">
        <v>118</v>
      </c>
      <c r="BN13" s="73" t="s">
        <v>118</v>
      </c>
      <c r="BO13" s="73" t="s">
        <v>117</v>
      </c>
      <c r="BP13" s="73" t="s">
        <v>117</v>
      </c>
      <c r="BQ13" s="69">
        <v>45712</v>
      </c>
      <c r="BR13" s="69">
        <v>45712</v>
      </c>
      <c r="BS13" s="69">
        <f t="shared" si="6"/>
        <v>45717</v>
      </c>
      <c r="BU13" s="69">
        <f t="shared" si="7"/>
        <v>45721</v>
      </c>
      <c r="BW13" s="69">
        <f t="shared" si="8"/>
        <v>45736</v>
      </c>
      <c r="CA13" s="74">
        <f t="shared" si="9"/>
        <v>45552</v>
      </c>
      <c r="CH13" s="178">
        <v>45555</v>
      </c>
      <c r="CI13" s="69">
        <v>45559</v>
      </c>
      <c r="CL13" s="72" t="s">
        <v>122</v>
      </c>
      <c r="CM13" s="75"/>
      <c r="CN13" s="76"/>
      <c r="CO13" s="76"/>
      <c r="CP13" s="76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</row>
    <row r="14" spans="1:138" s="62" customFormat="1" ht="18.75" customHeight="1">
      <c r="B14" s="63">
        <v>20</v>
      </c>
      <c r="D14" s="63" t="s">
        <v>290</v>
      </c>
      <c r="E14" s="177" t="s">
        <v>298</v>
      </c>
      <c r="F14" s="65" t="s">
        <v>126</v>
      </c>
      <c r="G14" s="65" t="s">
        <v>189</v>
      </c>
      <c r="H14" s="65" t="s">
        <v>190</v>
      </c>
      <c r="I14" s="65" t="s">
        <v>124</v>
      </c>
      <c r="K14" s="66" t="s">
        <v>139</v>
      </c>
      <c r="L14" s="67">
        <f t="shared" si="0"/>
        <v>45576</v>
      </c>
      <c r="M14" s="77">
        <v>45576</v>
      </c>
      <c r="N14" s="67" t="s">
        <v>114</v>
      </c>
      <c r="O14" s="67">
        <f t="shared" si="1"/>
        <v>45606</v>
      </c>
      <c r="P14" s="77">
        <v>45606</v>
      </c>
      <c r="Q14" s="67" t="s">
        <v>115</v>
      </c>
      <c r="R14" s="67" t="s">
        <v>116</v>
      </c>
      <c r="S14" s="67" t="s">
        <v>116</v>
      </c>
      <c r="T14" s="67" t="s">
        <v>116</v>
      </c>
      <c r="U14" s="67" t="s">
        <v>117</v>
      </c>
      <c r="V14" s="67" t="s">
        <v>118</v>
      </c>
      <c r="W14" s="67" t="s">
        <v>118</v>
      </c>
      <c r="AC14" s="67">
        <f t="shared" si="2"/>
        <v>45636</v>
      </c>
      <c r="AD14" s="77">
        <v>45636</v>
      </c>
      <c r="AE14" s="68" t="s">
        <v>119</v>
      </c>
      <c r="AI14" s="68" t="s">
        <v>134</v>
      </c>
      <c r="AJ14" s="68" t="s">
        <v>140</v>
      </c>
      <c r="AN14" s="78"/>
      <c r="AO14" s="68" t="s">
        <v>134</v>
      </c>
      <c r="AP14" s="63" t="s">
        <v>134</v>
      </c>
      <c r="AQ14" s="63" t="s">
        <v>116</v>
      </c>
      <c r="AR14" s="63" t="s">
        <v>116</v>
      </c>
      <c r="AS14" s="63"/>
      <c r="AT14" s="63"/>
      <c r="AU14" s="63" t="s">
        <v>118</v>
      </c>
      <c r="AV14" s="68" t="s">
        <v>120</v>
      </c>
      <c r="AW14" s="68">
        <v>1.2</v>
      </c>
      <c r="AY14" s="69">
        <f t="shared" si="3"/>
        <v>45739</v>
      </c>
      <c r="BD14" s="70">
        <f t="shared" si="4"/>
        <v>45751</v>
      </c>
      <c r="BF14" s="71">
        <v>21009445</v>
      </c>
      <c r="BG14" s="69">
        <v>45740</v>
      </c>
      <c r="BH14" s="69">
        <f t="shared" si="5"/>
        <v>45756</v>
      </c>
      <c r="BJ14" s="72" t="s">
        <v>121</v>
      </c>
      <c r="BK14" s="73" t="s">
        <v>118</v>
      </c>
      <c r="BL14" s="73" t="s">
        <v>118</v>
      </c>
      <c r="BM14" s="73" t="s">
        <v>118</v>
      </c>
      <c r="BN14" s="73" t="s">
        <v>118</v>
      </c>
      <c r="BO14" s="73" t="s">
        <v>117</v>
      </c>
      <c r="BP14" s="73" t="s">
        <v>117</v>
      </c>
      <c r="BQ14" s="69">
        <v>45760</v>
      </c>
      <c r="BR14" s="69">
        <v>45760</v>
      </c>
      <c r="BS14" s="69">
        <f t="shared" si="6"/>
        <v>45765</v>
      </c>
      <c r="BU14" s="69">
        <f t="shared" si="7"/>
        <v>45769</v>
      </c>
      <c r="BW14" s="69">
        <f t="shared" si="8"/>
        <v>45784</v>
      </c>
      <c r="CA14" s="74">
        <f t="shared" si="9"/>
        <v>45552</v>
      </c>
      <c r="CH14" s="178">
        <v>45555</v>
      </c>
      <c r="CI14" s="69">
        <v>45560</v>
      </c>
      <c r="CL14" s="72" t="s">
        <v>122</v>
      </c>
      <c r="CM14" s="75"/>
      <c r="CN14" s="76"/>
      <c r="CO14" s="76"/>
      <c r="CP14" s="76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</row>
    <row r="15" spans="1:138" s="62" customFormat="1" ht="18.75" customHeight="1">
      <c r="B15" s="63">
        <v>21</v>
      </c>
      <c r="D15" s="63" t="s">
        <v>288</v>
      </c>
      <c r="E15" s="177" t="s">
        <v>299</v>
      </c>
      <c r="F15" s="65" t="s">
        <v>141</v>
      </c>
      <c r="G15" s="65" t="s">
        <v>189</v>
      </c>
      <c r="H15" s="65" t="s">
        <v>190</v>
      </c>
      <c r="I15" s="65" t="s">
        <v>142</v>
      </c>
      <c r="K15" s="66"/>
      <c r="L15" s="67">
        <f t="shared" si="0"/>
        <v>45243</v>
      </c>
      <c r="M15" s="77">
        <v>45243</v>
      </c>
      <c r="N15" s="67" t="s">
        <v>114</v>
      </c>
      <c r="O15" s="67">
        <f t="shared" si="1"/>
        <v>45273</v>
      </c>
      <c r="P15" s="77">
        <v>45273</v>
      </c>
      <c r="Q15" s="67" t="s">
        <v>115</v>
      </c>
      <c r="R15" s="67" t="s">
        <v>116</v>
      </c>
      <c r="S15" s="67" t="s">
        <v>116</v>
      </c>
      <c r="T15" s="67" t="s">
        <v>116</v>
      </c>
      <c r="U15" s="67" t="s">
        <v>117</v>
      </c>
      <c r="V15" s="67" t="s">
        <v>118</v>
      </c>
      <c r="W15" s="67" t="s">
        <v>118</v>
      </c>
      <c r="AC15" s="67">
        <f t="shared" si="2"/>
        <v>45303</v>
      </c>
      <c r="AD15" s="77">
        <v>45303</v>
      </c>
      <c r="AE15" s="68" t="s">
        <v>119</v>
      </c>
      <c r="AI15" s="68" t="s">
        <v>117</v>
      </c>
      <c r="AJ15" s="68" t="s">
        <v>118</v>
      </c>
      <c r="AK15" s="68" t="s">
        <v>118</v>
      </c>
      <c r="AL15" s="68" t="s">
        <v>118</v>
      </c>
      <c r="AM15" s="68" t="s">
        <v>118</v>
      </c>
      <c r="AN15" s="78" t="s">
        <v>118</v>
      </c>
      <c r="AO15" s="68" t="s">
        <v>118</v>
      </c>
      <c r="AP15" s="68"/>
      <c r="AQ15" s="68" t="s">
        <v>118</v>
      </c>
      <c r="AR15" s="68" t="s">
        <v>118</v>
      </c>
      <c r="AS15" s="68"/>
      <c r="AT15" s="68"/>
      <c r="AU15" s="68" t="s">
        <v>118</v>
      </c>
      <c r="AV15" s="68" t="s">
        <v>127</v>
      </c>
      <c r="AW15" s="68">
        <v>1</v>
      </c>
      <c r="AY15" s="69">
        <f t="shared" si="3"/>
        <v>45406</v>
      </c>
      <c r="BD15" s="70">
        <f t="shared" si="4"/>
        <v>45418</v>
      </c>
      <c r="BF15" s="71">
        <v>21003861</v>
      </c>
      <c r="BG15" s="69">
        <v>45427</v>
      </c>
      <c r="BH15" s="69">
        <f t="shared" si="5"/>
        <v>45423</v>
      </c>
      <c r="BJ15" s="72" t="s">
        <v>121</v>
      </c>
      <c r="BK15" s="73" t="s">
        <v>118</v>
      </c>
      <c r="BL15" s="73" t="s">
        <v>118</v>
      </c>
      <c r="BM15" s="73" t="s">
        <v>118</v>
      </c>
      <c r="BN15" s="73" t="s">
        <v>118</v>
      </c>
      <c r="BO15" s="73" t="s">
        <v>117</v>
      </c>
      <c r="BP15" s="73" t="s">
        <v>117</v>
      </c>
      <c r="BQ15" s="69">
        <v>45427</v>
      </c>
      <c r="BR15" s="69">
        <v>45422</v>
      </c>
      <c r="BS15" s="69">
        <f t="shared" si="6"/>
        <v>45432</v>
      </c>
      <c r="BU15" s="69">
        <f t="shared" si="7"/>
        <v>45436</v>
      </c>
      <c r="BW15" s="69">
        <f t="shared" si="8"/>
        <v>45451</v>
      </c>
      <c r="CA15" s="74">
        <f t="shared" si="9"/>
        <v>45552</v>
      </c>
      <c r="CH15" s="178">
        <v>45555</v>
      </c>
      <c r="CI15" s="69">
        <v>45554</v>
      </c>
      <c r="CL15" s="72" t="s">
        <v>122</v>
      </c>
      <c r="CM15" s="75"/>
      <c r="CN15" s="76"/>
      <c r="CO15" s="76"/>
      <c r="CP15" s="76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</row>
    <row r="16" spans="1:138" s="62" customFormat="1" ht="18.75" customHeight="1">
      <c r="B16" s="63">
        <v>22</v>
      </c>
      <c r="D16" s="63" t="s">
        <v>287</v>
      </c>
      <c r="E16" s="177" t="s">
        <v>300</v>
      </c>
      <c r="F16" s="65" t="s">
        <v>143</v>
      </c>
      <c r="G16" s="65" t="s">
        <v>189</v>
      </c>
      <c r="H16" s="65" t="s">
        <v>190</v>
      </c>
      <c r="I16" s="65" t="s">
        <v>124</v>
      </c>
      <c r="K16" s="66" t="s">
        <v>125</v>
      </c>
      <c r="L16" s="67">
        <f t="shared" si="0"/>
        <v>45108</v>
      </c>
      <c r="M16" s="77">
        <v>45108</v>
      </c>
      <c r="N16" s="67" t="s">
        <v>114</v>
      </c>
      <c r="O16" s="67">
        <f t="shared" si="1"/>
        <v>45138</v>
      </c>
      <c r="P16" s="77">
        <v>45138</v>
      </c>
      <c r="Q16" s="67" t="s">
        <v>115</v>
      </c>
      <c r="R16" s="67" t="s">
        <v>116</v>
      </c>
      <c r="S16" s="67" t="s">
        <v>116</v>
      </c>
      <c r="T16" s="67" t="s">
        <v>116</v>
      </c>
      <c r="U16" s="67" t="s">
        <v>117</v>
      </c>
      <c r="V16" s="67" t="s">
        <v>118</v>
      </c>
      <c r="W16" s="67" t="s">
        <v>118</v>
      </c>
      <c r="AC16" s="67">
        <f t="shared" si="2"/>
        <v>45168</v>
      </c>
      <c r="AD16" s="77">
        <v>45168</v>
      </c>
      <c r="AE16" s="68" t="s">
        <v>119</v>
      </c>
      <c r="AI16" s="68" t="s">
        <v>117</v>
      </c>
      <c r="AJ16" s="68" t="s">
        <v>118</v>
      </c>
      <c r="AK16" s="68" t="s">
        <v>118</v>
      </c>
      <c r="AL16" s="68" t="s">
        <v>118</v>
      </c>
      <c r="AM16" s="68" t="s">
        <v>118</v>
      </c>
      <c r="AN16" s="78" t="s">
        <v>118</v>
      </c>
      <c r="AO16" s="68" t="s">
        <v>118</v>
      </c>
      <c r="AP16" s="68"/>
      <c r="AQ16" s="68" t="s">
        <v>118</v>
      </c>
      <c r="AR16" s="68" t="s">
        <v>118</v>
      </c>
      <c r="AS16" s="68"/>
      <c r="AT16" s="68"/>
      <c r="AU16" s="68" t="s">
        <v>118</v>
      </c>
      <c r="AV16" s="68" t="s">
        <v>120</v>
      </c>
      <c r="AW16" s="68">
        <v>1.2</v>
      </c>
      <c r="AY16" s="69">
        <f t="shared" si="3"/>
        <v>45271</v>
      </c>
      <c r="BD16" s="70">
        <f t="shared" si="4"/>
        <v>45283</v>
      </c>
      <c r="BF16" s="71">
        <v>21001863</v>
      </c>
      <c r="BG16" s="69">
        <v>45316</v>
      </c>
      <c r="BH16" s="69">
        <f t="shared" si="5"/>
        <v>45288</v>
      </c>
      <c r="BJ16" s="72" t="s">
        <v>121</v>
      </c>
      <c r="BK16" s="73" t="s">
        <v>118</v>
      </c>
      <c r="BL16" s="73" t="s">
        <v>118</v>
      </c>
      <c r="BM16" s="73" t="s">
        <v>118</v>
      </c>
      <c r="BN16" s="73" t="s">
        <v>118</v>
      </c>
      <c r="BO16" s="73" t="s">
        <v>117</v>
      </c>
      <c r="BP16" s="73" t="s">
        <v>117</v>
      </c>
      <c r="BQ16" s="69">
        <v>45292</v>
      </c>
      <c r="BR16" s="69">
        <v>45287</v>
      </c>
      <c r="BS16" s="69">
        <f t="shared" si="6"/>
        <v>45297</v>
      </c>
      <c r="BU16" s="69">
        <f t="shared" si="7"/>
        <v>45301</v>
      </c>
      <c r="BW16" s="69">
        <f t="shared" si="8"/>
        <v>45316</v>
      </c>
      <c r="CA16" s="74">
        <f t="shared" si="9"/>
        <v>45552</v>
      </c>
      <c r="CH16" s="178">
        <v>45555</v>
      </c>
      <c r="CI16" s="69">
        <v>45560</v>
      </c>
      <c r="CL16" s="72" t="s">
        <v>122</v>
      </c>
      <c r="CM16" s="75"/>
      <c r="CN16" s="76"/>
      <c r="CO16" s="76"/>
      <c r="CP16" s="7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</row>
    <row r="17" spans="2:138" s="62" customFormat="1" ht="18.75" customHeight="1">
      <c r="B17" s="63">
        <v>23</v>
      </c>
      <c r="D17" s="63" t="s">
        <v>280</v>
      </c>
      <c r="E17" s="177" t="s">
        <v>301</v>
      </c>
      <c r="F17" s="65" t="s">
        <v>123</v>
      </c>
      <c r="G17" s="65" t="s">
        <v>189</v>
      </c>
      <c r="H17" s="65" t="s">
        <v>190</v>
      </c>
      <c r="I17" s="65" t="s">
        <v>124</v>
      </c>
      <c r="K17" s="66" t="s">
        <v>144</v>
      </c>
      <c r="L17" s="67">
        <f t="shared" si="0"/>
        <v>45177</v>
      </c>
      <c r="M17" s="77">
        <v>45177</v>
      </c>
      <c r="N17" s="67" t="s">
        <v>114</v>
      </c>
      <c r="O17" s="67">
        <f t="shared" si="1"/>
        <v>45207</v>
      </c>
      <c r="P17" s="77">
        <v>45207</v>
      </c>
      <c r="Q17" s="67" t="s">
        <v>115</v>
      </c>
      <c r="R17" s="67" t="s">
        <v>116</v>
      </c>
      <c r="S17" s="67" t="s">
        <v>116</v>
      </c>
      <c r="T17" s="67" t="s">
        <v>116</v>
      </c>
      <c r="U17" s="67" t="s">
        <v>117</v>
      </c>
      <c r="V17" s="67" t="s">
        <v>118</v>
      </c>
      <c r="W17" s="67" t="s">
        <v>118</v>
      </c>
      <c r="AC17" s="67">
        <f t="shared" si="2"/>
        <v>45237</v>
      </c>
      <c r="AD17" s="77">
        <v>45237</v>
      </c>
      <c r="AE17" s="68" t="s">
        <v>119</v>
      </c>
      <c r="AI17" s="68" t="s">
        <v>117</v>
      </c>
      <c r="AJ17" s="68" t="s">
        <v>118</v>
      </c>
      <c r="AK17" s="68" t="s">
        <v>118</v>
      </c>
      <c r="AL17" s="68" t="s">
        <v>118</v>
      </c>
      <c r="AM17" s="68" t="s">
        <v>118</v>
      </c>
      <c r="AN17" s="78" t="s">
        <v>118</v>
      </c>
      <c r="AO17" s="68" t="s">
        <v>118</v>
      </c>
      <c r="AP17" s="68"/>
      <c r="AQ17" s="68" t="s">
        <v>118</v>
      </c>
      <c r="AR17" s="68" t="s">
        <v>118</v>
      </c>
      <c r="AS17" s="68"/>
      <c r="AT17" s="68"/>
      <c r="AU17" s="68" t="s">
        <v>118</v>
      </c>
      <c r="AV17" s="68" t="s">
        <v>145</v>
      </c>
      <c r="AW17" s="68">
        <v>2.5</v>
      </c>
      <c r="AY17" s="69">
        <f t="shared" si="3"/>
        <v>45340</v>
      </c>
      <c r="BD17" s="70">
        <f t="shared" si="4"/>
        <v>45352</v>
      </c>
      <c r="BF17" s="71">
        <v>21003799</v>
      </c>
      <c r="BG17" s="69">
        <v>45427</v>
      </c>
      <c r="BH17" s="69">
        <f t="shared" si="5"/>
        <v>45357</v>
      </c>
      <c r="BJ17" s="72" t="s">
        <v>121</v>
      </c>
      <c r="BK17" s="73" t="s">
        <v>118</v>
      </c>
      <c r="BL17" s="73" t="s">
        <v>118</v>
      </c>
      <c r="BM17" s="73" t="s">
        <v>118</v>
      </c>
      <c r="BN17" s="73" t="s">
        <v>118</v>
      </c>
      <c r="BO17" s="73" t="s">
        <v>117</v>
      </c>
      <c r="BP17" s="73" t="s">
        <v>117</v>
      </c>
      <c r="BQ17" s="69">
        <v>45361</v>
      </c>
      <c r="BR17" s="69">
        <v>45361</v>
      </c>
      <c r="BS17" s="69">
        <f t="shared" si="6"/>
        <v>45366</v>
      </c>
      <c r="BU17" s="69">
        <f t="shared" si="7"/>
        <v>45370</v>
      </c>
      <c r="BW17" s="69">
        <f t="shared" si="8"/>
        <v>45385</v>
      </c>
      <c r="CA17" s="74">
        <f t="shared" si="9"/>
        <v>45552</v>
      </c>
      <c r="CH17" s="178">
        <v>45555</v>
      </c>
      <c r="CI17" s="69">
        <v>45560</v>
      </c>
      <c r="CL17" s="72" t="s">
        <v>122</v>
      </c>
      <c r="CM17" s="75"/>
      <c r="CN17" s="76"/>
      <c r="CO17" s="76"/>
      <c r="CP17" s="76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</row>
    <row r="18" spans="2:138" ht="15" customHeight="1">
      <c r="E18" s="79"/>
      <c r="CN18" s="76"/>
    </row>
    <row r="19" spans="2:138" ht="15" customHeight="1">
      <c r="E19" s="64"/>
      <c r="CN19" s="76"/>
    </row>
    <row r="20" spans="2:138" ht="15" customHeight="1">
      <c r="E20" s="79"/>
      <c r="Q20" s="67"/>
      <c r="CN20" s="76"/>
    </row>
    <row r="21" spans="2:138" ht="15" customHeight="1">
      <c r="E21" s="140"/>
      <c r="Q21" s="67"/>
      <c r="CN21" s="76"/>
    </row>
    <row r="22" spans="2:138" ht="15" customHeight="1">
      <c r="E22" s="140"/>
      <c r="CN22" s="76"/>
    </row>
    <row r="23" spans="2:138" ht="15" customHeight="1">
      <c r="E23" s="140"/>
      <c r="CN23" s="76"/>
    </row>
    <row r="24" spans="2:138" ht="15" customHeight="1">
      <c r="E24" s="140"/>
      <c r="CN24" s="76"/>
    </row>
    <row r="25" spans="2:138" ht="15" customHeight="1">
      <c r="E25" s="140"/>
    </row>
    <row r="26" spans="2:138" ht="15" customHeight="1">
      <c r="E26" s="140"/>
    </row>
    <row r="27" spans="2:138" ht="15" customHeight="1">
      <c r="E27" s="140"/>
    </row>
    <row r="28" spans="2:138" ht="15" customHeight="1">
      <c r="E28" s="140"/>
    </row>
    <row r="29" spans="2:138" ht="15" customHeight="1">
      <c r="E29" s="140"/>
    </row>
    <row r="30" spans="2:138" ht="15" customHeight="1">
      <c r="E30" s="140"/>
    </row>
    <row r="31" spans="2:138" ht="15" customHeight="1">
      <c r="E31" s="140"/>
    </row>
  </sheetData>
  <protectedRanges>
    <protectedRange sqref="E9:E17 E19" name="Range2_5"/>
  </protectedRanges>
  <autoFilter ref="B6:CB17" xr:uid="{4AD0FCF1-6E3B-479D-85F9-E383E5FFDBC6}"/>
  <mergeCells count="17">
    <mergeCell ref="BU5:BV5"/>
    <mergeCell ref="BW5:BX5"/>
    <mergeCell ref="BY5:BZ5"/>
    <mergeCell ref="CA5:CF5"/>
    <mergeCell ref="CG5:CL5"/>
    <mergeCell ref="BS5:BT5"/>
    <mergeCell ref="L5:N5"/>
    <mergeCell ref="O5:Q5"/>
    <mergeCell ref="R5:T5"/>
    <mergeCell ref="U5:AB5"/>
    <mergeCell ref="AC5:AE5"/>
    <mergeCell ref="AF5:AH5"/>
    <mergeCell ref="AI5:AU5"/>
    <mergeCell ref="AV5:BB5"/>
    <mergeCell ref="BC5:BE5"/>
    <mergeCell ref="BF5:BP5"/>
    <mergeCell ref="BQ5:BR5"/>
  </mergeCells>
  <phoneticPr fontId="19" type="noConversion"/>
  <conditionalFormatting sqref="D1:D3 D5:D1048576">
    <cfRule type="duplicateValues" dxfId="168" priority="2"/>
  </conditionalFormatting>
  <conditionalFormatting sqref="E5:E6 E9:E1048576">
    <cfRule type="duplicateValues" dxfId="167" priority="3"/>
    <cfRule type="duplicateValues" dxfId="166" priority="4"/>
  </conditionalFormatting>
  <conditionalFormatting sqref="E7:E8">
    <cfRule type="duplicateValues" dxfId="165" priority="1"/>
  </conditionalFormatting>
  <dataValidations count="1">
    <dataValidation type="list" allowBlank="1" showInputMessage="1" showErrorMessage="1" sqref="BA6:BA17" xr:uid="{9C486D9A-595D-462A-A1D1-F16ED1610C46}">
      <formula1>"ON ORDER, DELIVERED, RFQ"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B419-1ACF-4D35-8BFD-8EB724BD7A86}">
  <dimension ref="A3:BS48"/>
  <sheetViews>
    <sheetView topLeftCell="N4" workbookViewId="0">
      <selection activeCell="O12" sqref="O12:P12"/>
    </sheetView>
  </sheetViews>
  <sheetFormatPr defaultRowHeight="14.4"/>
  <cols>
    <col min="2" max="2" width="15.33203125" bestFit="1" customWidth="1"/>
    <col min="3" max="3" width="12" bestFit="1" customWidth="1"/>
    <col min="4" max="4" width="16.6640625" bestFit="1" customWidth="1"/>
    <col min="5" max="5" width="17.44140625" bestFit="1" customWidth="1"/>
    <col min="6" max="6" width="25.109375" bestFit="1" customWidth="1"/>
    <col min="7" max="7" width="15.21875" bestFit="1" customWidth="1"/>
    <col min="8" max="8" width="16.44140625" bestFit="1" customWidth="1"/>
    <col min="9" max="9" width="13.77734375" bestFit="1" customWidth="1"/>
    <col min="10" max="10" width="23.77734375" bestFit="1" customWidth="1"/>
    <col min="11" max="11" width="13.33203125" bestFit="1" customWidth="1"/>
    <col min="12" max="12" width="13.88671875" bestFit="1" customWidth="1"/>
    <col min="13" max="13" width="12.88671875" bestFit="1" customWidth="1"/>
    <col min="14" max="14" width="7.88671875" bestFit="1" customWidth="1"/>
    <col min="15" max="15" width="21.5546875" bestFit="1" customWidth="1"/>
    <col min="16" max="16" width="30.88671875" bestFit="1" customWidth="1"/>
    <col min="17" max="17" width="13.44140625" bestFit="1" customWidth="1"/>
    <col min="18" max="18" width="11" bestFit="1" customWidth="1"/>
    <col min="19" max="19" width="26.88671875" bestFit="1" customWidth="1"/>
    <col min="20" max="20" width="19.6640625" bestFit="1" customWidth="1"/>
    <col min="21" max="21" width="21.109375" bestFit="1" customWidth="1"/>
    <col min="22" max="22" width="20.77734375" bestFit="1" customWidth="1"/>
    <col min="23" max="23" width="19.109375" bestFit="1" customWidth="1"/>
    <col min="24" max="24" width="17.88671875" bestFit="1" customWidth="1"/>
    <col min="25" max="25" width="15.5546875" bestFit="1" customWidth="1"/>
    <col min="26" max="26" width="14.109375" bestFit="1" customWidth="1"/>
    <col min="27" max="27" width="19.5546875" bestFit="1" customWidth="1"/>
    <col min="28" max="28" width="23.33203125" bestFit="1" customWidth="1"/>
    <col min="29" max="29" width="21.44140625" bestFit="1" customWidth="1"/>
    <col min="30" max="30" width="24" bestFit="1" customWidth="1"/>
    <col min="31" max="31" width="23.21875" bestFit="1" customWidth="1"/>
    <col min="32" max="32" width="12.109375" bestFit="1" customWidth="1"/>
    <col min="33" max="33" width="14.6640625" bestFit="1" customWidth="1"/>
    <col min="34" max="34" width="16.44140625" bestFit="1" customWidth="1"/>
    <col min="35" max="35" width="29" bestFit="1" customWidth="1"/>
    <col min="36" max="36" width="18.5546875" bestFit="1" customWidth="1"/>
    <col min="37" max="37" width="23.33203125" style="1" bestFit="1" customWidth="1"/>
    <col min="38" max="38" width="25.77734375" style="1" bestFit="1" customWidth="1"/>
    <col min="39" max="39" width="25.77734375" bestFit="1" customWidth="1"/>
    <col min="40" max="40" width="11.6640625" bestFit="1" customWidth="1"/>
    <col min="41" max="41" width="10.88671875" bestFit="1" customWidth="1"/>
    <col min="42" max="42" width="11.33203125" bestFit="1" customWidth="1"/>
    <col min="43" max="43" width="20.21875" bestFit="1" customWidth="1"/>
    <col min="44" max="44" width="26.77734375" bestFit="1" customWidth="1"/>
    <col min="45" max="45" width="10.21875" bestFit="1" customWidth="1"/>
    <col min="46" max="46" width="18.88671875" bestFit="1" customWidth="1"/>
    <col min="47" max="47" width="18.5546875" bestFit="1" customWidth="1"/>
    <col min="48" max="48" width="16.21875" bestFit="1" customWidth="1"/>
    <col min="49" max="49" width="13.77734375" bestFit="1" customWidth="1"/>
    <col min="50" max="50" width="17.88671875" bestFit="1" customWidth="1"/>
    <col min="51" max="51" width="12.33203125" bestFit="1" customWidth="1"/>
    <col min="52" max="52" width="17.33203125" bestFit="1" customWidth="1"/>
    <col min="53" max="53" width="19.88671875" bestFit="1" customWidth="1"/>
    <col min="54" max="54" width="19.109375" bestFit="1" customWidth="1"/>
    <col min="55" max="55" width="22.77734375" bestFit="1" customWidth="1"/>
    <col min="56" max="56" width="18" bestFit="1" customWidth="1"/>
    <col min="57" max="57" width="33.88671875" style="1" bestFit="1" customWidth="1"/>
    <col min="58" max="58" width="11.33203125" bestFit="1" customWidth="1"/>
    <col min="59" max="59" width="32.21875" bestFit="1" customWidth="1"/>
    <col min="60" max="60" width="33.109375" bestFit="1" customWidth="1"/>
    <col min="61" max="61" width="26" bestFit="1" customWidth="1"/>
    <col min="62" max="62" width="21.44140625" bestFit="1" customWidth="1"/>
    <col min="63" max="63" width="23.109375" bestFit="1" customWidth="1"/>
    <col min="64" max="64" width="17.33203125" bestFit="1" customWidth="1"/>
    <col min="65" max="65" width="39.77734375" bestFit="1" customWidth="1"/>
    <col min="66" max="66" width="22.6640625" bestFit="1" customWidth="1"/>
    <col min="67" max="67" width="19.21875" bestFit="1" customWidth="1"/>
    <col min="68" max="68" width="19.77734375" bestFit="1" customWidth="1"/>
    <col min="69" max="69" width="23" bestFit="1" customWidth="1"/>
    <col min="70" max="70" width="19.44140625" bestFit="1" customWidth="1"/>
    <col min="71" max="71" width="8.6640625" bestFit="1" customWidth="1"/>
  </cols>
  <sheetData>
    <row r="3" spans="1:71">
      <c r="B3" s="172" t="s">
        <v>436</v>
      </c>
      <c r="C3" s="172" t="s">
        <v>436</v>
      </c>
      <c r="D3" s="172" t="s">
        <v>436</v>
      </c>
      <c r="E3" s="172" t="s">
        <v>446</v>
      </c>
      <c r="F3" s="172" t="s">
        <v>447</v>
      </c>
      <c r="G3" s="172" t="s">
        <v>448</v>
      </c>
      <c r="H3" s="173" t="s">
        <v>436</v>
      </c>
      <c r="I3" s="172" t="s">
        <v>440</v>
      </c>
      <c r="J3" s="172" t="s">
        <v>438</v>
      </c>
      <c r="K3" s="172" t="s">
        <v>438</v>
      </c>
      <c r="L3" s="172" t="s">
        <v>440</v>
      </c>
      <c r="M3" s="172" t="s">
        <v>446</v>
      </c>
      <c r="N3" s="172" t="s">
        <v>438</v>
      </c>
      <c r="O3" s="172" t="s">
        <v>449</v>
      </c>
      <c r="P3" s="172" t="s">
        <v>438</v>
      </c>
      <c r="Q3" s="172" t="s">
        <v>438</v>
      </c>
      <c r="R3" s="172" t="s">
        <v>438</v>
      </c>
      <c r="S3" s="172" t="s">
        <v>438</v>
      </c>
      <c r="T3" s="172" t="s">
        <v>438</v>
      </c>
      <c r="U3" s="172" t="s">
        <v>440</v>
      </c>
      <c r="V3" s="172" t="s">
        <v>438</v>
      </c>
      <c r="W3" s="172" t="s">
        <v>438</v>
      </c>
      <c r="X3" s="172" t="s">
        <v>438</v>
      </c>
      <c r="Y3" s="172" t="s">
        <v>450</v>
      </c>
      <c r="Z3" s="172" t="s">
        <v>450</v>
      </c>
      <c r="AA3" s="172" t="s">
        <v>450</v>
      </c>
      <c r="AB3" s="172" t="s">
        <v>440</v>
      </c>
      <c r="AC3" s="172" t="s">
        <v>440</v>
      </c>
      <c r="AD3" s="172" t="s">
        <v>438</v>
      </c>
      <c r="AE3" s="172" t="s">
        <v>438</v>
      </c>
      <c r="AF3" s="172" t="s">
        <v>438</v>
      </c>
      <c r="AG3" s="172" t="s">
        <v>438</v>
      </c>
      <c r="AH3" s="172" t="s">
        <v>438</v>
      </c>
      <c r="AI3" s="172" t="s">
        <v>438</v>
      </c>
      <c r="AJ3" s="172" t="s">
        <v>438</v>
      </c>
      <c r="AK3" s="174" t="s">
        <v>451</v>
      </c>
      <c r="AL3" s="174" t="s">
        <v>440</v>
      </c>
      <c r="AM3" s="172" t="s">
        <v>438</v>
      </c>
      <c r="AN3" s="172" t="s">
        <v>438</v>
      </c>
      <c r="AO3" s="172" t="s">
        <v>438</v>
      </c>
      <c r="AP3" s="172" t="s">
        <v>438</v>
      </c>
      <c r="AQ3" s="172" t="s">
        <v>452</v>
      </c>
      <c r="AR3" s="172" t="s">
        <v>451</v>
      </c>
      <c r="AS3" s="172" t="s">
        <v>438</v>
      </c>
      <c r="AT3" s="172" t="s">
        <v>440</v>
      </c>
      <c r="AU3" s="172" t="s">
        <v>438</v>
      </c>
      <c r="AV3" s="172" t="s">
        <v>438</v>
      </c>
      <c r="AW3" s="172" t="s">
        <v>438</v>
      </c>
      <c r="AX3" s="172" t="s">
        <v>450</v>
      </c>
      <c r="AY3" s="172" t="s">
        <v>450</v>
      </c>
      <c r="AZ3" s="172" t="s">
        <v>450</v>
      </c>
      <c r="BA3" s="172" t="s">
        <v>440</v>
      </c>
      <c r="BB3" s="172" t="s">
        <v>440</v>
      </c>
      <c r="BC3" s="172" t="s">
        <v>450</v>
      </c>
      <c r="BD3" s="172" t="s">
        <v>450</v>
      </c>
      <c r="BE3" s="174" t="s">
        <v>438</v>
      </c>
      <c r="BF3" s="172" t="s">
        <v>440</v>
      </c>
      <c r="BG3" s="172" t="s">
        <v>438</v>
      </c>
      <c r="BH3" s="172" t="s">
        <v>438</v>
      </c>
      <c r="BI3" s="172" t="s">
        <v>438</v>
      </c>
      <c r="BJ3" s="172" t="s">
        <v>438</v>
      </c>
      <c r="BK3" s="172" t="s">
        <v>438</v>
      </c>
      <c r="BL3" s="172" t="s">
        <v>438</v>
      </c>
      <c r="BM3" s="172" t="s">
        <v>438</v>
      </c>
      <c r="BN3" s="172" t="s">
        <v>438</v>
      </c>
      <c r="BO3" s="172" t="s">
        <v>438</v>
      </c>
      <c r="BP3" s="172" t="s">
        <v>438</v>
      </c>
      <c r="BQ3" s="172" t="s">
        <v>438</v>
      </c>
      <c r="BR3" s="172" t="s">
        <v>440</v>
      </c>
      <c r="BS3" s="172" t="s">
        <v>438</v>
      </c>
    </row>
    <row r="4" spans="1:71">
      <c r="H4" s="83" t="s">
        <v>661</v>
      </c>
      <c r="I4" s="83" t="s">
        <v>662</v>
      </c>
      <c r="L4" s="83" t="s">
        <v>668</v>
      </c>
      <c r="AB4" s="83" t="s">
        <v>667</v>
      </c>
      <c r="AC4" s="83" t="s">
        <v>666</v>
      </c>
      <c r="AL4" s="210"/>
      <c r="AT4" s="83" t="s">
        <v>665</v>
      </c>
      <c r="BA4" s="83" t="s">
        <v>664</v>
      </c>
      <c r="BB4" s="83" t="s">
        <v>663</v>
      </c>
    </row>
    <row r="6" spans="1:71">
      <c r="A6" s="84"/>
      <c r="B6" s="84"/>
      <c r="C6" s="85"/>
      <c r="D6" s="86"/>
      <c r="E6" s="87"/>
      <c r="F6" s="82"/>
      <c r="G6" s="85"/>
      <c r="H6" s="88"/>
      <c r="I6" s="88"/>
      <c r="J6" s="232" t="s">
        <v>203</v>
      </c>
      <c r="K6" s="230"/>
      <c r="L6" s="82"/>
      <c r="M6" s="89"/>
      <c r="N6" s="89"/>
      <c r="O6" s="85"/>
      <c r="P6" s="85"/>
      <c r="Q6" s="85"/>
      <c r="R6" s="85"/>
      <c r="S6" s="85"/>
      <c r="T6" s="233" t="s">
        <v>204</v>
      </c>
      <c r="U6" s="233"/>
      <c r="V6" s="233"/>
      <c r="W6" s="233"/>
      <c r="X6" s="233"/>
      <c r="Y6" s="233"/>
      <c r="Z6" s="233"/>
      <c r="AA6" s="234"/>
      <c r="AB6" s="90"/>
      <c r="AC6" s="91"/>
      <c r="AD6" s="89"/>
      <c r="AE6" s="89"/>
      <c r="AF6" s="234" t="s">
        <v>205</v>
      </c>
      <c r="AG6" s="235"/>
      <c r="AH6" s="235"/>
      <c r="AI6" s="230" t="s">
        <v>206</v>
      </c>
      <c r="AJ6" s="231"/>
      <c r="AK6" s="85"/>
      <c r="AL6" s="85"/>
      <c r="AM6" s="85"/>
      <c r="AN6" s="82"/>
      <c r="AO6" s="82"/>
      <c r="AP6" s="82"/>
      <c r="AQ6" s="85"/>
      <c r="AR6" s="85"/>
      <c r="AS6" s="233" t="s">
        <v>204</v>
      </c>
      <c r="AT6" s="233"/>
      <c r="AU6" s="233"/>
      <c r="AV6" s="233"/>
      <c r="AW6" s="233"/>
      <c r="AX6" s="233"/>
      <c r="AY6" s="233"/>
      <c r="AZ6" s="234"/>
      <c r="BA6" s="90"/>
      <c r="BB6" s="91"/>
      <c r="BC6" s="92"/>
      <c r="BD6" s="92"/>
      <c r="BE6" s="85"/>
      <c r="BF6" s="85"/>
      <c r="BG6" s="85"/>
      <c r="BH6" s="93" t="s">
        <v>207</v>
      </c>
      <c r="BI6" s="230" t="s">
        <v>208</v>
      </c>
      <c r="BJ6" s="230"/>
      <c r="BK6" s="230" t="s">
        <v>209</v>
      </c>
      <c r="BL6" s="230"/>
      <c r="BM6" s="231"/>
      <c r="BN6" s="85"/>
      <c r="BO6" s="84"/>
      <c r="BP6" s="84"/>
      <c r="BQ6" s="84"/>
      <c r="BR6" s="84"/>
      <c r="BS6" s="84"/>
    </row>
    <row r="7" spans="1:71">
      <c r="A7" s="94" t="s">
        <v>210</v>
      </c>
      <c r="B7" s="95" t="s">
        <v>148</v>
      </c>
      <c r="C7" s="96" t="s">
        <v>39</v>
      </c>
      <c r="D7" s="95" t="s">
        <v>211</v>
      </c>
      <c r="E7" s="96" t="s">
        <v>151</v>
      </c>
      <c r="F7" s="95" t="s">
        <v>152</v>
      </c>
      <c r="G7" s="95" t="s">
        <v>153</v>
      </c>
      <c r="H7" s="97" t="s">
        <v>154</v>
      </c>
      <c r="I7" s="97" t="s">
        <v>155</v>
      </c>
      <c r="J7" s="96" t="s">
        <v>159</v>
      </c>
      <c r="K7" s="96" t="s">
        <v>160</v>
      </c>
      <c r="L7" s="97" t="s">
        <v>212</v>
      </c>
      <c r="M7" s="98" t="s">
        <v>213</v>
      </c>
      <c r="N7" s="98" t="s">
        <v>214</v>
      </c>
      <c r="O7" s="99" t="s">
        <v>215</v>
      </c>
      <c r="P7" s="96" t="s">
        <v>216</v>
      </c>
      <c r="Q7" s="96" t="s">
        <v>161</v>
      </c>
      <c r="R7" s="96" t="s">
        <v>162</v>
      </c>
      <c r="S7" s="96" t="s">
        <v>163</v>
      </c>
      <c r="T7" s="96" t="s">
        <v>217</v>
      </c>
      <c r="U7" s="95" t="s">
        <v>218</v>
      </c>
      <c r="V7" s="98" t="s">
        <v>219</v>
      </c>
      <c r="W7" s="96" t="s">
        <v>220</v>
      </c>
      <c r="X7" s="98" t="s">
        <v>221</v>
      </c>
      <c r="Y7" s="100" t="s">
        <v>164</v>
      </c>
      <c r="Z7" s="95" t="s">
        <v>165</v>
      </c>
      <c r="AA7" s="95" t="s">
        <v>166</v>
      </c>
      <c r="AB7" s="95" t="s">
        <v>222</v>
      </c>
      <c r="AC7" s="95" t="s">
        <v>223</v>
      </c>
      <c r="AD7" s="98" t="s">
        <v>224</v>
      </c>
      <c r="AE7" s="98" t="s">
        <v>225</v>
      </c>
      <c r="AF7" s="96" t="s">
        <v>226</v>
      </c>
      <c r="AG7" s="96" t="s">
        <v>227</v>
      </c>
      <c r="AH7" s="96" t="s">
        <v>228</v>
      </c>
      <c r="AI7" s="101" t="s">
        <v>167</v>
      </c>
      <c r="AJ7" s="101" t="s">
        <v>168</v>
      </c>
      <c r="AK7" s="96" t="s">
        <v>169</v>
      </c>
      <c r="AL7" s="102" t="s">
        <v>170</v>
      </c>
      <c r="AM7" s="96" t="s">
        <v>171</v>
      </c>
      <c r="AN7" s="96" t="s">
        <v>156</v>
      </c>
      <c r="AO7" s="96" t="s">
        <v>157</v>
      </c>
      <c r="AP7" s="96" t="s">
        <v>158</v>
      </c>
      <c r="AQ7" s="96" t="s">
        <v>229</v>
      </c>
      <c r="AR7" s="96" t="s">
        <v>172</v>
      </c>
      <c r="AS7" s="96" t="s">
        <v>230</v>
      </c>
      <c r="AT7" s="100" t="s">
        <v>231</v>
      </c>
      <c r="AU7" s="103" t="s">
        <v>232</v>
      </c>
      <c r="AV7" s="96" t="s">
        <v>233</v>
      </c>
      <c r="AW7" s="103" t="s">
        <v>234</v>
      </c>
      <c r="AX7" s="100" t="s">
        <v>235</v>
      </c>
      <c r="AY7" s="95" t="s">
        <v>236</v>
      </c>
      <c r="AZ7" s="95" t="s">
        <v>237</v>
      </c>
      <c r="BA7" s="104" t="s">
        <v>238</v>
      </c>
      <c r="BB7" s="104" t="s">
        <v>239</v>
      </c>
      <c r="BC7" s="104" t="s">
        <v>173</v>
      </c>
      <c r="BD7" s="104" t="s">
        <v>174</v>
      </c>
      <c r="BE7" s="96" t="s">
        <v>240</v>
      </c>
      <c r="BF7" s="95" t="s">
        <v>241</v>
      </c>
      <c r="BG7" s="96" t="s">
        <v>242</v>
      </c>
      <c r="BH7" s="96" t="s">
        <v>243</v>
      </c>
      <c r="BI7" s="96" t="s">
        <v>244</v>
      </c>
      <c r="BJ7" s="96" t="s">
        <v>245</v>
      </c>
      <c r="BK7" s="96" t="s">
        <v>246</v>
      </c>
      <c r="BL7" s="96" t="s">
        <v>175</v>
      </c>
      <c r="BM7" s="96" t="s">
        <v>176</v>
      </c>
      <c r="BN7" s="96" t="s">
        <v>247</v>
      </c>
      <c r="BO7" s="96" t="s">
        <v>177</v>
      </c>
      <c r="BP7" s="96" t="s">
        <v>178</v>
      </c>
      <c r="BQ7" s="96" t="s">
        <v>179</v>
      </c>
      <c r="BR7" s="96" t="s">
        <v>180</v>
      </c>
      <c r="BS7" s="105" t="s">
        <v>112</v>
      </c>
    </row>
    <row r="8" spans="1:71">
      <c r="A8" s="106">
        <v>1</v>
      </c>
      <c r="B8" s="107" t="s">
        <v>302</v>
      </c>
      <c r="C8" s="108" t="s">
        <v>189</v>
      </c>
      <c r="D8" s="109" t="s">
        <v>281</v>
      </c>
      <c r="E8" s="109" t="s">
        <v>291</v>
      </c>
      <c r="F8" s="110" t="str">
        <f t="shared" ref="F8:F18" si="0">SUBSTITUTE(SUBSTITUTE(SUBSTITUTE(SUBSTITUTE(E8,",",""),".",""),"-",""),"_","")</f>
        <v>Z5791303430400</v>
      </c>
      <c r="G8" s="111"/>
      <c r="H8" s="76">
        <f>_xlfn.XLOOKUP(D8,Programs!D:D,Programs!I:I)</f>
        <v>45491</v>
      </c>
      <c r="I8" s="134">
        <f>IFERROR((H8-21),"")</f>
        <v>45470</v>
      </c>
      <c r="J8" s="108" t="s">
        <v>150</v>
      </c>
      <c r="K8" s="108"/>
      <c r="L8" s="133">
        <f>IFERROR((AB8-22),"")</f>
        <v>45276</v>
      </c>
      <c r="M8" s="134"/>
      <c r="N8" s="110"/>
      <c r="O8" s="112" t="s">
        <v>248</v>
      </c>
      <c r="P8" s="113" t="s">
        <v>146</v>
      </c>
      <c r="Q8" s="114" t="s">
        <v>249</v>
      </c>
      <c r="R8" s="108" t="s">
        <v>184</v>
      </c>
      <c r="S8" s="108" t="s">
        <v>183</v>
      </c>
      <c r="T8" s="114" t="s">
        <v>250</v>
      </c>
      <c r="U8" s="135" t="s">
        <v>181</v>
      </c>
      <c r="V8" s="115"/>
      <c r="W8" s="114"/>
      <c r="X8" s="115"/>
      <c r="Y8" s="115"/>
      <c r="Z8" s="114"/>
      <c r="AA8" s="114"/>
      <c r="AB8" s="116">
        <f t="shared" ref="AB8:AB18" si="1">IFERROR((AC8-60),"")</f>
        <v>45298</v>
      </c>
      <c r="AC8" s="116">
        <f t="shared" ref="AC8:AC18" si="2">IFERROR((AT8-15),"")</f>
        <v>45358</v>
      </c>
      <c r="AD8" s="117">
        <v>45644</v>
      </c>
      <c r="AE8" s="118">
        <v>45646</v>
      </c>
      <c r="AF8" s="119" t="s">
        <v>251</v>
      </c>
      <c r="AG8" s="110"/>
      <c r="AH8" s="110"/>
      <c r="AI8" s="119" t="s">
        <v>150</v>
      </c>
      <c r="AJ8" s="136"/>
      <c r="AK8" s="120" t="s">
        <v>185</v>
      </c>
      <c r="AL8" s="137" t="e">
        <v>#REF!</v>
      </c>
      <c r="AM8" s="110"/>
      <c r="AN8" s="121">
        <v>330</v>
      </c>
      <c r="AO8" s="121">
        <v>192</v>
      </c>
      <c r="AP8" s="121">
        <v>103</v>
      </c>
      <c r="AQ8" s="121" t="s">
        <v>252</v>
      </c>
      <c r="AR8" s="108" t="s">
        <v>149</v>
      </c>
      <c r="AS8" s="122" t="s">
        <v>253</v>
      </c>
      <c r="AT8" s="133">
        <f>IFERROR((BA8-7),"")</f>
        <v>45373</v>
      </c>
      <c r="AU8" s="118">
        <v>45646</v>
      </c>
      <c r="AV8" s="110">
        <v>1128571993</v>
      </c>
      <c r="AW8" s="138">
        <v>45646</v>
      </c>
      <c r="AX8" s="133" t="e">
        <v>#REF!</v>
      </c>
      <c r="AY8" s="133" t="e">
        <v>#REF!</v>
      </c>
      <c r="AZ8" s="110" t="e">
        <v>#REF!</v>
      </c>
      <c r="BA8" s="116">
        <f>IFERROR((BB8-90),"")</f>
        <v>45380</v>
      </c>
      <c r="BB8" s="116">
        <f>IFERROR((H8-21),"")</f>
        <v>45470</v>
      </c>
      <c r="BC8" s="123" t="e">
        <v>#REF!</v>
      </c>
      <c r="BD8" s="124">
        <v>45485</v>
      </c>
      <c r="BE8" s="125" t="s">
        <v>186</v>
      </c>
      <c r="BF8" s="110" t="e">
        <v>#REF!</v>
      </c>
      <c r="BG8" s="110"/>
      <c r="BH8" s="126"/>
      <c r="BI8" s="126"/>
      <c r="BJ8" s="110"/>
      <c r="BK8" s="126"/>
      <c r="BL8" s="110"/>
      <c r="BM8" s="110"/>
      <c r="BN8" s="126"/>
      <c r="BO8" s="110"/>
      <c r="BP8" s="114" t="s">
        <v>254</v>
      </c>
      <c r="BQ8" s="118">
        <f>IF(BD8="","",BD8)</f>
        <v>45485</v>
      </c>
      <c r="BR8" s="118">
        <f>IF(BQ8="","",(BQ8+365))</f>
        <v>45850</v>
      </c>
      <c r="BS8" s="127"/>
    </row>
    <row r="9" spans="1:71">
      <c r="A9" s="106">
        <v>2</v>
      </c>
      <c r="B9" s="107" t="s">
        <v>302</v>
      </c>
      <c r="C9" s="108" t="s">
        <v>189</v>
      </c>
      <c r="D9" s="125" t="s">
        <v>282</v>
      </c>
      <c r="E9" s="125" t="s">
        <v>292</v>
      </c>
      <c r="F9" s="119" t="str">
        <f t="shared" si="0"/>
        <v>Z5791303330400</v>
      </c>
      <c r="G9" s="111"/>
      <c r="H9" s="76">
        <f>_xlfn.XLOOKUP(D9,Programs!D:D,Programs!I:I)</f>
        <v>45491</v>
      </c>
      <c r="I9" s="134">
        <f t="shared" ref="I9:I18" si="3">IFERROR((H9-21),"")</f>
        <v>45470</v>
      </c>
      <c r="J9" s="108" t="s">
        <v>150</v>
      </c>
      <c r="K9" s="108"/>
      <c r="L9" s="133">
        <f t="shared" ref="L9:L18" si="4">IFERROR((AB9-22),"")</f>
        <v>45276</v>
      </c>
      <c r="M9" s="134"/>
      <c r="N9" s="110"/>
      <c r="O9" s="112" t="s">
        <v>248</v>
      </c>
      <c r="P9" s="113" t="s">
        <v>146</v>
      </c>
      <c r="Q9" s="114" t="s">
        <v>249</v>
      </c>
      <c r="R9" s="108" t="s">
        <v>184</v>
      </c>
      <c r="S9" s="108" t="s">
        <v>183</v>
      </c>
      <c r="T9" s="114" t="s">
        <v>250</v>
      </c>
      <c r="U9" s="133" t="s">
        <v>181</v>
      </c>
      <c r="V9" s="115"/>
      <c r="W9" s="114"/>
      <c r="X9" s="115"/>
      <c r="Y9" s="115"/>
      <c r="Z9" s="114"/>
      <c r="AA9" s="114"/>
      <c r="AB9" s="116">
        <f t="shared" si="1"/>
        <v>45298</v>
      </c>
      <c r="AC9" s="116">
        <f>IFERROR((AT9-15),"")</f>
        <v>45358</v>
      </c>
      <c r="AD9" s="117">
        <v>45644</v>
      </c>
      <c r="AE9" s="118">
        <v>45646</v>
      </c>
      <c r="AF9" s="119" t="s">
        <v>251</v>
      </c>
      <c r="AG9" s="110"/>
      <c r="AH9" s="110"/>
      <c r="AI9" s="126" t="s">
        <v>150</v>
      </c>
      <c r="AJ9" s="110"/>
      <c r="AK9" s="120" t="s">
        <v>185</v>
      </c>
      <c r="AL9" s="110" t="e">
        <v>#REF!</v>
      </c>
      <c r="AM9" s="110"/>
      <c r="AN9" s="121">
        <v>330</v>
      </c>
      <c r="AO9" s="121">
        <v>192</v>
      </c>
      <c r="AP9" s="121">
        <v>103</v>
      </c>
      <c r="AQ9" s="128" t="s">
        <v>252</v>
      </c>
      <c r="AR9" s="108" t="s">
        <v>149</v>
      </c>
      <c r="AS9" s="122" t="s">
        <v>253</v>
      </c>
      <c r="AT9" s="133">
        <f t="shared" ref="AT9:AT18" si="5">IFERROR((BA9-7),"")</f>
        <v>45373</v>
      </c>
      <c r="AU9" s="118">
        <v>45646</v>
      </c>
      <c r="AV9" s="110">
        <v>1128571993</v>
      </c>
      <c r="AW9" s="118">
        <v>45646</v>
      </c>
      <c r="AX9" s="133" t="e">
        <v>#REF!</v>
      </c>
      <c r="AY9" s="133" t="e">
        <v>#REF!</v>
      </c>
      <c r="AZ9" s="110" t="e">
        <v>#REF!</v>
      </c>
      <c r="BA9" s="116">
        <f t="shared" ref="BA9:BA18" si="6">IFERROR((BB9-90),"")</f>
        <v>45380</v>
      </c>
      <c r="BB9" s="116">
        <f t="shared" ref="BB9:BB18" si="7">IFERROR((H9-21),"")</f>
        <v>45470</v>
      </c>
      <c r="BC9" s="123" t="e">
        <v>#REF!</v>
      </c>
      <c r="BD9" s="124">
        <v>45490</v>
      </c>
      <c r="BE9" s="125" t="s">
        <v>186</v>
      </c>
      <c r="BF9" s="110" t="e">
        <v>#REF!</v>
      </c>
      <c r="BG9" s="110"/>
      <c r="BH9" s="126"/>
      <c r="BI9" s="126"/>
      <c r="BJ9" s="110"/>
      <c r="BK9" s="126"/>
      <c r="BL9" s="110"/>
      <c r="BM9" s="110"/>
      <c r="BN9" s="126"/>
      <c r="BO9" s="110"/>
      <c r="BP9" s="114" t="s">
        <v>254</v>
      </c>
      <c r="BQ9" s="118">
        <f t="shared" ref="BQ9:BQ18" si="8">IF(BD9="","",BD9)</f>
        <v>45490</v>
      </c>
      <c r="BR9" s="118">
        <f t="shared" ref="BR9:BR18" si="9">IF(BQ9="","",(BQ9+365))</f>
        <v>45855</v>
      </c>
      <c r="BS9" s="127"/>
    </row>
    <row r="10" spans="1:71">
      <c r="A10" s="106">
        <v>3</v>
      </c>
      <c r="B10" s="107" t="s">
        <v>302</v>
      </c>
      <c r="C10" s="108" t="s">
        <v>189</v>
      </c>
      <c r="D10" s="125" t="s">
        <v>283</v>
      </c>
      <c r="E10" s="125" t="s">
        <v>293</v>
      </c>
      <c r="F10" s="119" t="str">
        <f t="shared" si="0"/>
        <v>Z5791303730400</v>
      </c>
      <c r="G10" s="111"/>
      <c r="H10" s="76">
        <f>_xlfn.XLOOKUP(D10,Programs!D:D,Programs!I:I)</f>
        <v>45491</v>
      </c>
      <c r="I10" s="134">
        <f t="shared" si="3"/>
        <v>45470</v>
      </c>
      <c r="J10" s="108" t="s">
        <v>150</v>
      </c>
      <c r="K10" s="108"/>
      <c r="L10" s="133">
        <f t="shared" si="4"/>
        <v>45276</v>
      </c>
      <c r="M10" s="134"/>
      <c r="N10" s="110"/>
      <c r="O10" s="139" t="s">
        <v>255</v>
      </c>
      <c r="P10" s="129" t="s">
        <v>135</v>
      </c>
      <c r="Q10" s="114" t="s">
        <v>256</v>
      </c>
      <c r="R10" s="108" t="s">
        <v>184</v>
      </c>
      <c r="S10" s="108" t="s">
        <v>183</v>
      </c>
      <c r="T10" s="114" t="s">
        <v>250</v>
      </c>
      <c r="U10" s="133" t="s">
        <v>181</v>
      </c>
      <c r="V10" s="115"/>
      <c r="W10" s="114"/>
      <c r="X10" s="115"/>
      <c r="Y10" s="115"/>
      <c r="Z10" s="114"/>
      <c r="AA10" s="114"/>
      <c r="AB10" s="116">
        <f t="shared" si="1"/>
        <v>45298</v>
      </c>
      <c r="AC10" s="116">
        <f t="shared" si="2"/>
        <v>45358</v>
      </c>
      <c r="AD10" s="117">
        <v>45633</v>
      </c>
      <c r="AE10" s="118">
        <v>45635</v>
      </c>
      <c r="AF10" s="119" t="s">
        <v>251</v>
      </c>
      <c r="AG10" s="110"/>
      <c r="AH10" s="110"/>
      <c r="AI10" s="126" t="s">
        <v>150</v>
      </c>
      <c r="AJ10" s="110"/>
      <c r="AK10" s="120" t="s">
        <v>185</v>
      </c>
      <c r="AL10" s="110" t="e">
        <v>#REF!</v>
      </c>
      <c r="AM10" s="110"/>
      <c r="AN10" s="121">
        <v>225</v>
      </c>
      <c r="AO10" s="121">
        <v>120</v>
      </c>
      <c r="AP10" s="121">
        <v>71.2</v>
      </c>
      <c r="AQ10" s="121" t="s">
        <v>257</v>
      </c>
      <c r="AR10" s="108" t="s">
        <v>149</v>
      </c>
      <c r="AS10" s="122" t="s">
        <v>258</v>
      </c>
      <c r="AT10" s="133">
        <f t="shared" si="5"/>
        <v>45373</v>
      </c>
      <c r="AU10" s="118">
        <v>45635</v>
      </c>
      <c r="AV10" s="110">
        <v>1128571993</v>
      </c>
      <c r="AW10" s="118">
        <v>45547</v>
      </c>
      <c r="AX10" s="133" t="e">
        <v>#REF!</v>
      </c>
      <c r="AY10" s="133" t="e">
        <v>#REF!</v>
      </c>
      <c r="AZ10" s="110" t="e">
        <v>#REF!</v>
      </c>
      <c r="BA10" s="116">
        <f t="shared" si="6"/>
        <v>45380</v>
      </c>
      <c r="BB10" s="116">
        <f t="shared" si="7"/>
        <v>45470</v>
      </c>
      <c r="BC10" s="123" t="e">
        <v>#REF!</v>
      </c>
      <c r="BD10" s="124">
        <v>45495</v>
      </c>
      <c r="BE10" s="125" t="s">
        <v>186</v>
      </c>
      <c r="BF10" s="110" t="e">
        <v>#REF!</v>
      </c>
      <c r="BG10" s="110"/>
      <c r="BH10" s="126"/>
      <c r="BI10" s="126"/>
      <c r="BJ10" s="110"/>
      <c r="BK10" s="126"/>
      <c r="BL10" s="110"/>
      <c r="BM10" s="110"/>
      <c r="BN10" s="126"/>
      <c r="BO10" s="110"/>
      <c r="BP10" s="114" t="s">
        <v>254</v>
      </c>
      <c r="BQ10" s="118">
        <f t="shared" si="8"/>
        <v>45495</v>
      </c>
      <c r="BR10" s="118">
        <f t="shared" si="9"/>
        <v>45860</v>
      </c>
      <c r="BS10" s="127"/>
    </row>
    <row r="11" spans="1:71">
      <c r="A11" s="106">
        <v>4</v>
      </c>
      <c r="B11" s="107" t="s">
        <v>302</v>
      </c>
      <c r="C11" s="108" t="s">
        <v>189</v>
      </c>
      <c r="D11" s="109" t="s">
        <v>284</v>
      </c>
      <c r="E11" s="109" t="s">
        <v>294</v>
      </c>
      <c r="F11" s="110" t="str">
        <f t="shared" si="0"/>
        <v>Z5791303530400</v>
      </c>
      <c r="G11" s="111"/>
      <c r="H11" s="76">
        <f>_xlfn.XLOOKUP(D11,Programs!D:D,Programs!I:I)</f>
        <v>45491</v>
      </c>
      <c r="I11" s="133">
        <f t="shared" si="3"/>
        <v>45470</v>
      </c>
      <c r="J11" s="108" t="s">
        <v>150</v>
      </c>
      <c r="K11" s="108"/>
      <c r="L11" s="133">
        <f t="shared" si="4"/>
        <v>45276</v>
      </c>
      <c r="M11" s="134"/>
      <c r="N11" s="110"/>
      <c r="O11" s="130" t="s">
        <v>259</v>
      </c>
      <c r="P11" s="131" t="s">
        <v>147</v>
      </c>
      <c r="Q11" s="114" t="s">
        <v>256</v>
      </c>
      <c r="R11" s="108" t="s">
        <v>184</v>
      </c>
      <c r="S11" s="108" t="s">
        <v>183</v>
      </c>
      <c r="T11" s="114" t="s">
        <v>250</v>
      </c>
      <c r="U11" s="133" t="s">
        <v>181</v>
      </c>
      <c r="V11" s="115"/>
      <c r="W11" s="114"/>
      <c r="X11" s="115"/>
      <c r="Y11" s="115"/>
      <c r="Z11" s="114"/>
      <c r="AA11" s="114"/>
      <c r="AB11" s="116">
        <f t="shared" si="1"/>
        <v>45298</v>
      </c>
      <c r="AC11" s="116">
        <f t="shared" si="2"/>
        <v>45358</v>
      </c>
      <c r="AD11" s="117">
        <v>45644</v>
      </c>
      <c r="AE11" s="118">
        <v>45646</v>
      </c>
      <c r="AF11" s="119" t="s">
        <v>251</v>
      </c>
      <c r="AG11" s="110"/>
      <c r="AH11" s="110"/>
      <c r="AI11" s="126" t="s">
        <v>150</v>
      </c>
      <c r="AJ11" s="110"/>
      <c r="AK11" s="120" t="s">
        <v>185</v>
      </c>
      <c r="AL11" s="110" t="e">
        <v>#REF!</v>
      </c>
      <c r="AM11" s="110"/>
      <c r="AN11" s="121">
        <v>128</v>
      </c>
      <c r="AO11" s="121">
        <v>102</v>
      </c>
      <c r="AP11" s="121">
        <v>82</v>
      </c>
      <c r="AQ11" s="121" t="s">
        <v>260</v>
      </c>
      <c r="AR11" s="108" t="s">
        <v>149</v>
      </c>
      <c r="AS11" s="122" t="s">
        <v>261</v>
      </c>
      <c r="AT11" s="133">
        <f t="shared" si="5"/>
        <v>45373</v>
      </c>
      <c r="AU11" s="118">
        <v>45646</v>
      </c>
      <c r="AV11" s="110">
        <v>1128571993</v>
      </c>
      <c r="AW11" s="118">
        <v>45646</v>
      </c>
      <c r="AX11" s="133" t="e">
        <v>#REF!</v>
      </c>
      <c r="AY11" s="133" t="e">
        <v>#REF!</v>
      </c>
      <c r="AZ11" s="110" t="e">
        <v>#REF!</v>
      </c>
      <c r="BA11" s="116">
        <f t="shared" si="6"/>
        <v>45380</v>
      </c>
      <c r="BB11" s="116">
        <f t="shared" si="7"/>
        <v>45470</v>
      </c>
      <c r="BC11" s="123" t="e">
        <v>#REF!</v>
      </c>
      <c r="BD11" s="124">
        <v>45470</v>
      </c>
      <c r="BE11" s="125" t="s">
        <v>186</v>
      </c>
      <c r="BF11" s="110" t="e">
        <v>#REF!</v>
      </c>
      <c r="BG11" s="110"/>
      <c r="BH11" s="126"/>
      <c r="BI11" s="126"/>
      <c r="BJ11" s="110"/>
      <c r="BK11" s="126"/>
      <c r="BL11" s="110"/>
      <c r="BM11" s="110"/>
      <c r="BN11" s="126"/>
      <c r="BO11" s="110"/>
      <c r="BP11" s="114" t="s">
        <v>254</v>
      </c>
      <c r="BQ11" s="118">
        <f t="shared" si="8"/>
        <v>45470</v>
      </c>
      <c r="BR11" s="118">
        <f t="shared" si="9"/>
        <v>45835</v>
      </c>
      <c r="BS11" s="127"/>
    </row>
    <row r="12" spans="1:71">
      <c r="A12" s="106">
        <v>5</v>
      </c>
      <c r="B12" s="107" t="s">
        <v>302</v>
      </c>
      <c r="C12" s="108" t="s">
        <v>189</v>
      </c>
      <c r="D12" s="125" t="s">
        <v>285</v>
      </c>
      <c r="E12" s="125" t="s">
        <v>295</v>
      </c>
      <c r="F12" s="119" t="str">
        <f t="shared" si="0"/>
        <v>Z5791319730300</v>
      </c>
      <c r="G12" s="111"/>
      <c r="H12" s="76">
        <f>_xlfn.XLOOKUP(D12,Programs!D:D,Programs!I:I)</f>
        <v>45491</v>
      </c>
      <c r="I12" s="134">
        <f t="shared" si="3"/>
        <v>45470</v>
      </c>
      <c r="J12" s="108" t="s">
        <v>150</v>
      </c>
      <c r="K12" s="108"/>
      <c r="L12" s="133">
        <f t="shared" si="4"/>
        <v>45276</v>
      </c>
      <c r="M12" s="134"/>
      <c r="N12" s="110"/>
      <c r="O12" s="130" t="s">
        <v>262</v>
      </c>
      <c r="P12" s="131" t="s">
        <v>147</v>
      </c>
      <c r="Q12" s="114" t="s">
        <v>256</v>
      </c>
      <c r="R12" s="108" t="s">
        <v>184</v>
      </c>
      <c r="S12" s="108" t="s">
        <v>183</v>
      </c>
      <c r="T12" s="114" t="s">
        <v>250</v>
      </c>
      <c r="U12" s="133" t="s">
        <v>181</v>
      </c>
      <c r="V12" s="115"/>
      <c r="W12" s="114"/>
      <c r="X12" s="115"/>
      <c r="Y12" s="115"/>
      <c r="Z12" s="114"/>
      <c r="AA12" s="114"/>
      <c r="AB12" s="116">
        <f t="shared" si="1"/>
        <v>45298</v>
      </c>
      <c r="AC12" s="116">
        <f t="shared" si="2"/>
        <v>45358</v>
      </c>
      <c r="AD12" s="117">
        <v>45644</v>
      </c>
      <c r="AE12" s="118">
        <v>45646</v>
      </c>
      <c r="AF12" s="119" t="s">
        <v>251</v>
      </c>
      <c r="AG12" s="110"/>
      <c r="AH12" s="110"/>
      <c r="AI12" s="126" t="s">
        <v>150</v>
      </c>
      <c r="AJ12" s="110"/>
      <c r="AK12" s="120" t="s">
        <v>185</v>
      </c>
      <c r="AL12" s="110" t="e">
        <v>#REF!</v>
      </c>
      <c r="AM12" s="110"/>
      <c r="AN12" s="121">
        <v>380</v>
      </c>
      <c r="AO12" s="121">
        <v>369</v>
      </c>
      <c r="AP12" s="121">
        <v>57</v>
      </c>
      <c r="AQ12" s="121" t="s">
        <v>263</v>
      </c>
      <c r="AR12" s="108" t="s">
        <v>149</v>
      </c>
      <c r="AS12" s="122" t="s">
        <v>261</v>
      </c>
      <c r="AT12" s="133">
        <f t="shared" si="5"/>
        <v>45373</v>
      </c>
      <c r="AU12" s="118">
        <v>45646</v>
      </c>
      <c r="AV12" s="110">
        <v>1128571993</v>
      </c>
      <c r="AW12" s="118">
        <v>45646</v>
      </c>
      <c r="AX12" s="133" t="e">
        <v>#REF!</v>
      </c>
      <c r="AY12" s="133" t="e">
        <v>#REF!</v>
      </c>
      <c r="AZ12" s="110" t="e">
        <v>#REF!</v>
      </c>
      <c r="BA12" s="116">
        <f t="shared" si="6"/>
        <v>45380</v>
      </c>
      <c r="BB12" s="116">
        <f t="shared" si="7"/>
        <v>45470</v>
      </c>
      <c r="BC12" s="123" t="e">
        <v>#REF!</v>
      </c>
      <c r="BD12" s="124">
        <v>45478</v>
      </c>
      <c r="BE12" s="125" t="s">
        <v>186</v>
      </c>
      <c r="BF12" s="110" t="e">
        <v>#REF!</v>
      </c>
      <c r="BG12" s="110"/>
      <c r="BH12" s="126"/>
      <c r="BI12" s="126"/>
      <c r="BJ12" s="110"/>
      <c r="BK12" s="126"/>
      <c r="BL12" s="110"/>
      <c r="BM12" s="110"/>
      <c r="BN12" s="126"/>
      <c r="BO12" s="110"/>
      <c r="BP12" s="114" t="s">
        <v>254</v>
      </c>
      <c r="BQ12" s="118">
        <f t="shared" si="8"/>
        <v>45478</v>
      </c>
      <c r="BR12" s="118">
        <f t="shared" si="9"/>
        <v>45843</v>
      </c>
      <c r="BS12" s="127"/>
    </row>
    <row r="13" spans="1:71">
      <c r="A13" s="106">
        <v>6</v>
      </c>
      <c r="B13" s="107" t="s">
        <v>302</v>
      </c>
      <c r="C13" s="108" t="s">
        <v>189</v>
      </c>
      <c r="D13" s="109" t="s">
        <v>286</v>
      </c>
      <c r="E13" s="109" t="s">
        <v>296</v>
      </c>
      <c r="F13" s="110" t="str">
        <f t="shared" si="0"/>
        <v>Z5791303130400</v>
      </c>
      <c r="G13" s="111"/>
      <c r="H13" s="76">
        <f>_xlfn.XLOOKUP(D13,Programs!D:D,Programs!I:I)</f>
        <v>45491</v>
      </c>
      <c r="I13" s="133">
        <f t="shared" si="3"/>
        <v>45470</v>
      </c>
      <c r="J13" s="108" t="s">
        <v>150</v>
      </c>
      <c r="K13" s="108"/>
      <c r="L13" s="133">
        <f t="shared" si="4"/>
        <v>45276</v>
      </c>
      <c r="M13" s="134"/>
      <c r="N13" s="110"/>
      <c r="O13" s="130" t="s">
        <v>264</v>
      </c>
      <c r="P13" s="131" t="s">
        <v>147</v>
      </c>
      <c r="Q13" s="114" t="s">
        <v>256</v>
      </c>
      <c r="R13" s="108" t="s">
        <v>184</v>
      </c>
      <c r="S13" s="108" t="s">
        <v>183</v>
      </c>
      <c r="T13" s="114" t="s">
        <v>250</v>
      </c>
      <c r="U13" s="133" t="s">
        <v>181</v>
      </c>
      <c r="V13" s="115"/>
      <c r="W13" s="114"/>
      <c r="X13" s="115"/>
      <c r="Y13" s="115"/>
      <c r="Z13" s="114"/>
      <c r="AA13" s="114"/>
      <c r="AB13" s="116">
        <f t="shared" si="1"/>
        <v>45298</v>
      </c>
      <c r="AC13" s="116">
        <f t="shared" si="2"/>
        <v>45358</v>
      </c>
      <c r="AD13" s="117">
        <v>45787</v>
      </c>
      <c r="AE13" s="118">
        <v>45789</v>
      </c>
      <c r="AF13" s="119" t="s">
        <v>251</v>
      </c>
      <c r="AG13" s="110"/>
      <c r="AH13" s="110"/>
      <c r="AI13" s="126" t="s">
        <v>150</v>
      </c>
      <c r="AJ13" s="110"/>
      <c r="AK13" s="120" t="s">
        <v>185</v>
      </c>
      <c r="AL13" s="110" t="e">
        <v>#REF!</v>
      </c>
      <c r="AM13" s="110"/>
      <c r="AN13" s="121">
        <v>130</v>
      </c>
      <c r="AO13" s="121">
        <v>92.9</v>
      </c>
      <c r="AP13" s="121">
        <v>40</v>
      </c>
      <c r="AQ13" s="121" t="s">
        <v>265</v>
      </c>
      <c r="AR13" s="108" t="s">
        <v>149</v>
      </c>
      <c r="AS13" s="122" t="s">
        <v>266</v>
      </c>
      <c r="AT13" s="133">
        <f t="shared" si="5"/>
        <v>45373</v>
      </c>
      <c r="AU13" s="118">
        <v>45789</v>
      </c>
      <c r="AV13" s="110">
        <v>1129153035</v>
      </c>
      <c r="AW13" s="118">
        <v>45789</v>
      </c>
      <c r="AX13" s="133" t="e">
        <v>#REF!</v>
      </c>
      <c r="AY13" s="133" t="e">
        <v>#REF!</v>
      </c>
      <c r="AZ13" s="110" t="e">
        <v>#REF!</v>
      </c>
      <c r="BA13" s="116">
        <f t="shared" si="6"/>
        <v>45380</v>
      </c>
      <c r="BB13" s="116">
        <f t="shared" si="7"/>
        <v>45470</v>
      </c>
      <c r="BC13" s="123" t="e">
        <v>#REF!</v>
      </c>
      <c r="BD13" s="124">
        <v>45496</v>
      </c>
      <c r="BE13" s="125" t="s">
        <v>186</v>
      </c>
      <c r="BF13" s="110" t="e">
        <v>#REF!</v>
      </c>
      <c r="BG13" s="110"/>
      <c r="BH13" s="126"/>
      <c r="BI13" s="126"/>
      <c r="BJ13" s="110"/>
      <c r="BK13" s="126"/>
      <c r="BL13" s="110"/>
      <c r="BM13" s="110"/>
      <c r="BN13" s="126"/>
      <c r="BO13" s="110"/>
      <c r="BP13" s="114" t="s">
        <v>254</v>
      </c>
      <c r="BQ13" s="118">
        <f t="shared" si="8"/>
        <v>45496</v>
      </c>
      <c r="BR13" s="118">
        <f t="shared" si="9"/>
        <v>45861</v>
      </c>
      <c r="BS13" s="127"/>
    </row>
    <row r="14" spans="1:71">
      <c r="A14" s="106">
        <v>7</v>
      </c>
      <c r="B14" s="107" t="s">
        <v>302</v>
      </c>
      <c r="C14" s="108" t="s">
        <v>189</v>
      </c>
      <c r="D14" s="109" t="s">
        <v>289</v>
      </c>
      <c r="E14" s="109" t="s">
        <v>297</v>
      </c>
      <c r="F14" s="110" t="str">
        <f t="shared" si="0"/>
        <v>Z5391064000000</v>
      </c>
      <c r="G14" s="111"/>
      <c r="H14" s="76">
        <f>_xlfn.XLOOKUP(D14,Programs!D:D,Programs!I:I)</f>
        <v>45491</v>
      </c>
      <c r="I14" s="133">
        <f t="shared" si="3"/>
        <v>45470</v>
      </c>
      <c r="J14" s="108" t="s">
        <v>150</v>
      </c>
      <c r="K14" s="108"/>
      <c r="L14" s="133">
        <f t="shared" si="4"/>
        <v>45276</v>
      </c>
      <c r="M14" s="134"/>
      <c r="N14" s="110"/>
      <c r="O14" s="130" t="s">
        <v>267</v>
      </c>
      <c r="P14" s="131" t="s">
        <v>147</v>
      </c>
      <c r="Q14" s="114" t="s">
        <v>256</v>
      </c>
      <c r="R14" s="108" t="s">
        <v>184</v>
      </c>
      <c r="S14" s="108" t="s">
        <v>183</v>
      </c>
      <c r="T14" s="114" t="s">
        <v>250</v>
      </c>
      <c r="U14" s="133" t="s">
        <v>181</v>
      </c>
      <c r="V14" s="115"/>
      <c r="W14" s="114"/>
      <c r="X14" s="115"/>
      <c r="Y14" s="115"/>
      <c r="Z14" s="114"/>
      <c r="AA14" s="114"/>
      <c r="AB14" s="116">
        <f t="shared" si="1"/>
        <v>45298</v>
      </c>
      <c r="AC14" s="116">
        <f t="shared" si="2"/>
        <v>45358</v>
      </c>
      <c r="AD14" s="117">
        <v>45787</v>
      </c>
      <c r="AE14" s="118">
        <v>45789</v>
      </c>
      <c r="AF14" s="119" t="s">
        <v>251</v>
      </c>
      <c r="AG14" s="110"/>
      <c r="AH14" s="110"/>
      <c r="AI14" s="126" t="s">
        <v>150</v>
      </c>
      <c r="AJ14" s="110"/>
      <c r="AK14" s="120" t="s">
        <v>185</v>
      </c>
      <c r="AL14" s="110" t="e">
        <v>#REF!</v>
      </c>
      <c r="AM14" s="110"/>
      <c r="AN14" s="121">
        <v>130</v>
      </c>
      <c r="AO14" s="121">
        <v>92.9</v>
      </c>
      <c r="AP14" s="121">
        <v>40</v>
      </c>
      <c r="AQ14" s="121" t="s">
        <v>268</v>
      </c>
      <c r="AR14" s="108" t="s">
        <v>149</v>
      </c>
      <c r="AS14" s="122" t="s">
        <v>266</v>
      </c>
      <c r="AT14" s="133">
        <f t="shared" si="5"/>
        <v>45373</v>
      </c>
      <c r="AU14" s="118">
        <v>45789</v>
      </c>
      <c r="AV14" s="110">
        <v>1129153035</v>
      </c>
      <c r="AW14" s="118">
        <v>45789</v>
      </c>
      <c r="AX14" s="133" t="e">
        <v>#REF!</v>
      </c>
      <c r="AY14" s="133" t="e">
        <v>#REF!</v>
      </c>
      <c r="AZ14" s="110" t="e">
        <v>#REF!</v>
      </c>
      <c r="BA14" s="116">
        <f t="shared" si="6"/>
        <v>45380</v>
      </c>
      <c r="BB14" s="116">
        <f t="shared" si="7"/>
        <v>45470</v>
      </c>
      <c r="BC14" s="123" t="e">
        <v>#REF!</v>
      </c>
      <c r="BD14" s="124">
        <v>45505</v>
      </c>
      <c r="BE14" s="125" t="s">
        <v>186</v>
      </c>
      <c r="BF14" s="110" t="e">
        <v>#REF!</v>
      </c>
      <c r="BG14" s="110"/>
      <c r="BH14" s="126"/>
      <c r="BI14" s="126"/>
      <c r="BJ14" s="110"/>
      <c r="BK14" s="126"/>
      <c r="BL14" s="110"/>
      <c r="BM14" s="110"/>
      <c r="BN14" s="126"/>
      <c r="BO14" s="110"/>
      <c r="BP14" s="114" t="s">
        <v>254</v>
      </c>
      <c r="BQ14" s="118">
        <f t="shared" si="8"/>
        <v>45505</v>
      </c>
      <c r="BR14" s="118">
        <f t="shared" si="9"/>
        <v>45870</v>
      </c>
      <c r="BS14" s="127"/>
    </row>
    <row r="15" spans="1:71">
      <c r="A15" s="106">
        <v>8</v>
      </c>
      <c r="B15" s="107" t="s">
        <v>302</v>
      </c>
      <c r="C15" s="108" t="s">
        <v>189</v>
      </c>
      <c r="D15" s="109" t="s">
        <v>290</v>
      </c>
      <c r="E15" s="109" t="s">
        <v>298</v>
      </c>
      <c r="F15" s="110" t="str">
        <f t="shared" si="0"/>
        <v>X5393680130300</v>
      </c>
      <c r="G15" s="111"/>
      <c r="H15" s="76">
        <f>_xlfn.XLOOKUP(D15,Programs!D:D,Programs!I:I)</f>
        <v>45491</v>
      </c>
      <c r="I15" s="133">
        <f t="shared" si="3"/>
        <v>45470</v>
      </c>
      <c r="J15" s="108" t="s">
        <v>150</v>
      </c>
      <c r="K15" s="108"/>
      <c r="L15" s="133">
        <f t="shared" si="4"/>
        <v>45276</v>
      </c>
      <c r="M15" s="134"/>
      <c r="N15" s="110"/>
      <c r="O15" s="130" t="s">
        <v>269</v>
      </c>
      <c r="P15" s="131" t="s">
        <v>146</v>
      </c>
      <c r="Q15" s="114" t="s">
        <v>249</v>
      </c>
      <c r="R15" s="132" t="s">
        <v>182</v>
      </c>
      <c r="S15" s="108" t="s">
        <v>183</v>
      </c>
      <c r="T15" s="114" t="s">
        <v>250</v>
      </c>
      <c r="U15" s="133" t="s">
        <v>181</v>
      </c>
      <c r="V15" s="115"/>
      <c r="W15" s="114"/>
      <c r="X15" s="115"/>
      <c r="Y15" s="115"/>
      <c r="Z15" s="114"/>
      <c r="AA15" s="114"/>
      <c r="AB15" s="116">
        <f t="shared" si="1"/>
        <v>45298</v>
      </c>
      <c r="AC15" s="116">
        <f t="shared" si="2"/>
        <v>45358</v>
      </c>
      <c r="AD15" s="117">
        <v>45809</v>
      </c>
      <c r="AE15" s="118">
        <v>45811</v>
      </c>
      <c r="AF15" s="119" t="s">
        <v>251</v>
      </c>
      <c r="AG15" s="110"/>
      <c r="AH15" s="110"/>
      <c r="AI15" s="126" t="s">
        <v>150</v>
      </c>
      <c r="AJ15" s="110"/>
      <c r="AK15" s="120" t="s">
        <v>185</v>
      </c>
      <c r="AL15" s="110" t="e">
        <v>#REF!</v>
      </c>
      <c r="AM15" s="110"/>
      <c r="AN15" s="121">
        <v>250</v>
      </c>
      <c r="AO15" s="121">
        <v>110</v>
      </c>
      <c r="AP15" s="121">
        <v>25</v>
      </c>
      <c r="AQ15" s="121" t="s">
        <v>270</v>
      </c>
      <c r="AR15" s="108" t="s">
        <v>149</v>
      </c>
      <c r="AS15" s="122" t="s">
        <v>271</v>
      </c>
      <c r="AT15" s="133">
        <f t="shared" si="5"/>
        <v>45373</v>
      </c>
      <c r="AU15" s="118">
        <v>45811</v>
      </c>
      <c r="AV15" s="110">
        <v>1129250005</v>
      </c>
      <c r="AW15" s="118">
        <v>45811</v>
      </c>
      <c r="AX15" s="133" t="e">
        <v>#REF!</v>
      </c>
      <c r="AY15" s="133" t="e">
        <v>#REF!</v>
      </c>
      <c r="AZ15" s="110" t="e">
        <v>#REF!</v>
      </c>
      <c r="BA15" s="116">
        <f t="shared" si="6"/>
        <v>45380</v>
      </c>
      <c r="BB15" s="116">
        <f t="shared" si="7"/>
        <v>45470</v>
      </c>
      <c r="BC15" s="123" t="e">
        <v>#REF!</v>
      </c>
      <c r="BD15" s="124">
        <v>45473</v>
      </c>
      <c r="BE15" s="125" t="s">
        <v>186</v>
      </c>
      <c r="BF15" s="110" t="e">
        <v>#REF!</v>
      </c>
      <c r="BG15" s="110"/>
      <c r="BH15" s="126"/>
      <c r="BI15" s="126"/>
      <c r="BJ15" s="110"/>
      <c r="BK15" s="126"/>
      <c r="BL15" s="110"/>
      <c r="BM15" s="110"/>
      <c r="BN15" s="126"/>
      <c r="BO15" s="110"/>
      <c r="BP15" s="114" t="s">
        <v>254</v>
      </c>
      <c r="BQ15" s="118">
        <f t="shared" si="8"/>
        <v>45473</v>
      </c>
      <c r="BR15" s="118">
        <f t="shared" si="9"/>
        <v>45838</v>
      </c>
      <c r="BS15" s="127"/>
    </row>
    <row r="16" spans="1:71">
      <c r="A16" s="106">
        <v>9</v>
      </c>
      <c r="B16" s="107" t="s">
        <v>302</v>
      </c>
      <c r="C16" s="108" t="s">
        <v>189</v>
      </c>
      <c r="D16" s="109" t="s">
        <v>288</v>
      </c>
      <c r="E16" s="109" t="s">
        <v>299</v>
      </c>
      <c r="F16" s="110" t="str">
        <f t="shared" si="0"/>
        <v>Z5391067830000</v>
      </c>
      <c r="G16" s="111"/>
      <c r="H16" s="76">
        <f>_xlfn.XLOOKUP(D16,Programs!D:D,Programs!I:I)</f>
        <v>45491</v>
      </c>
      <c r="I16" s="133">
        <f t="shared" si="3"/>
        <v>45470</v>
      </c>
      <c r="J16" s="108" t="s">
        <v>150</v>
      </c>
      <c r="K16" s="108"/>
      <c r="L16" s="133">
        <f t="shared" si="4"/>
        <v>45276</v>
      </c>
      <c r="M16" s="134"/>
      <c r="N16" s="110"/>
      <c r="O16" s="130" t="s">
        <v>272</v>
      </c>
      <c r="P16" s="131" t="s">
        <v>147</v>
      </c>
      <c r="Q16" s="114" t="s">
        <v>256</v>
      </c>
      <c r="R16" s="132" t="s">
        <v>182</v>
      </c>
      <c r="S16" s="108" t="s">
        <v>183</v>
      </c>
      <c r="T16" s="114" t="s">
        <v>250</v>
      </c>
      <c r="U16" s="133" t="s">
        <v>181</v>
      </c>
      <c r="V16" s="115"/>
      <c r="W16" s="114"/>
      <c r="X16" s="115"/>
      <c r="Y16" s="115"/>
      <c r="Z16" s="114"/>
      <c r="AA16" s="114"/>
      <c r="AB16" s="116">
        <f t="shared" si="1"/>
        <v>45298</v>
      </c>
      <c r="AC16" s="116">
        <f t="shared" si="2"/>
        <v>45358</v>
      </c>
      <c r="AD16" s="117">
        <v>45823</v>
      </c>
      <c r="AE16" s="118">
        <v>45825</v>
      </c>
      <c r="AF16" s="119" t="s">
        <v>251</v>
      </c>
      <c r="AG16" s="110"/>
      <c r="AH16" s="110"/>
      <c r="AI16" s="126" t="s">
        <v>150</v>
      </c>
      <c r="AJ16" s="110"/>
      <c r="AK16" s="120" t="s">
        <v>185</v>
      </c>
      <c r="AL16" s="110" t="e">
        <v>#REF!</v>
      </c>
      <c r="AM16" s="110"/>
      <c r="AN16" s="121">
        <v>200</v>
      </c>
      <c r="AO16" s="121">
        <v>160</v>
      </c>
      <c r="AP16" s="121">
        <v>56.8</v>
      </c>
      <c r="AQ16" s="121" t="s">
        <v>273</v>
      </c>
      <c r="AR16" s="108" t="s">
        <v>149</v>
      </c>
      <c r="AS16" s="122" t="s">
        <v>274</v>
      </c>
      <c r="AT16" s="133">
        <f t="shared" si="5"/>
        <v>45373</v>
      </c>
      <c r="AU16" s="118">
        <v>45825</v>
      </c>
      <c r="AV16" s="110">
        <v>1129377449</v>
      </c>
      <c r="AW16" s="118">
        <v>45825</v>
      </c>
      <c r="AX16" s="133" t="e">
        <v>#REF!</v>
      </c>
      <c r="AY16" s="133" t="e">
        <v>#REF!</v>
      </c>
      <c r="AZ16" s="110" t="e">
        <v>#REF!</v>
      </c>
      <c r="BA16" s="116">
        <f t="shared" si="6"/>
        <v>45380</v>
      </c>
      <c r="BB16" s="116">
        <f t="shared" si="7"/>
        <v>45470</v>
      </c>
      <c r="BC16" s="123" t="e">
        <v>#REF!</v>
      </c>
      <c r="BD16" s="124">
        <v>45480</v>
      </c>
      <c r="BE16" s="125" t="s">
        <v>186</v>
      </c>
      <c r="BF16" s="110" t="e">
        <v>#REF!</v>
      </c>
      <c r="BG16" s="110"/>
      <c r="BH16" s="126"/>
      <c r="BI16" s="126"/>
      <c r="BJ16" s="110"/>
      <c r="BK16" s="126"/>
      <c r="BL16" s="110"/>
      <c r="BM16" s="110"/>
      <c r="BN16" s="126"/>
      <c r="BO16" s="110"/>
      <c r="BP16" s="114" t="s">
        <v>254</v>
      </c>
      <c r="BQ16" s="118">
        <f t="shared" si="8"/>
        <v>45480</v>
      </c>
      <c r="BR16" s="118">
        <f t="shared" si="9"/>
        <v>45845</v>
      </c>
      <c r="BS16" s="127"/>
    </row>
    <row r="17" spans="1:71">
      <c r="A17" s="106">
        <v>10</v>
      </c>
      <c r="B17" s="107" t="s">
        <v>302</v>
      </c>
      <c r="C17" s="108" t="s">
        <v>189</v>
      </c>
      <c r="D17" s="109" t="s">
        <v>287</v>
      </c>
      <c r="E17" s="109" t="s">
        <v>300</v>
      </c>
      <c r="F17" s="110" t="str">
        <f t="shared" si="0"/>
        <v>Z5393680130400</v>
      </c>
      <c r="G17" s="111"/>
      <c r="H17" s="76">
        <f>_xlfn.XLOOKUP(D17,Programs!D:D,Programs!I:I)</f>
        <v>45491</v>
      </c>
      <c r="I17" s="133">
        <f t="shared" si="3"/>
        <v>45470</v>
      </c>
      <c r="J17" s="108" t="s">
        <v>150</v>
      </c>
      <c r="K17" s="108"/>
      <c r="L17" s="133">
        <f t="shared" si="4"/>
        <v>45276</v>
      </c>
      <c r="M17" s="134"/>
      <c r="N17" s="110"/>
      <c r="O17" s="130" t="s">
        <v>275</v>
      </c>
      <c r="P17" s="131" t="s">
        <v>147</v>
      </c>
      <c r="Q17" s="114" t="s">
        <v>256</v>
      </c>
      <c r="R17" s="132" t="s">
        <v>182</v>
      </c>
      <c r="S17" s="108" t="s">
        <v>183</v>
      </c>
      <c r="T17" s="114" t="s">
        <v>250</v>
      </c>
      <c r="U17" s="133" t="s">
        <v>181</v>
      </c>
      <c r="V17" s="115"/>
      <c r="W17" s="114"/>
      <c r="X17" s="115"/>
      <c r="Y17" s="115"/>
      <c r="Z17" s="114"/>
      <c r="AA17" s="114"/>
      <c r="AB17" s="116">
        <f t="shared" si="1"/>
        <v>45298</v>
      </c>
      <c r="AC17" s="116">
        <f t="shared" si="2"/>
        <v>45358</v>
      </c>
      <c r="AD17" s="117">
        <v>45754</v>
      </c>
      <c r="AE17" s="118">
        <v>45756</v>
      </c>
      <c r="AF17" s="119" t="s">
        <v>251</v>
      </c>
      <c r="AG17" s="110"/>
      <c r="AH17" s="110"/>
      <c r="AI17" s="126" t="s">
        <v>150</v>
      </c>
      <c r="AJ17" s="110"/>
      <c r="AK17" s="120" t="s">
        <v>185</v>
      </c>
      <c r="AL17" s="110" t="e">
        <v>#REF!</v>
      </c>
      <c r="AM17" s="110"/>
      <c r="AN17" s="121">
        <v>195</v>
      </c>
      <c r="AO17" s="121">
        <v>63.1</v>
      </c>
      <c r="AP17" s="121">
        <v>48</v>
      </c>
      <c r="AQ17" s="121" t="s">
        <v>276</v>
      </c>
      <c r="AR17" s="108" t="s">
        <v>149</v>
      </c>
      <c r="AS17" s="122" t="s">
        <v>277</v>
      </c>
      <c r="AT17" s="133">
        <f t="shared" si="5"/>
        <v>45373</v>
      </c>
      <c r="AU17" s="118">
        <v>45756</v>
      </c>
      <c r="AV17" s="110">
        <v>1129025298</v>
      </c>
      <c r="AW17" s="118">
        <v>45756</v>
      </c>
      <c r="AX17" s="133" t="e">
        <v>#REF!</v>
      </c>
      <c r="AY17" s="133" t="e">
        <v>#REF!</v>
      </c>
      <c r="AZ17" s="110" t="e">
        <v>#REF!</v>
      </c>
      <c r="BA17" s="116">
        <f t="shared" si="6"/>
        <v>45380</v>
      </c>
      <c r="BB17" s="116">
        <f t="shared" si="7"/>
        <v>45470</v>
      </c>
      <c r="BC17" s="123" t="e">
        <v>#REF!</v>
      </c>
      <c r="BD17" s="124">
        <v>45479</v>
      </c>
      <c r="BE17" s="125" t="s">
        <v>186</v>
      </c>
      <c r="BF17" s="110" t="e">
        <v>#REF!</v>
      </c>
      <c r="BG17" s="110"/>
      <c r="BH17" s="126"/>
      <c r="BI17" s="126"/>
      <c r="BJ17" s="110"/>
      <c r="BK17" s="126"/>
      <c r="BL17" s="110"/>
      <c r="BM17" s="110"/>
      <c r="BN17" s="126"/>
      <c r="BO17" s="110"/>
      <c r="BP17" s="114" t="s">
        <v>254</v>
      </c>
      <c r="BQ17" s="118">
        <f t="shared" si="8"/>
        <v>45479</v>
      </c>
      <c r="BR17" s="118">
        <f t="shared" si="9"/>
        <v>45844</v>
      </c>
      <c r="BS17" s="127"/>
    </row>
    <row r="18" spans="1:71">
      <c r="A18" s="106">
        <v>11</v>
      </c>
      <c r="B18" s="107" t="s">
        <v>302</v>
      </c>
      <c r="C18" s="108" t="s">
        <v>189</v>
      </c>
      <c r="D18" s="109" t="s">
        <v>280</v>
      </c>
      <c r="E18" s="109" t="s">
        <v>301</v>
      </c>
      <c r="F18" s="110" t="str">
        <f t="shared" si="0"/>
        <v>Z5393680130600</v>
      </c>
      <c r="G18" s="111"/>
      <c r="H18" s="76">
        <f>_xlfn.XLOOKUP(D18,Programs!D:D,Programs!I:I)</f>
        <v>45491</v>
      </c>
      <c r="I18" s="133">
        <f t="shared" si="3"/>
        <v>45470</v>
      </c>
      <c r="J18" s="108" t="s">
        <v>150</v>
      </c>
      <c r="K18" s="108"/>
      <c r="L18" s="133">
        <f t="shared" si="4"/>
        <v>45276</v>
      </c>
      <c r="M18" s="134"/>
      <c r="N18" s="110"/>
      <c r="O18" s="130" t="s">
        <v>278</v>
      </c>
      <c r="P18" s="131" t="s">
        <v>147</v>
      </c>
      <c r="Q18" s="114" t="s">
        <v>256</v>
      </c>
      <c r="R18" s="132" t="s">
        <v>182</v>
      </c>
      <c r="S18" s="108" t="s">
        <v>183</v>
      </c>
      <c r="T18" s="114" t="s">
        <v>250</v>
      </c>
      <c r="U18" s="133" t="s">
        <v>181</v>
      </c>
      <c r="V18" s="115"/>
      <c r="W18" s="114"/>
      <c r="X18" s="115"/>
      <c r="Y18" s="115"/>
      <c r="Z18" s="114"/>
      <c r="AA18" s="114"/>
      <c r="AB18" s="116">
        <f t="shared" si="1"/>
        <v>45298</v>
      </c>
      <c r="AC18" s="116">
        <f t="shared" si="2"/>
        <v>45358</v>
      </c>
      <c r="AD18" s="117">
        <v>45754</v>
      </c>
      <c r="AE18" s="118">
        <v>45756</v>
      </c>
      <c r="AF18" s="119" t="s">
        <v>251</v>
      </c>
      <c r="AG18" s="110"/>
      <c r="AH18" s="110"/>
      <c r="AI18" s="126" t="s">
        <v>150</v>
      </c>
      <c r="AJ18" s="110"/>
      <c r="AK18" s="120" t="s">
        <v>185</v>
      </c>
      <c r="AL18" s="110" t="e">
        <v>#REF!</v>
      </c>
      <c r="AM18" s="110"/>
      <c r="AN18" s="121">
        <v>165</v>
      </c>
      <c r="AO18" s="121">
        <v>43</v>
      </c>
      <c r="AP18" s="121">
        <v>52</v>
      </c>
      <c r="AQ18" s="121" t="s">
        <v>279</v>
      </c>
      <c r="AR18" s="108" t="s">
        <v>149</v>
      </c>
      <c r="AS18" s="122" t="s">
        <v>277</v>
      </c>
      <c r="AT18" s="133">
        <f t="shared" si="5"/>
        <v>45373</v>
      </c>
      <c r="AU18" s="118">
        <v>45756</v>
      </c>
      <c r="AV18" s="110">
        <v>1129025298</v>
      </c>
      <c r="AW18" s="118">
        <v>45756</v>
      </c>
      <c r="AX18" s="133" t="e">
        <v>#REF!</v>
      </c>
      <c r="AY18" s="133" t="e">
        <v>#REF!</v>
      </c>
      <c r="AZ18" s="110" t="e">
        <v>#REF!</v>
      </c>
      <c r="BA18" s="116">
        <f t="shared" si="6"/>
        <v>45380</v>
      </c>
      <c r="BB18" s="116">
        <f t="shared" si="7"/>
        <v>45470</v>
      </c>
      <c r="BC18" s="123" t="e">
        <v>#REF!</v>
      </c>
      <c r="BD18" s="124">
        <v>45476</v>
      </c>
      <c r="BE18" s="125" t="s">
        <v>186</v>
      </c>
      <c r="BF18" s="110" t="e">
        <v>#REF!</v>
      </c>
      <c r="BG18" s="110"/>
      <c r="BH18" s="126"/>
      <c r="BI18" s="126"/>
      <c r="BJ18" s="110"/>
      <c r="BK18" s="126"/>
      <c r="BL18" s="110"/>
      <c r="BM18" s="110"/>
      <c r="BN18" s="126"/>
      <c r="BO18" s="110"/>
      <c r="BP18" s="114" t="s">
        <v>254</v>
      </c>
      <c r="BQ18" s="118">
        <f t="shared" si="8"/>
        <v>45476</v>
      </c>
      <c r="BR18" s="118">
        <f t="shared" si="9"/>
        <v>45841</v>
      </c>
      <c r="BS18" s="127"/>
    </row>
    <row r="20" spans="1:71" ht="15" thickBot="1"/>
    <row r="21" spans="1:71">
      <c r="J21" s="161" t="s">
        <v>159</v>
      </c>
      <c r="P21" s="164" t="s">
        <v>216</v>
      </c>
      <c r="R21" s="165" t="s">
        <v>162</v>
      </c>
      <c r="S21" s="165" t="s">
        <v>475</v>
      </c>
      <c r="AI21" s="168" t="s">
        <v>167</v>
      </c>
      <c r="AK21" s="165" t="s">
        <v>504</v>
      </c>
      <c r="AM21" s="165" t="s">
        <v>546</v>
      </c>
      <c r="BE21" s="165" t="s">
        <v>516</v>
      </c>
      <c r="BF21" s="169"/>
      <c r="BG21" s="165" t="s">
        <v>533</v>
      </c>
      <c r="BI21" s="161" t="s">
        <v>244</v>
      </c>
      <c r="BK21" s="161" t="s">
        <v>246</v>
      </c>
    </row>
    <row r="22" spans="1:71">
      <c r="J22" s="163" t="s">
        <v>134</v>
      </c>
      <c r="P22" s="157" t="s">
        <v>480</v>
      </c>
      <c r="R22" s="156" t="s">
        <v>182</v>
      </c>
      <c r="S22" s="156" t="s">
        <v>183</v>
      </c>
      <c r="AI22" s="166" t="s">
        <v>134</v>
      </c>
      <c r="AK22" s="156" t="s">
        <v>185</v>
      </c>
      <c r="AM22" s="156" t="s">
        <v>547</v>
      </c>
      <c r="BE22" s="156" t="s">
        <v>517</v>
      </c>
      <c r="BG22" s="156" t="s">
        <v>534</v>
      </c>
      <c r="BI22" s="163" t="s">
        <v>134</v>
      </c>
      <c r="BK22" s="163" t="s">
        <v>134</v>
      </c>
    </row>
    <row r="23" spans="1:71">
      <c r="J23" s="163" t="s">
        <v>117</v>
      </c>
      <c r="P23" s="158" t="s">
        <v>481</v>
      </c>
      <c r="R23" s="156" t="s">
        <v>184</v>
      </c>
      <c r="S23" s="156" t="s">
        <v>149</v>
      </c>
      <c r="AI23" s="166" t="s">
        <v>117</v>
      </c>
      <c r="AK23" s="156" t="s">
        <v>505</v>
      </c>
      <c r="AM23" s="156" t="s">
        <v>548</v>
      </c>
      <c r="BE23" s="156" t="s">
        <v>518</v>
      </c>
      <c r="BG23" s="156" t="s">
        <v>535</v>
      </c>
      <c r="BI23" s="163" t="s">
        <v>117</v>
      </c>
      <c r="BK23" s="163" t="s">
        <v>117</v>
      </c>
    </row>
    <row r="24" spans="1:71" ht="15" thickBot="1">
      <c r="J24" s="163"/>
      <c r="P24" s="158" t="s">
        <v>482</v>
      </c>
      <c r="R24" s="156" t="s">
        <v>478</v>
      </c>
      <c r="S24" s="156" t="s">
        <v>476</v>
      </c>
      <c r="AI24" s="167"/>
      <c r="AK24" s="156" t="s">
        <v>506</v>
      </c>
      <c r="AM24" s="156" t="s">
        <v>549</v>
      </c>
      <c r="BE24" s="156" t="s">
        <v>519</v>
      </c>
      <c r="BG24" s="159" t="s">
        <v>536</v>
      </c>
      <c r="BI24" s="163"/>
      <c r="BK24" s="163"/>
    </row>
    <row r="25" spans="1:71">
      <c r="J25" s="163"/>
      <c r="P25" s="158" t="s">
        <v>147</v>
      </c>
      <c r="R25" s="156" t="s">
        <v>479</v>
      </c>
      <c r="S25" s="156" t="s">
        <v>477</v>
      </c>
      <c r="AK25" s="156" t="s">
        <v>507</v>
      </c>
      <c r="AM25" s="156" t="s">
        <v>550</v>
      </c>
      <c r="BE25" s="156" t="s">
        <v>520</v>
      </c>
      <c r="BG25" s="155" t="s">
        <v>537</v>
      </c>
      <c r="BI25" s="163"/>
      <c r="BK25" s="163"/>
    </row>
    <row r="26" spans="1:71">
      <c r="P26" s="158" t="s">
        <v>483</v>
      </c>
      <c r="R26" s="156"/>
      <c r="S26" s="156"/>
      <c r="AK26" s="156" t="s">
        <v>508</v>
      </c>
      <c r="AM26" s="156" t="s">
        <v>551</v>
      </c>
      <c r="BE26" s="156" t="s">
        <v>521</v>
      </c>
      <c r="BG26" s="155" t="s">
        <v>538</v>
      </c>
    </row>
    <row r="27" spans="1:71">
      <c r="P27" s="158" t="s">
        <v>135</v>
      </c>
      <c r="AK27" s="156" t="s">
        <v>509</v>
      </c>
      <c r="AM27" s="156" t="s">
        <v>552</v>
      </c>
      <c r="BE27" s="156" t="s">
        <v>522</v>
      </c>
      <c r="BG27" s="155" t="s">
        <v>539</v>
      </c>
    </row>
    <row r="28" spans="1:71">
      <c r="P28" s="158" t="s">
        <v>146</v>
      </c>
      <c r="AK28" s="156" t="s">
        <v>510</v>
      </c>
      <c r="AM28" s="156" t="s">
        <v>553</v>
      </c>
      <c r="BE28" s="156" t="s">
        <v>523</v>
      </c>
      <c r="BG28" s="155" t="s">
        <v>540</v>
      </c>
    </row>
    <row r="29" spans="1:71">
      <c r="P29" s="158" t="s">
        <v>484</v>
      </c>
      <c r="AK29" s="156" t="s">
        <v>511</v>
      </c>
      <c r="AM29" s="156" t="s">
        <v>554</v>
      </c>
      <c r="BE29" s="156" t="s">
        <v>524</v>
      </c>
      <c r="BG29" s="155" t="s">
        <v>541</v>
      </c>
    </row>
    <row r="30" spans="1:71">
      <c r="P30" s="158" t="s">
        <v>485</v>
      </c>
      <c r="AK30" s="156" t="s">
        <v>512</v>
      </c>
      <c r="AM30" s="156" t="s">
        <v>555</v>
      </c>
      <c r="BE30" s="156" t="s">
        <v>525</v>
      </c>
      <c r="BG30" s="155" t="s">
        <v>542</v>
      </c>
    </row>
    <row r="31" spans="1:71">
      <c r="P31" s="158" t="s">
        <v>486</v>
      </c>
      <c r="AK31" s="156" t="s">
        <v>513</v>
      </c>
      <c r="AM31" s="156" t="s">
        <v>556</v>
      </c>
      <c r="BE31" s="156" t="s">
        <v>526</v>
      </c>
      <c r="BG31" s="155" t="s">
        <v>543</v>
      </c>
    </row>
    <row r="32" spans="1:71">
      <c r="P32" s="158" t="s">
        <v>487</v>
      </c>
      <c r="AK32" s="156" t="s">
        <v>514</v>
      </c>
      <c r="AM32" s="156" t="s">
        <v>557</v>
      </c>
      <c r="BE32" s="156" t="s">
        <v>527</v>
      </c>
      <c r="BG32" s="155" t="s">
        <v>544</v>
      </c>
    </row>
    <row r="33" spans="16:59">
      <c r="P33" s="158" t="s">
        <v>488</v>
      </c>
      <c r="AK33" s="156" t="s">
        <v>515</v>
      </c>
      <c r="AM33" s="110"/>
      <c r="BE33" s="156" t="s">
        <v>528</v>
      </c>
      <c r="BG33" s="155" t="s">
        <v>545</v>
      </c>
    </row>
    <row r="34" spans="16:59">
      <c r="P34" s="158" t="s">
        <v>489</v>
      </c>
      <c r="AK34" s="156"/>
      <c r="AM34" s="110"/>
      <c r="BE34" s="156" t="s">
        <v>186</v>
      </c>
    </row>
    <row r="35" spans="16:59">
      <c r="P35" s="158" t="s">
        <v>490</v>
      </c>
      <c r="BE35" s="156" t="s">
        <v>529</v>
      </c>
    </row>
    <row r="36" spans="16:59">
      <c r="P36" s="158" t="s">
        <v>491</v>
      </c>
      <c r="BE36" s="156" t="s">
        <v>530</v>
      </c>
    </row>
    <row r="37" spans="16:59">
      <c r="P37" s="158" t="s">
        <v>492</v>
      </c>
      <c r="BE37" s="154" t="s">
        <v>531</v>
      </c>
    </row>
    <row r="38" spans="16:59">
      <c r="P38" s="158" t="s">
        <v>493</v>
      </c>
      <c r="BE38" s="154" t="s">
        <v>532</v>
      </c>
    </row>
    <row r="39" spans="16:59">
      <c r="P39" s="158" t="s">
        <v>494</v>
      </c>
    </row>
    <row r="40" spans="16:59">
      <c r="P40" s="158" t="s">
        <v>495</v>
      </c>
    </row>
    <row r="41" spans="16:59">
      <c r="P41" s="158" t="s">
        <v>496</v>
      </c>
    </row>
    <row r="42" spans="16:59">
      <c r="P42" s="158" t="s">
        <v>497</v>
      </c>
    </row>
    <row r="43" spans="16:59">
      <c r="P43" s="158" t="s">
        <v>498</v>
      </c>
    </row>
    <row r="44" spans="16:59">
      <c r="P44" s="158" t="s">
        <v>499</v>
      </c>
    </row>
    <row r="45" spans="16:59">
      <c r="P45" s="158" t="s">
        <v>500</v>
      </c>
    </row>
    <row r="46" spans="16:59">
      <c r="P46" s="158" t="s">
        <v>501</v>
      </c>
    </row>
    <row r="47" spans="16:59">
      <c r="P47" s="158" t="s">
        <v>502</v>
      </c>
    </row>
    <row r="48" spans="16:59">
      <c r="P48" s="158" t="s">
        <v>503</v>
      </c>
    </row>
  </sheetData>
  <mergeCells count="7">
    <mergeCell ref="BK6:BM6"/>
    <mergeCell ref="J6:K6"/>
    <mergeCell ref="T6:AA6"/>
    <mergeCell ref="AF6:AH6"/>
    <mergeCell ref="AI6:AJ6"/>
    <mergeCell ref="AS6:AZ6"/>
    <mergeCell ref="BI6:BJ6"/>
  </mergeCells>
  <conditionalFormatting sqref="T8:AA18">
    <cfRule type="expression" dxfId="164" priority="2">
      <formula>OR($S8="In-house",$S8="Customer")</formula>
    </cfRule>
  </conditionalFormatting>
  <conditionalFormatting sqref="AI6">
    <cfRule type="duplicateValues" dxfId="163" priority="5"/>
  </conditionalFormatting>
  <conditionalFormatting sqref="AS8:AZ18">
    <cfRule type="expression" dxfId="162" priority="1">
      <formula>OR($AR8="In-house",$AR8="Customer")</formula>
    </cfRule>
  </conditionalFormatting>
  <conditionalFormatting sqref="BI6">
    <cfRule type="duplicateValues" dxfId="161" priority="4"/>
  </conditionalFormatting>
  <conditionalFormatting sqref="BK6">
    <cfRule type="duplicateValues" dxfId="160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EEE9-310E-4A42-A7E3-AC6F28E70DA9}">
  <dimension ref="A3:P16"/>
  <sheetViews>
    <sheetView workbookViewId="0">
      <selection activeCell="I8" sqref="I8"/>
    </sheetView>
  </sheetViews>
  <sheetFormatPr defaultRowHeight="14.4"/>
  <cols>
    <col min="1" max="1" width="5.6640625" bestFit="1" customWidth="1"/>
    <col min="2" max="2" width="20" bestFit="1" customWidth="1"/>
    <col min="3" max="4" width="16.44140625" bestFit="1" customWidth="1"/>
    <col min="5" max="5" width="15.33203125" bestFit="1" customWidth="1"/>
    <col min="6" max="6" width="19.44140625" bestFit="1" customWidth="1"/>
    <col min="7" max="7" width="16.21875" bestFit="1" customWidth="1"/>
    <col min="8" max="8" width="14.88671875" bestFit="1" customWidth="1"/>
    <col min="9" max="9" width="4.21875" bestFit="1" customWidth="1"/>
    <col min="10" max="10" width="22.21875" bestFit="1" customWidth="1"/>
    <col min="11" max="11" width="16.33203125" customWidth="1"/>
    <col min="12" max="12" width="9.5546875" bestFit="1" customWidth="1"/>
    <col min="13" max="13" width="22.21875" bestFit="1" customWidth="1"/>
    <col min="14" max="14" width="10.77734375" bestFit="1" customWidth="1"/>
    <col min="15" max="15" width="10.44140625" bestFit="1" customWidth="1"/>
    <col min="16" max="16" width="21.109375" customWidth="1"/>
  </cols>
  <sheetData>
    <row r="3" spans="1:16">
      <c r="A3" s="172"/>
      <c r="B3" s="172" t="s">
        <v>436</v>
      </c>
      <c r="C3" s="172" t="s">
        <v>441</v>
      </c>
      <c r="D3" s="172" t="s">
        <v>441</v>
      </c>
      <c r="E3" s="172" t="s">
        <v>442</v>
      </c>
      <c r="F3" s="172" t="s">
        <v>435</v>
      </c>
      <c r="G3" s="172" t="s">
        <v>441</v>
      </c>
      <c r="H3" s="172" t="s">
        <v>441</v>
      </c>
      <c r="I3" s="172"/>
      <c r="J3" s="172" t="s">
        <v>438</v>
      </c>
      <c r="K3" s="172" t="s">
        <v>435</v>
      </c>
      <c r="L3" s="172" t="s">
        <v>435</v>
      </c>
      <c r="M3" s="172" t="s">
        <v>438</v>
      </c>
      <c r="N3" s="172" t="s">
        <v>438</v>
      </c>
      <c r="O3" s="172" t="s">
        <v>438</v>
      </c>
      <c r="P3" s="172" t="s">
        <v>438</v>
      </c>
    </row>
    <row r="5" spans="1:16" ht="28.8">
      <c r="A5" s="141" t="s">
        <v>811</v>
      </c>
      <c r="B5" s="141" t="s">
        <v>812</v>
      </c>
      <c r="C5" s="141" t="s">
        <v>813</v>
      </c>
      <c r="D5" s="141" t="s">
        <v>814</v>
      </c>
      <c r="E5" s="141" t="s">
        <v>815</v>
      </c>
      <c r="F5" s="142" t="s">
        <v>816</v>
      </c>
      <c r="G5" s="141" t="s">
        <v>817</v>
      </c>
      <c r="H5" s="141" t="s">
        <v>818</v>
      </c>
      <c r="I5" s="141" t="s">
        <v>303</v>
      </c>
      <c r="J5" s="141" t="s">
        <v>819</v>
      </c>
      <c r="K5" s="141" t="s">
        <v>820</v>
      </c>
      <c r="L5" s="142" t="s">
        <v>821</v>
      </c>
      <c r="M5" s="141" t="s">
        <v>822</v>
      </c>
      <c r="N5" s="142" t="s">
        <v>823</v>
      </c>
      <c r="O5" s="142" t="s">
        <v>824</v>
      </c>
      <c r="P5" s="141" t="s">
        <v>112</v>
      </c>
    </row>
    <row r="6" spans="1:16">
      <c r="A6">
        <v>1</v>
      </c>
      <c r="B6" s="1" t="s">
        <v>189</v>
      </c>
      <c r="C6" t="s">
        <v>253</v>
      </c>
      <c r="D6">
        <v>1128571993</v>
      </c>
      <c r="E6">
        <v>10</v>
      </c>
      <c r="F6" s="143">
        <v>45646</v>
      </c>
      <c r="G6" t="s">
        <v>252</v>
      </c>
      <c r="H6" t="s">
        <v>146</v>
      </c>
      <c r="I6">
        <v>1</v>
      </c>
      <c r="J6" t="s">
        <v>187</v>
      </c>
      <c r="K6">
        <v>12300261382</v>
      </c>
      <c r="L6" s="143">
        <v>45661</v>
      </c>
      <c r="M6" t="s">
        <v>304</v>
      </c>
      <c r="N6" s="143">
        <v>45470</v>
      </c>
      <c r="O6" s="143">
        <v>45485</v>
      </c>
    </row>
    <row r="7" spans="1:16">
      <c r="A7">
        <v>2</v>
      </c>
      <c r="B7" s="1" t="s">
        <v>189</v>
      </c>
      <c r="C7" t="s">
        <v>253</v>
      </c>
      <c r="D7">
        <v>1128571993</v>
      </c>
      <c r="E7">
        <v>20</v>
      </c>
      <c r="F7" s="143">
        <v>45646</v>
      </c>
      <c r="G7" t="s">
        <v>252</v>
      </c>
      <c r="H7" t="s">
        <v>146</v>
      </c>
      <c r="I7">
        <v>1</v>
      </c>
      <c r="J7" t="s">
        <v>187</v>
      </c>
      <c r="K7">
        <v>12300261382</v>
      </c>
      <c r="L7" s="143">
        <v>45661</v>
      </c>
      <c r="M7" t="s">
        <v>304</v>
      </c>
      <c r="N7" s="143">
        <v>45470</v>
      </c>
      <c r="O7" s="143">
        <v>45490</v>
      </c>
    </row>
    <row r="8" spans="1:16">
      <c r="A8">
        <v>3</v>
      </c>
      <c r="B8" s="1" t="s">
        <v>189</v>
      </c>
      <c r="C8" t="s">
        <v>258</v>
      </c>
      <c r="D8">
        <v>1128571993</v>
      </c>
      <c r="E8">
        <v>10</v>
      </c>
      <c r="F8" s="143">
        <v>45547</v>
      </c>
      <c r="G8" t="s">
        <v>257</v>
      </c>
      <c r="H8" t="s">
        <v>135</v>
      </c>
      <c r="I8">
        <v>1</v>
      </c>
      <c r="J8" t="s">
        <v>305</v>
      </c>
      <c r="K8">
        <v>12300261538</v>
      </c>
      <c r="L8" s="143">
        <v>45562</v>
      </c>
      <c r="M8" t="s">
        <v>304</v>
      </c>
      <c r="N8" s="143">
        <v>45470</v>
      </c>
      <c r="O8" s="143">
        <v>45495</v>
      </c>
    </row>
    <row r="9" spans="1:16">
      <c r="A9">
        <v>4</v>
      </c>
      <c r="B9" s="1" t="s">
        <v>189</v>
      </c>
      <c r="C9" t="s">
        <v>261</v>
      </c>
      <c r="D9">
        <v>1128571993</v>
      </c>
      <c r="E9">
        <v>20</v>
      </c>
      <c r="F9" s="143">
        <v>45646</v>
      </c>
      <c r="G9" t="s">
        <v>260</v>
      </c>
      <c r="H9" t="s">
        <v>147</v>
      </c>
      <c r="I9">
        <v>1</v>
      </c>
      <c r="J9" t="s">
        <v>305</v>
      </c>
      <c r="K9">
        <v>12300261538</v>
      </c>
      <c r="L9" s="143">
        <v>45661</v>
      </c>
      <c r="M9" t="s">
        <v>304</v>
      </c>
      <c r="N9" s="143">
        <v>45470</v>
      </c>
      <c r="O9" s="143">
        <v>45470</v>
      </c>
    </row>
    <row r="10" spans="1:16">
      <c r="A10">
        <v>5</v>
      </c>
      <c r="B10" s="1" t="s">
        <v>189</v>
      </c>
      <c r="C10" t="s">
        <v>261</v>
      </c>
      <c r="D10">
        <v>1128571993</v>
      </c>
      <c r="E10">
        <v>30</v>
      </c>
      <c r="F10" s="143">
        <v>45646</v>
      </c>
      <c r="G10" t="s">
        <v>263</v>
      </c>
      <c r="H10" t="s">
        <v>147</v>
      </c>
      <c r="I10">
        <v>1</v>
      </c>
      <c r="J10" t="s">
        <v>305</v>
      </c>
      <c r="K10">
        <v>12300261538</v>
      </c>
      <c r="L10" s="143">
        <v>45661</v>
      </c>
      <c r="M10" t="s">
        <v>304</v>
      </c>
      <c r="N10" s="143">
        <v>45470</v>
      </c>
      <c r="O10" s="143">
        <v>45478</v>
      </c>
    </row>
    <row r="11" spans="1:16">
      <c r="A11">
        <v>6</v>
      </c>
      <c r="B11" s="1" t="s">
        <v>189</v>
      </c>
      <c r="C11" t="s">
        <v>266</v>
      </c>
      <c r="D11">
        <v>1129153035</v>
      </c>
      <c r="E11">
        <v>40</v>
      </c>
      <c r="F11" s="143">
        <v>45789</v>
      </c>
      <c r="G11" t="s">
        <v>265</v>
      </c>
      <c r="H11" t="s">
        <v>147</v>
      </c>
      <c r="I11">
        <v>1</v>
      </c>
      <c r="J11" t="s">
        <v>305</v>
      </c>
      <c r="K11">
        <v>12300261538</v>
      </c>
      <c r="L11" s="143">
        <v>45804</v>
      </c>
      <c r="M11" t="s">
        <v>304</v>
      </c>
      <c r="N11" s="143">
        <v>45470</v>
      </c>
      <c r="O11" s="143">
        <v>45496</v>
      </c>
    </row>
    <row r="12" spans="1:16">
      <c r="A12">
        <v>7</v>
      </c>
      <c r="B12" s="1" t="s">
        <v>189</v>
      </c>
      <c r="C12" t="s">
        <v>266</v>
      </c>
      <c r="D12">
        <v>1129153035</v>
      </c>
      <c r="E12">
        <v>50</v>
      </c>
      <c r="F12" s="143">
        <v>45789</v>
      </c>
      <c r="G12" t="s">
        <v>268</v>
      </c>
      <c r="H12" t="s">
        <v>147</v>
      </c>
      <c r="I12">
        <v>1</v>
      </c>
      <c r="J12" t="s">
        <v>305</v>
      </c>
      <c r="K12">
        <v>12300261538</v>
      </c>
      <c r="L12" s="143">
        <v>45804</v>
      </c>
      <c r="M12" t="s">
        <v>304</v>
      </c>
      <c r="N12" s="143">
        <v>45470</v>
      </c>
      <c r="O12" s="143">
        <v>45505</v>
      </c>
    </row>
    <row r="13" spans="1:16">
      <c r="A13">
        <v>8</v>
      </c>
      <c r="B13" s="1" t="s">
        <v>189</v>
      </c>
      <c r="C13" t="s">
        <v>271</v>
      </c>
      <c r="D13">
        <v>1129250005</v>
      </c>
      <c r="E13">
        <v>60</v>
      </c>
      <c r="F13" s="143">
        <v>45811</v>
      </c>
      <c r="G13" t="s">
        <v>270</v>
      </c>
      <c r="H13" t="s">
        <v>146</v>
      </c>
      <c r="I13">
        <v>1</v>
      </c>
      <c r="J13" t="s">
        <v>305</v>
      </c>
      <c r="K13">
        <v>12300261538</v>
      </c>
      <c r="L13" s="143">
        <v>45826</v>
      </c>
      <c r="M13" t="s">
        <v>304</v>
      </c>
      <c r="N13" s="143">
        <v>45470</v>
      </c>
      <c r="O13" s="143">
        <v>45473</v>
      </c>
    </row>
    <row r="14" spans="1:16">
      <c r="A14">
        <v>9</v>
      </c>
      <c r="B14" s="1" t="s">
        <v>189</v>
      </c>
      <c r="C14" t="s">
        <v>274</v>
      </c>
      <c r="D14">
        <v>1129377449</v>
      </c>
      <c r="E14">
        <v>10</v>
      </c>
      <c r="F14" s="143">
        <v>45825</v>
      </c>
      <c r="G14" t="s">
        <v>273</v>
      </c>
      <c r="H14" t="s">
        <v>147</v>
      </c>
      <c r="I14">
        <v>1</v>
      </c>
      <c r="J14" t="s">
        <v>305</v>
      </c>
      <c r="K14">
        <v>12300262066</v>
      </c>
      <c r="L14" s="143">
        <v>45840</v>
      </c>
      <c r="M14" t="s">
        <v>304</v>
      </c>
      <c r="N14" s="143">
        <v>45470</v>
      </c>
      <c r="O14" s="143">
        <v>45480</v>
      </c>
    </row>
    <row r="15" spans="1:16">
      <c r="A15">
        <v>10</v>
      </c>
      <c r="B15" s="1" t="s">
        <v>189</v>
      </c>
      <c r="C15" t="s">
        <v>277</v>
      </c>
      <c r="D15">
        <v>1129025298</v>
      </c>
      <c r="E15">
        <v>20</v>
      </c>
      <c r="F15" s="143">
        <v>45756</v>
      </c>
      <c r="G15" t="s">
        <v>276</v>
      </c>
      <c r="H15" t="s">
        <v>147</v>
      </c>
      <c r="I15">
        <v>1</v>
      </c>
      <c r="J15" t="s">
        <v>305</v>
      </c>
      <c r="K15">
        <v>12300262066</v>
      </c>
      <c r="L15" s="143">
        <v>45771</v>
      </c>
      <c r="M15" t="s">
        <v>304</v>
      </c>
      <c r="N15" s="143">
        <v>45470</v>
      </c>
      <c r="O15" s="143">
        <v>45479</v>
      </c>
    </row>
    <row r="16" spans="1:16">
      <c r="A16">
        <v>11</v>
      </c>
      <c r="B16" s="1" t="s">
        <v>189</v>
      </c>
      <c r="C16" t="s">
        <v>277</v>
      </c>
      <c r="D16">
        <v>1129025298</v>
      </c>
      <c r="E16">
        <v>30</v>
      </c>
      <c r="F16" s="143">
        <v>45756</v>
      </c>
      <c r="G16" t="s">
        <v>279</v>
      </c>
      <c r="H16" t="s">
        <v>147</v>
      </c>
      <c r="I16">
        <v>1</v>
      </c>
      <c r="J16" t="s">
        <v>305</v>
      </c>
      <c r="K16">
        <v>12300262066</v>
      </c>
      <c r="L16" s="143">
        <v>45771</v>
      </c>
      <c r="M16" t="s">
        <v>304</v>
      </c>
      <c r="N16" s="143">
        <v>45470</v>
      </c>
      <c r="O16" s="143">
        <v>45476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D922-42C7-4624-8ED2-5637026E9F5D}">
  <dimension ref="A4:BH44"/>
  <sheetViews>
    <sheetView topLeftCell="E1" workbookViewId="0">
      <selection activeCell="J8" sqref="J8:J18"/>
    </sheetView>
  </sheetViews>
  <sheetFormatPr defaultRowHeight="14.4"/>
  <cols>
    <col min="1" max="1" width="15.109375" bestFit="1" customWidth="1"/>
    <col min="2" max="2" width="9" bestFit="1" customWidth="1"/>
    <col min="3" max="3" width="23.77734375" bestFit="1" customWidth="1"/>
    <col min="4" max="4" width="7.5546875" bestFit="1" customWidth="1"/>
    <col min="5" max="5" width="15.44140625" bestFit="1" customWidth="1"/>
    <col min="6" max="6" width="70.21875" bestFit="1" customWidth="1"/>
    <col min="9" max="9" width="13.88671875" bestFit="1" customWidth="1"/>
    <col min="10" max="10" width="15.5546875" bestFit="1" customWidth="1"/>
    <col min="11" max="11" width="14.88671875" bestFit="1" customWidth="1"/>
    <col min="12" max="12" width="26.77734375" bestFit="1" customWidth="1"/>
    <col min="13" max="13" width="12.5546875" bestFit="1" customWidth="1"/>
    <col min="14" max="14" width="16" bestFit="1" customWidth="1"/>
    <col min="15" max="15" width="14.44140625" bestFit="1" customWidth="1"/>
    <col min="17" max="17" width="30.88671875" bestFit="1" customWidth="1"/>
    <col min="19" max="19" width="16.21875" bestFit="1" customWidth="1"/>
    <col min="20" max="20" width="23.77734375" bestFit="1" customWidth="1"/>
    <col min="21" max="21" width="15.44140625" bestFit="1" customWidth="1"/>
    <col min="22" max="22" width="22.88671875" bestFit="1" customWidth="1"/>
    <col min="23" max="23" width="12.88671875" bestFit="1" customWidth="1"/>
    <col min="24" max="24" width="15.5546875" bestFit="1" customWidth="1"/>
    <col min="25" max="25" width="16.6640625" bestFit="1" customWidth="1"/>
    <col min="27" max="27" width="13.6640625" bestFit="1" customWidth="1"/>
  </cols>
  <sheetData>
    <row r="4" spans="1:60">
      <c r="D4" s="172" t="s">
        <v>559</v>
      </c>
      <c r="N4" t="s">
        <v>562</v>
      </c>
      <c r="O4" t="s">
        <v>563</v>
      </c>
    </row>
    <row r="5" spans="1:60">
      <c r="A5" s="172" t="s">
        <v>434</v>
      </c>
      <c r="B5" s="172" t="s">
        <v>434</v>
      </c>
      <c r="C5" s="172" t="s">
        <v>434</v>
      </c>
      <c r="D5" s="172" t="s">
        <v>435</v>
      </c>
      <c r="E5" s="172" t="s">
        <v>436</v>
      </c>
      <c r="F5" s="172" t="s">
        <v>437</v>
      </c>
      <c r="G5" s="172" t="s">
        <v>435</v>
      </c>
      <c r="H5" s="172" t="s">
        <v>435</v>
      </c>
      <c r="I5" s="172" t="s">
        <v>438</v>
      </c>
      <c r="J5" s="172" t="s">
        <v>560</v>
      </c>
      <c r="K5" s="172" t="s">
        <v>561</v>
      </c>
      <c r="L5" s="172" t="s">
        <v>438</v>
      </c>
      <c r="M5" s="172" t="s">
        <v>438</v>
      </c>
      <c r="N5" s="172" t="s">
        <v>439</v>
      </c>
      <c r="O5" s="172" t="s">
        <v>560</v>
      </c>
      <c r="P5" s="172" t="s">
        <v>560</v>
      </c>
      <c r="Q5" s="172" t="s">
        <v>564</v>
      </c>
      <c r="R5" s="172" t="s">
        <v>560</v>
      </c>
      <c r="S5" s="172" t="s">
        <v>435</v>
      </c>
      <c r="T5" s="172" t="s">
        <v>435</v>
      </c>
      <c r="U5" s="172" t="s">
        <v>436</v>
      </c>
      <c r="V5" s="172" t="s">
        <v>436</v>
      </c>
      <c r="W5" s="172" t="s">
        <v>440</v>
      </c>
      <c r="X5" s="172" t="s">
        <v>435</v>
      </c>
      <c r="Y5" s="172" t="s">
        <v>435</v>
      </c>
      <c r="Z5" s="172" t="s">
        <v>561</v>
      </c>
      <c r="AA5" s="172" t="s">
        <v>565</v>
      </c>
      <c r="AB5" s="172"/>
      <c r="AC5" s="172" t="s">
        <v>308</v>
      </c>
      <c r="AD5" s="172" t="s">
        <v>308</v>
      </c>
      <c r="AE5" s="172" t="s">
        <v>308</v>
      </c>
      <c r="AF5" s="172" t="s">
        <v>308</v>
      </c>
      <c r="AG5" s="172" t="s">
        <v>308</v>
      </c>
      <c r="AH5" s="172" t="s">
        <v>308</v>
      </c>
      <c r="AI5" s="172" t="s">
        <v>308</v>
      </c>
      <c r="AJ5" s="172" t="s">
        <v>308</v>
      </c>
      <c r="AK5" s="172" t="s">
        <v>308</v>
      </c>
      <c r="AL5" s="172" t="s">
        <v>308</v>
      </c>
      <c r="AM5" s="172" t="s">
        <v>308</v>
      </c>
      <c r="AN5" s="172" t="s">
        <v>308</v>
      </c>
      <c r="AO5" s="172" t="s">
        <v>308</v>
      </c>
      <c r="AP5" s="172" t="s">
        <v>308</v>
      </c>
      <c r="AQ5" s="172" t="s">
        <v>308</v>
      </c>
      <c r="AR5" s="172" t="s">
        <v>308</v>
      </c>
      <c r="AS5" s="172" t="s">
        <v>308</v>
      </c>
      <c r="AT5" s="172" t="s">
        <v>308</v>
      </c>
      <c r="AU5" s="172" t="s">
        <v>308</v>
      </c>
      <c r="AV5" s="172" t="s">
        <v>308</v>
      </c>
      <c r="AW5" s="172" t="s">
        <v>308</v>
      </c>
      <c r="AX5" s="172" t="s">
        <v>308</v>
      </c>
      <c r="AY5" s="172" t="s">
        <v>308</v>
      </c>
      <c r="AZ5" s="172" t="s">
        <v>308</v>
      </c>
      <c r="BA5" s="172" t="s">
        <v>308</v>
      </c>
      <c r="BB5" s="172" t="s">
        <v>308</v>
      </c>
      <c r="BC5" s="172" t="s">
        <v>308</v>
      </c>
      <c r="BD5" s="172" t="s">
        <v>308</v>
      </c>
      <c r="BE5" s="172" t="s">
        <v>308</v>
      </c>
      <c r="BF5" s="172" t="s">
        <v>308</v>
      </c>
      <c r="BG5" s="172" t="s">
        <v>308</v>
      </c>
      <c r="BH5" s="172" t="s">
        <v>308</v>
      </c>
    </row>
    <row r="7" spans="1:60">
      <c r="A7" t="s">
        <v>306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303</v>
      </c>
      <c r="H7" t="s">
        <v>312</v>
      </c>
      <c r="I7" t="s">
        <v>313</v>
      </c>
      <c r="J7" t="s">
        <v>314</v>
      </c>
      <c r="K7" t="s">
        <v>97</v>
      </c>
      <c r="L7" t="s">
        <v>315</v>
      </c>
      <c r="M7" t="s">
        <v>316</v>
      </c>
      <c r="N7" t="s">
        <v>317</v>
      </c>
      <c r="O7" t="s">
        <v>318</v>
      </c>
      <c r="P7" t="s">
        <v>319</v>
      </c>
      <c r="Q7" t="s">
        <v>320</v>
      </c>
      <c r="R7" t="s">
        <v>321</v>
      </c>
      <c r="S7" t="s">
        <v>322</v>
      </c>
      <c r="T7" t="s">
        <v>323</v>
      </c>
      <c r="U7" t="s">
        <v>324</v>
      </c>
      <c r="V7" t="s">
        <v>325</v>
      </c>
      <c r="W7" t="s">
        <v>326</v>
      </c>
      <c r="X7" t="s">
        <v>327</v>
      </c>
      <c r="Y7" t="s">
        <v>328</v>
      </c>
      <c r="Z7" t="s">
        <v>329</v>
      </c>
      <c r="AA7" t="s">
        <v>330</v>
      </c>
      <c r="AB7" t="s">
        <v>331</v>
      </c>
      <c r="AC7" t="s">
        <v>332</v>
      </c>
      <c r="AD7" t="s">
        <v>188</v>
      </c>
      <c r="AE7" t="s">
        <v>333</v>
      </c>
      <c r="AF7" t="s">
        <v>334</v>
      </c>
      <c r="AG7" t="s">
        <v>335</v>
      </c>
      <c r="AH7" t="s">
        <v>336</v>
      </c>
      <c r="AI7" t="s">
        <v>337</v>
      </c>
      <c r="AJ7" t="s">
        <v>338</v>
      </c>
      <c r="AK7" t="s">
        <v>339</v>
      </c>
      <c r="AL7" t="s">
        <v>340</v>
      </c>
      <c r="AM7" t="s">
        <v>341</v>
      </c>
      <c r="AN7" t="s">
        <v>342</v>
      </c>
      <c r="AO7" t="s">
        <v>343</v>
      </c>
      <c r="AP7" t="s">
        <v>344</v>
      </c>
      <c r="AQ7" t="s">
        <v>345</v>
      </c>
      <c r="AR7" t="s">
        <v>346</v>
      </c>
      <c r="AS7" t="s">
        <v>347</v>
      </c>
      <c r="AT7" t="s">
        <v>348</v>
      </c>
      <c r="AU7" t="s">
        <v>349</v>
      </c>
      <c r="AV7" t="s">
        <v>350</v>
      </c>
      <c r="AW7" t="s">
        <v>351</v>
      </c>
      <c r="AX7" t="s">
        <v>352</v>
      </c>
      <c r="AY7" t="s">
        <v>353</v>
      </c>
      <c r="AZ7" t="s">
        <v>354</v>
      </c>
      <c r="BA7" t="s">
        <v>355</v>
      </c>
      <c r="BB7" t="s">
        <v>356</v>
      </c>
      <c r="BC7" t="s">
        <v>357</v>
      </c>
      <c r="BD7" t="s">
        <v>358</v>
      </c>
      <c r="BE7" t="s">
        <v>359</v>
      </c>
      <c r="BF7" t="s">
        <v>360</v>
      </c>
      <c r="BG7" t="s">
        <v>361</v>
      </c>
      <c r="BH7" t="s">
        <v>362</v>
      </c>
    </row>
    <row r="8" spans="1:60">
      <c r="A8" t="s">
        <v>281</v>
      </c>
      <c r="B8">
        <v>21008325</v>
      </c>
      <c r="C8" t="s">
        <v>370</v>
      </c>
      <c r="D8">
        <v>532</v>
      </c>
      <c r="E8" s="1" t="s">
        <v>189</v>
      </c>
      <c r="F8" t="s">
        <v>363</v>
      </c>
      <c r="G8">
        <v>7</v>
      </c>
      <c r="H8" t="s">
        <v>364</v>
      </c>
      <c r="I8" t="s">
        <v>365</v>
      </c>
      <c r="J8" t="s">
        <v>369</v>
      </c>
      <c r="K8" t="s">
        <v>366</v>
      </c>
      <c r="L8" t="s">
        <v>367</v>
      </c>
      <c r="M8" t="s">
        <v>369</v>
      </c>
      <c r="N8" t="s">
        <v>368</v>
      </c>
      <c r="O8" t="s">
        <v>117</v>
      </c>
      <c r="P8">
        <v>0</v>
      </c>
      <c r="Q8">
        <v>581</v>
      </c>
      <c r="R8" t="s">
        <v>134</v>
      </c>
      <c r="S8" t="s">
        <v>369</v>
      </c>
      <c r="T8" t="s">
        <v>370</v>
      </c>
      <c r="U8" s="1" t="s">
        <v>189</v>
      </c>
      <c r="V8" s="1" t="s">
        <v>189</v>
      </c>
      <c r="W8">
        <v>2</v>
      </c>
      <c r="X8" t="s">
        <v>371</v>
      </c>
      <c r="Y8" t="e">
        <v>#N/A</v>
      </c>
      <c r="Z8" t="s">
        <v>189</v>
      </c>
      <c r="AA8">
        <v>0.90476190476190477</v>
      </c>
      <c r="AB8" t="s">
        <v>372</v>
      </c>
      <c r="AC8" t="s">
        <v>373</v>
      </c>
      <c r="AD8" t="s">
        <v>374</v>
      </c>
      <c r="AE8" t="s">
        <v>375</v>
      </c>
      <c r="AF8" t="s">
        <v>376</v>
      </c>
      <c r="AG8" t="s">
        <v>377</v>
      </c>
      <c r="AH8" t="s">
        <v>378</v>
      </c>
      <c r="AI8" t="s">
        <v>378</v>
      </c>
      <c r="AJ8" t="s">
        <v>379</v>
      </c>
      <c r="AK8" t="s">
        <v>380</v>
      </c>
      <c r="AL8" t="s">
        <v>381</v>
      </c>
      <c r="AM8" t="s">
        <v>382</v>
      </c>
      <c r="AN8" t="s">
        <v>383</v>
      </c>
      <c r="AO8" t="s">
        <v>383</v>
      </c>
      <c r="AP8" t="s">
        <v>384</v>
      </c>
      <c r="AQ8" t="s">
        <v>385</v>
      </c>
      <c r="AR8" t="s">
        <v>386</v>
      </c>
      <c r="AS8" t="s">
        <v>387</v>
      </c>
      <c r="AT8" t="s">
        <v>388</v>
      </c>
      <c r="AU8" t="s">
        <v>389</v>
      </c>
      <c r="AV8" t="s">
        <v>390</v>
      </c>
      <c r="AW8" t="s">
        <v>391</v>
      </c>
      <c r="AX8" t="s">
        <v>181</v>
      </c>
      <c r="AY8" t="s">
        <v>181</v>
      </c>
      <c r="AZ8" t="s">
        <v>181</v>
      </c>
      <c r="BA8" t="s">
        <v>181</v>
      </c>
      <c r="BB8" t="s">
        <v>181</v>
      </c>
      <c r="BC8" t="s">
        <v>181</v>
      </c>
      <c r="BD8" t="s">
        <v>181</v>
      </c>
      <c r="BE8" t="s">
        <v>181</v>
      </c>
      <c r="BF8" t="s">
        <v>181</v>
      </c>
      <c r="BG8" t="s">
        <v>181</v>
      </c>
      <c r="BH8" t="s">
        <v>181</v>
      </c>
    </row>
    <row r="9" spans="1:60">
      <c r="A9" t="s">
        <v>282</v>
      </c>
      <c r="B9">
        <v>21009970</v>
      </c>
      <c r="C9" t="s">
        <v>370</v>
      </c>
      <c r="D9">
        <v>440</v>
      </c>
      <c r="E9" s="1" t="s">
        <v>189</v>
      </c>
      <c r="F9" t="s">
        <v>181</v>
      </c>
      <c r="G9">
        <v>3</v>
      </c>
      <c r="H9" t="s">
        <v>364</v>
      </c>
      <c r="I9" t="s">
        <v>756</v>
      </c>
      <c r="J9" t="s">
        <v>369</v>
      </c>
      <c r="K9" t="s">
        <v>366</v>
      </c>
      <c r="L9" t="s">
        <v>367</v>
      </c>
      <c r="M9" t="s">
        <v>369</v>
      </c>
      <c r="N9" t="s">
        <v>368</v>
      </c>
      <c r="O9" t="s">
        <v>134</v>
      </c>
      <c r="P9" t="s">
        <v>181</v>
      </c>
      <c r="Q9">
        <v>493</v>
      </c>
      <c r="R9" t="s">
        <v>134</v>
      </c>
      <c r="S9" t="s">
        <v>369</v>
      </c>
      <c r="T9" t="s">
        <v>370</v>
      </c>
      <c r="U9" s="1" t="s">
        <v>189</v>
      </c>
      <c r="V9" s="1" t="s">
        <v>189</v>
      </c>
      <c r="W9">
        <v>1</v>
      </c>
      <c r="X9" t="s">
        <v>371</v>
      </c>
      <c r="Y9" t="e">
        <v>#N/A</v>
      </c>
      <c r="Z9" t="s">
        <v>189</v>
      </c>
      <c r="AA9">
        <v>0.95</v>
      </c>
      <c r="AB9" t="s">
        <v>185</v>
      </c>
      <c r="AC9" t="s">
        <v>373</v>
      </c>
      <c r="AD9" t="s">
        <v>374</v>
      </c>
      <c r="AE9" t="s">
        <v>375</v>
      </c>
      <c r="AF9" t="s">
        <v>376</v>
      </c>
      <c r="AG9" t="s">
        <v>377</v>
      </c>
      <c r="AH9" t="s">
        <v>380</v>
      </c>
      <c r="AI9" t="s">
        <v>384</v>
      </c>
      <c r="AJ9" t="s">
        <v>392</v>
      </c>
      <c r="AK9" t="s">
        <v>388</v>
      </c>
      <c r="AL9" t="s">
        <v>393</v>
      </c>
      <c r="AM9" t="s">
        <v>394</v>
      </c>
      <c r="AN9" t="s">
        <v>393</v>
      </c>
      <c r="AO9" t="s">
        <v>395</v>
      </c>
      <c r="AP9" t="s">
        <v>394</v>
      </c>
      <c r="AQ9" t="s">
        <v>396</v>
      </c>
      <c r="AR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181</v>
      </c>
      <c r="AX9" t="s">
        <v>181</v>
      </c>
      <c r="AY9" t="s">
        <v>181</v>
      </c>
      <c r="AZ9" t="s">
        <v>181</v>
      </c>
      <c r="BA9" t="s">
        <v>181</v>
      </c>
      <c r="BB9" t="s">
        <v>181</v>
      </c>
      <c r="BC9" t="s">
        <v>181</v>
      </c>
      <c r="BD9" t="s">
        <v>181</v>
      </c>
      <c r="BE9" t="s">
        <v>181</v>
      </c>
      <c r="BF9" t="s">
        <v>181</v>
      </c>
      <c r="BG9" t="s">
        <v>181</v>
      </c>
      <c r="BH9" t="s">
        <v>181</v>
      </c>
    </row>
    <row r="10" spans="1:60">
      <c r="A10" t="s">
        <v>283</v>
      </c>
      <c r="B10">
        <v>21012070</v>
      </c>
      <c r="C10" t="s">
        <v>370</v>
      </c>
      <c r="D10">
        <v>354</v>
      </c>
      <c r="E10" s="1" t="s">
        <v>189</v>
      </c>
      <c r="F10" t="s">
        <v>363</v>
      </c>
      <c r="G10">
        <v>2</v>
      </c>
      <c r="H10" t="s">
        <v>364</v>
      </c>
      <c r="I10" t="s">
        <v>365</v>
      </c>
      <c r="J10" t="s">
        <v>369</v>
      </c>
      <c r="K10" t="s">
        <v>366</v>
      </c>
      <c r="L10" t="s">
        <v>367</v>
      </c>
      <c r="M10" t="s">
        <v>369</v>
      </c>
      <c r="N10" t="s">
        <v>368</v>
      </c>
      <c r="O10" t="s">
        <v>117</v>
      </c>
      <c r="P10">
        <v>0</v>
      </c>
      <c r="Q10">
        <v>396</v>
      </c>
      <c r="R10" t="s">
        <v>134</v>
      </c>
      <c r="S10" t="s">
        <v>369</v>
      </c>
      <c r="T10" t="s">
        <v>370</v>
      </c>
      <c r="U10" s="1" t="s">
        <v>189</v>
      </c>
      <c r="V10" s="1" t="s">
        <v>189</v>
      </c>
      <c r="W10">
        <v>2</v>
      </c>
      <c r="X10" t="s">
        <v>371</v>
      </c>
      <c r="Y10" t="e">
        <v>#N/A</v>
      </c>
      <c r="Z10" t="s">
        <v>189</v>
      </c>
      <c r="AA10">
        <v>0.90476190476190477</v>
      </c>
      <c r="AB10" t="s">
        <v>185</v>
      </c>
      <c r="AC10" t="s">
        <v>373</v>
      </c>
      <c r="AD10" t="s">
        <v>374</v>
      </c>
      <c r="AE10" t="s">
        <v>375</v>
      </c>
      <c r="AF10" t="s">
        <v>376</v>
      </c>
      <c r="AG10" t="s">
        <v>377</v>
      </c>
      <c r="AH10" t="s">
        <v>378</v>
      </c>
      <c r="AI10" t="s">
        <v>378</v>
      </c>
      <c r="AJ10" t="s">
        <v>379</v>
      </c>
      <c r="AK10" t="s">
        <v>380</v>
      </c>
      <c r="AL10" t="s">
        <v>384</v>
      </c>
      <c r="AM10" t="s">
        <v>385</v>
      </c>
      <c r="AN10" t="s">
        <v>392</v>
      </c>
      <c r="AO10" t="s">
        <v>388</v>
      </c>
      <c r="AP10" t="s">
        <v>393</v>
      </c>
      <c r="AQ10" t="s">
        <v>394</v>
      </c>
      <c r="AR10" t="s">
        <v>393</v>
      </c>
      <c r="AS10" t="s">
        <v>395</v>
      </c>
      <c r="AT10" t="s">
        <v>394</v>
      </c>
      <c r="AU10" t="s">
        <v>389</v>
      </c>
      <c r="AV10" t="s">
        <v>390</v>
      </c>
      <c r="AW10" t="s">
        <v>391</v>
      </c>
      <c r="AX10" t="s">
        <v>181</v>
      </c>
      <c r="AY10" t="s">
        <v>181</v>
      </c>
      <c r="AZ10" t="s">
        <v>181</v>
      </c>
      <c r="BA10" t="s">
        <v>181</v>
      </c>
      <c r="BB10" t="s">
        <v>181</v>
      </c>
      <c r="BC10" t="s">
        <v>181</v>
      </c>
      <c r="BD10" t="s">
        <v>181</v>
      </c>
      <c r="BE10" t="s">
        <v>181</v>
      </c>
      <c r="BF10" t="s">
        <v>181</v>
      </c>
      <c r="BG10" t="s">
        <v>181</v>
      </c>
      <c r="BH10" t="s">
        <v>181</v>
      </c>
    </row>
    <row r="11" spans="1:60">
      <c r="A11" t="s">
        <v>284</v>
      </c>
      <c r="B11">
        <v>21011882</v>
      </c>
      <c r="C11" t="s">
        <v>370</v>
      </c>
      <c r="D11">
        <v>340</v>
      </c>
      <c r="E11" s="1" t="s">
        <v>189</v>
      </c>
      <c r="F11" t="s">
        <v>181</v>
      </c>
      <c r="G11">
        <v>2</v>
      </c>
      <c r="H11" t="s">
        <v>364</v>
      </c>
      <c r="I11" t="s">
        <v>365</v>
      </c>
      <c r="J11" t="s">
        <v>369</v>
      </c>
      <c r="K11" t="s">
        <v>366</v>
      </c>
      <c r="L11" t="s">
        <v>367</v>
      </c>
      <c r="M11" t="s">
        <v>369</v>
      </c>
      <c r="N11" t="s">
        <v>368</v>
      </c>
      <c r="O11" t="s">
        <v>134</v>
      </c>
      <c r="P11">
        <v>0</v>
      </c>
      <c r="Q11">
        <v>396</v>
      </c>
      <c r="R11" t="s">
        <v>402</v>
      </c>
      <c r="S11" t="s">
        <v>369</v>
      </c>
      <c r="T11" t="s">
        <v>370</v>
      </c>
      <c r="U11" s="1" t="s">
        <v>189</v>
      </c>
      <c r="V11" s="1" t="s">
        <v>189</v>
      </c>
      <c r="W11">
        <v>12</v>
      </c>
      <c r="X11" t="s">
        <v>403</v>
      </c>
      <c r="Y11" t="s">
        <v>404</v>
      </c>
      <c r="Z11" t="s">
        <v>189</v>
      </c>
      <c r="AA11">
        <v>0.53846153846153844</v>
      </c>
      <c r="AB11" t="e">
        <v>#N/A</v>
      </c>
      <c r="AC11" t="s">
        <v>373</v>
      </c>
      <c r="AD11" t="s">
        <v>405</v>
      </c>
      <c r="AE11" t="s">
        <v>405</v>
      </c>
      <c r="AF11" t="s">
        <v>382</v>
      </c>
      <c r="AG11" t="s">
        <v>406</v>
      </c>
      <c r="AH11" t="s">
        <v>407</v>
      </c>
      <c r="AI11" t="s">
        <v>386</v>
      </c>
      <c r="AJ11" t="s">
        <v>387</v>
      </c>
      <c r="AK11" t="s">
        <v>388</v>
      </c>
      <c r="AL11" t="s">
        <v>393</v>
      </c>
      <c r="AM11" t="s">
        <v>394</v>
      </c>
      <c r="AN11" t="s">
        <v>408</v>
      </c>
      <c r="AO11" t="s">
        <v>395</v>
      </c>
      <c r="AP11" t="s">
        <v>394</v>
      </c>
      <c r="AQ11" t="s">
        <v>409</v>
      </c>
      <c r="AR11" t="s">
        <v>397</v>
      </c>
      <c r="AS11" t="s">
        <v>410</v>
      </c>
      <c r="AT11" t="s">
        <v>410</v>
      </c>
      <c r="AU11" t="s">
        <v>397</v>
      </c>
      <c r="AV11" t="s">
        <v>398</v>
      </c>
      <c r="AW11" t="s">
        <v>411</v>
      </c>
      <c r="AX11" t="s">
        <v>399</v>
      </c>
      <c r="AY11" t="s">
        <v>400</v>
      </c>
      <c r="AZ11" t="s">
        <v>399</v>
      </c>
      <c r="BA11" t="s">
        <v>412</v>
      </c>
      <c r="BB11" t="s">
        <v>391</v>
      </c>
      <c r="BC11" t="s">
        <v>181</v>
      </c>
      <c r="BD11" t="s">
        <v>181</v>
      </c>
      <c r="BE11" t="s">
        <v>181</v>
      </c>
      <c r="BF11" t="s">
        <v>181</v>
      </c>
      <c r="BG11" t="s">
        <v>181</v>
      </c>
      <c r="BH11" t="s">
        <v>181</v>
      </c>
    </row>
    <row r="12" spans="1:60">
      <c r="A12" t="s">
        <v>285</v>
      </c>
      <c r="B12">
        <v>21012799</v>
      </c>
      <c r="C12" t="s">
        <v>370</v>
      </c>
      <c r="D12">
        <v>311</v>
      </c>
      <c r="E12" s="1" t="s">
        <v>189</v>
      </c>
      <c r="F12" t="s">
        <v>363</v>
      </c>
      <c r="G12">
        <v>4</v>
      </c>
      <c r="H12" t="s">
        <v>364</v>
      </c>
      <c r="I12" t="s">
        <v>365</v>
      </c>
      <c r="J12" t="s">
        <v>369</v>
      </c>
      <c r="K12" t="s">
        <v>366</v>
      </c>
      <c r="L12" t="s">
        <v>367</v>
      </c>
      <c r="M12" t="s">
        <v>369</v>
      </c>
      <c r="N12" t="s">
        <v>368</v>
      </c>
      <c r="O12" t="s">
        <v>134</v>
      </c>
      <c r="P12">
        <v>0</v>
      </c>
      <c r="Q12">
        <v>351</v>
      </c>
      <c r="R12" t="s">
        <v>134</v>
      </c>
      <c r="S12" t="s">
        <v>369</v>
      </c>
      <c r="T12" t="s">
        <v>370</v>
      </c>
      <c r="U12" s="1" t="s">
        <v>189</v>
      </c>
      <c r="V12" s="1" t="s">
        <v>189</v>
      </c>
      <c r="W12">
        <v>2</v>
      </c>
      <c r="X12" t="s">
        <v>371</v>
      </c>
      <c r="Y12" t="e">
        <v>#N/A</v>
      </c>
      <c r="Z12" t="s">
        <v>189</v>
      </c>
      <c r="AA12">
        <v>0.92307692307692313</v>
      </c>
      <c r="AB12" t="s">
        <v>185</v>
      </c>
      <c r="AC12" t="s">
        <v>373</v>
      </c>
      <c r="AD12" t="s">
        <v>374</v>
      </c>
      <c r="AE12" t="s">
        <v>375</v>
      </c>
      <c r="AF12" t="s">
        <v>376</v>
      </c>
      <c r="AG12" t="s">
        <v>377</v>
      </c>
      <c r="AH12" t="s">
        <v>380</v>
      </c>
      <c r="AI12" t="s">
        <v>384</v>
      </c>
      <c r="AJ12" t="s">
        <v>413</v>
      </c>
      <c r="AK12" t="s">
        <v>388</v>
      </c>
      <c r="AL12" t="s">
        <v>392</v>
      </c>
      <c r="AM12" t="s">
        <v>388</v>
      </c>
      <c r="AN12" t="s">
        <v>393</v>
      </c>
      <c r="AO12" t="s">
        <v>414</v>
      </c>
      <c r="AP12" t="s">
        <v>395</v>
      </c>
      <c r="AQ12" t="s">
        <v>394</v>
      </c>
      <c r="AR12" t="s">
        <v>396</v>
      </c>
      <c r="AS12" t="s">
        <v>397</v>
      </c>
      <c r="AT12" t="s">
        <v>415</v>
      </c>
      <c r="AU12" t="s">
        <v>397</v>
      </c>
      <c r="AV12" t="s">
        <v>398</v>
      </c>
      <c r="AW12" t="s">
        <v>411</v>
      </c>
      <c r="AX12" t="s">
        <v>416</v>
      </c>
      <c r="AY12" t="s">
        <v>414</v>
      </c>
      <c r="AZ12" t="s">
        <v>399</v>
      </c>
      <c r="BA12" t="s">
        <v>390</v>
      </c>
      <c r="BB12" t="s">
        <v>391</v>
      </c>
      <c r="BC12" t="s">
        <v>181</v>
      </c>
      <c r="BD12" t="s">
        <v>181</v>
      </c>
      <c r="BE12" t="s">
        <v>181</v>
      </c>
      <c r="BF12" t="s">
        <v>181</v>
      </c>
      <c r="BG12" t="s">
        <v>181</v>
      </c>
      <c r="BH12" t="s">
        <v>181</v>
      </c>
    </row>
    <row r="13" spans="1:60">
      <c r="A13" t="s">
        <v>286</v>
      </c>
      <c r="B13">
        <v>21013435</v>
      </c>
      <c r="C13" t="s">
        <v>370</v>
      </c>
      <c r="D13">
        <v>302</v>
      </c>
      <c r="E13" s="1" t="s">
        <v>189</v>
      </c>
      <c r="F13" t="s">
        <v>363</v>
      </c>
      <c r="G13">
        <v>2</v>
      </c>
      <c r="H13" t="s">
        <v>364</v>
      </c>
      <c r="I13" t="s">
        <v>365</v>
      </c>
      <c r="J13" t="s">
        <v>369</v>
      </c>
      <c r="K13" t="s">
        <v>366</v>
      </c>
      <c r="L13" t="s">
        <v>367</v>
      </c>
      <c r="M13" t="s">
        <v>369</v>
      </c>
      <c r="N13" t="s">
        <v>368</v>
      </c>
      <c r="O13" t="s">
        <v>117</v>
      </c>
      <c r="P13">
        <v>0</v>
      </c>
      <c r="Q13">
        <v>323</v>
      </c>
      <c r="R13" t="s">
        <v>134</v>
      </c>
      <c r="S13" t="s">
        <v>369</v>
      </c>
      <c r="T13" t="s">
        <v>370</v>
      </c>
      <c r="U13" s="1" t="s">
        <v>189</v>
      </c>
      <c r="V13" s="1" t="s">
        <v>189</v>
      </c>
      <c r="W13">
        <v>2</v>
      </c>
      <c r="X13" t="s">
        <v>371</v>
      </c>
      <c r="Y13" t="e">
        <v>#N/A</v>
      </c>
      <c r="Z13" t="s">
        <v>189</v>
      </c>
      <c r="AA13">
        <v>0.8666666666666667</v>
      </c>
      <c r="AB13" t="s">
        <v>185</v>
      </c>
      <c r="AC13" t="s">
        <v>373</v>
      </c>
      <c r="AD13" t="s">
        <v>374</v>
      </c>
      <c r="AE13" t="s">
        <v>375</v>
      </c>
      <c r="AF13" t="s">
        <v>376</v>
      </c>
      <c r="AG13" t="s">
        <v>384</v>
      </c>
      <c r="AH13" t="s">
        <v>392</v>
      </c>
      <c r="AI13" t="s">
        <v>388</v>
      </c>
      <c r="AJ13" t="s">
        <v>393</v>
      </c>
      <c r="AK13" t="s">
        <v>394</v>
      </c>
      <c r="AL13" t="s">
        <v>393</v>
      </c>
      <c r="AM13" t="s">
        <v>395</v>
      </c>
      <c r="AN13" t="s">
        <v>394</v>
      </c>
      <c r="AO13" t="s">
        <v>389</v>
      </c>
      <c r="AP13" t="s">
        <v>390</v>
      </c>
      <c r="AQ13" t="s">
        <v>391</v>
      </c>
      <c r="AR13" t="s">
        <v>181</v>
      </c>
      <c r="AS13" t="s">
        <v>181</v>
      </c>
      <c r="AT13" t="s">
        <v>181</v>
      </c>
      <c r="AU13" t="s">
        <v>181</v>
      </c>
      <c r="AV13" t="s">
        <v>181</v>
      </c>
      <c r="AW13" t="s">
        <v>181</v>
      </c>
      <c r="AX13" t="s">
        <v>181</v>
      </c>
      <c r="AY13" t="s">
        <v>181</v>
      </c>
      <c r="AZ13" t="s">
        <v>181</v>
      </c>
      <c r="BA13" t="s">
        <v>181</v>
      </c>
      <c r="BB13" t="s">
        <v>181</v>
      </c>
      <c r="BC13" t="s">
        <v>181</v>
      </c>
      <c r="BD13" t="s">
        <v>181</v>
      </c>
      <c r="BE13" t="s">
        <v>181</v>
      </c>
      <c r="BF13" t="s">
        <v>181</v>
      </c>
      <c r="BG13" t="s">
        <v>181</v>
      </c>
      <c r="BH13" t="s">
        <v>181</v>
      </c>
    </row>
    <row r="14" spans="1:60">
      <c r="A14" t="s">
        <v>289</v>
      </c>
      <c r="B14">
        <v>21013552</v>
      </c>
      <c r="C14" t="s">
        <v>370</v>
      </c>
      <c r="D14">
        <v>256</v>
      </c>
      <c r="E14" s="1" t="s">
        <v>189</v>
      </c>
      <c r="F14" t="s">
        <v>363</v>
      </c>
      <c r="G14">
        <v>4</v>
      </c>
      <c r="H14" t="s">
        <v>364</v>
      </c>
      <c r="I14" t="s">
        <v>365</v>
      </c>
      <c r="J14" t="s">
        <v>369</v>
      </c>
      <c r="K14" t="s">
        <v>366</v>
      </c>
      <c r="L14" t="s">
        <v>367</v>
      </c>
      <c r="M14" t="s">
        <v>369</v>
      </c>
      <c r="N14" t="s">
        <v>368</v>
      </c>
      <c r="O14" t="s">
        <v>117</v>
      </c>
      <c r="P14">
        <v>0</v>
      </c>
      <c r="Q14">
        <v>291</v>
      </c>
      <c r="R14" t="s">
        <v>134</v>
      </c>
      <c r="S14" t="s">
        <v>369</v>
      </c>
      <c r="T14" t="s">
        <v>370</v>
      </c>
      <c r="U14" s="1" t="s">
        <v>189</v>
      </c>
      <c r="V14" s="1" t="s">
        <v>189</v>
      </c>
      <c r="W14">
        <v>2</v>
      </c>
      <c r="X14" t="s">
        <v>371</v>
      </c>
      <c r="Y14" t="e">
        <v>#N/A</v>
      </c>
      <c r="Z14" t="s">
        <v>189</v>
      </c>
      <c r="AA14">
        <v>0.91304347826086951</v>
      </c>
      <c r="AB14" t="s">
        <v>185</v>
      </c>
      <c r="AC14" t="s">
        <v>373</v>
      </c>
      <c r="AD14" t="s">
        <v>374</v>
      </c>
      <c r="AE14" t="s">
        <v>375</v>
      </c>
      <c r="AF14" t="s">
        <v>376</v>
      </c>
      <c r="AG14" t="s">
        <v>377</v>
      </c>
      <c r="AH14" t="s">
        <v>378</v>
      </c>
      <c r="AI14" t="s">
        <v>378</v>
      </c>
      <c r="AJ14" t="s">
        <v>379</v>
      </c>
      <c r="AK14" t="s">
        <v>380</v>
      </c>
      <c r="AL14" t="s">
        <v>417</v>
      </c>
      <c r="AM14" t="s">
        <v>380</v>
      </c>
      <c r="AN14" t="s">
        <v>384</v>
      </c>
      <c r="AO14" t="s">
        <v>385</v>
      </c>
      <c r="AP14" t="s">
        <v>392</v>
      </c>
      <c r="AQ14" t="s">
        <v>388</v>
      </c>
      <c r="AR14" t="s">
        <v>393</v>
      </c>
      <c r="AS14" t="s">
        <v>394</v>
      </c>
      <c r="AT14" t="s">
        <v>393</v>
      </c>
      <c r="AU14" t="s">
        <v>395</v>
      </c>
      <c r="AV14" t="s">
        <v>394</v>
      </c>
      <c r="AW14" t="s">
        <v>389</v>
      </c>
      <c r="AX14" t="s">
        <v>390</v>
      </c>
      <c r="AY14" t="s">
        <v>391</v>
      </c>
      <c r="AZ14" t="s">
        <v>181</v>
      </c>
      <c r="BA14" t="s">
        <v>181</v>
      </c>
      <c r="BB14" t="s">
        <v>181</v>
      </c>
      <c r="BC14" t="s">
        <v>181</v>
      </c>
      <c r="BD14" t="s">
        <v>181</v>
      </c>
      <c r="BE14" t="s">
        <v>181</v>
      </c>
      <c r="BF14" t="s">
        <v>181</v>
      </c>
      <c r="BG14" t="s">
        <v>181</v>
      </c>
      <c r="BH14" t="s">
        <v>181</v>
      </c>
    </row>
    <row r="15" spans="1:60">
      <c r="A15" t="s">
        <v>290</v>
      </c>
      <c r="B15">
        <v>21013403</v>
      </c>
      <c r="C15" t="s">
        <v>370</v>
      </c>
      <c r="D15">
        <v>254</v>
      </c>
      <c r="E15" s="1" t="s">
        <v>189</v>
      </c>
      <c r="F15" t="s">
        <v>418</v>
      </c>
      <c r="G15">
        <v>6</v>
      </c>
      <c r="H15" t="s">
        <v>364</v>
      </c>
      <c r="I15" t="s">
        <v>365</v>
      </c>
      <c r="J15" t="s">
        <v>369</v>
      </c>
      <c r="K15" t="s">
        <v>366</v>
      </c>
      <c r="L15" t="s">
        <v>367</v>
      </c>
      <c r="M15" t="s">
        <v>369</v>
      </c>
      <c r="N15" t="s">
        <v>368</v>
      </c>
      <c r="O15" t="s">
        <v>117</v>
      </c>
      <c r="P15">
        <v>0</v>
      </c>
      <c r="Q15">
        <v>297</v>
      </c>
      <c r="R15" t="s">
        <v>402</v>
      </c>
      <c r="S15" t="s">
        <v>369</v>
      </c>
      <c r="T15" t="s">
        <v>370</v>
      </c>
      <c r="U15" s="1" t="s">
        <v>189</v>
      </c>
      <c r="V15" s="1" t="s">
        <v>189</v>
      </c>
      <c r="W15">
        <v>2</v>
      </c>
      <c r="X15" t="s">
        <v>403</v>
      </c>
      <c r="Y15" t="s">
        <v>419</v>
      </c>
      <c r="Z15" t="s">
        <v>189</v>
      </c>
      <c r="AA15">
        <v>0.91666666666666663</v>
      </c>
      <c r="AB15" t="s">
        <v>185</v>
      </c>
      <c r="AC15" t="s">
        <v>373</v>
      </c>
      <c r="AD15" t="s">
        <v>374</v>
      </c>
      <c r="AE15" t="s">
        <v>375</v>
      </c>
      <c r="AF15" t="s">
        <v>376</v>
      </c>
      <c r="AG15" t="s">
        <v>377</v>
      </c>
      <c r="AH15" t="s">
        <v>378</v>
      </c>
      <c r="AI15" t="s">
        <v>378</v>
      </c>
      <c r="AJ15" t="s">
        <v>379</v>
      </c>
      <c r="AK15" t="s">
        <v>380</v>
      </c>
      <c r="AL15" t="s">
        <v>420</v>
      </c>
      <c r="AM15" t="s">
        <v>421</v>
      </c>
      <c r="AN15" t="s">
        <v>407</v>
      </c>
      <c r="AO15" t="s">
        <v>385</v>
      </c>
      <c r="AP15" t="s">
        <v>386</v>
      </c>
      <c r="AQ15" t="s">
        <v>392</v>
      </c>
      <c r="AR15" t="s">
        <v>388</v>
      </c>
      <c r="AS15" t="s">
        <v>393</v>
      </c>
      <c r="AT15" t="s">
        <v>394</v>
      </c>
      <c r="AU15" t="s">
        <v>393</v>
      </c>
      <c r="AV15" t="s">
        <v>395</v>
      </c>
      <c r="AW15" t="s">
        <v>394</v>
      </c>
      <c r="AX15" t="s">
        <v>389</v>
      </c>
      <c r="AY15" t="s">
        <v>390</v>
      </c>
      <c r="AZ15" t="s">
        <v>391</v>
      </c>
      <c r="BA15" t="s">
        <v>181</v>
      </c>
      <c r="BB15" t="s">
        <v>181</v>
      </c>
      <c r="BC15" t="s">
        <v>181</v>
      </c>
      <c r="BD15" t="s">
        <v>181</v>
      </c>
      <c r="BE15" t="s">
        <v>181</v>
      </c>
      <c r="BF15" t="s">
        <v>181</v>
      </c>
      <c r="BG15" t="s">
        <v>181</v>
      </c>
      <c r="BH15" t="s">
        <v>181</v>
      </c>
    </row>
    <row r="16" spans="1:60">
      <c r="A16" t="s">
        <v>288</v>
      </c>
      <c r="B16">
        <v>21013505</v>
      </c>
      <c r="C16" t="s">
        <v>370</v>
      </c>
      <c r="D16">
        <v>251</v>
      </c>
      <c r="E16" s="1" t="s">
        <v>189</v>
      </c>
      <c r="F16" t="s">
        <v>422</v>
      </c>
      <c r="G16">
        <v>5</v>
      </c>
      <c r="H16" t="s">
        <v>364</v>
      </c>
      <c r="I16" t="s">
        <v>365</v>
      </c>
      <c r="J16" t="s">
        <v>369</v>
      </c>
      <c r="K16" t="s">
        <v>366</v>
      </c>
      <c r="L16" t="s">
        <v>367</v>
      </c>
      <c r="M16" t="s">
        <v>369</v>
      </c>
      <c r="N16" t="s">
        <v>368</v>
      </c>
      <c r="O16" t="s">
        <v>134</v>
      </c>
      <c r="P16">
        <v>0</v>
      </c>
      <c r="Q16">
        <v>294</v>
      </c>
      <c r="R16" t="s">
        <v>402</v>
      </c>
      <c r="S16" t="s">
        <v>369</v>
      </c>
      <c r="T16" t="s">
        <v>370</v>
      </c>
      <c r="U16" s="1" t="s">
        <v>189</v>
      </c>
      <c r="V16" s="1" t="s">
        <v>189</v>
      </c>
      <c r="W16">
        <v>14</v>
      </c>
      <c r="X16" t="s">
        <v>403</v>
      </c>
      <c r="Y16" t="s">
        <v>423</v>
      </c>
      <c r="Z16" t="s">
        <v>189</v>
      </c>
      <c r="AA16">
        <v>0.5625</v>
      </c>
      <c r="AB16" t="e">
        <v>#N/A</v>
      </c>
      <c r="AC16" t="s">
        <v>373</v>
      </c>
      <c r="AD16" t="s">
        <v>424</v>
      </c>
      <c r="AE16" t="s">
        <v>376</v>
      </c>
      <c r="AF16" t="s">
        <v>375</v>
      </c>
      <c r="AG16" t="s">
        <v>407</v>
      </c>
      <c r="AH16" t="s">
        <v>413</v>
      </c>
      <c r="AI16" t="s">
        <v>388</v>
      </c>
      <c r="AJ16" t="s">
        <v>413</v>
      </c>
      <c r="AK16" t="s">
        <v>388</v>
      </c>
      <c r="AL16" t="s">
        <v>387</v>
      </c>
      <c r="AM16" t="s">
        <v>388</v>
      </c>
      <c r="AN16" t="s">
        <v>393</v>
      </c>
      <c r="AO16" t="s">
        <v>394</v>
      </c>
      <c r="AP16" t="s">
        <v>408</v>
      </c>
      <c r="AQ16" t="s">
        <v>395</v>
      </c>
      <c r="AR16" t="s">
        <v>413</v>
      </c>
      <c r="AS16" t="s">
        <v>394</v>
      </c>
      <c r="AT16" t="s">
        <v>396</v>
      </c>
      <c r="AU16" t="s">
        <v>425</v>
      </c>
      <c r="AV16" t="s">
        <v>426</v>
      </c>
      <c r="AW16" t="s">
        <v>410</v>
      </c>
      <c r="AX16" t="s">
        <v>410</v>
      </c>
      <c r="AY16" t="s">
        <v>397</v>
      </c>
      <c r="AZ16" t="s">
        <v>398</v>
      </c>
      <c r="BA16" t="s">
        <v>410</v>
      </c>
      <c r="BB16" t="s">
        <v>410</v>
      </c>
      <c r="BC16" t="s">
        <v>398</v>
      </c>
      <c r="BD16" t="s">
        <v>399</v>
      </c>
      <c r="BE16" t="s">
        <v>400</v>
      </c>
      <c r="BF16" t="s">
        <v>399</v>
      </c>
      <c r="BG16" t="s">
        <v>412</v>
      </c>
      <c r="BH16" t="s">
        <v>391</v>
      </c>
    </row>
    <row r="17" spans="1:60">
      <c r="A17" t="s">
        <v>287</v>
      </c>
      <c r="B17">
        <v>21014390</v>
      </c>
      <c r="C17" t="s">
        <v>370</v>
      </c>
      <c r="D17">
        <v>223</v>
      </c>
      <c r="E17" s="1" t="s">
        <v>189</v>
      </c>
      <c r="F17" t="s">
        <v>427</v>
      </c>
      <c r="G17">
        <v>8</v>
      </c>
      <c r="H17" t="s">
        <v>364</v>
      </c>
      <c r="I17" t="s">
        <v>365</v>
      </c>
      <c r="J17" t="s">
        <v>369</v>
      </c>
      <c r="K17" t="s">
        <v>366</v>
      </c>
      <c r="L17" t="s">
        <v>367</v>
      </c>
      <c r="M17" t="s">
        <v>369</v>
      </c>
      <c r="N17" t="s">
        <v>428</v>
      </c>
      <c r="O17" t="s">
        <v>117</v>
      </c>
      <c r="P17">
        <v>0</v>
      </c>
      <c r="Q17">
        <v>255</v>
      </c>
      <c r="R17" t="s">
        <v>134</v>
      </c>
      <c r="S17" t="s">
        <v>369</v>
      </c>
      <c r="T17" t="s">
        <v>370</v>
      </c>
      <c r="U17" s="1" t="s">
        <v>189</v>
      </c>
      <c r="V17" s="1" t="s">
        <v>189</v>
      </c>
      <c r="W17">
        <v>2</v>
      </c>
      <c r="X17" t="s">
        <v>371</v>
      </c>
      <c r="Y17" t="e">
        <v>#N/A</v>
      </c>
      <c r="Z17" t="s">
        <v>189</v>
      </c>
      <c r="AA17">
        <v>0.88235294117647056</v>
      </c>
      <c r="AB17" t="s">
        <v>372</v>
      </c>
      <c r="AC17" t="s">
        <v>373</v>
      </c>
      <c r="AD17" t="s">
        <v>374</v>
      </c>
      <c r="AE17" t="s">
        <v>375</v>
      </c>
      <c r="AF17" t="s">
        <v>376</v>
      </c>
      <c r="AG17" t="s">
        <v>377</v>
      </c>
      <c r="AH17" t="s">
        <v>380</v>
      </c>
      <c r="AI17" t="s">
        <v>384</v>
      </c>
      <c r="AJ17" t="s">
        <v>429</v>
      </c>
      <c r="AK17" t="s">
        <v>388</v>
      </c>
      <c r="AL17" t="s">
        <v>393</v>
      </c>
      <c r="AM17" t="s">
        <v>394</v>
      </c>
      <c r="AN17" t="s">
        <v>393</v>
      </c>
      <c r="AO17" t="s">
        <v>395</v>
      </c>
      <c r="AP17" t="s">
        <v>394</v>
      </c>
      <c r="AQ17" t="s">
        <v>389</v>
      </c>
      <c r="AR17" t="s">
        <v>390</v>
      </c>
      <c r="AS17" t="s">
        <v>430</v>
      </c>
      <c r="AT17" t="s">
        <v>181</v>
      </c>
      <c r="AU17" t="s">
        <v>181</v>
      </c>
      <c r="AV17" t="s">
        <v>181</v>
      </c>
      <c r="AW17" t="s">
        <v>181</v>
      </c>
      <c r="AX17" t="s">
        <v>181</v>
      </c>
      <c r="AY17" t="s">
        <v>181</v>
      </c>
      <c r="AZ17" t="s">
        <v>181</v>
      </c>
      <c r="BA17" t="s">
        <v>181</v>
      </c>
      <c r="BB17" t="s">
        <v>181</v>
      </c>
      <c r="BC17" t="s">
        <v>181</v>
      </c>
      <c r="BD17" t="s">
        <v>181</v>
      </c>
      <c r="BE17" t="s">
        <v>181</v>
      </c>
      <c r="BF17" t="s">
        <v>181</v>
      </c>
      <c r="BG17" t="s">
        <v>181</v>
      </c>
      <c r="BH17" t="s">
        <v>181</v>
      </c>
    </row>
    <row r="18" spans="1:60">
      <c r="A18" t="s">
        <v>280</v>
      </c>
      <c r="B18">
        <v>21014462</v>
      </c>
      <c r="C18" t="s">
        <v>370</v>
      </c>
      <c r="D18">
        <v>218</v>
      </c>
      <c r="E18" s="1" t="s">
        <v>189</v>
      </c>
      <c r="F18" t="s">
        <v>431</v>
      </c>
      <c r="G18">
        <v>4</v>
      </c>
      <c r="H18" t="s">
        <v>364</v>
      </c>
      <c r="I18" t="s">
        <v>365</v>
      </c>
      <c r="J18" t="s">
        <v>369</v>
      </c>
      <c r="K18" t="s">
        <v>366</v>
      </c>
      <c r="L18" t="s">
        <v>367</v>
      </c>
      <c r="M18" t="s">
        <v>369</v>
      </c>
      <c r="N18" t="s">
        <v>368</v>
      </c>
      <c r="O18" t="s">
        <v>134</v>
      </c>
      <c r="P18">
        <v>0</v>
      </c>
      <c r="Q18">
        <v>235</v>
      </c>
      <c r="R18" t="s">
        <v>134</v>
      </c>
      <c r="S18" t="s">
        <v>369</v>
      </c>
      <c r="T18" t="s">
        <v>370</v>
      </c>
      <c r="U18" s="1" t="s">
        <v>189</v>
      </c>
      <c r="V18" s="1" t="s">
        <v>189</v>
      </c>
      <c r="W18">
        <v>6</v>
      </c>
      <c r="X18" t="s">
        <v>403</v>
      </c>
      <c r="Y18" t="s">
        <v>432</v>
      </c>
      <c r="Z18" t="s">
        <v>189</v>
      </c>
      <c r="AA18">
        <v>0.66666666666666663</v>
      </c>
      <c r="AB18" t="s">
        <v>372</v>
      </c>
      <c r="AC18" t="s">
        <v>373</v>
      </c>
      <c r="AD18" t="s">
        <v>374</v>
      </c>
      <c r="AE18" t="s">
        <v>375</v>
      </c>
      <c r="AF18" t="s">
        <v>376</v>
      </c>
      <c r="AG18" t="s">
        <v>377</v>
      </c>
      <c r="AH18" t="s">
        <v>380</v>
      </c>
      <c r="AI18" t="s">
        <v>384</v>
      </c>
      <c r="AJ18" t="s">
        <v>392</v>
      </c>
      <c r="AK18" t="s">
        <v>388</v>
      </c>
      <c r="AL18" t="s">
        <v>393</v>
      </c>
      <c r="AM18" t="s">
        <v>395</v>
      </c>
      <c r="AN18" t="s">
        <v>394</v>
      </c>
      <c r="AO18" t="s">
        <v>433</v>
      </c>
      <c r="AP18" t="s">
        <v>397</v>
      </c>
      <c r="AQ18" t="s">
        <v>398</v>
      </c>
      <c r="AR18" t="s">
        <v>399</v>
      </c>
      <c r="AS18" t="s">
        <v>400</v>
      </c>
      <c r="AT18" t="s">
        <v>391</v>
      </c>
      <c r="AU18" t="s">
        <v>181</v>
      </c>
      <c r="AV18" t="s">
        <v>181</v>
      </c>
      <c r="AW18" t="s">
        <v>181</v>
      </c>
      <c r="AX18" t="s">
        <v>181</v>
      </c>
      <c r="AY18" t="s">
        <v>181</v>
      </c>
      <c r="AZ18" t="s">
        <v>181</v>
      </c>
      <c r="BA18" t="s">
        <v>181</v>
      </c>
      <c r="BB18" t="s">
        <v>181</v>
      </c>
      <c r="BC18" t="s">
        <v>181</v>
      </c>
      <c r="BD18" t="s">
        <v>181</v>
      </c>
      <c r="BE18" t="s">
        <v>181</v>
      </c>
      <c r="BF18" t="s">
        <v>181</v>
      </c>
      <c r="BG18" t="s">
        <v>181</v>
      </c>
      <c r="BH18" t="s">
        <v>181</v>
      </c>
    </row>
    <row r="21" spans="1:60">
      <c r="C21" s="75" t="s">
        <v>757</v>
      </c>
      <c r="D21" s="75" t="s">
        <v>758</v>
      </c>
      <c r="J21" s="162" t="s">
        <v>314</v>
      </c>
      <c r="M21" s="160" t="s">
        <v>316</v>
      </c>
      <c r="O21" s="160" t="s">
        <v>318</v>
      </c>
    </row>
    <row r="22" spans="1:60" ht="15.6">
      <c r="J22" s="170" t="s">
        <v>566</v>
      </c>
      <c r="M22" s="170" t="s">
        <v>318</v>
      </c>
      <c r="O22" s="160" t="s">
        <v>134</v>
      </c>
    </row>
    <row r="23" spans="1:60" ht="15.6">
      <c r="J23" s="171" t="s">
        <v>28</v>
      </c>
      <c r="M23" s="171" t="s">
        <v>570</v>
      </c>
      <c r="O23" s="160" t="s">
        <v>117</v>
      </c>
    </row>
    <row r="24" spans="1:60" ht="15.6">
      <c r="J24" s="170" t="s">
        <v>567</v>
      </c>
      <c r="M24" s="170" t="s">
        <v>14</v>
      </c>
    </row>
    <row r="25" spans="1:60" ht="15.6">
      <c r="J25" s="171" t="s">
        <v>568</v>
      </c>
      <c r="M25" s="170" t="s">
        <v>28</v>
      </c>
    </row>
    <row r="26" spans="1:60" ht="15.6">
      <c r="J26" s="170" t="s">
        <v>569</v>
      </c>
      <c r="M26" s="171" t="s">
        <v>566</v>
      </c>
    </row>
    <row r="27" spans="1:60" ht="15.6">
      <c r="J27" s="171" t="s">
        <v>369</v>
      </c>
      <c r="M27" s="171" t="s">
        <v>581</v>
      </c>
    </row>
    <row r="28" spans="1:60" ht="15.6">
      <c r="J28" s="170" t="s">
        <v>570</v>
      </c>
      <c r="M28" s="170" t="s">
        <v>581</v>
      </c>
    </row>
    <row r="29" spans="1:60" ht="15.6">
      <c r="J29" s="171" t="s">
        <v>318</v>
      </c>
      <c r="M29" s="170" t="s">
        <v>369</v>
      </c>
    </row>
    <row r="30" spans="1:60" ht="15.6">
      <c r="J30" s="170" t="s">
        <v>571</v>
      </c>
      <c r="M30" s="171" t="s">
        <v>569</v>
      </c>
    </row>
    <row r="31" spans="1:60" ht="15.6">
      <c r="J31" s="171" t="s">
        <v>572</v>
      </c>
      <c r="M31" s="171" t="s">
        <v>573</v>
      </c>
    </row>
    <row r="32" spans="1:60" ht="15.6">
      <c r="J32" s="170" t="s">
        <v>573</v>
      </c>
      <c r="M32" s="170" t="s">
        <v>577</v>
      </c>
    </row>
    <row r="33" spans="10:13" ht="15.6">
      <c r="J33" s="171" t="s">
        <v>574</v>
      </c>
      <c r="M33" s="170" t="s">
        <v>568</v>
      </c>
    </row>
    <row r="34" spans="10:13" ht="15.6">
      <c r="J34" s="170" t="s">
        <v>575</v>
      </c>
      <c r="M34" s="171" t="s">
        <v>579</v>
      </c>
    </row>
    <row r="35" spans="10:13" ht="15.6">
      <c r="J35" s="171" t="s">
        <v>576</v>
      </c>
      <c r="M35" s="171" t="s">
        <v>582</v>
      </c>
    </row>
    <row r="36" spans="10:13" ht="15.6">
      <c r="J36" s="170" t="s">
        <v>577</v>
      </c>
      <c r="M36" s="171" t="s">
        <v>580</v>
      </c>
    </row>
    <row r="37" spans="10:13" ht="15.6">
      <c r="J37" s="171" t="s">
        <v>578</v>
      </c>
      <c r="M37" s="170" t="s">
        <v>581</v>
      </c>
    </row>
    <row r="38" spans="10:13" ht="15.6">
      <c r="M38" s="171" t="s">
        <v>583</v>
      </c>
    </row>
    <row r="39" spans="10:13" ht="15.6">
      <c r="M39" s="170" t="s">
        <v>571</v>
      </c>
    </row>
    <row r="40" spans="10:13" ht="15.6">
      <c r="M40" s="170" t="s">
        <v>204</v>
      </c>
    </row>
    <row r="41" spans="10:13" ht="15.6">
      <c r="M41" s="171" t="s">
        <v>574</v>
      </c>
    </row>
    <row r="42" spans="10:13" ht="15.6">
      <c r="M42" s="171" t="s">
        <v>567</v>
      </c>
    </row>
    <row r="43" spans="10:13" ht="15.6">
      <c r="M43" s="170" t="s">
        <v>572</v>
      </c>
    </row>
    <row r="44" spans="10:13" ht="15.6">
      <c r="M44" s="170" t="e">
        <v>#REF!</v>
      </c>
    </row>
  </sheetData>
  <protectedRanges>
    <protectedRange sqref="M22" name="Range3"/>
    <protectedRange sqref="M23" name="Range3_1"/>
    <protectedRange sqref="M25" name="Range3_2"/>
    <protectedRange sqref="M26" name="Range3_3"/>
    <protectedRange sqref="M24" name="Range3_4"/>
    <protectedRange sqref="M27:M28" name="Range3_5"/>
    <protectedRange sqref="M29" name="Range3_6"/>
    <protectedRange sqref="M30" name="Range3_7"/>
    <protectedRange sqref="M31" name="Range3_8"/>
    <protectedRange sqref="M32" name="Range3_9"/>
    <protectedRange sqref="M33" name="Range3_10"/>
    <protectedRange sqref="M34" name="Range3_11"/>
    <protectedRange sqref="M35" name="Range3_12"/>
    <protectedRange sqref="M36" name="Range3_13"/>
    <protectedRange sqref="M37" name="Range3_14"/>
    <protectedRange sqref="M38" name="Range3_15"/>
    <protectedRange sqref="M39" name="Range3_16"/>
    <protectedRange sqref="M40" name="Range3_17"/>
    <protectedRange sqref="M41" name="Range3_18"/>
    <protectedRange sqref="M42" name="Range3_19"/>
    <protectedRange sqref="M43" name="Range3_20"/>
    <protectedRange sqref="M44" name="Range3_21"/>
  </protectedRanges>
  <conditionalFormatting sqref="J22:J29 J34:J37">
    <cfRule type="duplicateValues" dxfId="159" priority="14"/>
  </conditionalFormatting>
  <conditionalFormatting sqref="M22:M44">
    <cfRule type="containsText" dxfId="158" priority="1" operator="containsText" text="HERE">
      <formula>NOT(ISERROR(SEARCH("HERE",M22)))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BCA9-BCFC-47B1-8D0D-0A32E53F117E}">
  <dimension ref="B3:L21"/>
  <sheetViews>
    <sheetView tabSelected="1" workbookViewId="0">
      <selection activeCell="E19" sqref="E19"/>
    </sheetView>
  </sheetViews>
  <sheetFormatPr defaultRowHeight="14.4"/>
  <cols>
    <col min="2" max="2" width="10.33203125" bestFit="1" customWidth="1"/>
    <col min="3" max="3" width="10.6640625" bestFit="1" customWidth="1"/>
    <col min="4" max="4" width="7.6640625" bestFit="1" customWidth="1"/>
    <col min="5" max="5" width="13" customWidth="1"/>
    <col min="6" max="6" width="18.5546875" bestFit="1" customWidth="1"/>
    <col min="7" max="7" width="9.6640625" customWidth="1"/>
    <col min="8" max="8" width="17" bestFit="1" customWidth="1"/>
    <col min="9" max="9" width="10" bestFit="1" customWidth="1"/>
    <col min="10" max="10" width="16.88671875" bestFit="1" customWidth="1"/>
    <col min="11" max="11" width="10.109375" bestFit="1" customWidth="1"/>
    <col min="12" max="12" width="7.88671875" customWidth="1"/>
  </cols>
  <sheetData>
    <row r="3" spans="2:12">
      <c r="B3" t="s">
        <v>560</v>
      </c>
      <c r="C3" t="s">
        <v>825</v>
      </c>
      <c r="D3" t="s">
        <v>825</v>
      </c>
      <c r="E3" t="s">
        <v>770</v>
      </c>
      <c r="F3" t="s">
        <v>770</v>
      </c>
      <c r="G3" t="s">
        <v>775</v>
      </c>
      <c r="H3" t="s">
        <v>770</v>
      </c>
      <c r="I3" t="s">
        <v>770</v>
      </c>
      <c r="J3" t="s">
        <v>773</v>
      </c>
      <c r="K3" t="s">
        <v>774</v>
      </c>
      <c r="L3" t="s">
        <v>773</v>
      </c>
    </row>
    <row r="5" spans="2:12">
      <c r="B5" s="306" t="s">
        <v>759</v>
      </c>
      <c r="C5" s="307" t="s">
        <v>760</v>
      </c>
      <c r="D5" s="307" t="s">
        <v>761</v>
      </c>
      <c r="E5" s="307" t="s">
        <v>762</v>
      </c>
      <c r="F5" s="307" t="s">
        <v>763</v>
      </c>
      <c r="G5" s="307" t="s">
        <v>764</v>
      </c>
      <c r="H5" s="307" t="s">
        <v>765</v>
      </c>
      <c r="I5" s="307" t="s">
        <v>193</v>
      </c>
      <c r="J5" s="307" t="s">
        <v>766</v>
      </c>
      <c r="K5" s="306" t="s">
        <v>112</v>
      </c>
      <c r="L5" s="313" t="s">
        <v>767</v>
      </c>
    </row>
    <row r="6" spans="2:12">
      <c r="B6" s="309">
        <v>45561</v>
      </c>
      <c r="C6" s="214" t="s">
        <v>768</v>
      </c>
      <c r="D6" s="214">
        <v>36</v>
      </c>
      <c r="E6" s="107" t="s">
        <v>302</v>
      </c>
      <c r="F6" s="214" t="s">
        <v>281</v>
      </c>
      <c r="G6" s="214"/>
      <c r="H6" s="214">
        <v>21002672</v>
      </c>
      <c r="I6" s="214" t="s">
        <v>198</v>
      </c>
      <c r="J6" s="214" t="s">
        <v>769</v>
      </c>
      <c r="K6" s="306"/>
      <c r="L6" s="308" t="s">
        <v>428</v>
      </c>
    </row>
    <row r="7" spans="2:12">
      <c r="B7" s="309">
        <v>45560</v>
      </c>
      <c r="C7" s="214" t="s">
        <v>768</v>
      </c>
      <c r="D7" s="214">
        <v>36</v>
      </c>
      <c r="E7" s="107" t="s">
        <v>302</v>
      </c>
      <c r="F7" s="214" t="s">
        <v>282</v>
      </c>
      <c r="G7" s="310"/>
      <c r="H7" s="310">
        <v>21002756</v>
      </c>
      <c r="I7" s="214" t="s">
        <v>198</v>
      </c>
      <c r="J7" s="214" t="s">
        <v>769</v>
      </c>
      <c r="K7" s="306"/>
      <c r="L7" s="308" t="s">
        <v>428</v>
      </c>
    </row>
    <row r="8" spans="2:12">
      <c r="B8" s="309">
        <v>45561</v>
      </c>
      <c r="C8" s="214" t="s">
        <v>768</v>
      </c>
      <c r="D8" s="214">
        <v>36</v>
      </c>
      <c r="E8" s="107" t="s">
        <v>302</v>
      </c>
      <c r="F8" s="214" t="s">
        <v>283</v>
      </c>
      <c r="G8" s="214"/>
      <c r="H8" s="214">
        <v>21014016</v>
      </c>
      <c r="I8" s="214" t="s">
        <v>198</v>
      </c>
      <c r="J8" s="214" t="s">
        <v>769</v>
      </c>
      <c r="K8" s="306"/>
      <c r="L8" s="308" t="s">
        <v>368</v>
      </c>
    </row>
    <row r="9" spans="2:12">
      <c r="B9" s="309">
        <v>45555</v>
      </c>
      <c r="C9" s="214" t="s">
        <v>768</v>
      </c>
      <c r="D9" s="214">
        <v>35</v>
      </c>
      <c r="E9" s="107" t="s">
        <v>302</v>
      </c>
      <c r="F9" s="311" t="s">
        <v>284</v>
      </c>
      <c r="G9" s="310"/>
      <c r="H9" s="310">
        <v>21011803</v>
      </c>
      <c r="I9" s="214" t="s">
        <v>198</v>
      </c>
      <c r="J9" s="214" t="s">
        <v>769</v>
      </c>
      <c r="K9" s="214"/>
      <c r="L9" s="308" t="s">
        <v>368</v>
      </c>
    </row>
    <row r="10" spans="2:12">
      <c r="B10" s="309">
        <v>45559</v>
      </c>
      <c r="C10" s="214" t="s">
        <v>768</v>
      </c>
      <c r="D10" s="214">
        <v>36</v>
      </c>
      <c r="E10" s="107" t="s">
        <v>302</v>
      </c>
      <c r="F10" s="311" t="s">
        <v>285</v>
      </c>
      <c r="G10" s="310"/>
      <c r="H10" s="310">
        <v>21005043</v>
      </c>
      <c r="I10" s="214" t="s">
        <v>198</v>
      </c>
      <c r="J10" s="214" t="s">
        <v>769</v>
      </c>
      <c r="K10" s="214"/>
      <c r="L10" s="308" t="s">
        <v>368</v>
      </c>
    </row>
    <row r="11" spans="2:12">
      <c r="B11" s="309">
        <v>45561</v>
      </c>
      <c r="C11" s="214" t="s">
        <v>768</v>
      </c>
      <c r="D11" s="214">
        <v>36</v>
      </c>
      <c r="E11" s="107" t="s">
        <v>302</v>
      </c>
      <c r="F11" s="311" t="s">
        <v>286</v>
      </c>
      <c r="G11" s="310"/>
      <c r="H11" s="310">
        <v>21003087</v>
      </c>
      <c r="I11" s="214" t="s">
        <v>198</v>
      </c>
      <c r="J11" s="214" t="s">
        <v>769</v>
      </c>
      <c r="K11" s="214"/>
      <c r="L11" s="308" t="s">
        <v>368</v>
      </c>
    </row>
    <row r="12" spans="2:12">
      <c r="B12" s="309">
        <v>45559</v>
      </c>
      <c r="C12" s="214" t="s">
        <v>768</v>
      </c>
      <c r="D12" s="214">
        <v>36</v>
      </c>
      <c r="E12" s="107" t="s">
        <v>302</v>
      </c>
      <c r="F12" s="311" t="s">
        <v>289</v>
      </c>
      <c r="G12" s="310"/>
      <c r="H12" s="310">
        <v>21007077</v>
      </c>
      <c r="I12" s="214" t="s">
        <v>198</v>
      </c>
      <c r="J12" s="214" t="s">
        <v>769</v>
      </c>
      <c r="K12" s="214"/>
      <c r="L12" s="308" t="s">
        <v>368</v>
      </c>
    </row>
    <row r="13" spans="2:12">
      <c r="B13" s="309">
        <v>45560</v>
      </c>
      <c r="C13" s="214" t="s">
        <v>768</v>
      </c>
      <c r="D13" s="214">
        <v>36</v>
      </c>
      <c r="E13" s="107" t="s">
        <v>302</v>
      </c>
      <c r="F13" s="214" t="s">
        <v>290</v>
      </c>
      <c r="G13" s="214"/>
      <c r="H13" s="214">
        <v>21009445</v>
      </c>
      <c r="I13" s="214" t="s">
        <v>198</v>
      </c>
      <c r="J13" s="214" t="s">
        <v>363</v>
      </c>
      <c r="K13" s="214"/>
      <c r="L13" s="308" t="s">
        <v>368</v>
      </c>
    </row>
    <row r="14" spans="2:12">
      <c r="B14" s="309">
        <v>45554</v>
      </c>
      <c r="C14" s="214" t="s">
        <v>768</v>
      </c>
      <c r="D14" s="214">
        <v>35</v>
      </c>
      <c r="E14" s="107" t="s">
        <v>302</v>
      </c>
      <c r="F14" s="214" t="s">
        <v>288</v>
      </c>
      <c r="G14" s="214"/>
      <c r="H14" s="214">
        <v>21003861</v>
      </c>
      <c r="I14" s="214" t="s">
        <v>198</v>
      </c>
      <c r="J14" s="214" t="s">
        <v>769</v>
      </c>
      <c r="K14" s="214"/>
      <c r="L14" s="308" t="s">
        <v>368</v>
      </c>
    </row>
    <row r="15" spans="2:12">
      <c r="B15" s="309">
        <v>45560</v>
      </c>
      <c r="C15" s="214" t="s">
        <v>768</v>
      </c>
      <c r="D15" s="214">
        <v>36</v>
      </c>
      <c r="E15" s="107" t="s">
        <v>302</v>
      </c>
      <c r="F15" s="214" t="s">
        <v>287</v>
      </c>
      <c r="G15" s="214"/>
      <c r="H15" s="214">
        <v>21001863</v>
      </c>
      <c r="I15" s="214" t="s">
        <v>198</v>
      </c>
      <c r="J15" s="214" t="s">
        <v>769</v>
      </c>
      <c r="K15" s="214"/>
      <c r="L15" s="308" t="s">
        <v>368</v>
      </c>
    </row>
    <row r="16" spans="2:12">
      <c r="B16" s="309">
        <v>45560</v>
      </c>
      <c r="C16" s="214" t="s">
        <v>768</v>
      </c>
      <c r="D16" s="214">
        <v>36</v>
      </c>
      <c r="E16" s="107" t="s">
        <v>302</v>
      </c>
      <c r="F16" s="214" t="s">
        <v>280</v>
      </c>
      <c r="G16" s="214"/>
      <c r="H16" s="214">
        <v>21003799</v>
      </c>
      <c r="I16" s="214" t="s">
        <v>198</v>
      </c>
      <c r="J16" s="214" t="s">
        <v>769</v>
      </c>
      <c r="K16" s="214"/>
      <c r="L16" s="308" t="s">
        <v>368</v>
      </c>
    </row>
    <row r="18" spans="10:12">
      <c r="J18" s="307" t="s">
        <v>766</v>
      </c>
      <c r="L18" s="307" t="s">
        <v>767</v>
      </c>
    </row>
    <row r="19" spans="10:12">
      <c r="J19" s="312" t="s">
        <v>769</v>
      </c>
      <c r="L19" s="160" t="s">
        <v>428</v>
      </c>
    </row>
    <row r="20" spans="10:12">
      <c r="J20" s="312" t="s">
        <v>771</v>
      </c>
      <c r="L20" s="160" t="s">
        <v>368</v>
      </c>
    </row>
    <row r="21" spans="10:12">
      <c r="J21" s="312" t="s">
        <v>772</v>
      </c>
      <c r="L21" s="160"/>
    </row>
  </sheetData>
  <conditionalFormatting sqref="F5:G5">
    <cfRule type="duplicateValues" dxfId="157" priority="178"/>
  </conditionalFormatting>
  <conditionalFormatting sqref="H5:J5">
    <cfRule type="duplicateValues" dxfId="156" priority="176"/>
    <cfRule type="duplicateValues" dxfId="155" priority="177"/>
  </conditionalFormatting>
  <conditionalFormatting sqref="H5">
    <cfRule type="duplicateValues" dxfId="154" priority="175"/>
  </conditionalFormatting>
  <conditionalFormatting sqref="H5">
    <cfRule type="duplicateValues" dxfId="153" priority="173"/>
    <cfRule type="duplicateValues" dxfId="152" priority="174"/>
  </conditionalFormatting>
  <conditionalFormatting sqref="H5">
    <cfRule type="duplicateValues" dxfId="151" priority="172"/>
  </conditionalFormatting>
  <conditionalFormatting sqref="H5">
    <cfRule type="duplicateValues" dxfId="150" priority="169"/>
    <cfRule type="duplicateValues" dxfId="149" priority="170"/>
    <cfRule type="duplicateValues" dxfId="148" priority="171"/>
  </conditionalFormatting>
  <conditionalFormatting sqref="F6:F12">
    <cfRule type="duplicateValues" dxfId="147" priority="168"/>
  </conditionalFormatting>
  <conditionalFormatting sqref="G11:G12 G6:G8">
    <cfRule type="duplicateValues" dxfId="146" priority="167"/>
  </conditionalFormatting>
  <conditionalFormatting sqref="G6:G12">
    <cfRule type="duplicateValues" dxfId="145" priority="164"/>
    <cfRule type="duplicateValues" dxfId="144" priority="165"/>
    <cfRule type="duplicateValues" dxfId="143" priority="166"/>
  </conditionalFormatting>
  <conditionalFormatting sqref="G6:G12">
    <cfRule type="duplicateValues" dxfId="142" priority="157"/>
    <cfRule type="duplicateValues" dxfId="141" priority="158"/>
    <cfRule type="duplicateValues" dxfId="140" priority="159"/>
    <cfRule type="duplicateValues" dxfId="139" priority="160"/>
    <cfRule type="duplicateValues" dxfId="138" priority="161"/>
    <cfRule type="duplicateValues" dxfId="137" priority="162"/>
    <cfRule type="duplicateValues" dxfId="136" priority="163"/>
  </conditionalFormatting>
  <conditionalFormatting sqref="G11:G12 G6:G8">
    <cfRule type="duplicateValues" dxfId="135" priority="156"/>
  </conditionalFormatting>
  <conditionalFormatting sqref="G11:G12 G6:G8">
    <cfRule type="duplicateValues" dxfId="134" priority="155"/>
  </conditionalFormatting>
  <conditionalFormatting sqref="G11:G12 G6:G8">
    <cfRule type="duplicateValues" dxfId="133" priority="152"/>
    <cfRule type="duplicateValues" dxfId="132" priority="153"/>
    <cfRule type="duplicateValues" dxfId="131" priority="154"/>
  </conditionalFormatting>
  <conditionalFormatting sqref="G11:G12 G6:G8">
    <cfRule type="duplicateValues" dxfId="130" priority="150"/>
    <cfRule type="duplicateValues" dxfId="129" priority="151"/>
  </conditionalFormatting>
  <conditionalFormatting sqref="G11:G12 G6:G8">
    <cfRule type="duplicateValues" dxfId="128" priority="149"/>
  </conditionalFormatting>
  <conditionalFormatting sqref="G11:G12 G6:G8">
    <cfRule type="duplicateValues" dxfId="127" priority="143"/>
    <cfRule type="duplicateValues" dxfId="126" priority="144"/>
    <cfRule type="duplicateValues" dxfId="125" priority="145"/>
    <cfRule type="duplicateValues" dxfId="124" priority="146"/>
    <cfRule type="duplicateValues" dxfId="123" priority="147"/>
    <cfRule type="duplicateValues" dxfId="122" priority="148"/>
  </conditionalFormatting>
  <conditionalFormatting sqref="G11:G12 G6:G8">
    <cfRule type="duplicateValues" dxfId="121" priority="142"/>
  </conditionalFormatting>
  <conditionalFormatting sqref="G11:G12 G6:G8">
    <cfRule type="duplicateValues" dxfId="120" priority="141"/>
  </conditionalFormatting>
  <conditionalFormatting sqref="G6:G12">
    <cfRule type="duplicateValues" dxfId="119" priority="140"/>
  </conditionalFormatting>
  <conditionalFormatting sqref="F9:F10">
    <cfRule type="duplicateValues" dxfId="118" priority="133"/>
    <cfRule type="duplicateValues" dxfId="117" priority="134"/>
    <cfRule type="duplicateValues" dxfId="116" priority="135"/>
    <cfRule type="duplicateValues" dxfId="115" priority="136"/>
    <cfRule type="duplicateValues" dxfId="114" priority="137"/>
    <cfRule type="duplicateValues" dxfId="113" priority="138"/>
    <cfRule type="duplicateValues" dxfId="112" priority="139"/>
  </conditionalFormatting>
  <conditionalFormatting sqref="G9:G10">
    <cfRule type="duplicateValues" dxfId="111" priority="127"/>
    <cfRule type="duplicateValues" dxfId="110" priority="128"/>
    <cfRule type="duplicateValues" dxfId="109" priority="129"/>
    <cfRule type="duplicateValues" dxfId="108" priority="130"/>
    <cfRule type="duplicateValues" dxfId="107" priority="131"/>
    <cfRule type="duplicateValues" dxfId="106" priority="132"/>
  </conditionalFormatting>
  <conditionalFormatting sqref="F11:F12"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  <cfRule type="duplicateValues" dxfId="100" priority="125"/>
    <cfRule type="duplicateValues" dxfId="99" priority="126"/>
  </conditionalFormatting>
  <conditionalFormatting sqref="G11:G12">
    <cfRule type="duplicateValues" dxfId="98" priority="119"/>
  </conditionalFormatting>
  <conditionalFormatting sqref="G11:G12">
    <cfRule type="duplicateValues" dxfId="97" priority="118"/>
  </conditionalFormatting>
  <conditionalFormatting sqref="G11:G12">
    <cfRule type="duplicateValues" dxfId="96" priority="117"/>
  </conditionalFormatting>
  <conditionalFormatting sqref="G11:G12">
    <cfRule type="duplicateValues" dxfId="95" priority="116"/>
  </conditionalFormatting>
  <conditionalFormatting sqref="H11:H12 H6:H8">
    <cfRule type="duplicateValues" dxfId="94" priority="115"/>
  </conditionalFormatting>
  <conditionalFormatting sqref="H6:H12">
    <cfRule type="duplicateValues" dxfId="93" priority="112"/>
    <cfRule type="duplicateValues" dxfId="92" priority="113"/>
    <cfRule type="duplicateValues" dxfId="91" priority="114"/>
  </conditionalFormatting>
  <conditionalFormatting sqref="H6:H12">
    <cfRule type="duplicateValues" dxfId="90" priority="105"/>
    <cfRule type="duplicateValues" dxfId="89" priority="106"/>
    <cfRule type="duplicateValues" dxfId="88" priority="107"/>
    <cfRule type="duplicateValues" dxfId="87" priority="108"/>
    <cfRule type="duplicateValues" dxfId="86" priority="109"/>
    <cfRule type="duplicateValues" dxfId="85" priority="110"/>
    <cfRule type="duplicateValues" dxfId="84" priority="111"/>
  </conditionalFormatting>
  <conditionalFormatting sqref="H11:H12 H6:H8">
    <cfRule type="duplicateValues" dxfId="83" priority="104"/>
  </conditionalFormatting>
  <conditionalFormatting sqref="H11:H12 H6:H8">
    <cfRule type="duplicateValues" dxfId="82" priority="103"/>
  </conditionalFormatting>
  <conditionalFormatting sqref="H11:H12 H6:H8">
    <cfRule type="duplicateValues" dxfId="81" priority="100"/>
    <cfRule type="duplicateValues" dxfId="80" priority="101"/>
    <cfRule type="duplicateValues" dxfId="79" priority="102"/>
  </conditionalFormatting>
  <conditionalFormatting sqref="H11:H12 H6:H8">
    <cfRule type="duplicateValues" dxfId="78" priority="98"/>
    <cfRule type="duplicateValues" dxfId="77" priority="99"/>
  </conditionalFormatting>
  <conditionalFormatting sqref="H11:H12 H6:H8">
    <cfRule type="duplicateValues" dxfId="76" priority="97"/>
  </conditionalFormatting>
  <conditionalFormatting sqref="H11:H12 H6:H8">
    <cfRule type="duplicateValues" dxfId="75" priority="91"/>
    <cfRule type="duplicateValues" dxfId="74" priority="92"/>
    <cfRule type="duplicateValues" dxfId="73" priority="93"/>
    <cfRule type="duplicateValues" dxfId="72" priority="94"/>
    <cfRule type="duplicateValues" dxfId="71" priority="95"/>
    <cfRule type="duplicateValues" dxfId="70" priority="96"/>
  </conditionalFormatting>
  <conditionalFormatting sqref="H11:H12 H6:H8">
    <cfRule type="duplicateValues" dxfId="69" priority="90"/>
  </conditionalFormatting>
  <conditionalFormatting sqref="H11:H12 H6:H8">
    <cfRule type="duplicateValues" dxfId="68" priority="89"/>
  </conditionalFormatting>
  <conditionalFormatting sqref="H6:H12">
    <cfRule type="duplicateValues" dxfId="67" priority="88"/>
  </conditionalFormatting>
  <conditionalFormatting sqref="H9:H10">
    <cfRule type="duplicateValues" dxfId="66" priority="82"/>
    <cfRule type="duplicateValues" dxfId="65" priority="83"/>
    <cfRule type="duplicateValues" dxfId="64" priority="84"/>
    <cfRule type="duplicateValues" dxfId="63" priority="85"/>
    <cfRule type="duplicateValues" dxfId="62" priority="86"/>
    <cfRule type="duplicateValues" dxfId="61" priority="87"/>
  </conditionalFormatting>
  <conditionalFormatting sqref="H11:H12">
    <cfRule type="duplicateValues" dxfId="60" priority="81"/>
  </conditionalFormatting>
  <conditionalFormatting sqref="H11:H12">
    <cfRule type="duplicateValues" dxfId="59" priority="80"/>
  </conditionalFormatting>
  <conditionalFormatting sqref="H11:H12">
    <cfRule type="duplicateValues" dxfId="58" priority="79"/>
  </conditionalFormatting>
  <conditionalFormatting sqref="H11:H12">
    <cfRule type="duplicateValues" dxfId="57" priority="78"/>
  </conditionalFormatting>
  <conditionalFormatting sqref="H5">
    <cfRule type="duplicateValues" dxfId="56" priority="13"/>
  </conditionalFormatting>
  <conditionalFormatting sqref="F5">
    <cfRule type="duplicateValues" dxfId="55" priority="12"/>
  </conditionalFormatting>
  <conditionalFormatting sqref="F5">
    <cfRule type="duplicateValues" dxfId="54" priority="8"/>
    <cfRule type="duplicateValues" dxfId="53" priority="9"/>
    <cfRule type="duplicateValues" dxfId="52" priority="10"/>
    <cfRule type="duplicateValues" dxfId="51" priority="11"/>
  </conditionalFormatting>
  <conditionalFormatting sqref="F5">
    <cfRule type="duplicateValues" dxfId="50" priority="6"/>
    <cfRule type="duplicateValues" dxfId="49" priority="7"/>
  </conditionalFormatting>
  <conditionalFormatting sqref="F5:G5">
    <cfRule type="duplicateValues" dxfId="48" priority="5"/>
  </conditionalFormatting>
  <conditionalFormatting sqref="F13:F16">
    <cfRule type="duplicateValues" dxfId="47" priority="179"/>
  </conditionalFormatting>
  <conditionalFormatting sqref="G13:G16">
    <cfRule type="duplicateValues" dxfId="46" priority="180"/>
  </conditionalFormatting>
  <conditionalFormatting sqref="G13:G16">
    <cfRule type="duplicateValues" dxfId="45" priority="182"/>
    <cfRule type="duplicateValues" dxfId="44" priority="183"/>
    <cfRule type="duplicateValues" dxfId="43" priority="184"/>
  </conditionalFormatting>
  <conditionalFormatting sqref="G13:G16">
    <cfRule type="duplicateValues" dxfId="42" priority="185"/>
    <cfRule type="duplicateValues" dxfId="41" priority="186"/>
    <cfRule type="duplicateValues" dxfId="40" priority="187"/>
    <cfRule type="duplicateValues" dxfId="39" priority="188"/>
    <cfRule type="duplicateValues" dxfId="38" priority="189"/>
    <cfRule type="duplicateValues" dxfId="37" priority="190"/>
    <cfRule type="duplicateValues" dxfId="36" priority="191"/>
    <cfRule type="duplicateValues" dxfId="35" priority="192"/>
    <cfRule type="duplicateValues" dxfId="34" priority="193"/>
  </conditionalFormatting>
  <conditionalFormatting sqref="G13:G16">
    <cfRule type="duplicateValues" dxfId="33" priority="200"/>
    <cfRule type="duplicateValues" dxfId="32" priority="201"/>
  </conditionalFormatting>
  <conditionalFormatting sqref="G13:G16">
    <cfRule type="duplicateValues" dxfId="31" priority="203"/>
    <cfRule type="duplicateValues" dxfId="30" priority="204"/>
    <cfRule type="duplicateValues" dxfId="29" priority="205"/>
    <cfRule type="duplicateValues" dxfId="28" priority="206"/>
    <cfRule type="duplicateValues" dxfId="27" priority="207"/>
    <cfRule type="duplicateValues" dxfId="26" priority="208"/>
  </conditionalFormatting>
  <conditionalFormatting sqref="H13:H16">
    <cfRule type="duplicateValues" dxfId="25" priority="211"/>
  </conditionalFormatting>
  <conditionalFormatting sqref="H13:H16">
    <cfRule type="duplicateValues" dxfId="24" priority="213"/>
    <cfRule type="duplicateValues" dxfId="23" priority="214"/>
    <cfRule type="duplicateValues" dxfId="22" priority="215"/>
  </conditionalFormatting>
  <conditionalFormatting sqref="H13:H16">
    <cfRule type="duplicateValues" dxfId="21" priority="216"/>
    <cfRule type="duplicateValues" dxfId="20" priority="217"/>
    <cfRule type="duplicateValues" dxfId="19" priority="218"/>
    <cfRule type="duplicateValues" dxfId="18" priority="219"/>
    <cfRule type="duplicateValues" dxfId="17" priority="220"/>
    <cfRule type="duplicateValues" dxfId="16" priority="221"/>
    <cfRule type="duplicateValues" dxfId="15" priority="222"/>
    <cfRule type="duplicateValues" dxfId="14" priority="223"/>
    <cfRule type="duplicateValues" dxfId="13" priority="224"/>
  </conditionalFormatting>
  <conditionalFormatting sqref="H13:H16">
    <cfRule type="duplicateValues" dxfId="12" priority="231"/>
    <cfRule type="duplicateValues" dxfId="11" priority="232"/>
  </conditionalFormatting>
  <conditionalFormatting sqref="H13:H16">
    <cfRule type="duplicateValues" dxfId="10" priority="234"/>
    <cfRule type="duplicateValues" dxfId="9" priority="235"/>
    <cfRule type="duplicateValues" dxfId="8" priority="236"/>
    <cfRule type="duplicateValues" dxfId="7" priority="237"/>
    <cfRule type="duplicateValues" dxfId="6" priority="238"/>
    <cfRule type="duplicateValues" dxfId="5" priority="239"/>
  </conditionalFormatting>
  <conditionalFormatting sqref="H5:H16">
    <cfRule type="duplicateValues" dxfId="4" priority="242"/>
  </conditionalFormatting>
  <conditionalFormatting sqref="J18">
    <cfRule type="duplicateValues" dxfId="3" priority="3"/>
    <cfRule type="duplicateValues" dxfId="2" priority="4"/>
  </conditionalFormatting>
  <conditionalFormatting sqref="L1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F2BF-E89F-4EB7-845D-E7D0ADD1CFE9}">
  <dimension ref="A4:CG13"/>
  <sheetViews>
    <sheetView topLeftCell="A4" workbookViewId="0">
      <selection activeCell="AW6" sqref="D4:BC6"/>
    </sheetView>
  </sheetViews>
  <sheetFormatPr defaultRowHeight="14.4"/>
  <sheetData>
    <row r="4" spans="1:85" ht="33.75" customHeight="1">
      <c r="B4" s="274">
        <f ca="1">TODAY()</f>
        <v>46295</v>
      </c>
      <c r="C4" s="275"/>
      <c r="D4" s="276" t="s">
        <v>585</v>
      </c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  <c r="AO4" s="277"/>
      <c r="AP4" s="277"/>
      <c r="AQ4" s="277"/>
      <c r="AR4" s="277"/>
      <c r="AS4" s="277"/>
      <c r="AT4" s="277"/>
      <c r="AU4" s="277"/>
      <c r="AV4" s="277"/>
      <c r="AW4" s="277"/>
      <c r="AX4" s="277"/>
      <c r="AY4" s="277"/>
      <c r="AZ4" s="277"/>
      <c r="BA4" s="277"/>
      <c r="BB4" s="277"/>
      <c r="BC4" s="277"/>
      <c r="BF4" s="179"/>
      <c r="BG4" s="180"/>
      <c r="BH4" s="180"/>
      <c r="BI4" s="180"/>
      <c r="BJ4" s="180"/>
      <c r="BM4" s="181"/>
      <c r="BN4" s="181"/>
      <c r="BO4" s="181"/>
      <c r="BP4" s="181"/>
      <c r="BQ4" s="181"/>
      <c r="BR4" s="181"/>
      <c r="BS4" s="181"/>
      <c r="BT4" s="181"/>
      <c r="BU4" s="181"/>
      <c r="BV4" s="181"/>
      <c r="BW4" s="181"/>
      <c r="BX4" s="181"/>
      <c r="BY4" s="181"/>
      <c r="BZ4" s="181"/>
      <c r="CA4" s="181"/>
      <c r="CB4" s="181"/>
      <c r="CC4" s="181"/>
      <c r="CD4" s="181"/>
      <c r="CE4" s="181"/>
      <c r="CF4" s="181"/>
      <c r="CG4" s="181"/>
    </row>
    <row r="5" spans="1:85" ht="36" customHeight="1">
      <c r="A5" s="182"/>
      <c r="B5" s="278" t="s">
        <v>586</v>
      </c>
      <c r="C5" s="279"/>
      <c r="D5" s="280" t="s">
        <v>587</v>
      </c>
      <c r="E5" s="281"/>
      <c r="F5" s="282" t="s">
        <v>588</v>
      </c>
      <c r="G5" s="283"/>
      <c r="H5" s="284" t="s">
        <v>589</v>
      </c>
      <c r="I5" s="285"/>
      <c r="J5" s="286" t="s">
        <v>590</v>
      </c>
      <c r="K5" s="287"/>
      <c r="L5" s="287"/>
      <c r="M5" s="287"/>
      <c r="N5" s="287"/>
      <c r="O5" s="287"/>
      <c r="P5" s="287"/>
      <c r="Q5" s="287"/>
      <c r="R5" s="287"/>
      <c r="S5" s="287"/>
      <c r="T5" s="288" t="s">
        <v>591</v>
      </c>
      <c r="U5" s="289"/>
      <c r="V5" s="289"/>
      <c r="W5" s="290"/>
      <c r="X5" s="291" t="s">
        <v>592</v>
      </c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3" t="s">
        <v>593</v>
      </c>
      <c r="AK5" s="293"/>
      <c r="AL5" s="293"/>
      <c r="AM5" s="293"/>
      <c r="AN5" s="293"/>
      <c r="AO5" s="293"/>
      <c r="AP5" s="293"/>
      <c r="AQ5" s="293"/>
      <c r="AR5" s="293"/>
      <c r="AS5" s="268" t="s">
        <v>594</v>
      </c>
      <c r="AT5" s="268"/>
      <c r="AU5" s="268"/>
      <c r="AV5" s="268"/>
      <c r="AW5" s="268"/>
      <c r="AX5" s="269" t="s">
        <v>595</v>
      </c>
      <c r="AY5" s="270"/>
      <c r="AZ5" s="270"/>
      <c r="BA5" s="270"/>
      <c r="BB5" s="271"/>
      <c r="BC5" s="272" t="s">
        <v>112</v>
      </c>
      <c r="BE5" s="180"/>
      <c r="BF5" s="179"/>
      <c r="BG5" s="179"/>
      <c r="BH5" s="179"/>
      <c r="BI5" s="179"/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1"/>
      <c r="CD5" s="181"/>
      <c r="CE5" s="181"/>
      <c r="CF5" s="181"/>
    </row>
    <row r="6" spans="1:85" s="169" customFormat="1" ht="100.8">
      <c r="B6" s="183" t="s">
        <v>39</v>
      </c>
      <c r="C6" s="183" t="s">
        <v>596</v>
      </c>
      <c r="D6" s="184" t="s">
        <v>597</v>
      </c>
      <c r="E6" s="184" t="s">
        <v>598</v>
      </c>
      <c r="F6" s="185" t="s">
        <v>599</v>
      </c>
      <c r="G6" s="185" t="s">
        <v>600</v>
      </c>
      <c r="H6" s="186" t="s">
        <v>601</v>
      </c>
      <c r="I6" s="186" t="s">
        <v>602</v>
      </c>
      <c r="J6" s="187" t="s">
        <v>603</v>
      </c>
      <c r="K6" s="187" t="s">
        <v>604</v>
      </c>
      <c r="L6" s="187" t="s">
        <v>605</v>
      </c>
      <c r="M6" s="187" t="s">
        <v>606</v>
      </c>
      <c r="N6" s="187" t="s">
        <v>607</v>
      </c>
      <c r="O6" s="187" t="s">
        <v>608</v>
      </c>
      <c r="P6" s="187" t="s">
        <v>609</v>
      </c>
      <c r="Q6" s="187" t="s">
        <v>610</v>
      </c>
      <c r="R6" s="187" t="s">
        <v>611</v>
      </c>
      <c r="S6" s="187" t="s">
        <v>612</v>
      </c>
      <c r="T6" s="188" t="s">
        <v>613</v>
      </c>
      <c r="U6" s="188" t="s">
        <v>614</v>
      </c>
      <c r="V6" s="188" t="s">
        <v>615</v>
      </c>
      <c r="W6" s="188" t="s">
        <v>616</v>
      </c>
      <c r="X6" s="189" t="s">
        <v>617</v>
      </c>
      <c r="Y6" s="189" t="s">
        <v>618</v>
      </c>
      <c r="Z6" s="189" t="s">
        <v>619</v>
      </c>
      <c r="AA6" s="189" t="s">
        <v>620</v>
      </c>
      <c r="AB6" s="190" t="s">
        <v>621</v>
      </c>
      <c r="AC6" s="190" t="s">
        <v>622</v>
      </c>
      <c r="AD6" s="190" t="s">
        <v>623</v>
      </c>
      <c r="AE6" s="190" t="s">
        <v>624</v>
      </c>
      <c r="AF6" s="190" t="s">
        <v>625</v>
      </c>
      <c r="AG6" s="190" t="s">
        <v>626</v>
      </c>
      <c r="AH6" s="190" t="s">
        <v>627</v>
      </c>
      <c r="AI6" s="190" t="s">
        <v>628</v>
      </c>
      <c r="AJ6" s="185" t="s">
        <v>629</v>
      </c>
      <c r="AK6" s="185" t="s">
        <v>630</v>
      </c>
      <c r="AL6" s="185" t="s">
        <v>631</v>
      </c>
      <c r="AM6" s="185" t="s">
        <v>632</v>
      </c>
      <c r="AN6" s="185" t="s">
        <v>633</v>
      </c>
      <c r="AO6" s="185" t="s">
        <v>634</v>
      </c>
      <c r="AP6" s="185" t="s">
        <v>635</v>
      </c>
      <c r="AQ6" s="185" t="s">
        <v>636</v>
      </c>
      <c r="AR6" s="185" t="s">
        <v>637</v>
      </c>
      <c r="AS6" s="183" t="s">
        <v>638</v>
      </c>
      <c r="AT6" s="183" t="s">
        <v>639</v>
      </c>
      <c r="AU6" s="183" t="s">
        <v>640</v>
      </c>
      <c r="AV6" s="183" t="s">
        <v>641</v>
      </c>
      <c r="AW6" s="183" t="s">
        <v>642</v>
      </c>
      <c r="AX6" s="191" t="s">
        <v>643</v>
      </c>
      <c r="AY6" s="191" t="s">
        <v>644</v>
      </c>
      <c r="AZ6" s="191" t="s">
        <v>645</v>
      </c>
      <c r="BA6" s="191" t="s">
        <v>646</v>
      </c>
      <c r="BB6" s="191" t="s">
        <v>647</v>
      </c>
      <c r="BC6" s="273"/>
      <c r="BD6" s="192"/>
      <c r="BE6" s="192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  <c r="CA6" s="193"/>
      <c r="CB6" s="193"/>
    </row>
    <row r="7" spans="1:85" ht="24.9" customHeight="1">
      <c r="B7" s="194" t="s">
        <v>648</v>
      </c>
      <c r="C7" s="195">
        <v>148</v>
      </c>
      <c r="D7" s="196">
        <v>146</v>
      </c>
      <c r="E7" s="196">
        <v>2</v>
      </c>
      <c r="F7" s="197">
        <v>140</v>
      </c>
      <c r="G7" s="197">
        <v>8</v>
      </c>
      <c r="H7" s="198">
        <v>139</v>
      </c>
      <c r="I7" s="198">
        <v>9</v>
      </c>
      <c r="J7" s="199">
        <v>148</v>
      </c>
      <c r="K7" s="199">
        <v>0</v>
      </c>
      <c r="L7" s="199">
        <v>148</v>
      </c>
      <c r="M7" s="199">
        <v>0</v>
      </c>
      <c r="N7" s="199">
        <v>142</v>
      </c>
      <c r="O7" s="199">
        <v>0</v>
      </c>
      <c r="P7" s="199">
        <v>136</v>
      </c>
      <c r="Q7" s="199">
        <v>6</v>
      </c>
      <c r="R7" s="199">
        <v>136</v>
      </c>
      <c r="S7" s="199">
        <v>6</v>
      </c>
      <c r="T7" s="200">
        <v>136</v>
      </c>
      <c r="U7" s="200">
        <v>12</v>
      </c>
      <c r="V7" s="200">
        <v>136</v>
      </c>
      <c r="W7" s="200">
        <v>0</v>
      </c>
      <c r="X7" s="201">
        <v>136</v>
      </c>
      <c r="Y7" s="201">
        <v>6</v>
      </c>
      <c r="Z7" s="201"/>
      <c r="AA7" s="201"/>
      <c r="AB7" s="201">
        <v>136</v>
      </c>
      <c r="AC7" s="201">
        <v>6</v>
      </c>
      <c r="AD7" s="201">
        <v>136</v>
      </c>
      <c r="AE7" s="201">
        <v>6</v>
      </c>
      <c r="AF7" s="201">
        <v>136</v>
      </c>
      <c r="AG7" s="201">
        <v>6</v>
      </c>
      <c r="AH7" s="201"/>
      <c r="AI7" s="201"/>
      <c r="AJ7" s="197">
        <v>131</v>
      </c>
      <c r="AK7" s="197">
        <v>131</v>
      </c>
      <c r="AL7" s="197">
        <v>17</v>
      </c>
      <c r="AM7" s="197">
        <v>11</v>
      </c>
      <c r="AN7" s="197">
        <v>6</v>
      </c>
      <c r="AO7" s="197">
        <v>0</v>
      </c>
      <c r="AP7" s="197">
        <v>0</v>
      </c>
      <c r="AQ7" s="197">
        <v>0</v>
      </c>
      <c r="AR7" s="197">
        <v>0</v>
      </c>
      <c r="AS7" s="195">
        <v>130</v>
      </c>
      <c r="AT7" s="195"/>
      <c r="AU7" s="195">
        <v>18</v>
      </c>
      <c r="AV7" s="195">
        <v>0</v>
      </c>
      <c r="AW7" s="195"/>
      <c r="AX7" s="202">
        <v>13</v>
      </c>
      <c r="AY7" s="202">
        <v>117</v>
      </c>
      <c r="AZ7" s="202">
        <v>68</v>
      </c>
      <c r="BA7" s="202">
        <v>26</v>
      </c>
      <c r="BB7" s="202"/>
      <c r="BC7" s="203"/>
      <c r="BD7" s="179"/>
      <c r="BE7" s="179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</row>
    <row r="8" spans="1:85" ht="24.9" customHeight="1">
      <c r="B8" s="194" t="s">
        <v>649</v>
      </c>
      <c r="C8" s="195">
        <v>53</v>
      </c>
      <c r="D8" s="196">
        <v>53</v>
      </c>
      <c r="E8" s="196">
        <v>0</v>
      </c>
      <c r="F8" s="197">
        <v>53</v>
      </c>
      <c r="G8" s="197">
        <v>0</v>
      </c>
      <c r="H8" s="198">
        <v>53</v>
      </c>
      <c r="I8" s="198">
        <v>0</v>
      </c>
      <c r="J8" s="199">
        <v>53</v>
      </c>
      <c r="K8" s="199">
        <v>0</v>
      </c>
      <c r="L8" s="199">
        <v>52</v>
      </c>
      <c r="M8" s="199">
        <v>1</v>
      </c>
      <c r="N8" s="199">
        <v>53</v>
      </c>
      <c r="O8" s="199">
        <v>0</v>
      </c>
      <c r="P8" s="199">
        <v>53</v>
      </c>
      <c r="Q8" s="199">
        <v>0</v>
      </c>
      <c r="R8" s="199">
        <v>53</v>
      </c>
      <c r="S8" s="199">
        <v>0</v>
      </c>
      <c r="T8" s="200">
        <v>53</v>
      </c>
      <c r="U8" s="200">
        <v>0</v>
      </c>
      <c r="V8" s="200">
        <v>53</v>
      </c>
      <c r="W8" s="200">
        <v>0</v>
      </c>
      <c r="X8" s="201">
        <v>53</v>
      </c>
      <c r="Y8" s="201">
        <v>0</v>
      </c>
      <c r="Z8" s="201"/>
      <c r="AA8" s="201"/>
      <c r="AB8" s="201">
        <v>53</v>
      </c>
      <c r="AC8" s="201">
        <v>0</v>
      </c>
      <c r="AD8" s="201">
        <v>53</v>
      </c>
      <c r="AE8" s="201">
        <v>0</v>
      </c>
      <c r="AF8" s="201">
        <v>51</v>
      </c>
      <c r="AG8" s="201">
        <v>2</v>
      </c>
      <c r="AH8" s="201"/>
      <c r="AI8" s="201"/>
      <c r="AJ8" s="197">
        <v>53</v>
      </c>
      <c r="AK8" s="197">
        <v>52</v>
      </c>
      <c r="AL8" s="197">
        <v>1</v>
      </c>
      <c r="AM8" s="197">
        <v>0</v>
      </c>
      <c r="AN8" s="197">
        <v>1</v>
      </c>
      <c r="AO8" s="197">
        <v>0</v>
      </c>
      <c r="AP8" s="197">
        <v>0</v>
      </c>
      <c r="AQ8" s="197">
        <v>0</v>
      </c>
      <c r="AR8" s="197">
        <v>0</v>
      </c>
      <c r="AS8" s="195">
        <v>50</v>
      </c>
      <c r="AT8" s="195"/>
      <c r="AU8" s="195">
        <v>3</v>
      </c>
      <c r="AV8" s="195">
        <v>2</v>
      </c>
      <c r="AW8" s="195"/>
      <c r="AX8" s="202">
        <v>0</v>
      </c>
      <c r="AY8" s="202">
        <v>50</v>
      </c>
      <c r="AZ8" s="202">
        <v>5</v>
      </c>
      <c r="BA8" s="202">
        <v>38</v>
      </c>
      <c r="BB8" s="202"/>
      <c r="BC8" s="203"/>
      <c r="BD8" s="179"/>
      <c r="BE8" s="179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</row>
    <row r="9" spans="1:85" ht="24.9" customHeight="1">
      <c r="B9" s="194" t="s">
        <v>650</v>
      </c>
      <c r="C9" s="195">
        <v>618</v>
      </c>
      <c r="D9" s="196">
        <v>618</v>
      </c>
      <c r="E9" s="196">
        <v>0</v>
      </c>
      <c r="F9" s="197">
        <v>618</v>
      </c>
      <c r="G9" s="197">
        <v>0</v>
      </c>
      <c r="H9" s="198">
        <v>618</v>
      </c>
      <c r="I9" s="198">
        <v>0</v>
      </c>
      <c r="J9" s="199">
        <v>614</v>
      </c>
      <c r="K9" s="199">
        <v>4</v>
      </c>
      <c r="L9" s="199">
        <v>610</v>
      </c>
      <c r="M9" s="199">
        <v>8</v>
      </c>
      <c r="N9" s="199">
        <v>618</v>
      </c>
      <c r="O9" s="199">
        <v>4</v>
      </c>
      <c r="P9" s="199">
        <v>618</v>
      </c>
      <c r="Q9" s="199">
        <v>0</v>
      </c>
      <c r="R9" s="199">
        <v>616</v>
      </c>
      <c r="S9" s="199">
        <v>2</v>
      </c>
      <c r="T9" s="200">
        <v>618</v>
      </c>
      <c r="U9" s="200">
        <v>0</v>
      </c>
      <c r="V9" s="200">
        <v>618</v>
      </c>
      <c r="W9" s="200">
        <v>0</v>
      </c>
      <c r="X9" s="201">
        <v>616</v>
      </c>
      <c r="Y9" s="201">
        <v>2</v>
      </c>
      <c r="Z9" s="201"/>
      <c r="AA9" s="201"/>
      <c r="AB9" s="201">
        <v>618</v>
      </c>
      <c r="AC9" s="201">
        <v>0</v>
      </c>
      <c r="AD9" s="201">
        <v>617</v>
      </c>
      <c r="AE9" s="201">
        <v>1</v>
      </c>
      <c r="AF9" s="201">
        <v>615</v>
      </c>
      <c r="AG9" s="201">
        <v>3</v>
      </c>
      <c r="AH9" s="201"/>
      <c r="AI9" s="201"/>
      <c r="AJ9" s="197">
        <v>610</v>
      </c>
      <c r="AK9" s="197">
        <v>610</v>
      </c>
      <c r="AL9" s="197">
        <v>8</v>
      </c>
      <c r="AM9" s="197">
        <v>1</v>
      </c>
      <c r="AN9" s="197">
        <v>3</v>
      </c>
      <c r="AO9" s="197">
        <v>0</v>
      </c>
      <c r="AP9" s="197">
        <v>0</v>
      </c>
      <c r="AQ9" s="197">
        <v>0</v>
      </c>
      <c r="AR9" s="197">
        <v>0</v>
      </c>
      <c r="AS9" s="195">
        <v>599</v>
      </c>
      <c r="AT9" s="195"/>
      <c r="AU9" s="195">
        <v>19</v>
      </c>
      <c r="AV9" s="195">
        <v>0</v>
      </c>
      <c r="AW9" s="195"/>
      <c r="AX9" s="202">
        <v>8</v>
      </c>
      <c r="AY9" s="202">
        <v>591</v>
      </c>
      <c r="AZ9" s="202">
        <v>163</v>
      </c>
      <c r="BA9" s="202">
        <v>294</v>
      </c>
      <c r="BB9" s="202"/>
      <c r="BC9" s="203"/>
      <c r="BD9" s="179"/>
      <c r="BE9" s="179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</row>
    <row r="10" spans="1:85" ht="24.9" customHeight="1">
      <c r="B10" s="194" t="s">
        <v>651</v>
      </c>
      <c r="C10" s="195">
        <v>313</v>
      </c>
      <c r="D10" s="196">
        <v>313</v>
      </c>
      <c r="E10" s="196">
        <v>0</v>
      </c>
      <c r="F10" s="197">
        <v>313</v>
      </c>
      <c r="G10" s="197">
        <v>0</v>
      </c>
      <c r="H10" s="198">
        <v>313</v>
      </c>
      <c r="I10" s="198">
        <v>0</v>
      </c>
      <c r="J10" s="199">
        <v>313</v>
      </c>
      <c r="K10" s="199">
        <v>0</v>
      </c>
      <c r="L10" s="199">
        <v>307</v>
      </c>
      <c r="M10" s="199">
        <v>6</v>
      </c>
      <c r="N10" s="199">
        <v>311</v>
      </c>
      <c r="O10" s="199">
        <v>2</v>
      </c>
      <c r="P10" s="199">
        <v>313</v>
      </c>
      <c r="Q10" s="199">
        <v>0</v>
      </c>
      <c r="R10" s="199">
        <v>313</v>
      </c>
      <c r="S10" s="199">
        <v>0</v>
      </c>
      <c r="T10" s="200">
        <v>313</v>
      </c>
      <c r="U10" s="200">
        <v>0</v>
      </c>
      <c r="V10" s="200">
        <v>313</v>
      </c>
      <c r="W10" s="200">
        <v>0</v>
      </c>
      <c r="X10" s="201">
        <v>313</v>
      </c>
      <c r="Y10" s="201">
        <v>0</v>
      </c>
      <c r="Z10" s="201"/>
      <c r="AA10" s="201"/>
      <c r="AB10" s="201">
        <v>313</v>
      </c>
      <c r="AC10" s="201">
        <v>0</v>
      </c>
      <c r="AD10" s="201">
        <v>313</v>
      </c>
      <c r="AE10" s="201">
        <v>2</v>
      </c>
      <c r="AF10" s="201">
        <v>296</v>
      </c>
      <c r="AG10" s="201">
        <v>17</v>
      </c>
      <c r="AH10" s="201"/>
      <c r="AI10" s="201"/>
      <c r="AJ10" s="197">
        <v>291</v>
      </c>
      <c r="AK10" s="197">
        <v>288</v>
      </c>
      <c r="AL10" s="197">
        <v>22</v>
      </c>
      <c r="AM10" s="197">
        <v>19</v>
      </c>
      <c r="AN10" s="197">
        <v>0</v>
      </c>
      <c r="AO10" s="197">
        <v>1</v>
      </c>
      <c r="AP10" s="197">
        <v>1</v>
      </c>
      <c r="AQ10" s="197">
        <v>1</v>
      </c>
      <c r="AR10" s="197">
        <v>41</v>
      </c>
      <c r="AS10" s="195">
        <v>274</v>
      </c>
      <c r="AT10" s="195"/>
      <c r="AU10" s="195">
        <v>39</v>
      </c>
      <c r="AV10" s="195">
        <v>3</v>
      </c>
      <c r="AW10" s="195"/>
      <c r="AX10" s="202">
        <v>36</v>
      </c>
      <c r="AY10" s="202">
        <v>238</v>
      </c>
      <c r="AZ10" s="202">
        <v>0</v>
      </c>
      <c r="BA10" s="202">
        <v>0</v>
      </c>
      <c r="BB10" s="202"/>
      <c r="BC10" s="203"/>
      <c r="BD10" s="179"/>
      <c r="BE10" s="179"/>
      <c r="BH10" s="181"/>
      <c r="BI10" s="181"/>
      <c r="BJ10" s="181"/>
      <c r="BK10" s="181"/>
      <c r="BL10" s="181"/>
      <c r="BM10" s="181"/>
      <c r="BN10" s="181"/>
      <c r="BO10" s="181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</row>
    <row r="11" spans="1:85" ht="24.9" customHeight="1">
      <c r="B11" s="194" t="s">
        <v>652</v>
      </c>
      <c r="C11" s="195">
        <v>276</v>
      </c>
      <c r="D11" s="196">
        <v>276</v>
      </c>
      <c r="E11" s="196">
        <v>0</v>
      </c>
      <c r="F11" s="197">
        <v>276</v>
      </c>
      <c r="G11" s="197">
        <v>0</v>
      </c>
      <c r="H11" s="198">
        <v>276</v>
      </c>
      <c r="I11" s="198">
        <v>0</v>
      </c>
      <c r="J11" s="199">
        <v>276</v>
      </c>
      <c r="K11" s="199">
        <v>0</v>
      </c>
      <c r="L11" s="199">
        <v>275</v>
      </c>
      <c r="M11" s="199">
        <v>1</v>
      </c>
      <c r="N11" s="199">
        <v>274</v>
      </c>
      <c r="O11" s="199">
        <v>0</v>
      </c>
      <c r="P11" s="199">
        <v>275</v>
      </c>
      <c r="Q11" s="199">
        <v>0</v>
      </c>
      <c r="R11" s="199">
        <v>212</v>
      </c>
      <c r="S11" s="199">
        <v>64</v>
      </c>
      <c r="T11" s="200">
        <v>276</v>
      </c>
      <c r="U11" s="200">
        <v>0</v>
      </c>
      <c r="V11" s="200">
        <v>276</v>
      </c>
      <c r="W11" s="200">
        <v>0</v>
      </c>
      <c r="X11" s="201">
        <v>250</v>
      </c>
      <c r="Y11" s="204">
        <v>26</v>
      </c>
      <c r="Z11" s="201"/>
      <c r="AA11" s="201"/>
      <c r="AB11" s="201">
        <v>276</v>
      </c>
      <c r="AC11" s="201">
        <v>0</v>
      </c>
      <c r="AD11" s="201">
        <v>261</v>
      </c>
      <c r="AE11" s="201">
        <v>15</v>
      </c>
      <c r="AF11" s="201">
        <v>250</v>
      </c>
      <c r="AG11" s="201">
        <v>48</v>
      </c>
      <c r="AH11" s="201"/>
      <c r="AI11" s="201"/>
      <c r="AJ11" s="197">
        <v>213</v>
      </c>
      <c r="AK11" s="197">
        <v>202</v>
      </c>
      <c r="AL11" s="197">
        <v>63</v>
      </c>
      <c r="AM11" s="197">
        <v>38</v>
      </c>
      <c r="AN11" s="197">
        <v>14</v>
      </c>
      <c r="AO11" s="197">
        <v>9</v>
      </c>
      <c r="AP11" s="197">
        <v>2</v>
      </c>
      <c r="AQ11" s="197">
        <v>0</v>
      </c>
      <c r="AR11" s="197">
        <v>232</v>
      </c>
      <c r="AS11" s="195">
        <v>167</v>
      </c>
      <c r="AT11" s="195"/>
      <c r="AU11" s="195">
        <v>109</v>
      </c>
      <c r="AV11" s="195">
        <v>2</v>
      </c>
      <c r="AW11" s="195"/>
      <c r="AX11" s="202">
        <v>60</v>
      </c>
      <c r="AY11" s="202">
        <v>107</v>
      </c>
      <c r="AZ11" s="202">
        <v>0</v>
      </c>
      <c r="BA11" s="202">
        <v>0</v>
      </c>
      <c r="BB11" s="202"/>
      <c r="BC11" s="203"/>
      <c r="BD11" s="179"/>
      <c r="BE11" s="179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</row>
    <row r="12" spans="1:85" ht="24.9" customHeight="1">
      <c r="B12" s="194" t="s">
        <v>653</v>
      </c>
      <c r="C12" s="195">
        <v>351</v>
      </c>
      <c r="D12" s="196">
        <v>351</v>
      </c>
      <c r="E12" s="196">
        <v>0</v>
      </c>
      <c r="F12" s="197">
        <v>351</v>
      </c>
      <c r="G12" s="197">
        <v>0</v>
      </c>
      <c r="H12" s="198">
        <v>351</v>
      </c>
      <c r="I12" s="198">
        <v>0</v>
      </c>
      <c r="J12" s="199">
        <v>351</v>
      </c>
      <c r="K12" s="199">
        <v>0</v>
      </c>
      <c r="L12" s="199">
        <v>310</v>
      </c>
      <c r="M12" s="199">
        <v>41</v>
      </c>
      <c r="N12" s="199">
        <v>321</v>
      </c>
      <c r="O12" s="199">
        <v>0</v>
      </c>
      <c r="P12" s="199">
        <v>351</v>
      </c>
      <c r="Q12" s="199">
        <v>0</v>
      </c>
      <c r="R12" s="199">
        <v>317</v>
      </c>
      <c r="S12" s="199">
        <v>34</v>
      </c>
      <c r="T12" s="200">
        <v>351</v>
      </c>
      <c r="U12" s="200">
        <v>0</v>
      </c>
      <c r="V12" s="200">
        <v>351</v>
      </c>
      <c r="W12" s="200">
        <v>0</v>
      </c>
      <c r="X12" s="201">
        <v>324</v>
      </c>
      <c r="Y12" s="204">
        <v>27</v>
      </c>
      <c r="Z12" s="201"/>
      <c r="AA12" s="201"/>
      <c r="AB12" s="201">
        <v>351</v>
      </c>
      <c r="AC12" s="201">
        <v>0</v>
      </c>
      <c r="AD12" s="201">
        <v>317</v>
      </c>
      <c r="AE12" s="201">
        <v>34</v>
      </c>
      <c r="AF12" s="201">
        <v>317</v>
      </c>
      <c r="AG12" s="201">
        <v>34</v>
      </c>
      <c r="AH12" s="201"/>
      <c r="AI12" s="201"/>
      <c r="AJ12" s="197">
        <v>279</v>
      </c>
      <c r="AK12" s="197">
        <v>273</v>
      </c>
      <c r="AL12" s="197">
        <v>70</v>
      </c>
      <c r="AM12" s="197">
        <v>58</v>
      </c>
      <c r="AN12" s="197">
        <v>8</v>
      </c>
      <c r="AO12" s="197">
        <v>4</v>
      </c>
      <c r="AP12" s="197">
        <v>0</v>
      </c>
      <c r="AQ12" s="197">
        <v>0</v>
      </c>
      <c r="AR12" s="197">
        <v>307</v>
      </c>
      <c r="AS12" s="195">
        <v>184</v>
      </c>
      <c r="AT12" s="195"/>
      <c r="AU12" s="195">
        <v>167</v>
      </c>
      <c r="AV12" s="195">
        <v>15</v>
      </c>
      <c r="AW12" s="195"/>
      <c r="AX12" s="202">
        <v>179</v>
      </c>
      <c r="AY12" s="202">
        <v>5</v>
      </c>
      <c r="AZ12" s="202">
        <v>0</v>
      </c>
      <c r="BA12" s="202">
        <v>0</v>
      </c>
      <c r="BB12" s="202"/>
      <c r="BC12" s="203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</row>
    <row r="13" spans="1:85" ht="15" customHeight="1">
      <c r="B13" s="205" t="s">
        <v>654</v>
      </c>
      <c r="C13" s="206">
        <v>1759</v>
      </c>
      <c r="D13" s="206">
        <v>1757</v>
      </c>
      <c r="E13" s="206">
        <v>2</v>
      </c>
      <c r="F13" s="206">
        <v>1751</v>
      </c>
      <c r="G13" s="206">
        <v>8</v>
      </c>
      <c r="H13" s="206">
        <v>1750</v>
      </c>
      <c r="I13" s="206">
        <v>9</v>
      </c>
      <c r="J13" s="206">
        <v>1755</v>
      </c>
      <c r="K13" s="206">
        <v>4</v>
      </c>
      <c r="L13" s="206">
        <v>1702</v>
      </c>
      <c r="M13" s="206">
        <v>57</v>
      </c>
      <c r="N13" s="206">
        <v>1719</v>
      </c>
      <c r="O13" s="206">
        <v>6</v>
      </c>
      <c r="P13" s="206">
        <v>1746</v>
      </c>
      <c r="Q13" s="206">
        <v>6</v>
      </c>
      <c r="R13" s="206">
        <v>1647</v>
      </c>
      <c r="S13" s="206">
        <v>106</v>
      </c>
      <c r="T13" s="206">
        <v>1747</v>
      </c>
      <c r="U13" s="206">
        <v>12</v>
      </c>
      <c r="V13" s="206">
        <v>1747</v>
      </c>
      <c r="W13" s="206">
        <v>0</v>
      </c>
      <c r="X13" s="206">
        <v>1692</v>
      </c>
      <c r="Y13" s="206">
        <v>61</v>
      </c>
      <c r="Z13" s="206">
        <v>0</v>
      </c>
      <c r="AA13" s="206">
        <v>0</v>
      </c>
      <c r="AB13" s="206">
        <v>1747</v>
      </c>
      <c r="AC13" s="206">
        <v>6</v>
      </c>
      <c r="AD13" s="206">
        <v>1697</v>
      </c>
      <c r="AE13" s="206">
        <v>58</v>
      </c>
      <c r="AF13" s="206">
        <v>1665</v>
      </c>
      <c r="AG13" s="206">
        <v>110</v>
      </c>
      <c r="AH13" s="206">
        <v>0</v>
      </c>
      <c r="AI13" s="206">
        <v>0</v>
      </c>
      <c r="AJ13" s="206">
        <v>1577</v>
      </c>
      <c r="AK13" s="206">
        <v>1556</v>
      </c>
      <c r="AL13" s="206">
        <v>181</v>
      </c>
      <c r="AM13" s="206">
        <v>127</v>
      </c>
      <c r="AN13" s="206">
        <v>32</v>
      </c>
      <c r="AO13" s="206">
        <v>14</v>
      </c>
      <c r="AP13" s="206">
        <v>3</v>
      </c>
      <c r="AQ13" s="206">
        <v>1</v>
      </c>
      <c r="AR13" s="206">
        <v>580</v>
      </c>
      <c r="AS13" s="206">
        <v>1404</v>
      </c>
      <c r="AT13" s="206">
        <v>0</v>
      </c>
      <c r="AU13" s="206">
        <v>355</v>
      </c>
      <c r="AV13" s="206">
        <v>22</v>
      </c>
      <c r="AW13" s="206">
        <v>0</v>
      </c>
      <c r="AX13" s="206">
        <v>296</v>
      </c>
      <c r="AY13" s="206">
        <v>1108</v>
      </c>
      <c r="AZ13" s="206">
        <v>236</v>
      </c>
      <c r="BA13" s="206">
        <v>358</v>
      </c>
      <c r="BB13" s="206"/>
      <c r="BC13" s="207"/>
      <c r="BG13" s="208" t="s">
        <v>655</v>
      </c>
      <c r="BH13" s="208" t="s">
        <v>656</v>
      </c>
      <c r="BI13" s="208" t="s">
        <v>657</v>
      </c>
      <c r="BK13" s="209" t="s">
        <v>658</v>
      </c>
      <c r="BL13" s="209" t="s">
        <v>659</v>
      </c>
      <c r="BM13" s="209" t="s">
        <v>660</v>
      </c>
      <c r="BN13" s="181"/>
      <c r="BO13" s="181"/>
      <c r="BP13" s="181"/>
      <c r="BQ13" s="181"/>
      <c r="BR13" s="181"/>
      <c r="BS13" s="181"/>
      <c r="BT13" s="181"/>
      <c r="BU13" s="181"/>
      <c r="BV13" s="181"/>
      <c r="BW13" s="181"/>
      <c r="BX13" s="181"/>
      <c r="BY13" s="181"/>
      <c r="BZ13" s="181"/>
      <c r="CA13" s="181"/>
      <c r="CB13" s="181"/>
      <c r="CC13" s="181"/>
      <c r="CD13" s="181"/>
      <c r="CE13" s="181"/>
      <c r="CF13" s="181"/>
      <c r="CG13" s="181"/>
    </row>
  </sheetData>
  <mergeCells count="13">
    <mergeCell ref="AS5:AW5"/>
    <mergeCell ref="AX5:BB5"/>
    <mergeCell ref="BC5:BC6"/>
    <mergeCell ref="B4:C4"/>
    <mergeCell ref="D4:BC4"/>
    <mergeCell ref="B5:C5"/>
    <mergeCell ref="D5:E5"/>
    <mergeCell ref="F5:G5"/>
    <mergeCell ref="H5:I5"/>
    <mergeCell ref="J5:S5"/>
    <mergeCell ref="T5:W5"/>
    <mergeCell ref="X5:AI5"/>
    <mergeCell ref="AJ5:AR5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C6E6-C15B-471B-ABBE-98BD8C73D4A6}">
  <dimension ref="C4:AC123"/>
  <sheetViews>
    <sheetView showGridLines="0" topLeftCell="A30" workbookViewId="0">
      <selection activeCell="H42" sqref="H42"/>
    </sheetView>
  </sheetViews>
  <sheetFormatPr defaultRowHeight="14.4"/>
  <cols>
    <col min="3" max="3" width="21.88671875" bestFit="1" customWidth="1"/>
    <col min="4" max="4" width="17.6640625" bestFit="1" customWidth="1"/>
    <col min="5" max="5" width="16.5546875" bestFit="1" customWidth="1"/>
    <col min="6" max="6" width="13.109375" bestFit="1" customWidth="1"/>
    <col min="7" max="7" width="19.88671875" bestFit="1" customWidth="1"/>
    <col min="8" max="8" width="14" bestFit="1" customWidth="1"/>
    <col min="9" max="9" width="16.5546875" bestFit="1" customWidth="1"/>
    <col min="10" max="10" width="14.33203125" bestFit="1" customWidth="1"/>
    <col min="11" max="11" width="13.5546875" bestFit="1" customWidth="1"/>
    <col min="12" max="12" width="16.88671875" bestFit="1" customWidth="1"/>
    <col min="13" max="13" width="17.6640625" bestFit="1" customWidth="1"/>
    <col min="14" max="14" width="21.109375" bestFit="1" customWidth="1"/>
    <col min="15" max="15" width="21.88671875" bestFit="1" customWidth="1"/>
    <col min="16" max="16" width="8.5546875" bestFit="1" customWidth="1"/>
    <col min="17" max="17" width="16.88671875" bestFit="1" customWidth="1"/>
    <col min="18" max="18" width="17.6640625" bestFit="1" customWidth="1"/>
    <col min="19" max="19" width="21.109375" bestFit="1" customWidth="1"/>
    <col min="20" max="20" width="21.88671875" bestFit="1" customWidth="1"/>
    <col min="21" max="21" width="8.5546875" bestFit="1" customWidth="1"/>
  </cols>
  <sheetData>
    <row r="4" spans="3:21">
      <c r="C4" s="211"/>
      <c r="D4" s="211"/>
      <c r="E4" s="303" t="s">
        <v>669</v>
      </c>
      <c r="F4" s="303"/>
      <c r="G4" s="303"/>
      <c r="H4" s="303" t="s">
        <v>670</v>
      </c>
      <c r="I4" s="303"/>
      <c r="J4" s="303"/>
      <c r="K4" s="303"/>
      <c r="L4" s="304" t="s">
        <v>671</v>
      </c>
      <c r="M4" s="304"/>
      <c r="N4" s="304"/>
      <c r="O4" s="304"/>
      <c r="P4" s="304"/>
      <c r="Q4" s="305" t="s">
        <v>672</v>
      </c>
      <c r="R4" s="305"/>
      <c r="S4" s="305"/>
      <c r="T4" s="305"/>
      <c r="U4" s="305"/>
    </row>
    <row r="5" spans="3:21" ht="15.6">
      <c r="C5" s="212" t="s">
        <v>673</v>
      </c>
      <c r="D5" s="212" t="s">
        <v>39</v>
      </c>
      <c r="E5" s="212" t="s">
        <v>674</v>
      </c>
      <c r="F5" s="213" t="s">
        <v>675</v>
      </c>
      <c r="G5" s="213" t="s">
        <v>676</v>
      </c>
      <c r="H5" s="213" t="s">
        <v>677</v>
      </c>
      <c r="I5" s="213" t="s">
        <v>678</v>
      </c>
      <c r="J5" s="213" t="s">
        <v>679</v>
      </c>
      <c r="K5" s="213" t="s">
        <v>680</v>
      </c>
      <c r="L5" s="213" t="s">
        <v>681</v>
      </c>
      <c r="M5" s="213" t="s">
        <v>682</v>
      </c>
      <c r="N5" s="213" t="s">
        <v>683</v>
      </c>
      <c r="O5" s="213" t="s">
        <v>684</v>
      </c>
      <c r="P5" s="213" t="s">
        <v>685</v>
      </c>
      <c r="Q5" s="213" t="s">
        <v>681</v>
      </c>
      <c r="R5" s="213" t="s">
        <v>682</v>
      </c>
      <c r="S5" s="213" t="s">
        <v>683</v>
      </c>
      <c r="T5" s="213" t="s">
        <v>684</v>
      </c>
      <c r="U5" s="213" t="s">
        <v>685</v>
      </c>
    </row>
    <row r="6" spans="3:21">
      <c r="C6" s="75" t="s">
        <v>686</v>
      </c>
      <c r="D6" s="214" t="s">
        <v>687</v>
      </c>
      <c r="E6" s="110">
        <v>5</v>
      </c>
      <c r="F6" s="119">
        <v>5</v>
      </c>
      <c r="G6" s="119">
        <v>4</v>
      </c>
      <c r="H6" s="119">
        <v>4</v>
      </c>
      <c r="I6" s="119">
        <v>4</v>
      </c>
      <c r="J6" s="119">
        <v>0</v>
      </c>
      <c r="K6" s="119">
        <v>0</v>
      </c>
      <c r="L6" s="119">
        <v>4</v>
      </c>
      <c r="M6" s="119">
        <v>4</v>
      </c>
      <c r="N6" s="119">
        <v>0</v>
      </c>
      <c r="O6" s="119">
        <v>0</v>
      </c>
      <c r="P6" s="215">
        <v>1</v>
      </c>
      <c r="Q6" s="119">
        <v>0</v>
      </c>
      <c r="R6" s="119">
        <v>0</v>
      </c>
      <c r="S6" s="119">
        <v>4</v>
      </c>
      <c r="T6" s="119">
        <v>4</v>
      </c>
      <c r="U6" s="215">
        <v>1</v>
      </c>
    </row>
    <row r="7" spans="3:21">
      <c r="C7" s="75" t="s">
        <v>686</v>
      </c>
      <c r="D7" s="214" t="s">
        <v>688</v>
      </c>
      <c r="E7" s="110">
        <v>37</v>
      </c>
      <c r="F7" s="119">
        <v>37</v>
      </c>
      <c r="G7" s="119">
        <v>47</v>
      </c>
      <c r="H7" s="119">
        <v>47</v>
      </c>
      <c r="I7" s="119">
        <v>47</v>
      </c>
      <c r="J7" s="119">
        <v>0</v>
      </c>
      <c r="K7" s="119">
        <v>0</v>
      </c>
      <c r="L7" s="119">
        <v>47</v>
      </c>
      <c r="M7" s="119">
        <v>47</v>
      </c>
      <c r="N7" s="119">
        <v>0</v>
      </c>
      <c r="O7" s="119">
        <v>0</v>
      </c>
      <c r="P7" s="215">
        <v>1</v>
      </c>
      <c r="Q7" s="119">
        <v>0</v>
      </c>
      <c r="R7" s="119">
        <v>0</v>
      </c>
      <c r="S7" s="119">
        <v>47</v>
      </c>
      <c r="T7" s="119">
        <v>45</v>
      </c>
      <c r="U7" s="215">
        <v>0.95744680851063835</v>
      </c>
    </row>
    <row r="8" spans="3:21">
      <c r="C8" s="75" t="s">
        <v>686</v>
      </c>
      <c r="D8" s="214" t="s">
        <v>689</v>
      </c>
      <c r="E8" s="110">
        <v>104</v>
      </c>
      <c r="F8" s="119">
        <v>103</v>
      </c>
      <c r="G8" s="119">
        <v>135</v>
      </c>
      <c r="H8" s="119">
        <v>135</v>
      </c>
      <c r="I8" s="119">
        <v>135</v>
      </c>
      <c r="J8" s="119">
        <v>0</v>
      </c>
      <c r="K8" s="119">
        <v>0</v>
      </c>
      <c r="L8" s="119">
        <v>84</v>
      </c>
      <c r="M8" s="119">
        <v>84</v>
      </c>
      <c r="N8" s="119">
        <v>50</v>
      </c>
      <c r="O8" s="119">
        <v>50</v>
      </c>
      <c r="P8" s="215">
        <v>0.99259259259259258</v>
      </c>
      <c r="Q8" s="119">
        <v>0</v>
      </c>
      <c r="R8" s="119">
        <v>0</v>
      </c>
      <c r="S8" s="119">
        <v>135</v>
      </c>
      <c r="T8" s="119">
        <v>120</v>
      </c>
      <c r="U8" s="215">
        <v>0.88888888888888884</v>
      </c>
    </row>
    <row r="9" spans="3:21">
      <c r="C9" s="75" t="s">
        <v>686</v>
      </c>
      <c r="D9" s="214" t="s">
        <v>690</v>
      </c>
      <c r="E9" s="110">
        <v>38</v>
      </c>
      <c r="F9" s="119">
        <v>38</v>
      </c>
      <c r="G9" s="119">
        <v>60</v>
      </c>
      <c r="H9" s="119">
        <v>51</v>
      </c>
      <c r="I9" s="119">
        <v>48</v>
      </c>
      <c r="J9" s="119">
        <v>0</v>
      </c>
      <c r="K9" s="119">
        <v>0</v>
      </c>
      <c r="L9" s="119">
        <v>44</v>
      </c>
      <c r="M9" s="119">
        <v>42</v>
      </c>
      <c r="N9" s="119">
        <v>15</v>
      </c>
      <c r="O9" s="119">
        <v>6</v>
      </c>
      <c r="P9" s="215">
        <v>0.8</v>
      </c>
      <c r="Q9" s="119">
        <v>0</v>
      </c>
      <c r="R9" s="119">
        <v>0</v>
      </c>
      <c r="S9" s="119">
        <v>60</v>
      </c>
      <c r="T9" s="119">
        <v>32</v>
      </c>
      <c r="U9" s="215">
        <v>0.53333333333333333</v>
      </c>
    </row>
    <row r="10" spans="3:21">
      <c r="C10" s="75" t="s">
        <v>686</v>
      </c>
      <c r="D10" s="214" t="s">
        <v>691</v>
      </c>
      <c r="E10" s="110">
        <v>13</v>
      </c>
      <c r="F10" s="119">
        <v>13</v>
      </c>
      <c r="G10" s="119">
        <v>14</v>
      </c>
      <c r="H10" s="119">
        <v>14</v>
      </c>
      <c r="I10" s="119">
        <v>12</v>
      </c>
      <c r="J10" s="119">
        <v>0</v>
      </c>
      <c r="K10" s="119">
        <v>0</v>
      </c>
      <c r="L10" s="119">
        <v>13</v>
      </c>
      <c r="M10" s="119">
        <v>11</v>
      </c>
      <c r="N10" s="119">
        <v>1</v>
      </c>
      <c r="O10" s="119">
        <v>1</v>
      </c>
      <c r="P10" s="215">
        <v>0.8571428571428571</v>
      </c>
      <c r="Q10" s="119">
        <v>0</v>
      </c>
      <c r="R10" s="119">
        <v>0</v>
      </c>
      <c r="S10" s="119">
        <v>14</v>
      </c>
      <c r="T10" s="119">
        <v>5</v>
      </c>
      <c r="U10" s="215">
        <v>0.35714285714285715</v>
      </c>
    </row>
    <row r="11" spans="3:21">
      <c r="C11" s="75" t="s">
        <v>686</v>
      </c>
      <c r="D11" s="214" t="s">
        <v>692</v>
      </c>
      <c r="E11" s="110">
        <v>50</v>
      </c>
      <c r="F11" s="119">
        <v>91</v>
      </c>
      <c r="G11" s="119">
        <v>145</v>
      </c>
      <c r="H11" s="119">
        <v>133</v>
      </c>
      <c r="I11" s="119">
        <v>113</v>
      </c>
      <c r="J11" s="119">
        <v>0</v>
      </c>
      <c r="K11" s="119">
        <v>0</v>
      </c>
      <c r="L11" s="119">
        <v>63</v>
      </c>
      <c r="M11" s="119">
        <v>53</v>
      </c>
      <c r="N11" s="119">
        <v>79</v>
      </c>
      <c r="O11" s="119">
        <v>60</v>
      </c>
      <c r="P11" s="215">
        <v>0.77931034482758621</v>
      </c>
      <c r="Q11" s="119">
        <v>2</v>
      </c>
      <c r="R11" s="119">
        <v>2</v>
      </c>
      <c r="S11" s="119">
        <v>143</v>
      </c>
      <c r="T11" s="119">
        <v>22</v>
      </c>
      <c r="U11" s="215">
        <v>0.16551724137931034</v>
      </c>
    </row>
    <row r="12" spans="3:21">
      <c r="C12" s="75" t="s">
        <v>686</v>
      </c>
      <c r="D12" s="214" t="s">
        <v>693</v>
      </c>
      <c r="E12" s="110">
        <v>97</v>
      </c>
      <c r="F12" s="119">
        <v>104</v>
      </c>
      <c r="G12" s="119">
        <v>123</v>
      </c>
      <c r="H12" s="119">
        <v>123</v>
      </c>
      <c r="I12" s="119">
        <v>49</v>
      </c>
      <c r="J12" s="119">
        <v>0</v>
      </c>
      <c r="K12" s="119">
        <v>0</v>
      </c>
      <c r="L12" s="119">
        <v>34</v>
      </c>
      <c r="M12" s="119">
        <v>16</v>
      </c>
      <c r="N12" s="119">
        <v>78</v>
      </c>
      <c r="O12" s="119">
        <v>33</v>
      </c>
      <c r="P12" s="215">
        <v>0.3983739837398374</v>
      </c>
      <c r="Q12" s="119">
        <v>0</v>
      </c>
      <c r="R12" s="119">
        <v>0</v>
      </c>
      <c r="S12" s="119">
        <v>123</v>
      </c>
      <c r="T12" s="119">
        <v>0</v>
      </c>
      <c r="U12" s="215">
        <v>0</v>
      </c>
    </row>
    <row r="13" spans="3:21">
      <c r="C13" s="75" t="s">
        <v>694</v>
      </c>
      <c r="D13" s="214" t="s">
        <v>695</v>
      </c>
      <c r="E13" s="110">
        <v>13</v>
      </c>
      <c r="F13" s="119">
        <v>12</v>
      </c>
      <c r="G13" s="119">
        <v>13</v>
      </c>
      <c r="H13" s="119">
        <v>13</v>
      </c>
      <c r="I13" s="119">
        <v>4</v>
      </c>
      <c r="J13" s="119">
        <v>0</v>
      </c>
      <c r="K13" s="119">
        <v>0</v>
      </c>
      <c r="L13" s="119">
        <v>4</v>
      </c>
      <c r="M13" s="119">
        <v>2</v>
      </c>
      <c r="N13" s="119">
        <v>9</v>
      </c>
      <c r="O13" s="119">
        <v>2</v>
      </c>
      <c r="P13" s="215">
        <v>0.30769230769230771</v>
      </c>
      <c r="Q13" s="119">
        <v>0</v>
      </c>
      <c r="R13" s="119">
        <v>0</v>
      </c>
      <c r="S13" s="119">
        <v>4</v>
      </c>
      <c r="T13" s="119">
        <v>0</v>
      </c>
      <c r="U13" s="215">
        <v>0</v>
      </c>
    </row>
    <row r="14" spans="3:21">
      <c r="C14" s="75" t="s">
        <v>694</v>
      </c>
      <c r="D14" s="214" t="s">
        <v>696</v>
      </c>
      <c r="E14" s="110">
        <v>1</v>
      </c>
      <c r="F14" s="119">
        <v>46</v>
      </c>
      <c r="G14" s="119">
        <v>78</v>
      </c>
      <c r="H14" s="119">
        <v>53</v>
      </c>
      <c r="I14" s="119">
        <v>20</v>
      </c>
      <c r="J14" s="119">
        <v>0</v>
      </c>
      <c r="K14" s="119">
        <v>0</v>
      </c>
      <c r="L14" s="119">
        <v>53</v>
      </c>
      <c r="M14" s="119">
        <v>53</v>
      </c>
      <c r="N14" s="119">
        <v>25</v>
      </c>
      <c r="O14" s="119">
        <v>0</v>
      </c>
      <c r="P14" s="215">
        <v>0.67948717948717952</v>
      </c>
      <c r="Q14" s="119">
        <v>23</v>
      </c>
      <c r="R14" s="119">
        <v>22</v>
      </c>
      <c r="S14" s="119">
        <v>30</v>
      </c>
      <c r="T14" s="119">
        <v>25</v>
      </c>
      <c r="U14" s="215">
        <v>0.60256410256410253</v>
      </c>
    </row>
    <row r="15" spans="3:21">
      <c r="C15" s="75" t="s">
        <v>694</v>
      </c>
      <c r="D15" s="214" t="s">
        <v>697</v>
      </c>
      <c r="E15" s="110">
        <v>1</v>
      </c>
      <c r="F15" s="119">
        <v>178</v>
      </c>
      <c r="G15" s="119">
        <v>256</v>
      </c>
      <c r="H15" s="119">
        <v>33</v>
      </c>
      <c r="I15" s="119">
        <v>117</v>
      </c>
      <c r="J15" s="119">
        <v>0</v>
      </c>
      <c r="K15" s="119">
        <v>0</v>
      </c>
      <c r="L15" s="119">
        <v>96</v>
      </c>
      <c r="M15" s="119">
        <v>96</v>
      </c>
      <c r="N15" s="119">
        <v>162</v>
      </c>
      <c r="O15" s="119">
        <v>24</v>
      </c>
      <c r="P15" s="215">
        <v>0.46875</v>
      </c>
      <c r="Q15" s="119">
        <v>0</v>
      </c>
      <c r="R15" s="119">
        <v>0</v>
      </c>
      <c r="S15" s="119">
        <v>125</v>
      </c>
      <c r="T15" s="119">
        <v>97</v>
      </c>
      <c r="U15" s="215">
        <v>0.37890625</v>
      </c>
    </row>
    <row r="16" spans="3:21">
      <c r="C16" s="75" t="s">
        <v>694</v>
      </c>
      <c r="D16" s="214" t="s">
        <v>698</v>
      </c>
      <c r="E16" s="110">
        <v>23</v>
      </c>
      <c r="F16" s="119">
        <v>17</v>
      </c>
      <c r="G16" s="119">
        <v>23</v>
      </c>
      <c r="H16" s="119">
        <v>23</v>
      </c>
      <c r="I16" s="119">
        <v>0</v>
      </c>
      <c r="J16" s="119">
        <v>5</v>
      </c>
      <c r="K16" s="119">
        <v>0</v>
      </c>
      <c r="L16" s="119">
        <v>8</v>
      </c>
      <c r="M16" s="119">
        <v>2</v>
      </c>
      <c r="N16" s="119">
        <v>15</v>
      </c>
      <c r="O16" s="119">
        <v>11</v>
      </c>
      <c r="P16" s="215">
        <v>0.56521739130434778</v>
      </c>
      <c r="Q16" s="119">
        <v>0</v>
      </c>
      <c r="R16" s="119">
        <v>0</v>
      </c>
      <c r="S16" s="119">
        <v>16</v>
      </c>
      <c r="T16" s="119">
        <v>5</v>
      </c>
      <c r="U16" s="215">
        <v>0.21739130434782608</v>
      </c>
    </row>
    <row r="17" spans="3:21">
      <c r="C17" s="75" t="s">
        <v>699</v>
      </c>
      <c r="D17" s="214" t="s">
        <v>700</v>
      </c>
      <c r="E17" s="110">
        <v>6</v>
      </c>
      <c r="F17" s="119">
        <v>6</v>
      </c>
      <c r="G17" s="119">
        <v>24</v>
      </c>
      <c r="H17" s="119">
        <v>0</v>
      </c>
      <c r="I17" s="119">
        <v>0</v>
      </c>
      <c r="J17" s="119">
        <v>0</v>
      </c>
      <c r="K17" s="119">
        <v>0</v>
      </c>
      <c r="L17" s="119">
        <v>7</v>
      </c>
      <c r="M17" s="119">
        <v>0</v>
      </c>
      <c r="N17" s="119">
        <v>0</v>
      </c>
      <c r="O17" s="119">
        <v>0</v>
      </c>
      <c r="P17" s="215">
        <v>0</v>
      </c>
      <c r="Q17" s="119">
        <v>0</v>
      </c>
      <c r="R17" s="119">
        <v>0</v>
      </c>
      <c r="S17" s="119">
        <v>0</v>
      </c>
      <c r="T17" s="119">
        <v>0</v>
      </c>
      <c r="U17" s="215">
        <v>0</v>
      </c>
    </row>
    <row r="18" spans="3:21">
      <c r="C18" s="75" t="s">
        <v>699</v>
      </c>
      <c r="D18" s="214" t="s">
        <v>701</v>
      </c>
      <c r="E18" s="110">
        <v>252</v>
      </c>
      <c r="F18" s="119">
        <v>253</v>
      </c>
      <c r="G18" s="119">
        <v>272</v>
      </c>
      <c r="H18" s="119">
        <v>53</v>
      </c>
      <c r="I18" s="119">
        <v>89</v>
      </c>
      <c r="J18" s="119">
        <v>24</v>
      </c>
      <c r="K18" s="119">
        <v>0</v>
      </c>
      <c r="L18" s="119">
        <v>79</v>
      </c>
      <c r="M18" s="119">
        <v>49</v>
      </c>
      <c r="N18" s="119">
        <v>191</v>
      </c>
      <c r="O18" s="119">
        <v>38</v>
      </c>
      <c r="P18" s="215">
        <v>0.31985294117647056</v>
      </c>
      <c r="Q18" s="119">
        <v>0</v>
      </c>
      <c r="R18" s="119">
        <v>0</v>
      </c>
      <c r="S18" s="119">
        <v>96</v>
      </c>
      <c r="T18" s="119">
        <v>33</v>
      </c>
      <c r="U18" s="215">
        <v>0.12132352941176471</v>
      </c>
    </row>
    <row r="19" spans="3:21">
      <c r="C19" s="75" t="s">
        <v>699</v>
      </c>
      <c r="D19" s="214" t="s">
        <v>702</v>
      </c>
      <c r="E19" s="110">
        <v>58</v>
      </c>
      <c r="F19" s="119">
        <v>58</v>
      </c>
      <c r="G19" s="119">
        <v>102</v>
      </c>
      <c r="H19" s="119">
        <v>37</v>
      </c>
      <c r="I19" s="119">
        <v>14</v>
      </c>
      <c r="J19" s="119">
        <v>0</v>
      </c>
      <c r="K19" s="119">
        <v>0</v>
      </c>
      <c r="L19" s="119">
        <v>39</v>
      </c>
      <c r="M19" s="119">
        <v>16</v>
      </c>
      <c r="N19" s="119">
        <v>26</v>
      </c>
      <c r="O19" s="119">
        <v>6</v>
      </c>
      <c r="P19" s="215">
        <v>0.21568627450980393</v>
      </c>
      <c r="Q19" s="119">
        <v>0</v>
      </c>
      <c r="R19" s="119">
        <v>0</v>
      </c>
      <c r="S19" s="119">
        <v>49</v>
      </c>
      <c r="T19" s="119">
        <v>0</v>
      </c>
      <c r="U19" s="215">
        <v>0</v>
      </c>
    </row>
    <row r="20" spans="3:21">
      <c r="C20" s="75" t="s">
        <v>703</v>
      </c>
      <c r="D20" s="214" t="s">
        <v>704</v>
      </c>
      <c r="E20" s="110">
        <v>1</v>
      </c>
      <c r="F20" s="119">
        <v>1</v>
      </c>
      <c r="G20" s="119">
        <v>1</v>
      </c>
      <c r="H20" s="119">
        <v>0</v>
      </c>
      <c r="I20" s="119">
        <v>0</v>
      </c>
      <c r="J20" s="119">
        <v>0</v>
      </c>
      <c r="K20" s="119">
        <v>0</v>
      </c>
      <c r="L20" s="119">
        <v>0</v>
      </c>
      <c r="M20" s="119">
        <v>0</v>
      </c>
      <c r="N20" s="119">
        <v>0</v>
      </c>
      <c r="O20" s="119">
        <v>0</v>
      </c>
      <c r="P20" s="215">
        <v>0</v>
      </c>
      <c r="Q20" s="119">
        <v>0</v>
      </c>
      <c r="R20" s="119">
        <v>0</v>
      </c>
      <c r="S20" s="119">
        <v>0</v>
      </c>
      <c r="T20" s="119">
        <v>0</v>
      </c>
      <c r="U20" s="215">
        <v>0</v>
      </c>
    </row>
    <row r="21" spans="3:21">
      <c r="C21" s="75" t="s">
        <v>703</v>
      </c>
      <c r="D21" s="214" t="s">
        <v>705</v>
      </c>
      <c r="E21" s="110">
        <v>11</v>
      </c>
      <c r="F21" s="119">
        <v>11</v>
      </c>
      <c r="G21" s="119">
        <v>27</v>
      </c>
      <c r="H21" s="119">
        <v>27</v>
      </c>
      <c r="I21" s="119">
        <v>26</v>
      </c>
      <c r="J21" s="119">
        <v>22</v>
      </c>
      <c r="K21" s="119">
        <v>0</v>
      </c>
      <c r="L21" s="119">
        <v>26</v>
      </c>
      <c r="M21" s="119">
        <v>26</v>
      </c>
      <c r="N21" s="119">
        <v>1</v>
      </c>
      <c r="O21" s="119">
        <v>1</v>
      </c>
      <c r="P21" s="215">
        <v>1</v>
      </c>
      <c r="Q21" s="119">
        <v>0</v>
      </c>
      <c r="R21" s="119">
        <v>0</v>
      </c>
      <c r="S21" s="119">
        <v>27</v>
      </c>
      <c r="T21" s="119">
        <v>8</v>
      </c>
      <c r="U21" s="215">
        <v>0.29629629629629628</v>
      </c>
    </row>
    <row r="22" spans="3:21">
      <c r="C22" s="75" t="s">
        <v>703</v>
      </c>
      <c r="D22" s="214" t="s">
        <v>706</v>
      </c>
      <c r="E22" s="110">
        <v>102</v>
      </c>
      <c r="F22" s="119">
        <v>102</v>
      </c>
      <c r="G22" s="119">
        <v>126</v>
      </c>
      <c r="H22" s="119">
        <v>126</v>
      </c>
      <c r="I22" s="119">
        <v>118</v>
      </c>
      <c r="J22" s="119">
        <v>102</v>
      </c>
      <c r="K22" s="119">
        <v>0</v>
      </c>
      <c r="L22" s="119">
        <v>85</v>
      </c>
      <c r="M22" s="119">
        <v>82</v>
      </c>
      <c r="N22" s="119">
        <v>41</v>
      </c>
      <c r="O22" s="119">
        <v>38</v>
      </c>
      <c r="P22" s="215">
        <v>0.95238095238095233</v>
      </c>
      <c r="Q22" s="119">
        <v>0</v>
      </c>
      <c r="R22" s="119">
        <v>0</v>
      </c>
      <c r="S22" s="119">
        <v>120</v>
      </c>
      <c r="T22" s="119">
        <v>44</v>
      </c>
      <c r="U22" s="215">
        <v>0.34920634920634919</v>
      </c>
    </row>
    <row r="23" spans="3:21">
      <c r="C23" s="75" t="s">
        <v>703</v>
      </c>
      <c r="D23" s="214" t="s">
        <v>707</v>
      </c>
      <c r="E23" s="110">
        <v>53</v>
      </c>
      <c r="F23" s="119">
        <v>54</v>
      </c>
      <c r="G23" s="119">
        <v>64</v>
      </c>
      <c r="H23" s="119">
        <v>64</v>
      </c>
      <c r="I23" s="119">
        <v>52</v>
      </c>
      <c r="J23" s="119">
        <v>38</v>
      </c>
      <c r="K23" s="119">
        <v>0</v>
      </c>
      <c r="L23" s="119">
        <v>55</v>
      </c>
      <c r="M23" s="119">
        <v>53</v>
      </c>
      <c r="N23" s="119">
        <v>9</v>
      </c>
      <c r="O23" s="119">
        <v>0</v>
      </c>
      <c r="P23" s="215">
        <v>0.828125</v>
      </c>
      <c r="Q23" s="119">
        <v>0</v>
      </c>
      <c r="R23" s="119">
        <v>0</v>
      </c>
      <c r="S23" s="119">
        <v>62</v>
      </c>
      <c r="T23" s="119">
        <v>7</v>
      </c>
      <c r="U23" s="215">
        <v>0.109375</v>
      </c>
    </row>
    <row r="24" spans="3:21">
      <c r="C24" s="75" t="s">
        <v>703</v>
      </c>
      <c r="D24" s="214" t="s">
        <v>708</v>
      </c>
      <c r="E24" s="110">
        <v>52</v>
      </c>
      <c r="F24" s="119">
        <v>52</v>
      </c>
      <c r="G24" s="119">
        <v>75</v>
      </c>
      <c r="H24" s="119">
        <v>75</v>
      </c>
      <c r="I24" s="119">
        <v>59</v>
      </c>
      <c r="J24" s="119">
        <v>0</v>
      </c>
      <c r="K24" s="119">
        <v>0</v>
      </c>
      <c r="L24" s="119">
        <v>0</v>
      </c>
      <c r="M24" s="119">
        <v>0</v>
      </c>
      <c r="N24" s="119">
        <v>75</v>
      </c>
      <c r="O24" s="119">
        <v>62</v>
      </c>
      <c r="P24" s="215">
        <v>0.82666666666666666</v>
      </c>
      <c r="Q24" s="119">
        <v>0</v>
      </c>
      <c r="R24" s="119">
        <v>0</v>
      </c>
      <c r="S24" s="119">
        <v>62</v>
      </c>
      <c r="T24" s="119">
        <v>2</v>
      </c>
      <c r="U24" s="215">
        <v>2.6666666666666668E-2</v>
      </c>
    </row>
    <row r="25" spans="3:21">
      <c r="C25" s="75" t="s">
        <v>703</v>
      </c>
      <c r="D25" s="214" t="s">
        <v>709</v>
      </c>
      <c r="E25" s="110">
        <v>30</v>
      </c>
      <c r="F25" s="119">
        <v>30</v>
      </c>
      <c r="G25" s="119">
        <v>37</v>
      </c>
      <c r="H25" s="119">
        <v>37</v>
      </c>
      <c r="I25" s="119">
        <v>6</v>
      </c>
      <c r="J25" s="119">
        <v>0</v>
      </c>
      <c r="K25" s="119">
        <v>0</v>
      </c>
      <c r="L25" s="119">
        <v>0</v>
      </c>
      <c r="M25" s="119">
        <v>0</v>
      </c>
      <c r="N25" s="119">
        <v>37</v>
      </c>
      <c r="O25" s="119">
        <v>18</v>
      </c>
      <c r="P25" s="215">
        <v>0.48648648648648651</v>
      </c>
      <c r="Q25" s="119">
        <v>0</v>
      </c>
      <c r="R25" s="119">
        <v>0</v>
      </c>
      <c r="S25" s="119">
        <v>18</v>
      </c>
      <c r="T25" s="119">
        <v>0</v>
      </c>
      <c r="U25" s="215">
        <v>0</v>
      </c>
    </row>
    <row r="26" spans="3:21">
      <c r="C26" s="75" t="s">
        <v>710</v>
      </c>
      <c r="D26" s="214" t="s">
        <v>711</v>
      </c>
      <c r="E26" s="110">
        <v>1</v>
      </c>
      <c r="F26" s="119">
        <v>1</v>
      </c>
      <c r="G26" s="119">
        <v>2</v>
      </c>
      <c r="H26" s="119">
        <v>2</v>
      </c>
      <c r="I26" s="119">
        <v>2</v>
      </c>
      <c r="J26" s="119">
        <v>0</v>
      </c>
      <c r="K26" s="119">
        <v>0</v>
      </c>
      <c r="L26" s="119">
        <v>2</v>
      </c>
      <c r="M26" s="119">
        <v>2</v>
      </c>
      <c r="N26" s="119">
        <v>0</v>
      </c>
      <c r="O26" s="119">
        <v>0</v>
      </c>
      <c r="P26" s="215">
        <v>1</v>
      </c>
      <c r="Q26" s="119">
        <v>0</v>
      </c>
      <c r="R26" s="119">
        <v>0</v>
      </c>
      <c r="S26" s="119">
        <v>2</v>
      </c>
      <c r="T26" s="119">
        <v>0</v>
      </c>
      <c r="U26" s="215">
        <v>0</v>
      </c>
    </row>
    <row r="27" spans="3:21">
      <c r="C27" s="75" t="s">
        <v>710</v>
      </c>
      <c r="D27" s="214" t="s">
        <v>712</v>
      </c>
      <c r="E27" s="110">
        <v>1</v>
      </c>
      <c r="F27" s="119">
        <v>2</v>
      </c>
      <c r="G27" s="119">
        <v>2</v>
      </c>
      <c r="H27" s="119">
        <v>2</v>
      </c>
      <c r="I27" s="119">
        <v>2</v>
      </c>
      <c r="J27" s="119">
        <v>0</v>
      </c>
      <c r="K27" s="119">
        <v>0</v>
      </c>
      <c r="L27" s="119">
        <v>2</v>
      </c>
      <c r="M27" s="119">
        <v>2</v>
      </c>
      <c r="N27" s="119">
        <v>0</v>
      </c>
      <c r="O27" s="119">
        <v>0</v>
      </c>
      <c r="P27" s="215">
        <v>1</v>
      </c>
      <c r="Q27" s="119">
        <v>0</v>
      </c>
      <c r="R27" s="119">
        <v>0</v>
      </c>
      <c r="S27" s="119">
        <v>2</v>
      </c>
      <c r="T27" s="119">
        <v>2</v>
      </c>
      <c r="U27" s="215">
        <v>1</v>
      </c>
    </row>
    <row r="28" spans="3:21">
      <c r="C28" s="75" t="s">
        <v>703</v>
      </c>
      <c r="D28" s="214" t="s">
        <v>713</v>
      </c>
      <c r="E28" s="110">
        <v>57</v>
      </c>
      <c r="F28" s="119">
        <v>57</v>
      </c>
      <c r="G28" s="119">
        <v>104</v>
      </c>
      <c r="H28" s="119">
        <v>104</v>
      </c>
      <c r="I28" s="119">
        <v>0</v>
      </c>
      <c r="J28" s="119">
        <v>0</v>
      </c>
      <c r="K28" s="119">
        <v>0</v>
      </c>
      <c r="L28" s="119">
        <v>40</v>
      </c>
      <c r="M28" s="119">
        <v>0</v>
      </c>
      <c r="N28" s="119">
        <v>64</v>
      </c>
      <c r="O28" s="119">
        <v>0</v>
      </c>
      <c r="P28" s="215">
        <v>0</v>
      </c>
      <c r="Q28" s="119">
        <v>0</v>
      </c>
      <c r="R28" s="119">
        <v>0</v>
      </c>
      <c r="S28" s="119">
        <v>104</v>
      </c>
      <c r="T28" s="119">
        <v>0</v>
      </c>
      <c r="U28" s="215">
        <v>0</v>
      </c>
    </row>
    <row r="29" spans="3:21">
      <c r="C29" s="75" t="s">
        <v>714</v>
      </c>
      <c r="D29" s="214" t="s">
        <v>715</v>
      </c>
      <c r="E29" s="110">
        <v>1</v>
      </c>
      <c r="F29" s="119">
        <v>1</v>
      </c>
      <c r="G29" s="119">
        <v>1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>
        <v>0</v>
      </c>
      <c r="N29" s="119">
        <v>0</v>
      </c>
      <c r="O29" s="119">
        <v>0</v>
      </c>
      <c r="P29" s="215">
        <v>0</v>
      </c>
      <c r="Q29" s="119">
        <v>0</v>
      </c>
      <c r="R29" s="119">
        <v>0</v>
      </c>
      <c r="S29" s="119">
        <v>0</v>
      </c>
      <c r="T29" s="119">
        <v>0</v>
      </c>
      <c r="U29" s="215">
        <v>0</v>
      </c>
    </row>
    <row r="30" spans="3:21">
      <c r="C30" s="75" t="s">
        <v>716</v>
      </c>
      <c r="D30" s="214" t="s">
        <v>716</v>
      </c>
      <c r="E30" s="110">
        <v>1</v>
      </c>
      <c r="F30" s="119">
        <v>20</v>
      </c>
      <c r="G30" s="119">
        <v>29</v>
      </c>
      <c r="H30" s="119">
        <v>29</v>
      </c>
      <c r="I30" s="119">
        <v>24</v>
      </c>
      <c r="J30" s="119">
        <v>0</v>
      </c>
      <c r="K30" s="119">
        <v>0</v>
      </c>
      <c r="L30" s="119">
        <v>29</v>
      </c>
      <c r="M30" s="119">
        <v>24</v>
      </c>
      <c r="N30" s="119">
        <v>0</v>
      </c>
      <c r="O30" s="119">
        <v>0</v>
      </c>
      <c r="P30" s="215">
        <v>0.82758620689655171</v>
      </c>
      <c r="Q30" s="119">
        <v>0</v>
      </c>
      <c r="R30" s="119">
        <v>0</v>
      </c>
      <c r="S30" s="119">
        <v>24</v>
      </c>
      <c r="T30" s="119">
        <v>24</v>
      </c>
      <c r="U30" s="215">
        <v>0.82758620689655171</v>
      </c>
    </row>
    <row r="31" spans="3:21">
      <c r="C31" s="75" t="s">
        <v>703</v>
      </c>
      <c r="D31" s="214" t="s">
        <v>717</v>
      </c>
      <c r="E31" s="110">
        <v>1</v>
      </c>
      <c r="F31" s="119">
        <v>1</v>
      </c>
      <c r="G31" s="119">
        <v>1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  <c r="O31" s="119">
        <v>0</v>
      </c>
      <c r="P31" s="215">
        <v>0</v>
      </c>
      <c r="Q31" s="119">
        <v>0</v>
      </c>
      <c r="R31" s="119">
        <v>0</v>
      </c>
      <c r="S31" s="119">
        <v>0</v>
      </c>
      <c r="T31" s="119">
        <v>0</v>
      </c>
      <c r="U31" s="215">
        <v>0</v>
      </c>
    </row>
    <row r="32" spans="3:21">
      <c r="C32" s="75" t="s">
        <v>718</v>
      </c>
      <c r="D32" s="214" t="s">
        <v>719</v>
      </c>
      <c r="E32" s="110">
        <v>1</v>
      </c>
      <c r="F32" s="119">
        <v>11</v>
      </c>
      <c r="G32" s="119">
        <v>13</v>
      </c>
      <c r="H32" s="119">
        <v>13</v>
      </c>
      <c r="I32" s="119">
        <v>13</v>
      </c>
      <c r="J32" s="119">
        <v>0</v>
      </c>
      <c r="K32" s="119">
        <v>0</v>
      </c>
      <c r="L32" s="119">
        <v>13</v>
      </c>
      <c r="M32" s="119">
        <v>13</v>
      </c>
      <c r="N32" s="119">
        <v>0</v>
      </c>
      <c r="O32" s="119">
        <v>0</v>
      </c>
      <c r="P32" s="215">
        <v>1</v>
      </c>
      <c r="Q32" s="119">
        <v>0</v>
      </c>
      <c r="R32" s="119">
        <v>0</v>
      </c>
      <c r="S32" s="119">
        <v>13</v>
      </c>
      <c r="T32" s="119">
        <v>5</v>
      </c>
      <c r="U32" s="215">
        <v>0.38461538461538464</v>
      </c>
    </row>
    <row r="33" spans="3:21">
      <c r="C33" s="75" t="s">
        <v>710</v>
      </c>
      <c r="D33" s="214" t="s">
        <v>720</v>
      </c>
      <c r="E33" s="110">
        <v>1</v>
      </c>
      <c r="F33" s="119">
        <v>2</v>
      </c>
      <c r="G33" s="119">
        <v>2</v>
      </c>
      <c r="H33" s="119">
        <v>2</v>
      </c>
      <c r="I33" s="119">
        <v>0</v>
      </c>
      <c r="J33" s="119">
        <v>0</v>
      </c>
      <c r="K33" s="119">
        <v>0</v>
      </c>
      <c r="L33" s="119">
        <v>2</v>
      </c>
      <c r="M33" s="119">
        <v>0</v>
      </c>
      <c r="N33" s="119">
        <v>0</v>
      </c>
      <c r="O33" s="119">
        <v>0</v>
      </c>
      <c r="P33" s="215">
        <v>0</v>
      </c>
      <c r="Q33" s="119">
        <v>0</v>
      </c>
      <c r="R33" s="119">
        <v>0</v>
      </c>
      <c r="S33" s="119">
        <v>0</v>
      </c>
      <c r="T33" s="119">
        <v>0</v>
      </c>
      <c r="U33" s="215">
        <v>0</v>
      </c>
    </row>
    <row r="34" spans="3:21">
      <c r="C34" s="75" t="s">
        <v>710</v>
      </c>
      <c r="D34" s="214" t="s">
        <v>721</v>
      </c>
      <c r="E34" s="110">
        <v>1</v>
      </c>
      <c r="F34" s="119">
        <v>10</v>
      </c>
      <c r="G34" s="119">
        <v>12</v>
      </c>
      <c r="H34" s="119">
        <v>10</v>
      </c>
      <c r="I34" s="119">
        <v>12</v>
      </c>
      <c r="J34" s="119">
        <v>0</v>
      </c>
      <c r="K34" s="119">
        <v>0</v>
      </c>
      <c r="L34" s="119">
        <v>12</v>
      </c>
      <c r="M34" s="119">
        <v>12</v>
      </c>
      <c r="N34" s="119">
        <v>0</v>
      </c>
      <c r="O34" s="119">
        <v>0</v>
      </c>
      <c r="P34" s="215">
        <v>1</v>
      </c>
      <c r="Q34" s="119">
        <v>0</v>
      </c>
      <c r="R34" s="119">
        <v>0</v>
      </c>
      <c r="S34" s="119">
        <v>12</v>
      </c>
      <c r="T34" s="119">
        <v>9</v>
      </c>
      <c r="U34" s="215">
        <v>0.75</v>
      </c>
    </row>
    <row r="35" spans="3:21">
      <c r="C35" s="75" t="s">
        <v>703</v>
      </c>
      <c r="D35" s="214" t="s">
        <v>722</v>
      </c>
      <c r="E35" s="110">
        <v>76</v>
      </c>
      <c r="F35" s="119">
        <v>76</v>
      </c>
      <c r="G35" s="119">
        <v>1</v>
      </c>
      <c r="H35" s="119">
        <v>0</v>
      </c>
      <c r="I35" s="119">
        <v>0</v>
      </c>
      <c r="J35" s="119">
        <v>0</v>
      </c>
      <c r="K35" s="119">
        <v>0</v>
      </c>
      <c r="L35" s="119">
        <v>0</v>
      </c>
      <c r="M35" s="119">
        <v>0</v>
      </c>
      <c r="N35" s="119">
        <v>0</v>
      </c>
      <c r="O35" s="119">
        <v>0</v>
      </c>
      <c r="P35" s="215">
        <v>0</v>
      </c>
      <c r="Q35" s="119">
        <v>0</v>
      </c>
      <c r="R35" s="119">
        <v>0</v>
      </c>
      <c r="S35" s="119">
        <v>0</v>
      </c>
      <c r="T35" s="119">
        <v>0</v>
      </c>
      <c r="U35" s="215">
        <v>0</v>
      </c>
    </row>
    <row r="36" spans="3:21">
      <c r="C36" s="75" t="s">
        <v>703</v>
      </c>
      <c r="D36" s="214" t="s">
        <v>723</v>
      </c>
      <c r="E36" s="110">
        <v>50</v>
      </c>
      <c r="F36" s="119">
        <v>50</v>
      </c>
      <c r="G36" s="119">
        <v>173</v>
      </c>
      <c r="H36" s="119">
        <v>17</v>
      </c>
      <c r="I36" s="119">
        <v>0</v>
      </c>
      <c r="J36" s="119">
        <v>0</v>
      </c>
      <c r="K36" s="119">
        <v>0</v>
      </c>
      <c r="L36" s="119">
        <v>31</v>
      </c>
      <c r="M36" s="119">
        <v>0</v>
      </c>
      <c r="N36" s="119">
        <v>142</v>
      </c>
      <c r="O36" s="119">
        <v>0</v>
      </c>
      <c r="P36" s="215">
        <v>0</v>
      </c>
      <c r="Q36" s="119">
        <v>0</v>
      </c>
      <c r="R36" s="119">
        <v>0</v>
      </c>
      <c r="S36" s="119">
        <v>68</v>
      </c>
      <c r="T36" s="119">
        <v>0</v>
      </c>
      <c r="U36" s="215">
        <v>0</v>
      </c>
    </row>
    <row r="37" spans="3:21">
      <c r="C37" s="216"/>
      <c r="D37" s="216" t="s">
        <v>724</v>
      </c>
      <c r="E37" s="216">
        <v>1088</v>
      </c>
      <c r="F37" s="216">
        <v>1392</v>
      </c>
      <c r="G37" s="216">
        <v>1793</v>
      </c>
      <c r="H37" s="216">
        <v>1210</v>
      </c>
      <c r="I37" s="216">
        <v>966</v>
      </c>
      <c r="J37" s="216">
        <v>191</v>
      </c>
      <c r="K37" s="216">
        <v>0</v>
      </c>
      <c r="L37" s="216">
        <v>841</v>
      </c>
      <c r="M37" s="216">
        <v>689</v>
      </c>
      <c r="N37" s="216">
        <v>878</v>
      </c>
      <c r="O37" s="216">
        <v>350</v>
      </c>
      <c r="P37" s="215">
        <v>0.57947573898494142</v>
      </c>
      <c r="Q37" s="216">
        <v>25</v>
      </c>
      <c r="R37" s="216">
        <v>24</v>
      </c>
      <c r="S37" s="216">
        <v>1292</v>
      </c>
      <c r="T37" s="216">
        <v>489</v>
      </c>
      <c r="U37" s="215">
        <v>0.28611266034578919</v>
      </c>
    </row>
    <row r="50" spans="3:29">
      <c r="C50" s="294" t="s">
        <v>725</v>
      </c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S50" s="294" t="s">
        <v>726</v>
      </c>
      <c r="T50" s="294"/>
      <c r="U50" s="294"/>
      <c r="V50" s="294"/>
      <c r="W50" s="294"/>
      <c r="X50" s="294"/>
      <c r="Y50" s="294"/>
      <c r="Z50" s="294"/>
      <c r="AA50" s="294"/>
      <c r="AB50" s="294"/>
      <c r="AC50" s="294"/>
    </row>
    <row r="51" spans="3:29"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</row>
    <row r="52" spans="3:29">
      <c r="C52" s="296" t="s">
        <v>727</v>
      </c>
      <c r="D52" s="296"/>
      <c r="E52" s="296"/>
      <c r="F52" s="297" t="s">
        <v>728</v>
      </c>
      <c r="G52" s="297"/>
      <c r="H52" s="297"/>
      <c r="I52" s="217"/>
      <c r="J52" s="298">
        <v>2026</v>
      </c>
      <c r="K52" s="298"/>
      <c r="L52" s="298"/>
      <c r="M52" s="298"/>
      <c r="S52" s="296" t="s">
        <v>727</v>
      </c>
      <c r="T52" s="296"/>
      <c r="U52" s="296"/>
      <c r="V52" s="297" t="s">
        <v>729</v>
      </c>
      <c r="W52" s="297"/>
      <c r="X52" s="297"/>
      <c r="Y52" s="217"/>
      <c r="Z52" s="298">
        <v>2026</v>
      </c>
      <c r="AA52" s="298"/>
      <c r="AB52" s="298"/>
      <c r="AC52" s="298"/>
    </row>
    <row r="53" spans="3:29" ht="15.6">
      <c r="C53" s="212" t="s">
        <v>39</v>
      </c>
      <c r="D53" s="213" t="s">
        <v>730</v>
      </c>
      <c r="E53" s="213" t="s">
        <v>731</v>
      </c>
      <c r="F53" s="213" t="s">
        <v>732</v>
      </c>
      <c r="G53" s="213" t="s">
        <v>185</v>
      </c>
      <c r="H53" s="213" t="s">
        <v>733</v>
      </c>
      <c r="I53" s="213" t="s">
        <v>734</v>
      </c>
      <c r="J53" s="213" t="s">
        <v>735</v>
      </c>
      <c r="K53" s="213" t="s">
        <v>736</v>
      </c>
      <c r="L53" s="213" t="s">
        <v>737</v>
      </c>
      <c r="M53" s="213" t="s">
        <v>738</v>
      </c>
      <c r="S53" s="212" t="s">
        <v>39</v>
      </c>
      <c r="T53" s="213" t="s">
        <v>730</v>
      </c>
      <c r="U53" s="213" t="s">
        <v>731</v>
      </c>
      <c r="V53" s="213" t="s">
        <v>732</v>
      </c>
      <c r="W53" s="213" t="s">
        <v>185</v>
      </c>
      <c r="X53" s="213" t="s">
        <v>733</v>
      </c>
      <c r="Y53" s="213" t="s">
        <v>734</v>
      </c>
      <c r="Z53" s="213" t="s">
        <v>735</v>
      </c>
      <c r="AA53" s="213" t="s">
        <v>736</v>
      </c>
      <c r="AB53" s="213" t="s">
        <v>737</v>
      </c>
      <c r="AC53" s="213" t="s">
        <v>738</v>
      </c>
    </row>
    <row r="54" spans="3:29">
      <c r="C54" s="214" t="s">
        <v>687</v>
      </c>
      <c r="D54" s="110">
        <v>5</v>
      </c>
      <c r="E54" s="110">
        <v>4</v>
      </c>
      <c r="F54" s="75">
        <v>4</v>
      </c>
      <c r="G54" s="75">
        <v>4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S54" s="214" t="s">
        <v>687</v>
      </c>
      <c r="T54" s="110">
        <v>5</v>
      </c>
      <c r="U54" s="110">
        <v>4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</row>
    <row r="55" spans="3:29">
      <c r="C55" s="214" t="s">
        <v>688</v>
      </c>
      <c r="D55" s="110">
        <v>37</v>
      </c>
      <c r="E55" s="110">
        <v>47</v>
      </c>
      <c r="F55" s="75">
        <v>47</v>
      </c>
      <c r="G55" s="75">
        <v>47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S55" s="214" t="s">
        <v>688</v>
      </c>
      <c r="T55" s="110">
        <v>37</v>
      </c>
      <c r="U55" s="110">
        <v>47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</row>
    <row r="56" spans="3:29">
      <c r="C56" s="214" t="s">
        <v>689</v>
      </c>
      <c r="D56" s="110">
        <v>103</v>
      </c>
      <c r="E56" s="110">
        <v>135</v>
      </c>
      <c r="F56" s="75">
        <v>84</v>
      </c>
      <c r="G56" s="75">
        <v>84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S56" s="214" t="s">
        <v>689</v>
      </c>
      <c r="T56" s="110">
        <v>103</v>
      </c>
      <c r="U56" s="110">
        <v>135</v>
      </c>
      <c r="V56" s="75">
        <v>50</v>
      </c>
      <c r="W56" s="75">
        <v>50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</row>
    <row r="57" spans="3:29">
      <c r="C57" s="214" t="s">
        <v>690</v>
      </c>
      <c r="D57" s="110">
        <v>38</v>
      </c>
      <c r="E57" s="110">
        <v>60</v>
      </c>
      <c r="F57" s="75">
        <v>44</v>
      </c>
      <c r="G57" s="75">
        <v>42</v>
      </c>
      <c r="H57" s="75">
        <v>2</v>
      </c>
      <c r="I57" s="75">
        <v>2</v>
      </c>
      <c r="J57" s="75">
        <v>0</v>
      </c>
      <c r="K57" s="75">
        <v>0</v>
      </c>
      <c r="L57" s="75">
        <v>0</v>
      </c>
      <c r="M57" s="75">
        <v>0</v>
      </c>
      <c r="S57" s="214" t="s">
        <v>690</v>
      </c>
      <c r="T57" s="110">
        <v>38</v>
      </c>
      <c r="U57" s="110">
        <v>60</v>
      </c>
      <c r="V57" s="75">
        <v>15</v>
      </c>
      <c r="W57" s="75">
        <v>6</v>
      </c>
      <c r="X57" s="75">
        <v>9</v>
      </c>
      <c r="Y57" s="75">
        <v>7</v>
      </c>
      <c r="Z57" s="75">
        <v>0</v>
      </c>
      <c r="AA57" s="75">
        <v>0</v>
      </c>
      <c r="AB57" s="75">
        <v>0</v>
      </c>
      <c r="AC57" s="75">
        <v>10</v>
      </c>
    </row>
    <row r="58" spans="3:29">
      <c r="C58" s="214" t="s">
        <v>691</v>
      </c>
      <c r="D58" s="110">
        <v>13</v>
      </c>
      <c r="E58" s="110">
        <v>14</v>
      </c>
      <c r="F58" s="75">
        <v>13</v>
      </c>
      <c r="G58" s="75">
        <v>11</v>
      </c>
      <c r="H58" s="75">
        <v>2</v>
      </c>
      <c r="I58" s="75">
        <v>2</v>
      </c>
      <c r="J58" s="75">
        <v>0</v>
      </c>
      <c r="K58" s="75">
        <v>0</v>
      </c>
      <c r="L58" s="75">
        <v>0</v>
      </c>
      <c r="M58" s="75">
        <v>0</v>
      </c>
      <c r="S58" s="214" t="s">
        <v>691</v>
      </c>
      <c r="T58" s="110">
        <v>13</v>
      </c>
      <c r="U58" s="110">
        <v>14</v>
      </c>
      <c r="V58" s="75">
        <v>1</v>
      </c>
      <c r="W58" s="75">
        <v>1</v>
      </c>
      <c r="X58" s="75">
        <v>0</v>
      </c>
      <c r="Y58" s="75">
        <v>0</v>
      </c>
      <c r="Z58" s="75">
        <v>0</v>
      </c>
      <c r="AA58" s="75">
        <v>0</v>
      </c>
      <c r="AB58" s="75">
        <v>0</v>
      </c>
      <c r="AC58" s="75">
        <v>2</v>
      </c>
    </row>
    <row r="59" spans="3:29">
      <c r="C59" s="214" t="s">
        <v>692</v>
      </c>
      <c r="D59" s="110">
        <v>91</v>
      </c>
      <c r="E59" s="110">
        <v>145</v>
      </c>
      <c r="F59" s="75">
        <v>63</v>
      </c>
      <c r="G59" s="75">
        <v>53</v>
      </c>
      <c r="H59" s="75">
        <v>10</v>
      </c>
      <c r="I59" s="75">
        <v>10</v>
      </c>
      <c r="J59" s="75">
        <v>0</v>
      </c>
      <c r="K59" s="75">
        <v>0</v>
      </c>
      <c r="L59" s="75">
        <v>0</v>
      </c>
      <c r="M59" s="75">
        <v>0</v>
      </c>
      <c r="S59" s="214" t="s">
        <v>692</v>
      </c>
      <c r="T59" s="110">
        <v>91</v>
      </c>
      <c r="U59" s="110">
        <v>145</v>
      </c>
      <c r="V59" s="75">
        <v>79</v>
      </c>
      <c r="W59" s="75">
        <v>60</v>
      </c>
      <c r="X59" s="75">
        <v>19</v>
      </c>
      <c r="Y59" s="75">
        <v>14</v>
      </c>
      <c r="Z59" s="75">
        <v>0</v>
      </c>
      <c r="AA59" s="75">
        <v>0</v>
      </c>
      <c r="AB59" s="75">
        <v>0</v>
      </c>
      <c r="AC59" s="75">
        <v>30</v>
      </c>
    </row>
    <row r="60" spans="3:29">
      <c r="C60" s="214" t="s">
        <v>693</v>
      </c>
      <c r="D60" s="110">
        <v>104</v>
      </c>
      <c r="E60" s="110">
        <v>123</v>
      </c>
      <c r="F60" s="75">
        <v>34</v>
      </c>
      <c r="G60" s="75">
        <v>16</v>
      </c>
      <c r="H60" s="75">
        <v>18</v>
      </c>
      <c r="I60" s="75">
        <v>18</v>
      </c>
      <c r="J60" s="75">
        <v>0</v>
      </c>
      <c r="K60" s="75">
        <v>0</v>
      </c>
      <c r="L60" s="75">
        <v>0</v>
      </c>
      <c r="M60" s="75">
        <v>0</v>
      </c>
      <c r="S60" s="214" t="s">
        <v>693</v>
      </c>
      <c r="T60" s="110">
        <v>104</v>
      </c>
      <c r="U60" s="110">
        <v>123</v>
      </c>
      <c r="V60" s="75">
        <v>78</v>
      </c>
      <c r="W60" s="75">
        <v>33</v>
      </c>
      <c r="X60" s="75">
        <v>45</v>
      </c>
      <c r="Y60" s="75">
        <v>45</v>
      </c>
      <c r="Z60" s="75">
        <v>0</v>
      </c>
      <c r="AA60" s="75">
        <v>0</v>
      </c>
      <c r="AB60" s="75">
        <v>0</v>
      </c>
      <c r="AC60" s="75">
        <v>74</v>
      </c>
    </row>
    <row r="61" spans="3:29">
      <c r="C61" s="214" t="s">
        <v>695</v>
      </c>
      <c r="D61" s="110">
        <v>12</v>
      </c>
      <c r="E61" s="110">
        <v>13</v>
      </c>
      <c r="F61" s="75">
        <v>4</v>
      </c>
      <c r="G61" s="75">
        <v>2</v>
      </c>
      <c r="H61" s="75">
        <v>2</v>
      </c>
      <c r="I61" s="75">
        <v>2</v>
      </c>
      <c r="J61" s="75">
        <v>0</v>
      </c>
      <c r="K61" s="75">
        <v>0</v>
      </c>
      <c r="L61" s="75">
        <v>0</v>
      </c>
      <c r="M61" s="75">
        <v>0</v>
      </c>
      <c r="S61" s="214" t="s">
        <v>695</v>
      </c>
      <c r="T61" s="110">
        <v>12</v>
      </c>
      <c r="U61" s="110">
        <v>13</v>
      </c>
      <c r="V61" s="75">
        <v>9</v>
      </c>
      <c r="W61" s="75">
        <v>2</v>
      </c>
      <c r="X61" s="75">
        <v>7</v>
      </c>
      <c r="Y61" s="75">
        <v>5</v>
      </c>
      <c r="Z61" s="75">
        <v>1</v>
      </c>
      <c r="AA61" s="75">
        <v>0</v>
      </c>
      <c r="AB61" s="75">
        <v>0</v>
      </c>
      <c r="AC61" s="75">
        <v>9</v>
      </c>
    </row>
    <row r="62" spans="3:29">
      <c r="C62" s="214" t="s">
        <v>696</v>
      </c>
      <c r="D62" s="110">
        <v>46</v>
      </c>
      <c r="E62" s="110">
        <v>78</v>
      </c>
      <c r="F62" s="75">
        <v>53</v>
      </c>
      <c r="G62" s="75">
        <v>53</v>
      </c>
      <c r="H62" s="75">
        <v>0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S62" s="214" t="s">
        <v>696</v>
      </c>
      <c r="T62" s="110">
        <v>46</v>
      </c>
      <c r="U62" s="110">
        <v>78</v>
      </c>
      <c r="V62" s="75">
        <v>25</v>
      </c>
      <c r="W62" s="75">
        <v>0</v>
      </c>
      <c r="X62" s="75">
        <v>25</v>
      </c>
      <c r="Y62" s="75">
        <v>25</v>
      </c>
      <c r="Z62" s="75">
        <v>0</v>
      </c>
      <c r="AA62" s="75">
        <v>0</v>
      </c>
      <c r="AB62" s="75">
        <v>0</v>
      </c>
      <c r="AC62" s="75">
        <v>25</v>
      </c>
    </row>
    <row r="63" spans="3:29">
      <c r="C63" s="214" t="s">
        <v>697</v>
      </c>
      <c r="D63" s="110">
        <v>178</v>
      </c>
      <c r="E63" s="110">
        <v>256</v>
      </c>
      <c r="F63" s="75">
        <v>96</v>
      </c>
      <c r="G63" s="75">
        <v>96</v>
      </c>
      <c r="H63" s="75">
        <v>0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S63" s="214" t="s">
        <v>697</v>
      </c>
      <c r="T63" s="110">
        <v>178</v>
      </c>
      <c r="U63" s="110">
        <v>256</v>
      </c>
      <c r="V63" s="75">
        <v>162</v>
      </c>
      <c r="W63" s="75">
        <v>24</v>
      </c>
      <c r="X63" s="75">
        <v>138</v>
      </c>
      <c r="Y63" s="75">
        <v>133</v>
      </c>
      <c r="Z63" s="75">
        <v>0</v>
      </c>
      <c r="AA63" s="75">
        <v>0</v>
      </c>
      <c r="AB63" s="75">
        <v>0</v>
      </c>
      <c r="AC63" s="75">
        <v>135</v>
      </c>
    </row>
    <row r="64" spans="3:29">
      <c r="C64" s="214" t="s">
        <v>698</v>
      </c>
      <c r="D64" s="110">
        <v>17</v>
      </c>
      <c r="E64" s="110">
        <v>23</v>
      </c>
      <c r="F64" s="75">
        <v>8</v>
      </c>
      <c r="G64" s="75">
        <v>2</v>
      </c>
      <c r="H64" s="75">
        <v>6</v>
      </c>
      <c r="I64" s="75">
        <v>5</v>
      </c>
      <c r="J64" s="75">
        <v>0</v>
      </c>
      <c r="K64" s="75">
        <v>1</v>
      </c>
      <c r="L64" s="75">
        <v>0</v>
      </c>
      <c r="M64" s="75">
        <v>0</v>
      </c>
      <c r="S64" s="214" t="s">
        <v>698</v>
      </c>
      <c r="T64" s="110">
        <v>17</v>
      </c>
      <c r="U64" s="110">
        <v>23</v>
      </c>
      <c r="V64" s="75">
        <v>15</v>
      </c>
      <c r="W64" s="75">
        <v>11</v>
      </c>
      <c r="X64" s="75">
        <v>4</v>
      </c>
      <c r="Y64" s="75">
        <v>4</v>
      </c>
      <c r="Z64" s="75">
        <v>0</v>
      </c>
      <c r="AA64" s="75">
        <v>0</v>
      </c>
      <c r="AB64" s="75">
        <v>0</v>
      </c>
      <c r="AC64" s="75">
        <v>10</v>
      </c>
    </row>
    <row r="65" spans="3:29">
      <c r="C65" s="214" t="s">
        <v>700</v>
      </c>
      <c r="D65" s="110">
        <v>6</v>
      </c>
      <c r="E65" s="110">
        <v>24</v>
      </c>
      <c r="F65" s="75">
        <v>7</v>
      </c>
      <c r="G65" s="75">
        <v>0</v>
      </c>
      <c r="H65" s="75">
        <v>7</v>
      </c>
      <c r="I65" s="75">
        <v>1</v>
      </c>
      <c r="J65" s="75">
        <v>0</v>
      </c>
      <c r="K65" s="75">
        <v>0</v>
      </c>
      <c r="L65" s="75">
        <v>0</v>
      </c>
      <c r="M65" s="75">
        <v>6</v>
      </c>
      <c r="S65" s="214" t="s">
        <v>700</v>
      </c>
      <c r="T65" s="110">
        <v>6</v>
      </c>
      <c r="U65" s="110">
        <v>24</v>
      </c>
      <c r="V65" s="75">
        <v>0</v>
      </c>
      <c r="W65" s="75">
        <v>0</v>
      </c>
      <c r="X65" s="75">
        <v>0</v>
      </c>
      <c r="Y65" s="75">
        <v>0</v>
      </c>
      <c r="Z65" s="75">
        <v>0</v>
      </c>
      <c r="AA65" s="75">
        <v>0</v>
      </c>
      <c r="AB65" s="75">
        <v>0</v>
      </c>
      <c r="AC65" s="75">
        <v>24</v>
      </c>
    </row>
    <row r="66" spans="3:29">
      <c r="C66" s="214" t="s">
        <v>701</v>
      </c>
      <c r="D66" s="110">
        <v>253</v>
      </c>
      <c r="E66" s="110">
        <v>272</v>
      </c>
      <c r="F66" s="75">
        <v>79</v>
      </c>
      <c r="G66" s="75">
        <v>49</v>
      </c>
      <c r="H66" s="75">
        <v>30</v>
      </c>
      <c r="I66" s="75">
        <v>29</v>
      </c>
      <c r="J66" s="75">
        <v>0</v>
      </c>
      <c r="K66" s="75">
        <v>1</v>
      </c>
      <c r="L66" s="75">
        <v>0</v>
      </c>
      <c r="M66" s="75">
        <v>0</v>
      </c>
      <c r="S66" s="214" t="s">
        <v>701</v>
      </c>
      <c r="T66" s="110">
        <v>253</v>
      </c>
      <c r="U66" s="110">
        <v>272</v>
      </c>
      <c r="V66" s="75">
        <v>191</v>
      </c>
      <c r="W66" s="75">
        <v>38</v>
      </c>
      <c r="X66" s="75">
        <v>153</v>
      </c>
      <c r="Y66" s="75">
        <v>142</v>
      </c>
      <c r="Z66" s="75">
        <v>0</v>
      </c>
      <c r="AA66" s="75">
        <v>0</v>
      </c>
      <c r="AB66" s="75">
        <v>0</v>
      </c>
      <c r="AC66" s="75">
        <v>184</v>
      </c>
    </row>
    <row r="67" spans="3:29">
      <c r="C67" s="214" t="s">
        <v>702</v>
      </c>
      <c r="D67" s="110">
        <v>58</v>
      </c>
      <c r="E67" s="110">
        <v>102</v>
      </c>
      <c r="F67" s="75">
        <v>39</v>
      </c>
      <c r="G67" s="75">
        <v>16</v>
      </c>
      <c r="H67" s="75">
        <v>23</v>
      </c>
      <c r="I67" s="75">
        <v>22</v>
      </c>
      <c r="J67" s="75">
        <v>18</v>
      </c>
      <c r="K67" s="75">
        <v>1</v>
      </c>
      <c r="L67" s="75">
        <v>0</v>
      </c>
      <c r="M67" s="75">
        <v>0</v>
      </c>
      <c r="S67" s="214" t="s">
        <v>702</v>
      </c>
      <c r="T67" s="110">
        <v>58</v>
      </c>
      <c r="U67" s="110">
        <v>102</v>
      </c>
      <c r="V67" s="75">
        <v>26</v>
      </c>
      <c r="W67" s="75">
        <v>6</v>
      </c>
      <c r="X67" s="75">
        <v>20</v>
      </c>
      <c r="Y67" s="75">
        <v>17</v>
      </c>
      <c r="Z67" s="75">
        <v>0</v>
      </c>
      <c r="AA67" s="75">
        <v>0</v>
      </c>
      <c r="AB67" s="75">
        <v>0</v>
      </c>
      <c r="AC67" s="75">
        <v>76</v>
      </c>
    </row>
    <row r="68" spans="3:29">
      <c r="C68" s="214" t="s">
        <v>704</v>
      </c>
      <c r="D68" s="110">
        <v>1</v>
      </c>
      <c r="E68" s="110">
        <v>1</v>
      </c>
      <c r="F68" s="75">
        <v>0</v>
      </c>
      <c r="G68" s="75">
        <v>0</v>
      </c>
      <c r="H68" s="75">
        <v>0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S68" s="214" t="s">
        <v>704</v>
      </c>
      <c r="T68" s="110">
        <v>1</v>
      </c>
      <c r="U68" s="110">
        <v>1</v>
      </c>
      <c r="V68" s="75">
        <v>0</v>
      </c>
      <c r="W68" s="75">
        <v>0</v>
      </c>
      <c r="X68" s="75">
        <v>0</v>
      </c>
      <c r="Y68" s="75">
        <v>0</v>
      </c>
      <c r="Z68" s="75">
        <v>0</v>
      </c>
      <c r="AA68" s="75">
        <v>0</v>
      </c>
      <c r="AB68" s="75">
        <v>0</v>
      </c>
      <c r="AC68" s="75">
        <v>1</v>
      </c>
    </row>
    <row r="69" spans="3:29">
      <c r="C69" s="214" t="s">
        <v>705</v>
      </c>
      <c r="D69" s="110">
        <v>11</v>
      </c>
      <c r="E69" s="110">
        <v>27</v>
      </c>
      <c r="F69" s="75">
        <v>26</v>
      </c>
      <c r="G69" s="75">
        <v>26</v>
      </c>
      <c r="H69" s="75">
        <v>0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S69" s="214" t="s">
        <v>705</v>
      </c>
      <c r="T69" s="110">
        <v>11</v>
      </c>
      <c r="U69" s="110">
        <v>27</v>
      </c>
      <c r="V69" s="75">
        <v>1</v>
      </c>
      <c r="W69" s="75">
        <v>1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</row>
    <row r="70" spans="3:29">
      <c r="C70" s="214" t="s">
        <v>706</v>
      </c>
      <c r="D70" s="110">
        <v>102</v>
      </c>
      <c r="E70" s="110">
        <v>126</v>
      </c>
      <c r="F70" s="75">
        <v>85</v>
      </c>
      <c r="G70" s="75">
        <v>82</v>
      </c>
      <c r="H70" s="75">
        <v>3</v>
      </c>
      <c r="I70" s="75">
        <v>2</v>
      </c>
      <c r="J70" s="75">
        <v>0</v>
      </c>
      <c r="K70" s="75">
        <v>0</v>
      </c>
      <c r="L70" s="75">
        <v>0</v>
      </c>
      <c r="M70" s="75">
        <v>0</v>
      </c>
      <c r="S70" s="214" t="s">
        <v>706</v>
      </c>
      <c r="T70" s="110">
        <v>102</v>
      </c>
      <c r="U70" s="110">
        <v>126</v>
      </c>
      <c r="V70" s="75">
        <v>41</v>
      </c>
      <c r="W70" s="75">
        <v>38</v>
      </c>
      <c r="X70" s="75">
        <v>3</v>
      </c>
      <c r="Y70" s="75">
        <v>0</v>
      </c>
      <c r="Z70" s="75">
        <v>0</v>
      </c>
      <c r="AA70" s="75">
        <v>0</v>
      </c>
      <c r="AB70" s="75">
        <v>0</v>
      </c>
      <c r="AC70" s="75">
        <v>2</v>
      </c>
    </row>
    <row r="71" spans="3:29">
      <c r="C71" s="214" t="s">
        <v>707</v>
      </c>
      <c r="D71" s="110">
        <v>54</v>
      </c>
      <c r="E71" s="110">
        <v>64</v>
      </c>
      <c r="F71" s="75">
        <v>55</v>
      </c>
      <c r="G71" s="75">
        <v>53</v>
      </c>
      <c r="H71" s="75">
        <v>2</v>
      </c>
      <c r="I71" s="75">
        <v>2</v>
      </c>
      <c r="J71" s="75">
        <v>0</v>
      </c>
      <c r="K71" s="75">
        <v>0</v>
      </c>
      <c r="L71" s="75">
        <v>0</v>
      </c>
      <c r="M71" s="75">
        <v>0</v>
      </c>
      <c r="S71" s="214" t="s">
        <v>707</v>
      </c>
      <c r="T71" s="110">
        <v>54</v>
      </c>
      <c r="U71" s="110">
        <v>64</v>
      </c>
      <c r="V71" s="75">
        <v>9</v>
      </c>
      <c r="W71" s="75">
        <v>0</v>
      </c>
      <c r="X71" s="75">
        <v>9</v>
      </c>
      <c r="Y71" s="75">
        <v>0</v>
      </c>
      <c r="Z71" s="75">
        <v>0</v>
      </c>
      <c r="AA71" s="75">
        <v>0</v>
      </c>
      <c r="AB71" s="75">
        <v>0</v>
      </c>
      <c r="AC71" s="75">
        <v>2</v>
      </c>
    </row>
    <row r="72" spans="3:29">
      <c r="C72" s="214" t="s">
        <v>708</v>
      </c>
      <c r="D72" s="110">
        <v>52</v>
      </c>
      <c r="E72" s="110">
        <v>75</v>
      </c>
      <c r="F72" s="75">
        <v>0</v>
      </c>
      <c r="G72" s="75">
        <v>0</v>
      </c>
      <c r="H72" s="75">
        <v>0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S72" s="214" t="s">
        <v>708</v>
      </c>
      <c r="T72" s="110">
        <v>52</v>
      </c>
      <c r="U72" s="110">
        <v>75</v>
      </c>
      <c r="V72" s="75">
        <v>75</v>
      </c>
      <c r="W72" s="75">
        <v>62</v>
      </c>
      <c r="X72" s="75">
        <v>13</v>
      </c>
      <c r="Y72" s="75">
        <v>12</v>
      </c>
      <c r="Z72" s="75">
        <v>0</v>
      </c>
      <c r="AA72" s="75">
        <v>0</v>
      </c>
      <c r="AB72" s="75">
        <v>0</v>
      </c>
      <c r="AC72" s="75">
        <v>12</v>
      </c>
    </row>
    <row r="73" spans="3:29">
      <c r="C73" s="214" t="s">
        <v>709</v>
      </c>
      <c r="D73" s="110">
        <v>30</v>
      </c>
      <c r="E73" s="110">
        <v>37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S73" s="214" t="s">
        <v>709</v>
      </c>
      <c r="T73" s="110">
        <v>30</v>
      </c>
      <c r="U73" s="110">
        <v>37</v>
      </c>
      <c r="V73" s="75">
        <v>37</v>
      </c>
      <c r="W73" s="75">
        <v>18</v>
      </c>
      <c r="X73" s="75">
        <v>19</v>
      </c>
      <c r="Y73" s="75">
        <v>19</v>
      </c>
      <c r="Z73" s="75">
        <v>0</v>
      </c>
      <c r="AA73" s="75">
        <v>0</v>
      </c>
      <c r="AB73" s="75">
        <v>0</v>
      </c>
      <c r="AC73" s="75">
        <v>19</v>
      </c>
    </row>
    <row r="74" spans="3:29">
      <c r="C74" s="214" t="s">
        <v>711</v>
      </c>
      <c r="D74" s="110">
        <v>1</v>
      </c>
      <c r="E74" s="110">
        <v>2</v>
      </c>
      <c r="F74" s="75">
        <v>2</v>
      </c>
      <c r="G74" s="75">
        <v>2</v>
      </c>
      <c r="H74" s="75">
        <v>0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S74" s="214" t="s">
        <v>711</v>
      </c>
      <c r="T74" s="110">
        <v>1</v>
      </c>
      <c r="U74" s="110">
        <v>2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</row>
    <row r="75" spans="3:29">
      <c r="C75" s="214" t="s">
        <v>712</v>
      </c>
      <c r="D75" s="110">
        <v>2</v>
      </c>
      <c r="E75" s="110">
        <v>2</v>
      </c>
      <c r="F75" s="75">
        <v>2</v>
      </c>
      <c r="G75" s="75">
        <v>2</v>
      </c>
      <c r="H75" s="75">
        <v>0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S75" s="214" t="s">
        <v>712</v>
      </c>
      <c r="T75" s="110">
        <v>2</v>
      </c>
      <c r="U75" s="110">
        <v>2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0</v>
      </c>
    </row>
    <row r="76" spans="3:29">
      <c r="C76" s="214" t="s">
        <v>713</v>
      </c>
      <c r="D76" s="110">
        <v>57</v>
      </c>
      <c r="E76" s="110">
        <v>104</v>
      </c>
      <c r="F76" s="75">
        <v>40</v>
      </c>
      <c r="G76" s="75">
        <v>0</v>
      </c>
      <c r="H76" s="75">
        <v>40</v>
      </c>
      <c r="I76" s="75">
        <v>40</v>
      </c>
      <c r="J76" s="75">
        <v>0</v>
      </c>
      <c r="K76" s="75">
        <v>0</v>
      </c>
      <c r="L76" s="75">
        <v>0</v>
      </c>
      <c r="M76" s="75">
        <v>0</v>
      </c>
      <c r="S76" s="214" t="s">
        <v>713</v>
      </c>
      <c r="T76" s="110">
        <v>57</v>
      </c>
      <c r="U76" s="110">
        <v>104</v>
      </c>
      <c r="V76" s="75">
        <v>64</v>
      </c>
      <c r="W76" s="75">
        <v>0</v>
      </c>
      <c r="X76" s="75">
        <v>64</v>
      </c>
      <c r="Y76" s="75">
        <v>3</v>
      </c>
      <c r="Z76" s="75">
        <v>0</v>
      </c>
      <c r="AA76" s="75">
        <v>0</v>
      </c>
      <c r="AB76" s="75">
        <v>0</v>
      </c>
      <c r="AC76" s="75">
        <v>104</v>
      </c>
    </row>
    <row r="77" spans="3:29">
      <c r="C77" s="214" t="s">
        <v>715</v>
      </c>
      <c r="D77" s="110">
        <v>1</v>
      </c>
      <c r="E77" s="110">
        <v>1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0</v>
      </c>
      <c r="L77" s="75">
        <v>0</v>
      </c>
      <c r="M77" s="75">
        <v>0</v>
      </c>
      <c r="S77" s="214" t="s">
        <v>715</v>
      </c>
      <c r="T77" s="110">
        <v>1</v>
      </c>
      <c r="U77" s="110">
        <v>1</v>
      </c>
      <c r="V77" s="75">
        <v>0</v>
      </c>
      <c r="W77" s="75">
        <v>0</v>
      </c>
      <c r="X77" s="75">
        <v>0</v>
      </c>
      <c r="Y77" s="75">
        <v>0</v>
      </c>
      <c r="Z77" s="75">
        <v>0</v>
      </c>
      <c r="AA77" s="75">
        <v>0</v>
      </c>
      <c r="AB77" s="75">
        <v>0</v>
      </c>
      <c r="AC77" s="75">
        <v>1</v>
      </c>
    </row>
    <row r="78" spans="3:29">
      <c r="C78" s="214" t="s">
        <v>716</v>
      </c>
      <c r="D78" s="110">
        <v>20</v>
      </c>
      <c r="E78" s="110">
        <v>29</v>
      </c>
      <c r="F78" s="75">
        <v>29</v>
      </c>
      <c r="G78" s="75">
        <v>24</v>
      </c>
      <c r="H78" s="75">
        <v>5</v>
      </c>
      <c r="I78" s="75">
        <v>5</v>
      </c>
      <c r="J78" s="75">
        <v>0</v>
      </c>
      <c r="K78" s="75">
        <v>0</v>
      </c>
      <c r="L78" s="75">
        <v>0</v>
      </c>
      <c r="M78" s="75">
        <v>0</v>
      </c>
      <c r="S78" s="214" t="s">
        <v>716</v>
      </c>
      <c r="T78" s="110">
        <v>20</v>
      </c>
      <c r="U78" s="110">
        <v>29</v>
      </c>
      <c r="V78" s="75">
        <v>0</v>
      </c>
      <c r="W78" s="75">
        <v>0</v>
      </c>
      <c r="X78" s="75">
        <v>0</v>
      </c>
      <c r="Y78" s="75">
        <v>0</v>
      </c>
      <c r="Z78" s="75">
        <v>0</v>
      </c>
      <c r="AA78" s="75">
        <v>0</v>
      </c>
      <c r="AB78" s="75">
        <v>0</v>
      </c>
      <c r="AC78" s="75">
        <v>5</v>
      </c>
    </row>
    <row r="79" spans="3:29">
      <c r="C79" s="214" t="s">
        <v>717</v>
      </c>
      <c r="D79" s="110">
        <v>1</v>
      </c>
      <c r="E79" s="110">
        <v>1</v>
      </c>
      <c r="F79" s="75">
        <v>0</v>
      </c>
      <c r="G79" s="75">
        <v>0</v>
      </c>
      <c r="H79" s="75">
        <v>0</v>
      </c>
      <c r="I79" s="75">
        <v>0</v>
      </c>
      <c r="J79" s="75">
        <v>0</v>
      </c>
      <c r="K79" s="75">
        <v>0</v>
      </c>
      <c r="L79" s="75">
        <v>0</v>
      </c>
      <c r="M79" s="75">
        <v>0</v>
      </c>
      <c r="S79" s="214" t="s">
        <v>717</v>
      </c>
      <c r="T79" s="110">
        <v>1</v>
      </c>
      <c r="U79" s="110">
        <v>1</v>
      </c>
      <c r="V79" s="75">
        <v>0</v>
      </c>
      <c r="W79" s="75">
        <v>0</v>
      </c>
      <c r="X79" s="75">
        <v>0</v>
      </c>
      <c r="Y79" s="75">
        <v>0</v>
      </c>
      <c r="Z79" s="75">
        <v>0</v>
      </c>
      <c r="AA79" s="75">
        <v>0</v>
      </c>
      <c r="AB79" s="75">
        <v>0</v>
      </c>
      <c r="AC79" s="75">
        <v>1</v>
      </c>
    </row>
    <row r="80" spans="3:29">
      <c r="C80" s="214" t="s">
        <v>719</v>
      </c>
      <c r="D80" s="110">
        <v>11</v>
      </c>
      <c r="E80" s="110">
        <v>13</v>
      </c>
      <c r="F80" s="75">
        <v>13</v>
      </c>
      <c r="G80" s="75">
        <v>13</v>
      </c>
      <c r="H80" s="75">
        <v>0</v>
      </c>
      <c r="I80" s="75">
        <v>0</v>
      </c>
      <c r="J80" s="75">
        <v>0</v>
      </c>
      <c r="K80" s="75">
        <v>0</v>
      </c>
      <c r="L80" s="75">
        <v>0</v>
      </c>
      <c r="M80" s="75">
        <v>0</v>
      </c>
      <c r="S80" s="214" t="s">
        <v>719</v>
      </c>
      <c r="T80" s="110">
        <v>11</v>
      </c>
      <c r="U80" s="110">
        <v>13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5">
        <v>0</v>
      </c>
      <c r="AC80" s="75">
        <v>0</v>
      </c>
    </row>
    <row r="81" spans="3:29">
      <c r="C81" s="214" t="s">
        <v>720</v>
      </c>
      <c r="D81" s="110">
        <v>2</v>
      </c>
      <c r="E81" s="110">
        <v>2</v>
      </c>
      <c r="F81" s="75">
        <v>2</v>
      </c>
      <c r="G81" s="75">
        <v>0</v>
      </c>
      <c r="H81" s="75">
        <v>2</v>
      </c>
      <c r="I81" s="75">
        <v>2</v>
      </c>
      <c r="J81" s="75">
        <v>0</v>
      </c>
      <c r="K81" s="75">
        <v>0</v>
      </c>
      <c r="L81" s="75">
        <v>0</v>
      </c>
      <c r="M81" s="75">
        <v>0</v>
      </c>
      <c r="S81" s="214" t="s">
        <v>720</v>
      </c>
      <c r="T81" s="110">
        <v>2</v>
      </c>
      <c r="U81" s="110">
        <v>2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5">
        <v>0</v>
      </c>
      <c r="AC81" s="75">
        <v>2</v>
      </c>
    </row>
    <row r="82" spans="3:29">
      <c r="C82" s="214" t="s">
        <v>721</v>
      </c>
      <c r="D82" s="110">
        <v>10</v>
      </c>
      <c r="E82" s="110">
        <v>12</v>
      </c>
      <c r="F82" s="75">
        <v>12</v>
      </c>
      <c r="G82" s="75">
        <v>12</v>
      </c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S82" s="214" t="s">
        <v>721</v>
      </c>
      <c r="T82" s="110">
        <v>10</v>
      </c>
      <c r="U82" s="110">
        <v>12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</row>
    <row r="83" spans="3:29">
      <c r="C83" s="214" t="s">
        <v>722</v>
      </c>
      <c r="D83" s="110">
        <v>76</v>
      </c>
      <c r="E83" s="110">
        <v>1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S83" s="214" t="s">
        <v>722</v>
      </c>
      <c r="T83" s="110">
        <v>76</v>
      </c>
      <c r="U83" s="110">
        <v>1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1</v>
      </c>
    </row>
    <row r="84" spans="3:29" ht="15" thickBot="1">
      <c r="C84" s="214" t="s">
        <v>723</v>
      </c>
      <c r="D84" s="110">
        <v>50</v>
      </c>
      <c r="E84" s="110">
        <v>173</v>
      </c>
      <c r="F84" s="75">
        <v>31</v>
      </c>
      <c r="G84" s="75">
        <v>0</v>
      </c>
      <c r="H84" s="75">
        <v>31</v>
      </c>
      <c r="I84" s="75">
        <v>9</v>
      </c>
      <c r="J84" s="75">
        <v>4</v>
      </c>
      <c r="K84" s="75">
        <v>7</v>
      </c>
      <c r="L84" s="75">
        <v>4</v>
      </c>
      <c r="M84" s="75">
        <v>11</v>
      </c>
      <c r="S84" s="214" t="s">
        <v>723</v>
      </c>
      <c r="T84" s="110">
        <v>50</v>
      </c>
      <c r="U84" s="110">
        <v>173</v>
      </c>
      <c r="V84" s="75">
        <v>142</v>
      </c>
      <c r="W84" s="75">
        <v>0</v>
      </c>
      <c r="X84" s="75">
        <v>142</v>
      </c>
      <c r="Y84" s="75">
        <v>73</v>
      </c>
      <c r="Z84" s="75">
        <v>31</v>
      </c>
      <c r="AA84" s="75">
        <v>14</v>
      </c>
      <c r="AB84" s="75">
        <v>2</v>
      </c>
      <c r="AC84" s="75">
        <v>168</v>
      </c>
    </row>
    <row r="85" spans="3:29" ht="15" thickBot="1">
      <c r="C85" s="218" t="s">
        <v>724</v>
      </c>
      <c r="D85" s="219">
        <v>1437</v>
      </c>
      <c r="E85" s="219">
        <v>1962</v>
      </c>
      <c r="F85" s="219">
        <v>868</v>
      </c>
      <c r="G85" s="219">
        <v>685</v>
      </c>
      <c r="H85" s="219">
        <v>183</v>
      </c>
      <c r="I85" s="219">
        <v>151</v>
      </c>
      <c r="J85" s="219">
        <v>22</v>
      </c>
      <c r="K85" s="219">
        <v>10</v>
      </c>
      <c r="L85" s="219">
        <v>4</v>
      </c>
      <c r="M85" s="219">
        <v>17</v>
      </c>
      <c r="S85" s="75"/>
      <c r="T85" s="219">
        <v>1442</v>
      </c>
      <c r="U85" s="219">
        <v>1966</v>
      </c>
      <c r="V85" s="219">
        <v>1020</v>
      </c>
      <c r="W85" s="219">
        <v>350</v>
      </c>
      <c r="X85" s="219">
        <v>670</v>
      </c>
      <c r="Y85" s="219">
        <v>499</v>
      </c>
      <c r="Z85" s="219">
        <v>32</v>
      </c>
      <c r="AA85" s="219">
        <v>14</v>
      </c>
      <c r="AB85" s="219">
        <v>2</v>
      </c>
      <c r="AC85" s="219">
        <v>897</v>
      </c>
    </row>
    <row r="87" spans="3:29">
      <c r="C87" s="220"/>
      <c r="D87" s="220"/>
      <c r="E87" s="220"/>
      <c r="F87" s="220"/>
      <c r="G87" s="220"/>
      <c r="H87" s="220"/>
      <c r="I87" s="220"/>
    </row>
    <row r="88" spans="3:29">
      <c r="C88" s="294" t="s">
        <v>739</v>
      </c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S88" s="295" t="s">
        <v>740</v>
      </c>
      <c r="T88" s="295"/>
      <c r="U88" s="295"/>
      <c r="V88" s="295"/>
      <c r="W88" s="295"/>
      <c r="X88" s="295"/>
      <c r="Y88" s="295"/>
      <c r="Z88" s="295"/>
      <c r="AA88" s="295"/>
      <c r="AB88" s="295"/>
      <c r="AC88" s="295"/>
    </row>
    <row r="89" spans="3:29" ht="15" thickBot="1"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</row>
    <row r="90" spans="3:29" ht="15" thickBot="1">
      <c r="C90" s="296" t="s">
        <v>727</v>
      </c>
      <c r="D90" s="296"/>
      <c r="E90" s="296"/>
      <c r="F90" s="297" t="s">
        <v>728</v>
      </c>
      <c r="G90" s="297"/>
      <c r="H90" s="297"/>
      <c r="I90" s="217"/>
      <c r="J90" s="298"/>
      <c r="K90" s="298"/>
      <c r="L90" s="298"/>
      <c r="M90" s="298"/>
      <c r="S90" s="299" t="s">
        <v>727</v>
      </c>
      <c r="T90" s="300"/>
      <c r="U90" s="301"/>
      <c r="V90" s="302" t="s">
        <v>741</v>
      </c>
      <c r="W90" s="297"/>
      <c r="X90" s="297"/>
      <c r="Y90" s="217"/>
      <c r="Z90" s="298">
        <v>2026</v>
      </c>
      <c r="AA90" s="298"/>
      <c r="AB90" s="298"/>
      <c r="AC90" s="298"/>
    </row>
    <row r="91" spans="3:29" ht="16.2" thickBot="1">
      <c r="C91" s="212" t="s">
        <v>39</v>
      </c>
      <c r="D91" s="213" t="s">
        <v>730</v>
      </c>
      <c r="E91" s="213" t="s">
        <v>731</v>
      </c>
      <c r="F91" s="213" t="s">
        <v>732</v>
      </c>
      <c r="G91" s="213" t="s">
        <v>185</v>
      </c>
      <c r="H91" s="213" t="s">
        <v>733</v>
      </c>
      <c r="I91" s="213" t="s">
        <v>734</v>
      </c>
      <c r="J91" s="213" t="s">
        <v>735</v>
      </c>
      <c r="K91" s="213" t="s">
        <v>736</v>
      </c>
      <c r="L91" s="213" t="s">
        <v>737</v>
      </c>
      <c r="M91" s="213" t="s">
        <v>738</v>
      </c>
      <c r="S91" s="221" t="s">
        <v>39</v>
      </c>
      <c r="T91" s="213" t="s">
        <v>730</v>
      </c>
      <c r="U91" s="213" t="s">
        <v>731</v>
      </c>
      <c r="V91" s="222" t="s">
        <v>732</v>
      </c>
      <c r="W91" s="223" t="s">
        <v>185</v>
      </c>
      <c r="X91" s="223" t="s">
        <v>733</v>
      </c>
      <c r="Y91" s="223" t="s">
        <v>734</v>
      </c>
      <c r="Z91" s="223" t="s">
        <v>735</v>
      </c>
      <c r="AA91" s="223" t="s">
        <v>736</v>
      </c>
      <c r="AB91" s="223" t="s">
        <v>737</v>
      </c>
      <c r="AC91" s="223" t="s">
        <v>738</v>
      </c>
    </row>
    <row r="92" spans="3:29">
      <c r="C92" s="214" t="s">
        <v>687</v>
      </c>
      <c r="D92" s="110">
        <v>5</v>
      </c>
      <c r="E92" s="110">
        <v>4</v>
      </c>
      <c r="F92" s="75">
        <v>0</v>
      </c>
      <c r="G92" s="75">
        <v>0</v>
      </c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S92" s="214" t="s">
        <v>687</v>
      </c>
      <c r="T92" s="224">
        <v>5</v>
      </c>
      <c r="U92" s="224">
        <v>4</v>
      </c>
      <c r="V92" s="225">
        <v>4</v>
      </c>
      <c r="W92" s="225">
        <v>4</v>
      </c>
      <c r="X92" s="75">
        <v>0</v>
      </c>
      <c r="Y92" s="75">
        <v>0</v>
      </c>
      <c r="Z92" s="75">
        <v>0</v>
      </c>
      <c r="AA92" s="75">
        <v>0</v>
      </c>
      <c r="AB92" s="75">
        <v>0</v>
      </c>
      <c r="AC92" s="75">
        <v>0</v>
      </c>
    </row>
    <row r="93" spans="3:29">
      <c r="C93" s="214" t="s">
        <v>688</v>
      </c>
      <c r="D93" s="110">
        <v>37</v>
      </c>
      <c r="E93" s="110">
        <v>47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S93" s="214" t="s">
        <v>688</v>
      </c>
      <c r="T93" s="224">
        <v>37</v>
      </c>
      <c r="U93" s="224">
        <v>47</v>
      </c>
      <c r="V93" s="225">
        <v>47</v>
      </c>
      <c r="W93" s="225">
        <v>45</v>
      </c>
      <c r="X93" s="75">
        <v>2</v>
      </c>
      <c r="Y93" s="75">
        <v>2</v>
      </c>
      <c r="Z93" s="75">
        <v>0</v>
      </c>
      <c r="AA93" s="75">
        <v>0</v>
      </c>
      <c r="AB93" s="75">
        <v>0</v>
      </c>
      <c r="AC93" s="75">
        <v>0</v>
      </c>
    </row>
    <row r="94" spans="3:29">
      <c r="C94" s="214" t="s">
        <v>689</v>
      </c>
      <c r="D94" s="110">
        <v>103</v>
      </c>
      <c r="E94" s="110">
        <v>135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S94" s="214" t="s">
        <v>689</v>
      </c>
      <c r="T94" s="224">
        <v>103</v>
      </c>
      <c r="U94" s="224">
        <v>135</v>
      </c>
      <c r="V94" s="225">
        <v>135</v>
      </c>
      <c r="W94" s="225">
        <v>120</v>
      </c>
      <c r="X94" s="75">
        <v>15</v>
      </c>
      <c r="Y94" s="75">
        <v>8</v>
      </c>
      <c r="Z94" s="75">
        <v>0</v>
      </c>
      <c r="AA94" s="75">
        <v>1</v>
      </c>
      <c r="AB94" s="75">
        <v>0</v>
      </c>
      <c r="AC94" s="75">
        <v>0</v>
      </c>
    </row>
    <row r="95" spans="3:29">
      <c r="C95" s="214" t="s">
        <v>690</v>
      </c>
      <c r="D95" s="110">
        <v>38</v>
      </c>
      <c r="E95" s="110">
        <v>60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S95" s="214" t="s">
        <v>690</v>
      </c>
      <c r="T95" s="224">
        <v>38</v>
      </c>
      <c r="U95" s="224">
        <v>60</v>
      </c>
      <c r="V95" s="225">
        <v>60</v>
      </c>
      <c r="W95" s="225">
        <v>32</v>
      </c>
      <c r="X95" s="75">
        <v>28</v>
      </c>
      <c r="Y95" s="75">
        <v>2</v>
      </c>
      <c r="Z95" s="75">
        <v>21</v>
      </c>
      <c r="AA95" s="75">
        <v>4</v>
      </c>
      <c r="AB95" s="75">
        <v>0</v>
      </c>
      <c r="AC95" s="75">
        <v>0</v>
      </c>
    </row>
    <row r="96" spans="3:29">
      <c r="C96" s="214" t="s">
        <v>691</v>
      </c>
      <c r="D96" s="110">
        <v>13</v>
      </c>
      <c r="E96" s="110">
        <v>14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S96" s="214" t="s">
        <v>691</v>
      </c>
      <c r="T96" s="224">
        <v>13</v>
      </c>
      <c r="U96" s="224">
        <v>14</v>
      </c>
      <c r="V96" s="225">
        <v>14</v>
      </c>
      <c r="W96" s="225">
        <v>5</v>
      </c>
      <c r="X96" s="75">
        <v>9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</row>
    <row r="97" spans="3:29">
      <c r="C97" s="214" t="s">
        <v>692</v>
      </c>
      <c r="D97" s="110">
        <v>91</v>
      </c>
      <c r="E97" s="110">
        <v>145</v>
      </c>
      <c r="F97" s="75">
        <v>2</v>
      </c>
      <c r="G97" s="75">
        <v>2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S97" s="214" t="s">
        <v>692</v>
      </c>
      <c r="T97" s="224">
        <v>91</v>
      </c>
      <c r="U97" s="224">
        <v>145</v>
      </c>
      <c r="V97" s="225">
        <v>143</v>
      </c>
      <c r="W97" s="225">
        <v>22</v>
      </c>
      <c r="X97" s="75">
        <v>121</v>
      </c>
      <c r="Y97" s="75">
        <v>1</v>
      </c>
      <c r="Z97" s="75">
        <v>46</v>
      </c>
      <c r="AA97" s="75">
        <v>28</v>
      </c>
      <c r="AB97" s="75">
        <v>30</v>
      </c>
      <c r="AC97" s="75">
        <v>0</v>
      </c>
    </row>
    <row r="98" spans="3:29">
      <c r="C98" s="214" t="s">
        <v>693</v>
      </c>
      <c r="D98" s="110">
        <v>104</v>
      </c>
      <c r="E98" s="110">
        <v>123</v>
      </c>
      <c r="F98" s="75">
        <v>0</v>
      </c>
      <c r="G98" s="75">
        <v>0</v>
      </c>
      <c r="H98" s="75">
        <v>0</v>
      </c>
      <c r="I98" s="75">
        <v>0</v>
      </c>
      <c r="J98" s="75">
        <v>0</v>
      </c>
      <c r="K98" s="75">
        <v>0</v>
      </c>
      <c r="L98" s="75">
        <v>0</v>
      </c>
      <c r="M98" s="75">
        <v>0</v>
      </c>
      <c r="S98" s="214" t="s">
        <v>693</v>
      </c>
      <c r="T98" s="224">
        <v>104</v>
      </c>
      <c r="U98" s="224">
        <v>123</v>
      </c>
      <c r="V98" s="225">
        <v>123</v>
      </c>
      <c r="W98" s="225">
        <v>0</v>
      </c>
      <c r="X98" s="75">
        <v>123</v>
      </c>
      <c r="Y98" s="75">
        <v>0</v>
      </c>
      <c r="Z98" s="75">
        <v>1</v>
      </c>
      <c r="AA98" s="75">
        <v>57</v>
      </c>
      <c r="AB98" s="75">
        <v>0</v>
      </c>
      <c r="AC98" s="75">
        <v>65</v>
      </c>
    </row>
    <row r="99" spans="3:29">
      <c r="C99" s="214" t="s">
        <v>695</v>
      </c>
      <c r="D99" s="110">
        <v>12</v>
      </c>
      <c r="E99" s="110">
        <v>13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S99" s="214" t="s">
        <v>695</v>
      </c>
      <c r="T99" s="224">
        <v>12</v>
      </c>
      <c r="U99" s="224">
        <v>13</v>
      </c>
      <c r="V99" s="225">
        <v>4</v>
      </c>
      <c r="W99" s="225">
        <v>0</v>
      </c>
      <c r="X99" s="75">
        <v>4</v>
      </c>
      <c r="Y99" s="75">
        <v>0</v>
      </c>
      <c r="Z99" s="75">
        <v>0</v>
      </c>
      <c r="AA99" s="75">
        <v>2</v>
      </c>
      <c r="AB99" s="75">
        <v>0</v>
      </c>
      <c r="AC99" s="75">
        <v>0</v>
      </c>
    </row>
    <row r="100" spans="3:29">
      <c r="C100" s="214" t="s">
        <v>696</v>
      </c>
      <c r="D100" s="110">
        <v>46</v>
      </c>
      <c r="E100" s="110">
        <v>78</v>
      </c>
      <c r="F100" s="75">
        <v>23</v>
      </c>
      <c r="G100" s="75">
        <v>22</v>
      </c>
      <c r="H100" s="75">
        <v>1</v>
      </c>
      <c r="I100" s="75">
        <v>1</v>
      </c>
      <c r="J100" s="75">
        <v>0</v>
      </c>
      <c r="K100" s="75">
        <v>0</v>
      </c>
      <c r="L100" s="75">
        <v>0</v>
      </c>
      <c r="M100" s="75">
        <v>1</v>
      </c>
      <c r="S100" s="214" t="s">
        <v>696</v>
      </c>
      <c r="T100" s="224">
        <v>46</v>
      </c>
      <c r="U100" s="224">
        <v>78</v>
      </c>
      <c r="V100" s="225">
        <v>30</v>
      </c>
      <c r="W100" s="225">
        <v>25</v>
      </c>
      <c r="X100" s="75">
        <v>5</v>
      </c>
      <c r="Y100" s="75">
        <v>0</v>
      </c>
      <c r="Z100" s="75">
        <v>5</v>
      </c>
      <c r="AA100" s="75">
        <v>0</v>
      </c>
      <c r="AB100" s="75">
        <v>0</v>
      </c>
      <c r="AC100" s="75">
        <v>0</v>
      </c>
    </row>
    <row r="101" spans="3:29">
      <c r="C101" s="214" t="s">
        <v>697</v>
      </c>
      <c r="D101" s="110">
        <v>178</v>
      </c>
      <c r="E101" s="110">
        <v>256</v>
      </c>
      <c r="F101" s="75">
        <v>0</v>
      </c>
      <c r="G101" s="75">
        <v>0</v>
      </c>
      <c r="H101" s="75">
        <v>0</v>
      </c>
      <c r="I101" s="75">
        <v>0</v>
      </c>
      <c r="J101" s="75">
        <v>0</v>
      </c>
      <c r="K101" s="75">
        <v>0</v>
      </c>
      <c r="L101" s="75">
        <v>0</v>
      </c>
      <c r="M101" s="75">
        <v>0</v>
      </c>
      <c r="S101" s="214" t="s">
        <v>697</v>
      </c>
      <c r="T101" s="224">
        <v>178</v>
      </c>
      <c r="U101" s="224">
        <v>256</v>
      </c>
      <c r="V101" s="225">
        <v>125</v>
      </c>
      <c r="W101" s="225">
        <v>97</v>
      </c>
      <c r="X101" s="75">
        <v>28</v>
      </c>
      <c r="Y101" s="75">
        <v>13</v>
      </c>
      <c r="Z101" s="75">
        <v>7</v>
      </c>
      <c r="AA101" s="75">
        <v>2</v>
      </c>
      <c r="AB101" s="75">
        <v>4</v>
      </c>
      <c r="AC101" s="75">
        <v>0</v>
      </c>
    </row>
    <row r="102" spans="3:29">
      <c r="C102" s="214" t="s">
        <v>698</v>
      </c>
      <c r="D102" s="110">
        <v>17</v>
      </c>
      <c r="E102" s="110">
        <v>23</v>
      </c>
      <c r="F102" s="75">
        <v>0</v>
      </c>
      <c r="G102" s="75">
        <v>0</v>
      </c>
      <c r="H102" s="75">
        <v>0</v>
      </c>
      <c r="I102" s="75">
        <v>0</v>
      </c>
      <c r="J102" s="75">
        <v>0</v>
      </c>
      <c r="K102" s="75">
        <v>0</v>
      </c>
      <c r="L102" s="75">
        <v>0</v>
      </c>
      <c r="M102" s="75">
        <v>0</v>
      </c>
      <c r="S102" s="214" t="s">
        <v>698</v>
      </c>
      <c r="T102" s="224">
        <v>17</v>
      </c>
      <c r="U102" s="224">
        <v>23</v>
      </c>
      <c r="V102" s="225">
        <v>16</v>
      </c>
      <c r="W102" s="225">
        <v>5</v>
      </c>
      <c r="X102" s="75">
        <v>11</v>
      </c>
      <c r="Y102" s="75">
        <v>1</v>
      </c>
      <c r="Z102" s="75">
        <v>0</v>
      </c>
      <c r="AA102" s="75">
        <v>0</v>
      </c>
      <c r="AB102" s="75">
        <v>1</v>
      </c>
      <c r="AC102" s="75">
        <v>2</v>
      </c>
    </row>
    <row r="103" spans="3:29">
      <c r="C103" s="214" t="s">
        <v>700</v>
      </c>
      <c r="D103" s="110">
        <v>6</v>
      </c>
      <c r="E103" s="110">
        <v>24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S103" s="214" t="s">
        <v>700</v>
      </c>
      <c r="T103" s="224">
        <v>6</v>
      </c>
      <c r="U103" s="224">
        <v>24</v>
      </c>
      <c r="V103" s="225">
        <v>0</v>
      </c>
      <c r="W103" s="225">
        <v>0</v>
      </c>
      <c r="X103" s="75">
        <v>0</v>
      </c>
      <c r="Y103" s="75">
        <v>0</v>
      </c>
      <c r="Z103" s="75">
        <v>0</v>
      </c>
      <c r="AA103" s="75">
        <v>0</v>
      </c>
      <c r="AB103" s="75">
        <v>0</v>
      </c>
      <c r="AC103" s="75">
        <v>0</v>
      </c>
    </row>
    <row r="104" spans="3:29">
      <c r="C104" s="214" t="s">
        <v>701</v>
      </c>
      <c r="D104" s="110">
        <v>253</v>
      </c>
      <c r="E104" s="110">
        <v>272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  <c r="M104" s="75">
        <v>0</v>
      </c>
      <c r="S104" s="214" t="s">
        <v>701</v>
      </c>
      <c r="T104" s="224">
        <v>253</v>
      </c>
      <c r="U104" s="224">
        <v>272</v>
      </c>
      <c r="V104" s="225">
        <v>96</v>
      </c>
      <c r="W104" s="225">
        <v>33</v>
      </c>
      <c r="X104" s="75">
        <v>63</v>
      </c>
      <c r="Y104" s="75">
        <v>12</v>
      </c>
      <c r="Z104" s="75">
        <v>14</v>
      </c>
      <c r="AA104" s="75">
        <v>13</v>
      </c>
      <c r="AB104" s="75">
        <v>0</v>
      </c>
      <c r="AC104" s="75">
        <v>11</v>
      </c>
    </row>
    <row r="105" spans="3:29">
      <c r="C105" s="214" t="s">
        <v>702</v>
      </c>
      <c r="D105" s="110">
        <v>58</v>
      </c>
      <c r="E105" s="110">
        <v>102</v>
      </c>
      <c r="F105" s="75">
        <v>0</v>
      </c>
      <c r="G105" s="75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S105" s="214" t="s">
        <v>702</v>
      </c>
      <c r="T105" s="224">
        <v>58</v>
      </c>
      <c r="U105" s="224">
        <v>102</v>
      </c>
      <c r="V105" s="225">
        <v>49</v>
      </c>
      <c r="W105" s="225">
        <v>0</v>
      </c>
      <c r="X105" s="75">
        <v>49</v>
      </c>
      <c r="Y105" s="75">
        <v>0</v>
      </c>
      <c r="Z105" s="75">
        <v>0</v>
      </c>
      <c r="AA105" s="75">
        <v>0</v>
      </c>
      <c r="AB105" s="75">
        <v>0</v>
      </c>
      <c r="AC105" s="75">
        <v>0</v>
      </c>
    </row>
    <row r="106" spans="3:29">
      <c r="C106" s="214" t="s">
        <v>704</v>
      </c>
      <c r="D106" s="110">
        <v>1</v>
      </c>
      <c r="E106" s="110">
        <v>1</v>
      </c>
      <c r="F106" s="75">
        <v>0</v>
      </c>
      <c r="G106" s="75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S106" s="214" t="s">
        <v>704</v>
      </c>
      <c r="T106" s="224">
        <v>1</v>
      </c>
      <c r="U106" s="224">
        <v>1</v>
      </c>
      <c r="V106" s="225">
        <v>0</v>
      </c>
      <c r="W106" s="225">
        <v>0</v>
      </c>
      <c r="X106" s="75">
        <v>0</v>
      </c>
      <c r="Y106" s="75">
        <v>0</v>
      </c>
      <c r="Z106" s="75">
        <v>0</v>
      </c>
      <c r="AA106" s="75">
        <v>0</v>
      </c>
      <c r="AB106" s="75">
        <v>0</v>
      </c>
      <c r="AC106" s="75">
        <v>0</v>
      </c>
    </row>
    <row r="107" spans="3:29">
      <c r="C107" s="214" t="s">
        <v>705</v>
      </c>
      <c r="D107" s="110">
        <v>11</v>
      </c>
      <c r="E107" s="110">
        <v>27</v>
      </c>
      <c r="F107" s="75">
        <v>0</v>
      </c>
      <c r="G107" s="75">
        <v>0</v>
      </c>
      <c r="H107" s="75">
        <v>0</v>
      </c>
      <c r="I107" s="75">
        <v>0</v>
      </c>
      <c r="J107" s="75">
        <v>0</v>
      </c>
      <c r="K107" s="75">
        <v>0</v>
      </c>
      <c r="L107" s="75">
        <v>0</v>
      </c>
      <c r="M107" s="75">
        <v>0</v>
      </c>
      <c r="S107" s="214" t="s">
        <v>705</v>
      </c>
      <c r="T107" s="224">
        <v>11</v>
      </c>
      <c r="U107" s="224">
        <v>27</v>
      </c>
      <c r="V107" s="225">
        <v>27</v>
      </c>
      <c r="W107" s="225">
        <v>8</v>
      </c>
      <c r="X107" s="75">
        <v>19</v>
      </c>
      <c r="Y107" s="75">
        <v>13</v>
      </c>
      <c r="Z107" s="75">
        <v>0</v>
      </c>
      <c r="AA107" s="75">
        <v>0</v>
      </c>
      <c r="AB107" s="75">
        <v>0</v>
      </c>
      <c r="AC107" s="75">
        <v>0</v>
      </c>
    </row>
    <row r="108" spans="3:29">
      <c r="C108" s="214" t="s">
        <v>706</v>
      </c>
      <c r="D108" s="110">
        <v>102</v>
      </c>
      <c r="E108" s="110">
        <v>126</v>
      </c>
      <c r="F108" s="75">
        <v>0</v>
      </c>
      <c r="G108" s="75">
        <v>0</v>
      </c>
      <c r="H108" s="75">
        <v>0</v>
      </c>
      <c r="I108" s="75">
        <v>0</v>
      </c>
      <c r="J108" s="75">
        <v>0</v>
      </c>
      <c r="K108" s="75">
        <v>0</v>
      </c>
      <c r="L108" s="75">
        <v>0</v>
      </c>
      <c r="M108" s="75">
        <v>0</v>
      </c>
      <c r="S108" s="214" t="s">
        <v>706</v>
      </c>
      <c r="T108" s="224">
        <v>102</v>
      </c>
      <c r="U108" s="224">
        <v>126</v>
      </c>
      <c r="V108" s="225">
        <v>120</v>
      </c>
      <c r="W108" s="225">
        <v>44</v>
      </c>
      <c r="X108" s="75">
        <v>76</v>
      </c>
      <c r="Y108" s="75">
        <v>40</v>
      </c>
      <c r="Z108" s="75">
        <v>3</v>
      </c>
      <c r="AA108" s="75">
        <v>0</v>
      </c>
      <c r="AB108" s="75">
        <v>0</v>
      </c>
      <c r="AC108" s="75">
        <v>0</v>
      </c>
    </row>
    <row r="109" spans="3:29">
      <c r="C109" s="214" t="s">
        <v>707</v>
      </c>
      <c r="D109" s="110">
        <v>54</v>
      </c>
      <c r="E109" s="110">
        <v>64</v>
      </c>
      <c r="F109" s="75">
        <v>0</v>
      </c>
      <c r="G109" s="75">
        <v>0</v>
      </c>
      <c r="H109" s="75">
        <v>0</v>
      </c>
      <c r="I109" s="75">
        <v>0</v>
      </c>
      <c r="J109" s="75">
        <v>0</v>
      </c>
      <c r="K109" s="75">
        <v>0</v>
      </c>
      <c r="L109" s="75">
        <v>0</v>
      </c>
      <c r="M109" s="75">
        <v>0</v>
      </c>
      <c r="S109" s="214" t="s">
        <v>707</v>
      </c>
      <c r="T109" s="224">
        <v>54</v>
      </c>
      <c r="U109" s="224">
        <v>64</v>
      </c>
      <c r="V109" s="225">
        <v>62</v>
      </c>
      <c r="W109" s="225">
        <v>7</v>
      </c>
      <c r="X109" s="75">
        <v>55</v>
      </c>
      <c r="Y109" s="75">
        <v>52</v>
      </c>
      <c r="Z109" s="75">
        <v>2</v>
      </c>
      <c r="AA109" s="75">
        <v>1</v>
      </c>
      <c r="AB109" s="75">
        <v>0</v>
      </c>
      <c r="AC109" s="75">
        <v>0</v>
      </c>
    </row>
    <row r="110" spans="3:29">
      <c r="C110" s="214" t="s">
        <v>708</v>
      </c>
      <c r="D110" s="110">
        <v>52</v>
      </c>
      <c r="E110" s="110">
        <v>75</v>
      </c>
      <c r="F110" s="75">
        <v>0</v>
      </c>
      <c r="G110" s="75">
        <v>0</v>
      </c>
      <c r="H110" s="75">
        <v>0</v>
      </c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S110" s="214" t="s">
        <v>708</v>
      </c>
      <c r="T110" s="224">
        <v>52</v>
      </c>
      <c r="U110" s="224">
        <v>75</v>
      </c>
      <c r="V110" s="225">
        <v>62</v>
      </c>
      <c r="W110" s="225">
        <v>2</v>
      </c>
      <c r="X110" s="75">
        <v>60</v>
      </c>
      <c r="Y110" s="75">
        <v>0</v>
      </c>
      <c r="Z110" s="75">
        <v>46</v>
      </c>
      <c r="AA110" s="75">
        <v>14</v>
      </c>
      <c r="AB110" s="75">
        <v>0</v>
      </c>
      <c r="AC110" s="75">
        <v>0</v>
      </c>
    </row>
    <row r="111" spans="3:29">
      <c r="C111" s="214" t="s">
        <v>709</v>
      </c>
      <c r="D111" s="110">
        <v>30</v>
      </c>
      <c r="E111" s="110">
        <v>37</v>
      </c>
      <c r="F111" s="75">
        <v>0</v>
      </c>
      <c r="G111" s="75">
        <v>0</v>
      </c>
      <c r="H111" s="75">
        <v>0</v>
      </c>
      <c r="I111" s="75">
        <v>0</v>
      </c>
      <c r="J111" s="75">
        <v>0</v>
      </c>
      <c r="K111" s="75">
        <v>0</v>
      </c>
      <c r="L111" s="75">
        <v>0</v>
      </c>
      <c r="M111" s="75">
        <v>0</v>
      </c>
      <c r="S111" s="214" t="s">
        <v>709</v>
      </c>
      <c r="T111" s="224">
        <v>30</v>
      </c>
      <c r="U111" s="224">
        <v>37</v>
      </c>
      <c r="V111" s="225">
        <v>18</v>
      </c>
      <c r="W111" s="225">
        <v>0</v>
      </c>
      <c r="X111" s="75">
        <v>18</v>
      </c>
      <c r="Y111" s="75">
        <v>0</v>
      </c>
      <c r="Z111" s="75">
        <v>3</v>
      </c>
      <c r="AA111" s="75">
        <v>15</v>
      </c>
      <c r="AB111" s="75">
        <v>0</v>
      </c>
      <c r="AC111" s="75">
        <v>0</v>
      </c>
    </row>
    <row r="112" spans="3:29">
      <c r="C112" s="214" t="s">
        <v>711</v>
      </c>
      <c r="D112" s="110">
        <v>1</v>
      </c>
      <c r="E112" s="110">
        <v>2</v>
      </c>
      <c r="F112" s="75">
        <v>0</v>
      </c>
      <c r="G112" s="75">
        <v>0</v>
      </c>
      <c r="H112" s="75">
        <v>0</v>
      </c>
      <c r="I112" s="75">
        <v>0</v>
      </c>
      <c r="J112" s="75">
        <v>0</v>
      </c>
      <c r="K112" s="75">
        <v>0</v>
      </c>
      <c r="L112" s="75">
        <v>0</v>
      </c>
      <c r="M112" s="75">
        <v>0</v>
      </c>
      <c r="S112" s="214" t="s">
        <v>711</v>
      </c>
      <c r="T112" s="224">
        <v>1</v>
      </c>
      <c r="U112" s="224">
        <v>2</v>
      </c>
      <c r="V112" s="225">
        <v>2</v>
      </c>
      <c r="W112" s="225">
        <v>0</v>
      </c>
      <c r="X112" s="75">
        <v>2</v>
      </c>
      <c r="Y112" s="75">
        <v>0</v>
      </c>
      <c r="Z112" s="75">
        <v>2</v>
      </c>
      <c r="AA112" s="75">
        <v>0</v>
      </c>
      <c r="AB112" s="75">
        <v>0</v>
      </c>
      <c r="AC112" s="75">
        <v>0</v>
      </c>
    </row>
    <row r="113" spans="3:29">
      <c r="C113" s="214" t="s">
        <v>712</v>
      </c>
      <c r="D113" s="110">
        <v>2</v>
      </c>
      <c r="E113" s="110">
        <v>2</v>
      </c>
      <c r="F113" s="75">
        <v>0</v>
      </c>
      <c r="G113" s="75">
        <v>0</v>
      </c>
      <c r="H113" s="75">
        <v>0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S113" s="214" t="s">
        <v>712</v>
      </c>
      <c r="T113" s="224">
        <v>2</v>
      </c>
      <c r="U113" s="224">
        <v>2</v>
      </c>
      <c r="V113" s="225">
        <v>2</v>
      </c>
      <c r="W113" s="225">
        <v>2</v>
      </c>
      <c r="X113" s="75">
        <v>0</v>
      </c>
      <c r="Y113" s="75">
        <v>0</v>
      </c>
      <c r="Z113" s="75">
        <v>0</v>
      </c>
      <c r="AA113" s="75">
        <v>0</v>
      </c>
      <c r="AB113" s="75">
        <v>0</v>
      </c>
      <c r="AC113" s="75">
        <v>0</v>
      </c>
    </row>
    <row r="114" spans="3:29">
      <c r="C114" s="214" t="s">
        <v>713</v>
      </c>
      <c r="D114" s="110">
        <v>57</v>
      </c>
      <c r="E114" s="110">
        <v>104</v>
      </c>
      <c r="F114" s="75">
        <v>0</v>
      </c>
      <c r="G114" s="75">
        <v>0</v>
      </c>
      <c r="H114" s="75">
        <v>0</v>
      </c>
      <c r="I114" s="75">
        <v>0</v>
      </c>
      <c r="J114" s="75">
        <v>0</v>
      </c>
      <c r="K114" s="75">
        <v>0</v>
      </c>
      <c r="L114" s="75">
        <v>0</v>
      </c>
      <c r="M114" s="75">
        <v>0</v>
      </c>
      <c r="S114" s="214" t="s">
        <v>713</v>
      </c>
      <c r="T114" s="224">
        <v>57</v>
      </c>
      <c r="U114" s="224">
        <v>104</v>
      </c>
      <c r="V114" s="225">
        <v>104</v>
      </c>
      <c r="W114" s="225">
        <v>0</v>
      </c>
      <c r="X114" s="75">
        <v>104</v>
      </c>
      <c r="Y114" s="75">
        <v>0</v>
      </c>
      <c r="Z114" s="75">
        <v>0</v>
      </c>
      <c r="AA114" s="75">
        <v>0</v>
      </c>
      <c r="AB114" s="75">
        <v>0</v>
      </c>
      <c r="AC114" s="75">
        <v>4</v>
      </c>
    </row>
    <row r="115" spans="3:29">
      <c r="C115" s="214" t="s">
        <v>715</v>
      </c>
      <c r="D115" s="110">
        <v>1</v>
      </c>
      <c r="E115" s="110">
        <v>1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S115" s="214" t="s">
        <v>715</v>
      </c>
      <c r="T115" s="224">
        <v>1</v>
      </c>
      <c r="U115" s="224">
        <v>1</v>
      </c>
      <c r="V115" s="225">
        <v>0</v>
      </c>
      <c r="W115" s="225">
        <v>0</v>
      </c>
      <c r="X115" s="75">
        <v>0</v>
      </c>
      <c r="Y115" s="75">
        <v>0</v>
      </c>
      <c r="Z115" s="75">
        <v>0</v>
      </c>
      <c r="AA115" s="75">
        <v>0</v>
      </c>
      <c r="AB115" s="75">
        <v>0</v>
      </c>
      <c r="AC115" s="75">
        <v>0</v>
      </c>
    </row>
    <row r="116" spans="3:29">
      <c r="C116" s="214" t="s">
        <v>716</v>
      </c>
      <c r="D116" s="110">
        <v>20</v>
      </c>
      <c r="E116" s="110">
        <v>29</v>
      </c>
      <c r="F116" s="75">
        <v>0</v>
      </c>
      <c r="G116" s="75">
        <v>0</v>
      </c>
      <c r="H116" s="75">
        <v>0</v>
      </c>
      <c r="I116" s="75">
        <v>0</v>
      </c>
      <c r="J116" s="75">
        <v>0</v>
      </c>
      <c r="K116" s="75">
        <v>0</v>
      </c>
      <c r="L116" s="75">
        <v>0</v>
      </c>
      <c r="M116" s="75">
        <v>0</v>
      </c>
      <c r="S116" s="214" t="s">
        <v>716</v>
      </c>
      <c r="T116" s="224">
        <v>20</v>
      </c>
      <c r="U116" s="224">
        <v>29</v>
      </c>
      <c r="V116" s="225">
        <v>24</v>
      </c>
      <c r="W116" s="225">
        <v>24</v>
      </c>
      <c r="X116" s="75">
        <v>0</v>
      </c>
      <c r="Y116" s="75">
        <v>0</v>
      </c>
      <c r="Z116" s="75">
        <v>0</v>
      </c>
      <c r="AA116" s="75">
        <v>0</v>
      </c>
      <c r="AB116" s="75">
        <v>0</v>
      </c>
      <c r="AC116" s="75">
        <v>0</v>
      </c>
    </row>
    <row r="117" spans="3:29">
      <c r="C117" s="214" t="s">
        <v>717</v>
      </c>
      <c r="D117" s="110">
        <v>1</v>
      </c>
      <c r="E117" s="110">
        <v>1</v>
      </c>
      <c r="F117" s="75">
        <v>0</v>
      </c>
      <c r="G117" s="75">
        <v>0</v>
      </c>
      <c r="H117" s="75">
        <v>0</v>
      </c>
      <c r="I117" s="75">
        <v>0</v>
      </c>
      <c r="J117" s="75">
        <v>0</v>
      </c>
      <c r="K117" s="75">
        <v>0</v>
      </c>
      <c r="L117" s="75">
        <v>0</v>
      </c>
      <c r="M117" s="75">
        <v>0</v>
      </c>
      <c r="S117" s="214" t="s">
        <v>717</v>
      </c>
      <c r="T117" s="224">
        <v>1</v>
      </c>
      <c r="U117" s="224">
        <v>1</v>
      </c>
      <c r="V117" s="225">
        <v>0</v>
      </c>
      <c r="W117" s="225">
        <v>0</v>
      </c>
      <c r="X117" s="75">
        <v>0</v>
      </c>
      <c r="Y117" s="75">
        <v>0</v>
      </c>
      <c r="Z117" s="75">
        <v>0</v>
      </c>
      <c r="AA117" s="75">
        <v>0</v>
      </c>
      <c r="AB117" s="75">
        <v>0</v>
      </c>
      <c r="AC117" s="75">
        <v>0</v>
      </c>
    </row>
    <row r="118" spans="3:29">
      <c r="C118" s="214" t="s">
        <v>719</v>
      </c>
      <c r="D118" s="110">
        <v>11</v>
      </c>
      <c r="E118" s="110">
        <v>13</v>
      </c>
      <c r="F118" s="75">
        <v>0</v>
      </c>
      <c r="G118" s="75">
        <v>0</v>
      </c>
      <c r="H118" s="75">
        <v>0</v>
      </c>
      <c r="I118" s="75">
        <v>0</v>
      </c>
      <c r="J118" s="75">
        <v>0</v>
      </c>
      <c r="K118" s="75">
        <v>0</v>
      </c>
      <c r="L118" s="75">
        <v>0</v>
      </c>
      <c r="M118" s="75">
        <v>0</v>
      </c>
      <c r="S118" s="214" t="s">
        <v>719</v>
      </c>
      <c r="T118" s="224">
        <v>11</v>
      </c>
      <c r="U118" s="224">
        <v>13</v>
      </c>
      <c r="V118" s="225">
        <v>13</v>
      </c>
      <c r="W118" s="225">
        <v>5</v>
      </c>
      <c r="X118" s="75">
        <v>8</v>
      </c>
      <c r="Y118" s="75">
        <v>0</v>
      </c>
      <c r="Z118" s="75">
        <v>0</v>
      </c>
      <c r="AA118" s="75">
        <v>0</v>
      </c>
      <c r="AB118" s="75">
        <v>0</v>
      </c>
      <c r="AC118" s="75">
        <v>0</v>
      </c>
    </row>
    <row r="119" spans="3:29">
      <c r="C119" s="214" t="s">
        <v>720</v>
      </c>
      <c r="D119" s="110">
        <v>2</v>
      </c>
      <c r="E119" s="110">
        <v>2</v>
      </c>
      <c r="F119" s="75">
        <v>0</v>
      </c>
      <c r="G119" s="75">
        <v>0</v>
      </c>
      <c r="H119" s="75">
        <v>0</v>
      </c>
      <c r="I119" s="75">
        <v>0</v>
      </c>
      <c r="J119" s="75">
        <v>0</v>
      </c>
      <c r="K119" s="75">
        <v>0</v>
      </c>
      <c r="L119" s="75">
        <v>0</v>
      </c>
      <c r="M119" s="75">
        <v>0</v>
      </c>
      <c r="S119" s="214" t="s">
        <v>720</v>
      </c>
      <c r="T119" s="224">
        <v>2</v>
      </c>
      <c r="U119" s="224">
        <v>2</v>
      </c>
      <c r="V119" s="225">
        <v>0</v>
      </c>
      <c r="W119" s="225">
        <v>0</v>
      </c>
      <c r="X119" s="75">
        <v>0</v>
      </c>
      <c r="Y119" s="75">
        <v>0</v>
      </c>
      <c r="Z119" s="75">
        <v>0</v>
      </c>
      <c r="AA119" s="75">
        <v>0</v>
      </c>
      <c r="AB119" s="75">
        <v>0</v>
      </c>
      <c r="AC119" s="75">
        <v>0</v>
      </c>
    </row>
    <row r="120" spans="3:29">
      <c r="C120" s="214" t="s">
        <v>721</v>
      </c>
      <c r="D120" s="110">
        <v>10</v>
      </c>
      <c r="E120" s="110">
        <v>12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S120" s="214" t="s">
        <v>721</v>
      </c>
      <c r="T120" s="224">
        <v>10</v>
      </c>
      <c r="U120" s="224">
        <v>12</v>
      </c>
      <c r="V120" s="225">
        <v>12</v>
      </c>
      <c r="W120" s="225">
        <v>9</v>
      </c>
      <c r="X120" s="75">
        <v>3</v>
      </c>
      <c r="Y120" s="75">
        <v>2</v>
      </c>
      <c r="Z120" s="75">
        <v>0</v>
      </c>
      <c r="AA120" s="75">
        <v>0</v>
      </c>
      <c r="AB120" s="75">
        <v>0</v>
      </c>
      <c r="AC120" s="75">
        <v>0</v>
      </c>
    </row>
    <row r="121" spans="3:29">
      <c r="C121" s="214" t="s">
        <v>722</v>
      </c>
      <c r="D121" s="110">
        <v>76</v>
      </c>
      <c r="E121" s="110">
        <v>1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S121" s="214" t="s">
        <v>722</v>
      </c>
      <c r="T121" s="224">
        <v>76</v>
      </c>
      <c r="U121" s="224">
        <v>1</v>
      </c>
      <c r="V121" s="225">
        <v>0</v>
      </c>
      <c r="W121" s="22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</row>
    <row r="122" spans="3:29" ht="15" thickBot="1">
      <c r="C122" s="214" t="s">
        <v>723</v>
      </c>
      <c r="D122" s="110">
        <v>50</v>
      </c>
      <c r="E122" s="110">
        <v>173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S122" s="214" t="s">
        <v>723</v>
      </c>
      <c r="T122" s="224">
        <v>50</v>
      </c>
      <c r="U122" s="224">
        <v>173</v>
      </c>
      <c r="V122" s="225">
        <v>68</v>
      </c>
      <c r="W122" s="225">
        <v>0</v>
      </c>
      <c r="X122" s="75">
        <v>68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</row>
    <row r="123" spans="3:29" ht="15" thickBot="1">
      <c r="C123" s="218" t="s">
        <v>724</v>
      </c>
      <c r="D123" s="219">
        <v>1306</v>
      </c>
      <c r="E123" s="219">
        <v>1780</v>
      </c>
      <c r="F123" s="219">
        <v>25</v>
      </c>
      <c r="G123" s="219">
        <v>24</v>
      </c>
      <c r="H123" s="219">
        <v>1</v>
      </c>
      <c r="I123" s="219">
        <v>1</v>
      </c>
      <c r="J123" s="219">
        <v>0</v>
      </c>
      <c r="K123" s="219">
        <v>0</v>
      </c>
      <c r="L123" s="219">
        <v>0</v>
      </c>
      <c r="M123" s="219">
        <v>1</v>
      </c>
      <c r="S123" s="218" t="s">
        <v>724</v>
      </c>
      <c r="T123" s="226">
        <v>1442</v>
      </c>
      <c r="U123" s="226">
        <v>1966</v>
      </c>
      <c r="V123" s="226">
        <v>1360</v>
      </c>
      <c r="W123" s="226">
        <v>489</v>
      </c>
      <c r="X123" s="226">
        <v>871</v>
      </c>
      <c r="Y123" s="226">
        <v>146</v>
      </c>
      <c r="Z123" s="226">
        <v>150</v>
      </c>
      <c r="AA123" s="226">
        <v>137</v>
      </c>
      <c r="AB123" s="226">
        <v>35</v>
      </c>
      <c r="AC123" s="226">
        <v>82</v>
      </c>
    </row>
  </sheetData>
  <mergeCells count="20">
    <mergeCell ref="Z52:AC52"/>
    <mergeCell ref="E4:G4"/>
    <mergeCell ref="H4:K4"/>
    <mergeCell ref="L4:P4"/>
    <mergeCell ref="Q4:U4"/>
    <mergeCell ref="C50:M51"/>
    <mergeCell ref="S50:AC51"/>
    <mergeCell ref="C52:E52"/>
    <mergeCell ref="F52:H52"/>
    <mergeCell ref="J52:M52"/>
    <mergeCell ref="S52:U52"/>
    <mergeCell ref="V52:X52"/>
    <mergeCell ref="C88:M89"/>
    <mergeCell ref="S88:AC89"/>
    <mergeCell ref="C90:E90"/>
    <mergeCell ref="F90:H90"/>
    <mergeCell ref="J90:M90"/>
    <mergeCell ref="S90:U90"/>
    <mergeCell ref="V90:X90"/>
    <mergeCell ref="Z90:AC9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83304-DE79-47A2-9930-9246500DEFD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c4858b5-f020-483a-b7ef-71ded6e81767}" enabled="0" method="" siteId="{8c4858b5-f020-483a-b7ef-71ded6e8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Process_Flow</vt:lpstr>
      <vt:lpstr>Q &amp; A</vt:lpstr>
      <vt:lpstr>INPUT_BD</vt:lpstr>
      <vt:lpstr>Programs</vt:lpstr>
      <vt:lpstr>Engineering</vt:lpstr>
      <vt:lpstr>Tooling</vt:lpstr>
      <vt:lpstr>SCM</vt:lpstr>
      <vt:lpstr>PPC</vt:lpstr>
      <vt:lpstr>Quality</vt:lpstr>
      <vt:lpstr>Engineering_Dashboard</vt:lpstr>
      <vt:lpstr>Tooling-Dashboard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PAPAIAH [EXT] – MAPL</dc:creator>
  <cp:lastModifiedBy>AM PAPAIAH [EXT] – MAPL</cp:lastModifiedBy>
  <dcterms:created xsi:type="dcterms:W3CDTF">2026-07-31T12:18:31Z</dcterms:created>
  <dcterms:modified xsi:type="dcterms:W3CDTF">2026-09-30T12:20:04Z</dcterms:modified>
</cp:coreProperties>
</file>