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bookViews>
    <workbookView xWindow="0" yWindow="0" windowWidth="20490" windowHeight="7530"/>
  </bookViews>
  <sheets>
    <sheet name="Presupuesto" sheetId="1" r:id="rId1"/>
    <sheet name="Detalle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S21" i="1" l="1"/>
  <c r="O21" i="1"/>
  <c r="I21" i="1"/>
  <c r="D21" i="1"/>
  <c r="D22" i="1"/>
  <c r="U14" i="1" l="1"/>
  <c r="T14" i="1"/>
  <c r="R14" i="1"/>
  <c r="P14" i="1"/>
  <c r="N14" i="1"/>
  <c r="L14" i="1"/>
  <c r="J14" i="1"/>
  <c r="I14" i="1"/>
  <c r="H14" i="1"/>
  <c r="F14" i="1"/>
  <c r="V14" i="1"/>
  <c r="J22" i="1" l="1"/>
  <c r="F22" i="1"/>
  <c r="E22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D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D19" i="1"/>
  <c r="V19" i="1" s="1"/>
  <c r="V18" i="1"/>
  <c r="V17" i="1"/>
  <c r="V8" i="1"/>
  <c r="D11" i="1" l="1"/>
  <c r="D12" i="1"/>
  <c r="D7" i="1"/>
  <c r="D6" i="1"/>
  <c r="D14" i="1" l="1"/>
  <c r="D16" i="1"/>
  <c r="E16" i="1" s="1"/>
  <c r="E6" i="2"/>
  <c r="V23" i="1"/>
  <c r="V22" i="1"/>
  <c r="V21" i="1"/>
  <c r="V20" i="1"/>
  <c r="V15" i="1"/>
  <c r="V7" i="1"/>
  <c r="V5" i="1"/>
  <c r="S14" i="1"/>
  <c r="Q14" i="1"/>
  <c r="O14" i="1"/>
  <c r="M14" i="1"/>
  <c r="K14" i="1"/>
  <c r="G14" i="1"/>
  <c r="E14" i="1"/>
  <c r="V6" i="1" l="1"/>
  <c r="F16" i="1"/>
  <c r="E26" i="1"/>
  <c r="E27" i="1" s="1"/>
  <c r="D26" i="1"/>
  <c r="F26" i="1" l="1"/>
  <c r="F27" i="1" s="1"/>
  <c r="G16" i="1"/>
  <c r="D27" i="1"/>
  <c r="G26" i="1" l="1"/>
  <c r="G27" i="1" s="1"/>
  <c r="H16" i="1"/>
  <c r="I16" i="1" l="1"/>
  <c r="H26" i="1"/>
  <c r="H27" i="1" s="1"/>
  <c r="J16" i="1" l="1"/>
  <c r="I26" i="1"/>
  <c r="I27" i="1" s="1"/>
  <c r="J26" i="1" l="1"/>
  <c r="J27" i="1" s="1"/>
  <c r="K16" i="1"/>
  <c r="K26" i="1" l="1"/>
  <c r="K27" i="1" s="1"/>
  <c r="L16" i="1"/>
  <c r="M16" i="1" l="1"/>
  <c r="L26" i="1"/>
  <c r="L27" i="1" s="1"/>
  <c r="N16" i="1" l="1"/>
  <c r="M26" i="1"/>
  <c r="M27" i="1" s="1"/>
  <c r="N26" i="1" l="1"/>
  <c r="N27" i="1" s="1"/>
  <c r="O16" i="1"/>
  <c r="O26" i="1" l="1"/>
  <c r="O27" i="1" s="1"/>
  <c r="P16" i="1"/>
  <c r="Q16" i="1" l="1"/>
  <c r="P26" i="1"/>
  <c r="P27" i="1" s="1"/>
  <c r="R16" i="1" l="1"/>
  <c r="Q26" i="1"/>
  <c r="Q27" i="1" s="1"/>
  <c r="R26" i="1" l="1"/>
  <c r="R27" i="1" s="1"/>
  <c r="S16" i="1"/>
  <c r="S26" i="1" l="1"/>
  <c r="S27" i="1" s="1"/>
  <c r="T16" i="1"/>
  <c r="U16" i="1" l="1"/>
  <c r="T26" i="1"/>
  <c r="T27" i="1" s="1"/>
  <c r="U26" i="1" l="1"/>
  <c r="U27" i="1" s="1"/>
  <c r="V16" i="1"/>
  <c r="V26" i="1" s="1"/>
  <c r="V27" i="1" s="1"/>
</calcChain>
</file>

<file path=xl/sharedStrings.xml><?xml version="1.0" encoding="utf-8"?>
<sst xmlns="http://schemas.openxmlformats.org/spreadsheetml/2006/main" count="66" uniqueCount="64">
  <si>
    <t>RUBROS</t>
  </si>
  <si>
    <t>Gastos de Inversión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</si>
  <si>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</si>
  <si>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</si>
  <si>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</si>
  <si>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</si>
  <si>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</si>
  <si>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</si>
  <si>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</si>
  <si>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</si>
  <si>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</si>
  <si>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</si>
  <si>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</si>
  <si>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</si>
  <si>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</si>
  <si>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</si>
  <si>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</si>
  <si>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</si>
  <si>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</si>
  <si>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</si>
  <si>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Gastos de Funcionamiento</t>
  </si>
  <si>
    <t>Equipos</t>
  </si>
  <si>
    <t>Muebles</t>
  </si>
  <si>
    <t>Personal</t>
  </si>
  <si>
    <t>Energía</t>
  </si>
  <si>
    <t>Internet</t>
  </si>
  <si>
    <t>Subtotal:</t>
  </si>
  <si>
    <t>TOTAL</t>
  </si>
  <si>
    <t>PROYECTO:</t>
  </si>
  <si>
    <t>PRESUPUESTO</t>
  </si>
  <si>
    <t>Descripción (Ver detalle)</t>
  </si>
  <si>
    <t>Computador</t>
  </si>
  <si>
    <t>Cant.</t>
  </si>
  <si>
    <t>Valor Unitario</t>
  </si>
  <si>
    <t>Total</t>
  </si>
  <si>
    <t>Desarrolladores</t>
  </si>
  <si>
    <t>Remuneracion Mensual</t>
  </si>
  <si>
    <t>4 Escritorios, sillas</t>
  </si>
  <si>
    <t>Inmpresora</t>
  </si>
  <si>
    <t xml:space="preserve">1 impresora epson </t>
  </si>
  <si>
    <t xml:space="preserve">Papeleria y utiles </t>
  </si>
  <si>
    <t xml:space="preserve">Licencias de software </t>
  </si>
  <si>
    <t xml:space="preserve">Transporte </t>
  </si>
  <si>
    <t xml:space="preserve">Publicidad </t>
  </si>
  <si>
    <t>Programas de diseño</t>
  </si>
  <si>
    <t>Hosting y dominio</t>
  </si>
  <si>
    <t>Teclado</t>
  </si>
  <si>
    <t xml:space="preserve">4 teclados </t>
  </si>
  <si>
    <t>Mouse</t>
  </si>
  <si>
    <t>4 mouse</t>
  </si>
  <si>
    <t xml:space="preserve">Oficce, antivirus, windows server </t>
  </si>
  <si>
    <t>Serie de Adobbe</t>
  </si>
  <si>
    <t>.com</t>
  </si>
  <si>
    <t>Analista de información</t>
  </si>
  <si>
    <t xml:space="preserve">Capasidad de recolectar información necesaria, plasmmandola de manera util y entendible para el equipo de trabajo </t>
  </si>
  <si>
    <t>Desarrollador</t>
  </si>
  <si>
    <t>Conocimiento en algoritmos y habilidad en los diferentes lenguajes de programación</t>
  </si>
  <si>
    <t xml:space="preserve">Diseñador </t>
  </si>
  <si>
    <t>Creatividad y autonomia en el diseño de paginas web a base de HTML haciendo el uso correcto de los diferentes framework</t>
  </si>
  <si>
    <t xml:space="preserve">Luz codensa </t>
  </si>
  <si>
    <t>Etb</t>
  </si>
  <si>
    <t>Resma de hoja=10.000  4 cartuchos tinta=25.000 1 cada de esferos=10.000 1 caja de lapices=10.000 USB=30.000*4  CD'S=2000 c/u</t>
  </si>
  <si>
    <t xml:space="preserve">Plotter=20.000 </t>
  </si>
  <si>
    <t>4 Computadores: Windows 10, procesador intel core i5 -5200 Dual core(2 nucleos) 
2.20GHz 
Resolución de pantalla: (15,6") HD (1366 x 768) 16:9
NVIDIA GeForce 940M con 2 GB Dedicado Memoria
6 GB, DDR3L SDRAM
500 GB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</si>
</sst>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3" fillId="0" borderId="4" xfId="0" quotePrefix="1" applyFont="1" applyBorder="1" applyAlignment="1">
      <alignment horizontal="left"/>
    </xf>
    <xf numFmtId="0" fontId="3" fillId="0" borderId="5" xfId="0" quotePrefix="1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3" fillId="3" borderId="4" xfId="0" quotePrefix="1" applyFont="1" applyFill="1" applyBorder="1" applyAlignment="1">
      <alignment horizontal="right"/>
    </xf>
    <xf numFmtId="0" fontId="3" fillId="3" borderId="5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/>
    <xf numFmtId="0" fontId="4" fillId="0" borderId="0" xfId="0" applyFont="1" applyAlignment="1">
      <alignment horizontal="right"/>
    </xf>
    <xf numFmtId="165" fontId="0" fillId="0" borderId="5" xfId="1" applyNumberFormat="1" applyFont="1" applyBorder="1"/>
    <xf numFmtId="165" fontId="0" fillId="0" borderId="6" xfId="1" applyNumberFormat="1" applyFont="1" applyBorder="1"/>
    <xf numFmtId="165" fontId="3" fillId="3" borderId="5" xfId="1" applyNumberFormat="1" applyFont="1" applyFill="1" applyBorder="1"/>
    <xf numFmtId="165" fontId="3" fillId="3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6" xfId="1" applyNumberFormat="1" applyFont="1" applyFill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0" xfId="1" applyNumberFormat="1" applyFont="1"/>
    <xf numFmtId="165" fontId="3" fillId="3" borderId="5" xfId="0" applyNumberFormat="1" applyFont="1" applyFill="1" applyBorder="1"/>
    <xf numFmtId="0" fontId="0" fillId="0" borderId="5" xfId="0" applyBorder="1" applyAlignment="1">
      <alignment horizontal="center" vertical="justify" wrapText="1" readingOrder="1"/>
    </xf>
    <xf numFmtId="0" fontId="0" fillId="0" borderId="5" xfId="0" applyBorder="1" applyAlignment="1">
      <alignment horizontal="center" vertical="justify" readingOrder="1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tabSelected="1" topLeftCell="A15" workbookViewId="0">
      <selection activeCell="B24" sqref="B24"/>
    </sheetView>
  </sheetViews>
  <sheetFormatPr baseColWidth="10" defaultRowHeight="15" x14ac:dyDescent="0.25"/>
  <cols>
    <col min="1" max="1" width="2.42578125" customWidth="1"/>
    <col min="2" max="2" width="24.85546875" bestFit="1" customWidth="1"/>
    <col min="3" max="3" width="46.5703125" bestFit="1" customWidth="1"/>
    <col min="4" max="4" width="12.28515625" customWidth="1"/>
    <col min="5" max="5" width="11.42578125" customWidth="1"/>
    <col min="6" max="20" width="11.5703125" bestFit="1" customWidth="1"/>
    <col min="21" max="21" width="12" bestFit="1" customWidth="1"/>
    <col min="22" max="22" width="13.140625" bestFit="1" customWidth="1"/>
  </cols>
  <sheetData>
    <row r="1" spans="2:22" ht="15.75" x14ac:dyDescent="0.25">
      <c r="B1" s="18" t="s">
        <v>28</v>
      </c>
    </row>
    <row r="2" spans="2:22" ht="18.75" x14ac:dyDescent="0.3">
      <c r="B2" s="31" t="s">
        <v>29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15.75" thickBot="1" x14ac:dyDescent="0.3"/>
    <row r="4" spans="2:22" s="1" customFormat="1" x14ac:dyDescent="0.25">
      <c r="B4" s="2" t="s">
        <v>0</v>
      </c>
      <c r="C4" s="3" t="s">
        <v>30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5"/>
    </row>
    <row r="5" spans="2:22" x14ac:dyDescent="0.25">
      <c r="B5" s="6" t="s">
        <v>1</v>
      </c>
      <c r="C5" s="7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20">
        <f>SUM(D5:U5)</f>
        <v>0</v>
      </c>
    </row>
    <row r="6" spans="2:22" ht="111" customHeight="1" x14ac:dyDescent="0.25">
      <c r="B6" s="33" t="s">
        <v>21</v>
      </c>
      <c r="C6" s="32" t="s">
        <v>63</v>
      </c>
      <c r="D6" s="19">
        <f>1800000*4</f>
        <v>7200000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>
        <f t="shared" ref="V6:V25" si="0">SUM(D6:U6)</f>
        <v>7200000</v>
      </c>
    </row>
    <row r="7" spans="2:22" x14ac:dyDescent="0.25">
      <c r="B7" s="9" t="s">
        <v>22</v>
      </c>
      <c r="C7" s="8" t="s">
        <v>37</v>
      </c>
      <c r="D7" s="19">
        <f>1200000*4</f>
        <v>4800000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>
        <f t="shared" si="0"/>
        <v>4800000</v>
      </c>
    </row>
    <row r="8" spans="2:22" x14ac:dyDescent="0.25">
      <c r="B8" s="9" t="s">
        <v>41</v>
      </c>
      <c r="C8" s="8" t="s">
        <v>50</v>
      </c>
      <c r="D8" s="19">
        <v>600000</v>
      </c>
      <c r="E8" s="19"/>
      <c r="F8" s="19">
        <v>600000</v>
      </c>
      <c r="G8" s="19"/>
      <c r="H8" s="19">
        <v>600000</v>
      </c>
      <c r="I8" s="19"/>
      <c r="J8" s="19">
        <v>600000</v>
      </c>
      <c r="K8" s="19"/>
      <c r="L8" s="19">
        <v>600000</v>
      </c>
      <c r="M8" s="19"/>
      <c r="N8" s="19">
        <v>600000</v>
      </c>
      <c r="O8" s="19"/>
      <c r="P8" s="19">
        <v>600000</v>
      </c>
      <c r="Q8" s="19"/>
      <c r="R8" s="19">
        <v>600000</v>
      </c>
      <c r="S8" s="19"/>
      <c r="T8" s="19">
        <v>600000</v>
      </c>
      <c r="U8" s="19"/>
      <c r="V8" s="20">
        <f>SUM(T8,R8,P8,N8,L8,J8,H8,F8)</f>
        <v>4800000</v>
      </c>
    </row>
    <row r="9" spans="2:22" x14ac:dyDescent="0.25">
      <c r="B9" s="9" t="s">
        <v>44</v>
      </c>
      <c r="C9" s="8" t="s">
        <v>51</v>
      </c>
      <c r="D9" s="8"/>
      <c r="E9" s="19"/>
      <c r="F9" s="19"/>
      <c r="G9" s="19"/>
      <c r="H9" s="19"/>
      <c r="I9" s="19">
        <v>100000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v>100000</v>
      </c>
      <c r="V9" s="20">
        <v>200000</v>
      </c>
    </row>
    <row r="10" spans="2:22" x14ac:dyDescent="0.25">
      <c r="B10" s="9" t="s">
        <v>45</v>
      </c>
      <c r="C10" s="8" t="s">
        <v>52</v>
      </c>
      <c r="D10" s="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86600</v>
      </c>
      <c r="U10" s="19"/>
      <c r="V10" s="19">
        <v>86600</v>
      </c>
    </row>
    <row r="11" spans="2:22" x14ac:dyDescent="0.25">
      <c r="B11" s="9" t="s">
        <v>48</v>
      </c>
      <c r="C11" s="8" t="s">
        <v>49</v>
      </c>
      <c r="D11" s="19">
        <f>30000*4</f>
        <v>120000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0"/>
    </row>
    <row r="12" spans="2:22" x14ac:dyDescent="0.25">
      <c r="B12" s="9" t="s">
        <v>46</v>
      </c>
      <c r="C12" s="8" t="s">
        <v>47</v>
      </c>
      <c r="D12" s="19">
        <f>50000*4</f>
        <v>200000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0"/>
    </row>
    <row r="13" spans="2:22" x14ac:dyDescent="0.25">
      <c r="B13" s="9" t="s">
        <v>38</v>
      </c>
      <c r="C13" s="8" t="s">
        <v>39</v>
      </c>
      <c r="D13" s="19">
        <v>800000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0"/>
    </row>
    <row r="14" spans="2:22" x14ac:dyDescent="0.25">
      <c r="B14" s="14" t="s">
        <v>26</v>
      </c>
      <c r="C14" s="15"/>
      <c r="D14" s="28">
        <f>SUM(D6:D13)</f>
        <v>13720000</v>
      </c>
      <c r="E14" s="21">
        <f t="shared" ref="E14:S14" si="1">SUM(E5:E7)</f>
        <v>0</v>
      </c>
      <c r="F14" s="21">
        <f>SUM(F5:F13)</f>
        <v>600000</v>
      </c>
      <c r="G14" s="21">
        <f t="shared" si="1"/>
        <v>0</v>
      </c>
      <c r="H14" s="21">
        <f>SUM(H5:H13)</f>
        <v>600000</v>
      </c>
      <c r="I14" s="21">
        <f>SUM(I5:I13)</f>
        <v>100000</v>
      </c>
      <c r="J14" s="21">
        <f>SUM(J5:J13)</f>
        <v>600000</v>
      </c>
      <c r="K14" s="21">
        <f t="shared" si="1"/>
        <v>0</v>
      </c>
      <c r="L14" s="21">
        <f>SUM(L5:L13)</f>
        <v>600000</v>
      </c>
      <c r="M14" s="21">
        <f t="shared" si="1"/>
        <v>0</v>
      </c>
      <c r="N14" s="21">
        <f>SUM(N5:N13)</f>
        <v>600000</v>
      </c>
      <c r="O14" s="21">
        <f t="shared" si="1"/>
        <v>0</v>
      </c>
      <c r="P14" s="21">
        <f>SUM(P5:P13)</f>
        <v>600000</v>
      </c>
      <c r="Q14" s="21">
        <f t="shared" si="1"/>
        <v>0</v>
      </c>
      <c r="R14" s="21">
        <f>SUM(R5:R13)</f>
        <v>600000</v>
      </c>
      <c r="S14" s="21">
        <f t="shared" si="1"/>
        <v>0</v>
      </c>
      <c r="T14" s="21">
        <f>SUM(T5:T13)</f>
        <v>686600</v>
      </c>
      <c r="U14" s="21">
        <f>SUM(U5:U13)</f>
        <v>100000</v>
      </c>
      <c r="V14" s="22">
        <f>SUM(V5:V13)</f>
        <v>17086600</v>
      </c>
    </row>
    <row r="15" spans="2:22" x14ac:dyDescent="0.25">
      <c r="B15" s="10" t="s">
        <v>20</v>
      </c>
      <c r="C15" s="1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>
        <f t="shared" si="0"/>
        <v>0</v>
      </c>
    </row>
    <row r="16" spans="2:22" ht="51.75" customHeight="1" x14ac:dyDescent="0.25">
      <c r="B16" s="9" t="s">
        <v>53</v>
      </c>
      <c r="C16" s="29" t="s">
        <v>54</v>
      </c>
      <c r="D16" s="19">
        <f>+Detalle!D10</f>
        <v>1800000</v>
      </c>
      <c r="E16" s="19">
        <f>+D16</f>
        <v>1800000</v>
      </c>
      <c r="F16" s="19">
        <f t="shared" ref="F16:U16" si="2">+E16</f>
        <v>1800000</v>
      </c>
      <c r="G16" s="19">
        <f t="shared" si="2"/>
        <v>1800000</v>
      </c>
      <c r="H16" s="19">
        <f t="shared" si="2"/>
        <v>1800000</v>
      </c>
      <c r="I16" s="19">
        <f t="shared" si="2"/>
        <v>1800000</v>
      </c>
      <c r="J16" s="19">
        <f t="shared" si="2"/>
        <v>1800000</v>
      </c>
      <c r="K16" s="19">
        <f t="shared" si="2"/>
        <v>1800000</v>
      </c>
      <c r="L16" s="19">
        <f t="shared" si="2"/>
        <v>1800000</v>
      </c>
      <c r="M16" s="19">
        <f t="shared" si="2"/>
        <v>1800000</v>
      </c>
      <c r="N16" s="19">
        <f t="shared" si="2"/>
        <v>1800000</v>
      </c>
      <c r="O16" s="19">
        <f t="shared" si="2"/>
        <v>1800000</v>
      </c>
      <c r="P16" s="19">
        <f t="shared" si="2"/>
        <v>1800000</v>
      </c>
      <c r="Q16" s="19">
        <f t="shared" si="2"/>
        <v>1800000</v>
      </c>
      <c r="R16" s="19">
        <f t="shared" si="2"/>
        <v>1800000</v>
      </c>
      <c r="S16" s="19">
        <f t="shared" si="2"/>
        <v>1800000</v>
      </c>
      <c r="T16" s="19">
        <f t="shared" si="2"/>
        <v>1800000</v>
      </c>
      <c r="U16" s="19">
        <f t="shared" si="2"/>
        <v>1800000</v>
      </c>
      <c r="V16" s="20">
        <f t="shared" si="0"/>
        <v>32400000</v>
      </c>
    </row>
    <row r="17" spans="2:22" ht="39" customHeight="1" x14ac:dyDescent="0.25">
      <c r="B17" s="9" t="s">
        <v>55</v>
      </c>
      <c r="C17" s="29" t="s">
        <v>56</v>
      </c>
      <c r="D17" s="19">
        <v>1800000</v>
      </c>
      <c r="E17" s="19">
        <v>1800000</v>
      </c>
      <c r="F17" s="19">
        <v>1800000</v>
      </c>
      <c r="G17" s="19">
        <v>1800000</v>
      </c>
      <c r="H17" s="19">
        <v>1800000</v>
      </c>
      <c r="I17" s="19">
        <v>1800000</v>
      </c>
      <c r="J17" s="19">
        <v>1800000</v>
      </c>
      <c r="K17" s="19">
        <v>1800000</v>
      </c>
      <c r="L17" s="19">
        <v>1800000</v>
      </c>
      <c r="M17" s="19">
        <v>1800000</v>
      </c>
      <c r="N17" s="19">
        <v>1800000</v>
      </c>
      <c r="O17" s="19">
        <v>1800000</v>
      </c>
      <c r="P17" s="19">
        <v>1800000</v>
      </c>
      <c r="Q17" s="19">
        <v>1800000</v>
      </c>
      <c r="R17" s="19">
        <v>1800000</v>
      </c>
      <c r="S17" s="19">
        <v>1800000</v>
      </c>
      <c r="T17" s="19">
        <v>1800000</v>
      </c>
      <c r="U17" s="19">
        <v>1800000</v>
      </c>
      <c r="V17" s="19">
        <f>SUM(D17:U17)</f>
        <v>32400000</v>
      </c>
    </row>
    <row r="18" spans="2:22" ht="45" x14ac:dyDescent="0.25">
      <c r="B18" s="9" t="s">
        <v>57</v>
      </c>
      <c r="C18" s="29" t="s">
        <v>58</v>
      </c>
      <c r="D18" s="19">
        <v>1800000</v>
      </c>
      <c r="E18" s="19">
        <v>1800000</v>
      </c>
      <c r="F18" s="19">
        <v>1800000</v>
      </c>
      <c r="G18" s="19">
        <v>1800000</v>
      </c>
      <c r="H18" s="19">
        <v>1800000</v>
      </c>
      <c r="I18" s="19">
        <v>1800000</v>
      </c>
      <c r="J18" s="19">
        <v>1800000</v>
      </c>
      <c r="K18" s="19">
        <v>1800000</v>
      </c>
      <c r="L18" s="19">
        <v>1800000</v>
      </c>
      <c r="M18" s="19">
        <v>1800000</v>
      </c>
      <c r="N18" s="19">
        <v>1800000</v>
      </c>
      <c r="O18" s="19">
        <v>1800000</v>
      </c>
      <c r="P18" s="19">
        <v>1800000</v>
      </c>
      <c r="Q18" s="19">
        <v>1800000</v>
      </c>
      <c r="R18" s="19">
        <v>1800000</v>
      </c>
      <c r="S18" s="19">
        <v>1800000</v>
      </c>
      <c r="T18" s="19">
        <v>1800000</v>
      </c>
      <c r="U18" s="19">
        <v>1800000</v>
      </c>
      <c r="V18" s="19">
        <f>SUM(D18:U18)</f>
        <v>32400000</v>
      </c>
    </row>
    <row r="19" spans="2:22" x14ac:dyDescent="0.25">
      <c r="B19" s="9" t="s">
        <v>24</v>
      </c>
      <c r="C19" s="8" t="s">
        <v>59</v>
      </c>
      <c r="D19" s="19">
        <f>40000*4</f>
        <v>160000</v>
      </c>
      <c r="E19" s="19">
        <f t="shared" ref="E19:U19" si="3">40000*4</f>
        <v>160000</v>
      </c>
      <c r="F19" s="19">
        <f t="shared" si="3"/>
        <v>160000</v>
      </c>
      <c r="G19" s="19">
        <f t="shared" si="3"/>
        <v>160000</v>
      </c>
      <c r="H19" s="19">
        <f t="shared" si="3"/>
        <v>160000</v>
      </c>
      <c r="I19" s="19">
        <f t="shared" si="3"/>
        <v>160000</v>
      </c>
      <c r="J19" s="19">
        <f t="shared" si="3"/>
        <v>160000</v>
      </c>
      <c r="K19" s="19">
        <f t="shared" si="3"/>
        <v>160000</v>
      </c>
      <c r="L19" s="19">
        <f t="shared" si="3"/>
        <v>160000</v>
      </c>
      <c r="M19" s="19">
        <f t="shared" si="3"/>
        <v>160000</v>
      </c>
      <c r="N19" s="19">
        <f t="shared" si="3"/>
        <v>160000</v>
      </c>
      <c r="O19" s="19">
        <f t="shared" si="3"/>
        <v>160000</v>
      </c>
      <c r="P19" s="19">
        <f t="shared" si="3"/>
        <v>160000</v>
      </c>
      <c r="Q19" s="19">
        <f t="shared" si="3"/>
        <v>160000</v>
      </c>
      <c r="R19" s="19">
        <f t="shared" si="3"/>
        <v>160000</v>
      </c>
      <c r="S19" s="19">
        <f t="shared" si="3"/>
        <v>160000</v>
      </c>
      <c r="T19" s="19">
        <f t="shared" si="3"/>
        <v>160000</v>
      </c>
      <c r="U19" s="19">
        <f t="shared" si="3"/>
        <v>160000</v>
      </c>
      <c r="V19" s="20">
        <f t="shared" si="0"/>
        <v>2880000</v>
      </c>
    </row>
    <row r="20" spans="2:22" x14ac:dyDescent="0.25">
      <c r="B20" s="9" t="s">
        <v>25</v>
      </c>
      <c r="C20" s="8" t="s">
        <v>60</v>
      </c>
      <c r="D20" s="19">
        <f>60000*4</f>
        <v>240000</v>
      </c>
      <c r="E20" s="19">
        <f t="shared" ref="E20:U20" si="4">60000*4</f>
        <v>240000</v>
      </c>
      <c r="F20" s="19">
        <f t="shared" si="4"/>
        <v>240000</v>
      </c>
      <c r="G20" s="19">
        <f t="shared" si="4"/>
        <v>240000</v>
      </c>
      <c r="H20" s="19">
        <f t="shared" si="4"/>
        <v>240000</v>
      </c>
      <c r="I20" s="19">
        <f t="shared" si="4"/>
        <v>240000</v>
      </c>
      <c r="J20" s="19">
        <f t="shared" si="4"/>
        <v>240000</v>
      </c>
      <c r="K20" s="19">
        <f t="shared" si="4"/>
        <v>240000</v>
      </c>
      <c r="L20" s="19">
        <f t="shared" si="4"/>
        <v>240000</v>
      </c>
      <c r="M20" s="19">
        <f t="shared" si="4"/>
        <v>240000</v>
      </c>
      <c r="N20" s="19">
        <f t="shared" si="4"/>
        <v>240000</v>
      </c>
      <c r="O20" s="19">
        <f t="shared" si="4"/>
        <v>240000</v>
      </c>
      <c r="P20" s="19">
        <f t="shared" si="4"/>
        <v>240000</v>
      </c>
      <c r="Q20" s="19">
        <f t="shared" si="4"/>
        <v>240000</v>
      </c>
      <c r="R20" s="19">
        <f t="shared" si="4"/>
        <v>240000</v>
      </c>
      <c r="S20" s="19">
        <f t="shared" si="4"/>
        <v>240000</v>
      </c>
      <c r="T20" s="19">
        <f t="shared" si="4"/>
        <v>240000</v>
      </c>
      <c r="U20" s="19">
        <f t="shared" si="4"/>
        <v>240000</v>
      </c>
      <c r="V20" s="20">
        <f t="shared" si="0"/>
        <v>4320000</v>
      </c>
    </row>
    <row r="21" spans="2:22" ht="57" customHeight="1" x14ac:dyDescent="0.25">
      <c r="B21" s="9" t="s">
        <v>40</v>
      </c>
      <c r="C21" s="30" t="s">
        <v>61</v>
      </c>
      <c r="D21" s="19">
        <f>10000+25000+10000+10000+30000+2000*4</f>
        <v>93000</v>
      </c>
      <c r="E21" s="19"/>
      <c r="F21" s="19"/>
      <c r="G21" s="19"/>
      <c r="H21" s="19"/>
      <c r="I21" s="19">
        <f>10000+25000+10000+10000</f>
        <v>55000</v>
      </c>
      <c r="J21" s="19"/>
      <c r="K21" s="19"/>
      <c r="L21" s="19"/>
      <c r="M21" s="19"/>
      <c r="N21" s="19"/>
      <c r="O21" s="19">
        <f>10000+25000+10000+10000</f>
        <v>55000</v>
      </c>
      <c r="P21" s="19"/>
      <c r="Q21" s="19"/>
      <c r="R21" s="19"/>
      <c r="S21" s="19">
        <f>10000+25000+10000+10000</f>
        <v>55000</v>
      </c>
      <c r="T21" s="19"/>
      <c r="U21" s="19"/>
      <c r="V21" s="20">
        <f t="shared" si="0"/>
        <v>258000</v>
      </c>
    </row>
    <row r="22" spans="2:22" x14ac:dyDescent="0.25">
      <c r="B22" s="9" t="s">
        <v>42</v>
      </c>
      <c r="C22" s="8"/>
      <c r="D22" s="19">
        <f>12000*4</f>
        <v>48000</v>
      </c>
      <c r="E22" s="19">
        <f>12000*4</f>
        <v>48000</v>
      </c>
      <c r="F22" s="19">
        <f>12000*4</f>
        <v>48000</v>
      </c>
      <c r="G22" s="19"/>
      <c r="H22" s="19"/>
      <c r="I22" s="19"/>
      <c r="J22" s="19">
        <f>12000*4</f>
        <v>48000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>
        <f t="shared" si="0"/>
        <v>192000</v>
      </c>
    </row>
    <row r="23" spans="2:22" x14ac:dyDescent="0.25">
      <c r="B23" s="9" t="s">
        <v>43</v>
      </c>
      <c r="C23" s="30" t="s">
        <v>62</v>
      </c>
      <c r="D23" s="19"/>
      <c r="E23" s="19"/>
      <c r="F23" s="19"/>
      <c r="G23" s="19"/>
      <c r="H23" s="19">
        <v>20000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>
        <v>20000</v>
      </c>
      <c r="T23" s="19"/>
      <c r="U23" s="19"/>
      <c r="V23" s="20">
        <f t="shared" si="0"/>
        <v>40000</v>
      </c>
    </row>
    <row r="24" spans="2:22" x14ac:dyDescent="0.25">
      <c r="B24" s="9"/>
      <c r="C24" s="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0"/>
    </row>
    <row r="25" spans="2:22" x14ac:dyDescent="0.25">
      <c r="B25" s="9"/>
      <c r="C25" s="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0"/>
    </row>
    <row r="26" spans="2:22" x14ac:dyDescent="0.25">
      <c r="B26" s="14" t="s">
        <v>26</v>
      </c>
      <c r="C26" s="15"/>
      <c r="D26" s="21">
        <f t="shared" ref="D26:V26" si="5">SUM(D16:D25)</f>
        <v>5941000</v>
      </c>
      <c r="E26" s="21">
        <f t="shared" si="5"/>
        <v>5848000</v>
      </c>
      <c r="F26" s="21">
        <f t="shared" si="5"/>
        <v>5848000</v>
      </c>
      <c r="G26" s="21">
        <f t="shared" si="5"/>
        <v>5800000</v>
      </c>
      <c r="H26" s="21">
        <f t="shared" si="5"/>
        <v>5820000</v>
      </c>
      <c r="I26" s="21">
        <f t="shared" si="5"/>
        <v>5855000</v>
      </c>
      <c r="J26" s="21">
        <f t="shared" si="5"/>
        <v>5848000</v>
      </c>
      <c r="K26" s="21">
        <f t="shared" si="5"/>
        <v>5800000</v>
      </c>
      <c r="L26" s="21">
        <f t="shared" si="5"/>
        <v>5800000</v>
      </c>
      <c r="M26" s="21">
        <f t="shared" si="5"/>
        <v>5800000</v>
      </c>
      <c r="N26" s="21">
        <f t="shared" si="5"/>
        <v>5800000</v>
      </c>
      <c r="O26" s="21">
        <f t="shared" si="5"/>
        <v>5855000</v>
      </c>
      <c r="P26" s="21">
        <f t="shared" si="5"/>
        <v>5800000</v>
      </c>
      <c r="Q26" s="21">
        <f t="shared" si="5"/>
        <v>5800000</v>
      </c>
      <c r="R26" s="21">
        <f t="shared" si="5"/>
        <v>5800000</v>
      </c>
      <c r="S26" s="21">
        <f t="shared" si="5"/>
        <v>5875000</v>
      </c>
      <c r="T26" s="21">
        <f t="shared" si="5"/>
        <v>5800000</v>
      </c>
      <c r="U26" s="21">
        <f t="shared" si="5"/>
        <v>5800000</v>
      </c>
      <c r="V26" s="22">
        <f t="shared" si="5"/>
        <v>104890000</v>
      </c>
    </row>
    <row r="27" spans="2:22" x14ac:dyDescent="0.25">
      <c r="B27" s="16" t="s">
        <v>27</v>
      </c>
      <c r="C27" s="17"/>
      <c r="D27" s="23">
        <f t="shared" ref="D27:V27" si="6">+D26+D14</f>
        <v>19661000</v>
      </c>
      <c r="E27" s="23">
        <f t="shared" si="6"/>
        <v>5848000</v>
      </c>
      <c r="F27" s="23">
        <f t="shared" si="6"/>
        <v>6448000</v>
      </c>
      <c r="G27" s="23">
        <f t="shared" si="6"/>
        <v>5800000</v>
      </c>
      <c r="H27" s="23">
        <f t="shared" si="6"/>
        <v>6420000</v>
      </c>
      <c r="I27" s="23">
        <f t="shared" si="6"/>
        <v>5955000</v>
      </c>
      <c r="J27" s="23">
        <f t="shared" si="6"/>
        <v>6448000</v>
      </c>
      <c r="K27" s="23">
        <f t="shared" si="6"/>
        <v>5800000</v>
      </c>
      <c r="L27" s="23">
        <f t="shared" si="6"/>
        <v>6400000</v>
      </c>
      <c r="M27" s="23">
        <f t="shared" si="6"/>
        <v>5800000</v>
      </c>
      <c r="N27" s="23">
        <f t="shared" si="6"/>
        <v>6400000</v>
      </c>
      <c r="O27" s="23">
        <f t="shared" si="6"/>
        <v>5855000</v>
      </c>
      <c r="P27" s="23">
        <f t="shared" si="6"/>
        <v>6400000</v>
      </c>
      <c r="Q27" s="23">
        <f t="shared" si="6"/>
        <v>5800000</v>
      </c>
      <c r="R27" s="23">
        <f t="shared" si="6"/>
        <v>6400000</v>
      </c>
      <c r="S27" s="23">
        <f t="shared" si="6"/>
        <v>5875000</v>
      </c>
      <c r="T27" s="23">
        <f t="shared" si="6"/>
        <v>6486600</v>
      </c>
      <c r="U27" s="23">
        <f t="shared" si="6"/>
        <v>5900000</v>
      </c>
      <c r="V27" s="24">
        <f t="shared" si="6"/>
        <v>121976600</v>
      </c>
    </row>
    <row r="28" spans="2:22" ht="15.75" thickBot="1" x14ac:dyDescent="0.3">
      <c r="B28" s="12"/>
      <c r="C28" s="13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6"/>
    </row>
  </sheetData>
  <mergeCells count="1">
    <mergeCell ref="B2:V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E12" sqref="E12"/>
    </sheetView>
  </sheetViews>
  <sheetFormatPr baseColWidth="10" defaultRowHeight="15" x14ac:dyDescent="0.25"/>
  <cols>
    <col min="1" max="1" width="11.42578125" style="27"/>
    <col min="2" max="2" width="13" style="27" customWidth="1"/>
    <col min="3" max="3" width="11.5703125" style="27" bestFit="1" customWidth="1"/>
    <col min="4" max="5" width="13.140625" style="27" bestFit="1" customWidth="1"/>
    <col min="6" max="16384" width="11.42578125" style="27"/>
  </cols>
  <sheetData>
    <row r="4" spans="2:5" x14ac:dyDescent="0.25">
      <c r="B4" s="27" t="s">
        <v>21</v>
      </c>
    </row>
    <row r="5" spans="2:5" x14ac:dyDescent="0.25">
      <c r="C5" s="27" t="s">
        <v>32</v>
      </c>
      <c r="D5" s="27" t="s">
        <v>33</v>
      </c>
      <c r="E5" s="27" t="s">
        <v>34</v>
      </c>
    </row>
    <row r="6" spans="2:5" x14ac:dyDescent="0.25">
      <c r="B6" s="27" t="s">
        <v>31</v>
      </c>
      <c r="C6" s="27">
        <v>4</v>
      </c>
      <c r="D6" s="27">
        <v>1500000</v>
      </c>
      <c r="E6" s="27">
        <f>+D6*C6</f>
        <v>6000000</v>
      </c>
    </row>
    <row r="9" spans="2:5" x14ac:dyDescent="0.25">
      <c r="B9" s="27" t="s">
        <v>23</v>
      </c>
      <c r="D9" s="27" t="s">
        <v>36</v>
      </c>
    </row>
    <row r="10" spans="2:5" x14ac:dyDescent="0.25">
      <c r="B10" s="27" t="s">
        <v>35</v>
      </c>
      <c r="C10" s="27">
        <v>4</v>
      </c>
      <c r="D10" s="27">
        <v>1800000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Detalle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laura hernandez</cp:lastModifiedBy>
  <dcterms:created xsi:type="dcterms:W3CDTF">2015-10-04T21:36:11Z</dcterms:created>
  <dcterms:modified xsi:type="dcterms:W3CDTF">2016-06-14T16:53:09Z</dcterms:modified>
</cp:coreProperties>
</file>